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101\Share\200400医務課\02_医療支援担当\06_補助金\R9\00_投資的経費の照会\01_起案\"/>
    </mc:Choice>
  </mc:AlternateContent>
  <xr:revisionPtr revIDLastSave="0" documentId="13_ncr:1_{3BE2E3F4-68E5-4889-9021-CFD74C8E75CD}" xr6:coauthVersionLast="47" xr6:coauthVersionMax="47" xr10:uidLastSave="{00000000-0000-0000-0000-000000000000}"/>
  <bookViews>
    <workbookView xWindow="4740" yWindow="17172" windowWidth="26136" windowHeight="16776" activeTab="1" xr2:uid="{AF0517FB-13B9-4C45-BF74-3C6D20FAE37D}"/>
  </bookViews>
  <sheets>
    <sheet name="別紙1 経費所要額調" sheetId="4" r:id="rId1"/>
    <sheet name="別紙2 事業計画書" sheetId="20" r:id="rId2"/>
    <sheet name="管理用（このシートは削除しないでください）" sheetId="16" state="hidden" r:id="rId3"/>
  </sheets>
  <definedNames>
    <definedName name="_xlnm.Print_Area" localSheetId="0">'別紙1 経費所要額調'!$A$1:$O$57</definedName>
    <definedName name="_xlnm.Print_Area" localSheetId="1">'別紙2 事業計画書'!$A$1:$I$58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4" l="1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7" i="4"/>
  <c r="I9" i="4"/>
  <c r="J9" i="4" l="1"/>
  <c r="Q11" i="4" l="1"/>
  <c r="Q9" i="4"/>
  <c r="Q12" i="4"/>
  <c r="Q10" i="4"/>
  <c r="U37" i="4"/>
  <c r="R10" i="4"/>
  <c r="S10" i="4"/>
  <c r="T10" i="4"/>
  <c r="U10" i="4"/>
  <c r="R11" i="4"/>
  <c r="S11" i="4"/>
  <c r="T11" i="4"/>
  <c r="U11" i="4"/>
  <c r="R12" i="4"/>
  <c r="S12" i="4"/>
  <c r="T12" i="4"/>
  <c r="U12" i="4"/>
  <c r="Q13" i="4"/>
  <c r="R13" i="4"/>
  <c r="S13" i="4"/>
  <c r="T13" i="4"/>
  <c r="U13" i="4"/>
  <c r="Q14" i="4"/>
  <c r="R14" i="4"/>
  <c r="S14" i="4"/>
  <c r="T14" i="4"/>
  <c r="U14" i="4"/>
  <c r="Q15" i="4"/>
  <c r="R15" i="4"/>
  <c r="S15" i="4"/>
  <c r="T15" i="4"/>
  <c r="U15" i="4"/>
  <c r="Q16" i="4"/>
  <c r="R16" i="4"/>
  <c r="S16" i="4"/>
  <c r="T16" i="4"/>
  <c r="U16" i="4"/>
  <c r="Q17" i="4"/>
  <c r="R17" i="4"/>
  <c r="S17" i="4"/>
  <c r="T17" i="4"/>
  <c r="U17" i="4"/>
  <c r="Q18" i="4"/>
  <c r="R18" i="4"/>
  <c r="S18" i="4"/>
  <c r="T18" i="4"/>
  <c r="U18" i="4"/>
  <c r="Q19" i="4"/>
  <c r="R19" i="4"/>
  <c r="S19" i="4"/>
  <c r="T19" i="4"/>
  <c r="U19" i="4"/>
  <c r="Q20" i="4"/>
  <c r="R20" i="4"/>
  <c r="S20" i="4"/>
  <c r="T20" i="4"/>
  <c r="U20" i="4"/>
  <c r="Q21" i="4"/>
  <c r="R21" i="4"/>
  <c r="S21" i="4"/>
  <c r="T21" i="4"/>
  <c r="U21" i="4"/>
  <c r="Q22" i="4"/>
  <c r="R22" i="4"/>
  <c r="S22" i="4"/>
  <c r="T22" i="4"/>
  <c r="U22" i="4"/>
  <c r="Q23" i="4"/>
  <c r="R23" i="4"/>
  <c r="S23" i="4"/>
  <c r="T23" i="4"/>
  <c r="U23" i="4"/>
  <c r="Q24" i="4"/>
  <c r="R24" i="4"/>
  <c r="S24" i="4"/>
  <c r="T24" i="4"/>
  <c r="U24" i="4"/>
  <c r="Q25" i="4"/>
  <c r="R25" i="4"/>
  <c r="S25" i="4"/>
  <c r="T25" i="4"/>
  <c r="U25" i="4"/>
  <c r="Q26" i="4"/>
  <c r="R26" i="4"/>
  <c r="S26" i="4"/>
  <c r="T26" i="4"/>
  <c r="U26" i="4"/>
  <c r="Q27" i="4"/>
  <c r="R27" i="4"/>
  <c r="S27" i="4"/>
  <c r="T27" i="4"/>
  <c r="U27" i="4"/>
  <c r="Q28" i="4"/>
  <c r="R28" i="4"/>
  <c r="S28" i="4"/>
  <c r="T28" i="4"/>
  <c r="U28" i="4"/>
  <c r="Q29" i="4"/>
  <c r="R29" i="4"/>
  <c r="S29" i="4"/>
  <c r="T29" i="4"/>
  <c r="U29" i="4"/>
  <c r="Q30" i="4"/>
  <c r="R30" i="4"/>
  <c r="S30" i="4"/>
  <c r="T30" i="4"/>
  <c r="U30" i="4"/>
  <c r="Q31" i="4"/>
  <c r="R31" i="4"/>
  <c r="S31" i="4"/>
  <c r="T31" i="4"/>
  <c r="U31" i="4"/>
  <c r="Q32" i="4"/>
  <c r="R32" i="4"/>
  <c r="S32" i="4"/>
  <c r="T32" i="4"/>
  <c r="U32" i="4"/>
  <c r="Q33" i="4"/>
  <c r="R33" i="4"/>
  <c r="S33" i="4"/>
  <c r="T33" i="4"/>
  <c r="U33" i="4"/>
  <c r="Q34" i="4"/>
  <c r="R34" i="4"/>
  <c r="S34" i="4"/>
  <c r="T34" i="4"/>
  <c r="U34" i="4"/>
  <c r="Q35" i="4"/>
  <c r="R35" i="4"/>
  <c r="S35" i="4"/>
  <c r="T35" i="4"/>
  <c r="U35" i="4"/>
  <c r="Q36" i="4"/>
  <c r="R36" i="4"/>
  <c r="S36" i="4"/>
  <c r="T36" i="4"/>
  <c r="U36" i="4"/>
  <c r="Q37" i="4"/>
  <c r="R37" i="4"/>
  <c r="S37" i="4"/>
  <c r="T37" i="4"/>
  <c r="U9" i="4"/>
  <c r="T9" i="4"/>
  <c r="S9" i="4"/>
  <c r="R9" i="4"/>
  <c r="J17" i="4" l="1"/>
  <c r="G17" i="4"/>
  <c r="D17" i="4"/>
  <c r="G16" i="4"/>
  <c r="D16" i="4"/>
  <c r="J15" i="4"/>
  <c r="G15" i="4"/>
  <c r="D15" i="4"/>
  <c r="G14" i="4"/>
  <c r="D14" i="4"/>
  <c r="J27" i="4"/>
  <c r="G27" i="4"/>
  <c r="D27" i="4"/>
  <c r="G26" i="4"/>
  <c r="D26" i="4"/>
  <c r="J25" i="4"/>
  <c r="G25" i="4"/>
  <c r="D25" i="4"/>
  <c r="G24" i="4"/>
  <c r="D24" i="4"/>
  <c r="J37" i="4" l="1"/>
  <c r="G37" i="4"/>
  <c r="D37" i="4"/>
  <c r="G36" i="4"/>
  <c r="D36" i="4"/>
  <c r="J35" i="4"/>
  <c r="G35" i="4"/>
  <c r="D35" i="4"/>
  <c r="G34" i="4"/>
  <c r="D34" i="4"/>
  <c r="J33" i="4"/>
  <c r="G33" i="4"/>
  <c r="D33" i="4"/>
  <c r="G32" i="4"/>
  <c r="D32" i="4"/>
  <c r="J31" i="4"/>
  <c r="G31" i="4"/>
  <c r="D31" i="4"/>
  <c r="G30" i="4"/>
  <c r="D30" i="4"/>
  <c r="J29" i="4"/>
  <c r="G29" i="4"/>
  <c r="D29" i="4"/>
  <c r="G28" i="4"/>
  <c r="D28" i="4"/>
  <c r="J23" i="4"/>
  <c r="G23" i="4"/>
  <c r="D23" i="4"/>
  <c r="G22" i="4"/>
  <c r="D22" i="4"/>
  <c r="J21" i="4"/>
  <c r="G21" i="4"/>
  <c r="D21" i="4"/>
  <c r="G20" i="4"/>
  <c r="D20" i="4"/>
  <c r="J19" i="4"/>
  <c r="G19" i="4"/>
  <c r="D19" i="4"/>
  <c r="G18" i="4"/>
  <c r="D18" i="4"/>
  <c r="J13" i="4" l="1"/>
  <c r="J11" i="4"/>
  <c r="D9" i="4"/>
  <c r="G12" i="4" l="1"/>
  <c r="G10" i="4"/>
  <c r="G8" i="4"/>
  <c r="D12" i="4" l="1"/>
  <c r="D10" i="4"/>
  <c r="D8" i="4"/>
  <c r="E41" i="20" l="1"/>
  <c r="E48" i="20" s="1"/>
  <c r="H36" i="20"/>
  <c r="G36" i="20" s="1"/>
  <c r="E36" i="20"/>
  <c r="E37" i="20" s="1"/>
  <c r="G35" i="20"/>
  <c r="G34" i="20"/>
  <c r="G33" i="20"/>
  <c r="G32" i="20"/>
  <c r="G31" i="20"/>
  <c r="G30" i="20"/>
  <c r="G29" i="20"/>
  <c r="G28" i="20"/>
  <c r="G27" i="20"/>
  <c r="H25" i="20"/>
  <c r="E25" i="20"/>
  <c r="G24" i="20"/>
  <c r="G23" i="20"/>
  <c r="G22" i="20"/>
  <c r="G21" i="20"/>
  <c r="G20" i="20"/>
  <c r="G19" i="20"/>
  <c r="G18" i="20"/>
  <c r="G17" i="20"/>
  <c r="G16" i="20"/>
  <c r="F38" i="4"/>
  <c r="E38" i="4"/>
  <c r="B38" i="4"/>
  <c r="C38" i="4" s="1"/>
  <c r="G13" i="4"/>
  <c r="G11" i="4"/>
  <c r="G9" i="4"/>
  <c r="D13" i="4"/>
  <c r="D11" i="4"/>
  <c r="H37" i="20" l="1"/>
  <c r="G37" i="20" s="1"/>
  <c r="G25" i="20"/>
  <c r="H48" i="20"/>
  <c r="G38" i="4"/>
  <c r="D38" i="4"/>
  <c r="H38" i="4"/>
  <c r="I38" i="4" l="1"/>
  <c r="J3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H9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国からの直接補助及び都道府県自らが実施主体の場合は「-」（半角ハイフン）を入力</t>
        </r>
      </text>
    </comment>
  </commentList>
</comments>
</file>

<file path=xl/sharedStrings.xml><?xml version="1.0" encoding="utf-8"?>
<sst xmlns="http://schemas.openxmlformats.org/spreadsheetml/2006/main" count="289" uniqueCount="197">
  <si>
    <t>　　　　　　</t>
  </si>
  <si>
    <t>総事業費</t>
  </si>
  <si>
    <t>差引額</t>
  </si>
  <si>
    <t>基 準 額</t>
  </si>
  <si>
    <t>選 定 額</t>
  </si>
  <si>
    <t xml:space="preserve">         円</t>
  </si>
  <si>
    <t>　　　　円</t>
  </si>
  <si>
    <t xml:space="preserve">       円</t>
  </si>
  <si>
    <t>４　「国庫補助基本額」欄は、次により記入すること。</t>
  </si>
  <si>
    <t>５　「国庫補助所要額」欄は、次により記入すること。ただし、算出された額に1,000円未満の端数が生じた場合にはこれを切捨てるものとする。</t>
  </si>
  <si>
    <t>施設名</t>
  </si>
  <si>
    <t>　　　</t>
  </si>
  <si>
    <t xml:space="preserve">        ㎡</t>
  </si>
  <si>
    <t xml:space="preserve">            円</t>
  </si>
  <si>
    <t>　　　　　</t>
  </si>
  <si>
    <t>　　　　　　　　　　　　　　　　　　　　　　　　　　　　　　</t>
  </si>
  <si>
    <t>施工期間</t>
  </si>
  <si>
    <t xml:space="preserve">  　　  円</t>
  </si>
  <si>
    <t>小  計</t>
  </si>
  <si>
    <t>合計</t>
    <rPh sb="0" eb="2">
      <t>ゴウケイ</t>
    </rPh>
    <phoneticPr fontId="1"/>
  </si>
  <si>
    <t>対象経費の
支出予定額</t>
    <phoneticPr fontId="1"/>
  </si>
  <si>
    <t>都道府県
補 助 額</t>
    <phoneticPr fontId="1"/>
  </si>
  <si>
    <t>国庫補助
基 本 額</t>
    <phoneticPr fontId="1"/>
  </si>
  <si>
    <t>国庫補助
所 要 額</t>
    <phoneticPr fontId="1"/>
  </si>
  <si>
    <t>経　　費　　所　　要　　額　　調</t>
    <phoneticPr fontId="1"/>
  </si>
  <si>
    <t>事　　　　業　　　　計　　　　画　　　　書</t>
    <phoneticPr fontId="1"/>
  </si>
  <si>
    <t>面　積　</t>
    <phoneticPr fontId="1"/>
  </si>
  <si>
    <t>単　価　</t>
    <phoneticPr fontId="1"/>
  </si>
  <si>
    <t>備　　考　</t>
    <phoneticPr fontId="1"/>
  </si>
  <si>
    <t>金　　額　</t>
    <phoneticPr fontId="1"/>
  </si>
  <si>
    <t>費　　目</t>
    <phoneticPr fontId="1"/>
  </si>
  <si>
    <t>区　分</t>
    <phoneticPr fontId="1"/>
  </si>
  <si>
    <t>補助対象事業分</t>
    <rPh sb="0" eb="2">
      <t>ホジョ</t>
    </rPh>
    <rPh sb="2" eb="4">
      <t>タイショウ</t>
    </rPh>
    <rPh sb="4" eb="7">
      <t>ジギョウブン</t>
    </rPh>
    <phoneticPr fontId="1"/>
  </si>
  <si>
    <t>(1) へき地診療所施設整備事業</t>
    <phoneticPr fontId="1"/>
  </si>
  <si>
    <t>(2) 過疎地域等特定診療所施設整備事業</t>
    <phoneticPr fontId="1"/>
  </si>
  <si>
    <t>(3) へき地保健指導所施設整備事業</t>
    <phoneticPr fontId="1"/>
  </si>
  <si>
    <t>(4) 研修医のための研修施設整備事業</t>
    <phoneticPr fontId="1"/>
  </si>
  <si>
    <t>(5) 臨床研修病院施設整備事業</t>
    <phoneticPr fontId="1"/>
  </si>
  <si>
    <t>(6) へき地医療拠点病院施設整備事業</t>
    <phoneticPr fontId="1"/>
  </si>
  <si>
    <t>(7) 医師臨床研修病院研修医環境整備事業</t>
    <phoneticPr fontId="1"/>
  </si>
  <si>
    <t>(8) 離島等患者宿泊施設施設整備事業</t>
    <phoneticPr fontId="1"/>
  </si>
  <si>
    <t>(9) 産科医療機関施設整備事業</t>
    <phoneticPr fontId="1"/>
  </si>
  <si>
    <t>(10) 分娩取扱施設施設整備事業</t>
    <phoneticPr fontId="1"/>
  </si>
  <si>
    <t>(12) 有床診療所等スプリンクラー等施設整備事業</t>
    <phoneticPr fontId="1"/>
  </si>
  <si>
    <t>所在地</t>
    <rPh sb="0" eb="3">
      <t>ショザイチ</t>
    </rPh>
    <phoneticPr fontId="1"/>
  </si>
  <si>
    <t>合　計</t>
    <rPh sb="0" eb="1">
      <t>ゴウ</t>
    </rPh>
    <rPh sb="2" eb="3">
      <t>ケイ</t>
    </rPh>
    <phoneticPr fontId="4"/>
  </si>
  <si>
    <t>円</t>
    <rPh sb="0" eb="1">
      <t>エン</t>
    </rPh>
    <phoneticPr fontId="4"/>
  </si>
  <si>
    <t>（内　訳）</t>
    <rPh sb="1" eb="2">
      <t>ウチ</t>
    </rPh>
    <rPh sb="3" eb="4">
      <t>ヤク</t>
    </rPh>
    <phoneticPr fontId="4"/>
  </si>
  <si>
    <t>(2)  地方債</t>
    <phoneticPr fontId="4"/>
  </si>
  <si>
    <t>計</t>
    <rPh sb="0" eb="1">
      <t>ケイ</t>
    </rPh>
    <phoneticPr fontId="4"/>
  </si>
  <si>
    <t>補助対象外事業分</t>
    <rPh sb="0" eb="2">
      <t>ホジョ</t>
    </rPh>
    <rPh sb="2" eb="4">
      <t>タイショウ</t>
    </rPh>
    <rPh sb="4" eb="5">
      <t>ソト</t>
    </rPh>
    <rPh sb="5" eb="8">
      <t>ジギョウブン</t>
    </rPh>
    <phoneticPr fontId="1"/>
  </si>
  <si>
    <t>区分</t>
    <rPh sb="0" eb="2">
      <t>クブン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</si>
  <si>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</si>
  <si>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</si>
  <si>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建物の構造及び面積</t>
    <phoneticPr fontId="4"/>
  </si>
  <si>
    <t>←プルダウンで選択</t>
    <rPh sb="7" eb="9">
      <t>センタク</t>
    </rPh>
    <phoneticPr fontId="4"/>
  </si>
  <si>
    <t>別紙１</t>
    <phoneticPr fontId="1"/>
  </si>
  <si>
    <t>別紙２</t>
    <phoneticPr fontId="1"/>
  </si>
  <si>
    <t>補助（間接補助）事業者名</t>
    <rPh sb="0" eb="2">
      <t>ホジョ</t>
    </rPh>
    <rPh sb="3" eb="5">
      <t>カンセツ</t>
    </rPh>
    <rPh sb="5" eb="7">
      <t>ホジョ</t>
    </rPh>
    <rPh sb="8" eb="12">
      <t>ジギョウシャメイ</t>
    </rPh>
    <phoneticPr fontId="4"/>
  </si>
  <si>
    <t>事業区分</t>
    <rPh sb="0" eb="2">
      <t>ジギョウ</t>
    </rPh>
    <rPh sb="2" eb="4">
      <t>クブン</t>
    </rPh>
    <phoneticPr fontId="1"/>
  </si>
  <si>
    <t>施工内容</t>
    <rPh sb="0" eb="2">
      <t>セコウ</t>
    </rPh>
    <rPh sb="2" eb="4">
      <t>ナイヨウ</t>
    </rPh>
    <phoneticPr fontId="4"/>
  </si>
  <si>
    <t>整備費内訳　　　　　　　　　　　　　　　　　　　　　　　　</t>
    <phoneticPr fontId="4"/>
  </si>
  <si>
    <t>財源内訳</t>
    <phoneticPr fontId="4"/>
  </si>
  <si>
    <t>その他　参考事項　</t>
    <phoneticPr fontId="4"/>
  </si>
  <si>
    <t>施工内容</t>
    <rPh sb="0" eb="2">
      <t>セコウ</t>
    </rPh>
    <rPh sb="2" eb="4">
      <t>ナイヨウ</t>
    </rPh>
    <phoneticPr fontId="1"/>
  </si>
  <si>
    <t>←プルダウンから選択</t>
    <rPh sb="8" eb="10">
      <t>センタク</t>
    </rPh>
    <phoneticPr fontId="4"/>
  </si>
  <si>
    <t>○階建</t>
    <rPh sb="1" eb="2">
      <t>カイ</t>
    </rPh>
    <rPh sb="2" eb="3">
      <t>ダ</t>
    </rPh>
    <phoneticPr fontId="4"/>
  </si>
  <si>
    <t>構造</t>
    <rPh sb="0" eb="2">
      <t>コウゾウ</t>
    </rPh>
    <phoneticPr fontId="1"/>
  </si>
  <si>
    <t>←構造はプルダウンから選択</t>
    <rPh sb="1" eb="3">
      <t>コウゾウ</t>
    </rPh>
    <rPh sb="11" eb="13">
      <t>センタク</t>
    </rPh>
    <phoneticPr fontId="4"/>
  </si>
  <si>
    <t>構造：</t>
    <rPh sb="0" eb="2">
      <t>コウゾウ</t>
    </rPh>
    <phoneticPr fontId="4"/>
  </si>
  <si>
    <t>　　　　単価、小計、合計は自動計算</t>
    <rPh sb="4" eb="6">
      <t>タンカ</t>
    </rPh>
    <rPh sb="7" eb="9">
      <t>ショウケイ</t>
    </rPh>
    <rPh sb="10" eb="12">
      <t>ゴウケイ</t>
    </rPh>
    <rPh sb="13" eb="15">
      <t>ジドウ</t>
    </rPh>
    <rPh sb="15" eb="17">
      <t>ケイサン</t>
    </rPh>
    <phoneticPr fontId="4"/>
  </si>
  <si>
    <t>←国と都道府県の合計は自動計算</t>
    <rPh sb="1" eb="2">
      <t>クニ</t>
    </rPh>
    <rPh sb="3" eb="7">
      <t>トドウフケン</t>
    </rPh>
    <rPh sb="8" eb="10">
      <t>ゴウケイ</t>
    </rPh>
    <rPh sb="11" eb="13">
      <t>ジドウ</t>
    </rPh>
    <rPh sb="13" eb="15">
      <t>ケイサン</t>
    </rPh>
    <phoneticPr fontId="4"/>
  </si>
  <si>
    <t>←自動計算</t>
    <rPh sb="1" eb="3">
      <t>ジドウ</t>
    </rPh>
    <rPh sb="3" eb="5">
      <t>ケイサン</t>
    </rPh>
    <phoneticPr fontId="4"/>
  </si>
  <si>
    <t>補助事業者名：</t>
    <phoneticPr fontId="1"/>
  </si>
  <si>
    <t>新築</t>
    <rPh sb="0" eb="2">
      <t>シンチク</t>
    </rPh>
    <phoneticPr fontId="2"/>
  </si>
  <si>
    <t>移転新築</t>
    <rPh sb="0" eb="2">
      <t>イテン</t>
    </rPh>
    <rPh sb="2" eb="4">
      <t>シンチク</t>
    </rPh>
    <phoneticPr fontId="2"/>
  </si>
  <si>
    <t>改築</t>
    <rPh sb="0" eb="2">
      <t>カイチク</t>
    </rPh>
    <phoneticPr fontId="2"/>
  </si>
  <si>
    <t>増築</t>
    <rPh sb="0" eb="2">
      <t>ゾウチク</t>
    </rPh>
    <phoneticPr fontId="2"/>
  </si>
  <si>
    <t>改修</t>
    <rPh sb="0" eb="2">
      <t>カイシュウ</t>
    </rPh>
    <phoneticPr fontId="2"/>
  </si>
  <si>
    <t>鉄骨鉄筋コンクリート造</t>
    <rPh sb="0" eb="2">
      <t>テッコツ</t>
    </rPh>
    <rPh sb="2" eb="4">
      <t>テッキン</t>
    </rPh>
    <phoneticPr fontId="2"/>
  </si>
  <si>
    <t>鉄筋コンクリート造</t>
    <rPh sb="0" eb="2">
      <t>テッキン</t>
    </rPh>
    <phoneticPr fontId="2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</si>
  <si>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2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</si>
  <si>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2"/>
  </si>
  <si>
    <t>ブロック造</t>
    <rPh sb="4" eb="5">
      <t>ヅク</t>
    </rPh>
    <phoneticPr fontId="2"/>
  </si>
  <si>
    <t>木造</t>
    <rPh sb="0" eb="2">
      <t>モクゾウ</t>
    </rPh>
    <phoneticPr fontId="2"/>
  </si>
  <si>
    <t>プレハブ造</t>
    <rPh sb="4" eb="5">
      <t>ツク</t>
    </rPh>
    <phoneticPr fontId="2"/>
  </si>
  <si>
    <t>その他</t>
    <rPh sb="2" eb="3">
      <t>タ</t>
    </rPh>
    <phoneticPr fontId="2"/>
  </si>
  <si>
    <t>へき地診療所施設整備事業</t>
  </si>
  <si>
    <t>へき地診療所施設整備事業</t>
    <phoneticPr fontId="1"/>
  </si>
  <si>
    <t>過疎地域等特定診療所施設整備事業</t>
  </si>
  <si>
    <t>過疎地域等特定診療所施設整備事業</t>
    <phoneticPr fontId="1"/>
  </si>
  <si>
    <t>へき地保健指導所施設整備事業</t>
  </si>
  <si>
    <t>へき地保健指導所施設整備事業</t>
    <phoneticPr fontId="1"/>
  </si>
  <si>
    <t>研修医のための研修施設整備事業</t>
  </si>
  <si>
    <t>研修医のための研修施設整備事業</t>
    <phoneticPr fontId="1"/>
  </si>
  <si>
    <t>臨床研修病院施設整備事業</t>
  </si>
  <si>
    <t>臨床研修病院施設整備事業</t>
    <phoneticPr fontId="1"/>
  </si>
  <si>
    <t>へき地医療拠点病院施設整備事業</t>
  </si>
  <si>
    <t>へき地医療拠点病院施設整備事業</t>
    <phoneticPr fontId="1"/>
  </si>
  <si>
    <t>医師臨床研修病院研修医環境整備事業</t>
  </si>
  <si>
    <t>医師臨床研修病院研修医環境整備事業</t>
    <phoneticPr fontId="1"/>
  </si>
  <si>
    <t>離島等患者宿泊施設施設整備事業</t>
  </si>
  <si>
    <t>離島等患者宿泊施設施設整備事業</t>
    <phoneticPr fontId="1"/>
  </si>
  <si>
    <t>産科医療機関施設整備事業</t>
  </si>
  <si>
    <t>産科医療機関施設整備事業</t>
    <phoneticPr fontId="1"/>
  </si>
  <si>
    <t>分娩取扱施設施設整備事業</t>
  </si>
  <si>
    <t>分娩取扱施設施設整備事業</t>
    <phoneticPr fontId="1"/>
  </si>
  <si>
    <t>有床診療所等スプリンクラー等施設整備事業</t>
  </si>
  <si>
    <t>有床診療所等スプリンクラー等施設整備事業</t>
    <phoneticPr fontId="1"/>
  </si>
  <si>
    <t>院内感染対策施設整備事業</t>
  </si>
  <si>
    <t>院内感染対策施設整備事業</t>
    <phoneticPr fontId="1"/>
  </si>
  <si>
    <t>延べ面積</t>
    <phoneticPr fontId="4"/>
  </si>
  <si>
    <t>建築面積 　</t>
    <rPh sb="0" eb="2">
      <t>ケンチク</t>
    </rPh>
    <phoneticPr fontId="4"/>
  </si>
  <si>
    <r>
      <rPr>
        <u/>
        <sz val="9"/>
        <color rgb="FF000000"/>
        <rFont val="ＭＳ Ｐゴシック"/>
        <family val="3"/>
        <charset val="128"/>
      </rPr>
      <t xml:space="preserve">           ㎡</t>
    </r>
    <r>
      <rPr>
        <sz val="9"/>
        <color rgb="FF000000"/>
        <rFont val="ＭＳ Ｐゴシック"/>
        <family val="3"/>
        <charset val="128"/>
      </rPr>
      <t xml:space="preserve"> </t>
    </r>
    <phoneticPr fontId="4"/>
  </si>
  <si>
    <t>着工</t>
    <phoneticPr fontId="1"/>
  </si>
  <si>
    <t>～</t>
    <phoneticPr fontId="4"/>
  </si>
  <si>
    <t xml:space="preserve"> 　 年   月　 日</t>
    <phoneticPr fontId="4"/>
  </si>
  <si>
    <t>　　 年   月　 日</t>
    <phoneticPr fontId="4"/>
  </si>
  <si>
    <t>　竣工</t>
    <phoneticPr fontId="4"/>
  </si>
  <si>
    <t>事業区分（様式２，４，５用）</t>
    <rPh sb="0" eb="2">
      <t>ジギョウ</t>
    </rPh>
    <rPh sb="2" eb="4">
      <t>クブン</t>
    </rPh>
    <rPh sb="5" eb="7">
      <t>ヨウシキ</t>
    </rPh>
    <rPh sb="12" eb="13">
      <t>ヨウ</t>
    </rPh>
    <phoneticPr fontId="1"/>
  </si>
  <si>
    <t>所要額計算</t>
    <rPh sb="0" eb="3">
      <t>ショヨウガク</t>
    </rPh>
    <rPh sb="3" eb="5">
      <t>ケイサン</t>
    </rPh>
    <phoneticPr fontId="1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</si>
  <si>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1"/>
  </si>
  <si>
    <t>-</t>
    <phoneticPr fontId="1"/>
  </si>
  <si>
    <t>-</t>
    <phoneticPr fontId="1"/>
  </si>
  <si>
    <t>a</t>
    <phoneticPr fontId="1"/>
  </si>
  <si>
    <t>b</t>
  </si>
  <si>
    <t>b</t>
    <phoneticPr fontId="1"/>
  </si>
  <si>
    <t>c</t>
    <phoneticPr fontId="1"/>
  </si>
  <si>
    <t>分類</t>
    <rPh sb="0" eb="2">
      <t>ブンルイ</t>
    </rPh>
    <phoneticPr fontId="1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</si>
  <si>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1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</si>
  <si>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1"/>
  </si>
  <si>
    <t>再分類</t>
    <rPh sb="0" eb="3">
      <t>サイブンルイ</t>
    </rPh>
    <phoneticPr fontId="1"/>
  </si>
  <si>
    <t>A</t>
  </si>
  <si>
    <t>A</t>
    <phoneticPr fontId="1"/>
  </si>
  <si>
    <t>B</t>
    <phoneticPr fontId="1"/>
  </si>
  <si>
    <t>-</t>
    <phoneticPr fontId="1"/>
  </si>
  <si>
    <r>
      <t>事業</t>
    </r>
    <r>
      <rPr>
        <sz val="9"/>
        <color theme="1"/>
        <rFont val="ＭＳ Ｐゴシック"/>
        <family val="3"/>
        <charset val="128"/>
      </rPr>
      <t>区分</t>
    </r>
    <rPh sb="2" eb="4">
      <t>クブン</t>
    </rPh>
    <phoneticPr fontId="4"/>
  </si>
  <si>
    <t>(1)  補助金</t>
    <phoneticPr fontId="4"/>
  </si>
  <si>
    <t>　　　　うち国</t>
    <phoneticPr fontId="4"/>
  </si>
  <si>
    <t>　　　　うち都道府県</t>
    <phoneticPr fontId="4"/>
  </si>
  <si>
    <t>(4)  その他（診療収入等）</t>
    <rPh sb="9" eb="11">
      <t>シンリョウ</t>
    </rPh>
    <rPh sb="11" eb="13">
      <t>シュウニュウ</t>
    </rPh>
    <rPh sb="13" eb="14">
      <t>トウ</t>
    </rPh>
    <phoneticPr fontId="4"/>
  </si>
  <si>
    <t>事  業  区  分</t>
    <rPh sb="0" eb="1">
      <t>コト</t>
    </rPh>
    <rPh sb="3" eb="4">
      <t>ギョウ</t>
    </rPh>
    <rPh sb="6" eb="7">
      <t>ク</t>
    </rPh>
    <rPh sb="9" eb="10">
      <t>ブン</t>
    </rPh>
    <phoneticPr fontId="1"/>
  </si>
  <si>
    <t>補助財産を取得する際に、当該補助財産を取得するための抵当権設定の有無</t>
    <phoneticPr fontId="4"/>
  </si>
  <si>
    <t>医療施設ブロック塀改修等施設整備事業</t>
    <phoneticPr fontId="1"/>
  </si>
  <si>
    <t>b</t>
    <phoneticPr fontId="1"/>
  </si>
  <si>
    <t>国庫補助金
交付決定額</t>
    <rPh sb="0" eb="2">
      <t>コッコ</t>
    </rPh>
    <rPh sb="2" eb="5">
      <t>ホジョキン</t>
    </rPh>
    <rPh sb="6" eb="8">
      <t>コウフ</t>
    </rPh>
    <rPh sb="8" eb="10">
      <t>ケッテイ</t>
    </rPh>
    <rPh sb="10" eb="11">
      <t>ガク</t>
    </rPh>
    <phoneticPr fontId="1"/>
  </si>
  <si>
    <t>備　　　考</t>
    <phoneticPr fontId="1"/>
  </si>
  <si>
    <t>差引追加交付
（一部取消）
申請額</t>
    <rPh sb="0" eb="2">
      <t>サシヒキ</t>
    </rPh>
    <rPh sb="2" eb="4">
      <t>ツイカ</t>
    </rPh>
    <rPh sb="4" eb="6">
      <t>コウフ</t>
    </rPh>
    <rPh sb="8" eb="10">
      <t>イチブ</t>
    </rPh>
    <rPh sb="10" eb="12">
      <t>トリケシ</t>
    </rPh>
    <rPh sb="14" eb="16">
      <t>シンセイ</t>
    </rPh>
    <rPh sb="16" eb="17">
      <t>ガク</t>
    </rPh>
    <phoneticPr fontId="1"/>
  </si>
  <si>
    <t>南海トラフ及び日本海溝・千島海溝周辺海溝型地震に係る津波避難対策緊急事業</t>
    <rPh sb="5" eb="6">
      <t>オヨ</t>
    </rPh>
    <rPh sb="7" eb="9">
      <t>ニホン</t>
    </rPh>
    <rPh sb="9" eb="11">
      <t>カイコウ</t>
    </rPh>
    <rPh sb="12" eb="14">
      <t>チシマ</t>
    </rPh>
    <rPh sb="14" eb="16">
      <t>カイコウ</t>
    </rPh>
    <rPh sb="16" eb="18">
      <t>シュウヘン</t>
    </rPh>
    <rPh sb="18" eb="20">
      <t>カイコウ</t>
    </rPh>
    <rPh sb="20" eb="21">
      <t>ガタ</t>
    </rPh>
    <phoneticPr fontId="1"/>
  </si>
  <si>
    <t>(13) 南海トラフ及び日本海溝・千島海溝周辺海溝型地震に係る津波避難対策緊急事業</t>
    <phoneticPr fontId="1"/>
  </si>
  <si>
    <t>新興感染症対応力強化事業（病室の感染対策に係る整備）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phoneticPr fontId="3"/>
  </si>
  <si>
    <t>新興感染症対応力強化事業（病室の感染対策に係る整備以外）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rPh sb="25" eb="27">
      <t>イガイ</t>
    </rPh>
    <phoneticPr fontId="3"/>
  </si>
  <si>
    <t>a</t>
  </si>
  <si>
    <t>-</t>
  </si>
  <si>
    <t>１　本調査表は、施設ごとに作成すること。</t>
    <phoneticPr fontId="1"/>
  </si>
  <si>
    <t>３　「選定額」欄は、(D)と(E)とを比較して少ない方の額を記入すること。</t>
    <phoneticPr fontId="1"/>
  </si>
  <si>
    <t>２　「事業区分」欄、上段には交付の対象となる事業の名称をプルダウンから選択、下段には施設の名称を記載すること。</t>
    <phoneticPr fontId="1"/>
  </si>
  <si>
    <t>【留意事項】</t>
    <rPh sb="1" eb="3">
      <t>リュウイ</t>
    </rPh>
    <rPh sb="3" eb="5">
      <t>ジコウ</t>
    </rPh>
    <phoneticPr fontId="1"/>
  </si>
  <si>
    <t xml:space="preserve"> (1)　交付要綱５（交付額の算定方法）（1）に掲げる事業･･･(C)と(F)とを比較して少ない方の額</t>
    <phoneticPr fontId="1"/>
  </si>
  <si>
    <t xml:space="preserve"> (3)　　　　　　　　　　〃　　　　　　　　　　（3）に掲げる事業･･･(C)と(F)とを比較して少ない方の額に３分の２を乗じて得た額と(G)とを比較して少ない方の額</t>
    <phoneticPr fontId="1"/>
  </si>
  <si>
    <t xml:space="preserve"> (4)　　　　　　　　　　〃　　　　　　　　　　（4）に掲げる事業･･･(C)と(F)とを比較して少ない方の額に補助率を乗じて得た額と(G)とを比較して少ない方の額</t>
    <phoneticPr fontId="1"/>
  </si>
  <si>
    <t xml:space="preserve"> (5)　　　　　　　　　　〃　　　　　　　　　　（5）に掲げる事業･･･(C)と(F)とを比較して少ない方の額に４分の３を乗じて得た額と(G)とを比較して少ない方の額</t>
    <phoneticPr fontId="1"/>
  </si>
  <si>
    <t xml:space="preserve"> (2)　　　　　　　　　　〃　　　　　　　　　　（2）及び（3）に掲げる事業･･･(H)欄に記載された額に２分の１を乗じて得た額</t>
    <phoneticPr fontId="1"/>
  </si>
  <si>
    <t xml:space="preserve"> (1)　交付要綱５（交付額の算定方法）（1）に掲げる事業･･･････････(H)欄に記載された額に補助率を乗じて得た額</t>
    <rPh sb="11" eb="14">
      <t>コウフガク</t>
    </rPh>
    <rPh sb="15" eb="17">
      <t>サンテイ</t>
    </rPh>
    <rPh sb="17" eb="19">
      <t>ホウホウ</t>
    </rPh>
    <phoneticPr fontId="1"/>
  </si>
  <si>
    <t xml:space="preserve"> (3)　　　　　　　　　　〃　　　　　　　　　　（4）に掲げる事業･･･････････(H)欄に記載された額</t>
    <phoneticPr fontId="1"/>
  </si>
  <si>
    <t>　 整備費内訳の「費目」欄は、交付要綱の５（交付額の算定方法）の対象経費に定める各部門に区分して記入すること。</t>
    <phoneticPr fontId="4"/>
  </si>
  <si>
    <t>寄附金その
他の収入額</t>
    <rPh sb="0" eb="2">
      <t>キフ</t>
    </rPh>
    <phoneticPr fontId="1"/>
  </si>
  <si>
    <t>(3)  寄附金</t>
    <rPh sb="5" eb="7">
      <t>キフ</t>
    </rPh>
    <phoneticPr fontId="4"/>
  </si>
  <si>
    <t>(14) 院内感染対策施設整備事業</t>
    <phoneticPr fontId="1"/>
  </si>
  <si>
    <t>(15) 医療施設ブロック塀改修等施設整備事業</t>
    <phoneticPr fontId="1"/>
  </si>
  <si>
    <t>(16) 新興感染症対応力強化事業（病室の感染対策に係る整備）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phoneticPr fontId="3"/>
  </si>
  <si>
    <t>(16) 新興感染症対応力強化事業（病室の感染対策に係る整備以外）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rPh sb="30" eb="32">
      <t>イガイ</t>
    </rPh>
    <phoneticPr fontId="3"/>
  </si>
  <si>
    <t xml:space="preserve"> (2)　　　　　　　　　　〃　　　　　　　　　　（2）に掲げる事業･･･(C)と(F)と(G)とを比較して最も少ない額</t>
    <rPh sb="54" eb="55">
      <t>モット</t>
    </rPh>
    <phoneticPr fontId="1"/>
  </si>
  <si>
    <t>解剖・死亡時画像診断等施設整備事業</t>
    <rPh sb="0" eb="2">
      <t>カイボウ</t>
    </rPh>
    <rPh sb="8" eb="10">
      <t>シンダン</t>
    </rPh>
    <rPh sb="10" eb="11">
      <t>トウ</t>
    </rPh>
    <phoneticPr fontId="1"/>
  </si>
  <si>
    <t>重点医師偏在対策支援区域における診療所の承継・開業支援事業</t>
    <rPh sb="0" eb="2">
      <t>ジュウテン</t>
    </rPh>
    <rPh sb="2" eb="4">
      <t>イシ</t>
    </rPh>
    <rPh sb="4" eb="6">
      <t>ヘンザイ</t>
    </rPh>
    <rPh sb="6" eb="8">
      <t>タイサク</t>
    </rPh>
    <rPh sb="8" eb="10">
      <t>シエン</t>
    </rPh>
    <rPh sb="10" eb="12">
      <t>クイキ</t>
    </rPh>
    <rPh sb="16" eb="19">
      <t>シンリョウジョ</t>
    </rPh>
    <rPh sb="20" eb="22">
      <t>ショウケイ</t>
    </rPh>
    <rPh sb="23" eb="25">
      <t>カイギョウ</t>
    </rPh>
    <rPh sb="25" eb="27">
      <t>シエン</t>
    </rPh>
    <rPh sb="27" eb="29">
      <t>ジギョウ</t>
    </rPh>
    <phoneticPr fontId="1"/>
  </si>
  <si>
    <t>(11) 解剖・死亡時画像診断等施設整備事業</t>
    <phoneticPr fontId="1"/>
  </si>
  <si>
    <t>解剖・死亡時画像診断等施設整備事業</t>
    <phoneticPr fontId="1"/>
  </si>
  <si>
    <t>(17)重点医師偏在対策支援区域における診療所の承継・開業支援事業</t>
    <rPh sb="4" eb="6">
      <t>ジュウテン</t>
    </rPh>
    <rPh sb="6" eb="8">
      <t>イシ</t>
    </rPh>
    <rPh sb="8" eb="10">
      <t>ヘンザイ</t>
    </rPh>
    <rPh sb="10" eb="12">
      <t>タイサク</t>
    </rPh>
    <rPh sb="12" eb="14">
      <t>シエン</t>
    </rPh>
    <rPh sb="14" eb="16">
      <t>クイキ</t>
    </rPh>
    <rPh sb="20" eb="23">
      <t>シンリョウジョ</t>
    </rPh>
    <rPh sb="24" eb="26">
      <t>ショウケイ</t>
    </rPh>
    <rPh sb="27" eb="29">
      <t>カイギョウ</t>
    </rPh>
    <rPh sb="29" eb="31">
      <t>シエン</t>
    </rPh>
    <rPh sb="31" eb="33">
      <t>ジギョウ</t>
    </rPh>
    <phoneticPr fontId="1"/>
  </si>
  <si>
    <t>Ａ</t>
    <phoneticPr fontId="1"/>
  </si>
  <si>
    <t>Ｂ</t>
    <phoneticPr fontId="1"/>
  </si>
  <si>
    <t>Ａ-Ｂ=Ｃ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</si>
  <si>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</si>
  <si>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</si>
  <si>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</si>
  <si>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</si>
  <si>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</si>
  <si>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</si>
  <si>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Ｊ</t>
    <phoneticPr fontId="1"/>
  </si>
  <si>
    <t>Ｌ</t>
    <phoneticPr fontId="1"/>
  </si>
  <si>
    <t>Ｌ－Ｋ＝Ｍ</t>
    <phoneticPr fontId="1"/>
  </si>
  <si>
    <t>Ｉ－Ｊ＝Ｋ</t>
    <phoneticPr fontId="1"/>
  </si>
  <si>
    <t>６　(Ｌ)欄及び(M)欄については交付要綱の９による変更交付申請手続の他は斜線を引くこと。</t>
    <rPh sb="5" eb="6">
      <t>ラン</t>
    </rPh>
    <rPh sb="6" eb="7">
      <t>オヨ</t>
    </rPh>
    <rPh sb="11" eb="12">
      <t>ラン</t>
    </rPh>
    <rPh sb="17" eb="19">
      <t>コウフ</t>
    </rPh>
    <rPh sb="19" eb="21">
      <t>ヨウコウ</t>
    </rPh>
    <rPh sb="26" eb="28">
      <t>ヘンコウ</t>
    </rPh>
    <rPh sb="28" eb="30">
      <t>コウフ</t>
    </rPh>
    <rPh sb="30" eb="32">
      <t>シンセイ</t>
    </rPh>
    <rPh sb="32" eb="34">
      <t>テツヅ</t>
    </rPh>
    <rPh sb="35" eb="36">
      <t>ホカ</t>
    </rPh>
    <rPh sb="37" eb="39">
      <t>シャセン</t>
    </rPh>
    <rPh sb="40" eb="41">
      <t>ヒ</t>
    </rPh>
    <phoneticPr fontId="1"/>
  </si>
  <si>
    <t>要国庫補助額</t>
    <phoneticPr fontId="1"/>
  </si>
  <si>
    <t>仕入れに係る消費税等相当額</t>
    <phoneticPr fontId="1"/>
  </si>
  <si>
    <t xml:space="preserve"> (6)　　　　　　　　　　〃　　　　　　　　　　（6）に掲げる事業･･･(C)と(F)とを比較して少ない方の額に２分の１を乗じて得た額と(G)とを比較して少ない方の額</t>
    <phoneticPr fontId="1"/>
  </si>
  <si>
    <t xml:space="preserve"> (4)　　　　　　　　　　〃　　　　　　　　　　（5）及び（6）に掲げる事業･･･(H)欄に記載された額に３分の２を乗じて得た額</t>
    <rPh sb="28" eb="29">
      <t>オヨ</t>
    </rPh>
    <phoneticPr fontId="1"/>
  </si>
  <si>
    <t>(1) へき地診療所施設整備事業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</si>
</sst>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_);[Red]\(#,##0\)"/>
    <numFmt numFmtId="178" formatCode="#,##0.00;&quot;△ &quot;#,##0.00"/>
    <numFmt numFmtId="179" formatCode="#,##0.00_);[Red]\(#,##0.00\)"/>
    <numFmt numFmtId="180" formatCode="#,##0_ "/>
    <numFmt numFmtId="181" formatCode="\(@\)"/>
  </numFmts>
  <fonts count="3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9"/>
      <color rgb="FF0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9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double">
        <color indexed="64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double">
        <color indexed="64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thick">
        <color rgb="FF000000"/>
      </right>
      <top/>
      <bottom style="hair">
        <color indexed="64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hair">
        <color indexed="64"/>
      </bottom>
      <diagonal/>
    </border>
    <border>
      <left style="medium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30" borderId="2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19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75">
    <xf numFmtId="0" fontId="0" fillId="0" borderId="0" xfId="0">
      <alignment vertical="center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22" fillId="0" borderId="13" xfId="0" applyFont="1" applyBorder="1" applyAlignment="1">
      <alignment vertical="center" wrapText="1"/>
    </xf>
    <xf numFmtId="0" fontId="22" fillId="0" borderId="2" xfId="0" applyFont="1" applyBorder="1" applyAlignment="1">
      <alignment horizontal="right" vertical="top" wrapText="1"/>
    </xf>
    <xf numFmtId="0" fontId="22" fillId="0" borderId="13" xfId="0" applyFont="1" applyBorder="1" applyAlignment="1">
      <alignment horizontal="right" vertical="top" wrapText="1"/>
    </xf>
    <xf numFmtId="0" fontId="22" fillId="0" borderId="1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6" fillId="0" borderId="8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textRotation="255" wrapText="1"/>
    </xf>
    <xf numFmtId="0" fontId="22" fillId="0" borderId="2" xfId="0" applyFont="1" applyBorder="1" applyAlignment="1">
      <alignment horizontal="center" vertical="center" textRotation="255" wrapText="1"/>
    </xf>
    <xf numFmtId="0" fontId="22" fillId="0" borderId="14" xfId="0" applyFont="1" applyBorder="1" applyAlignment="1">
      <alignment vertical="center" wrapText="1"/>
    </xf>
    <xf numFmtId="177" fontId="22" fillId="0" borderId="14" xfId="0" applyNumberFormat="1" applyFont="1" applyBorder="1" applyAlignment="1">
      <alignment vertical="center" wrapText="1"/>
    </xf>
    <xf numFmtId="177" fontId="26" fillId="0" borderId="14" xfId="0" applyNumberFormat="1" applyFont="1" applyBorder="1" applyAlignment="1">
      <alignment vertical="center" wrapText="1"/>
    </xf>
    <xf numFmtId="179" fontId="22" fillId="0" borderId="2" xfId="0" applyNumberFormat="1" applyFont="1" applyBorder="1" applyAlignment="1">
      <alignment vertical="center" wrapText="1"/>
    </xf>
    <xf numFmtId="179" fontId="22" fillId="0" borderId="14" xfId="0" applyNumberFormat="1" applyFont="1" applyBorder="1" applyAlignment="1">
      <alignment vertical="center" wrapText="1"/>
    </xf>
    <xf numFmtId="179" fontId="26" fillId="0" borderId="14" xfId="0" applyNumberFormat="1" applyFont="1" applyBorder="1" applyAlignment="1">
      <alignment vertical="center" wrapText="1"/>
    </xf>
    <xf numFmtId="0" fontId="22" fillId="0" borderId="12" xfId="0" applyFont="1" applyBorder="1" applyAlignment="1">
      <alignment horizontal="right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2" fillId="33" borderId="0" xfId="0" applyFont="1" applyFill="1" applyAlignment="1">
      <alignment vertical="center" wrapText="1"/>
    </xf>
    <xf numFmtId="0" fontId="22" fillId="33" borderId="15" xfId="0" applyFont="1" applyFill="1" applyBorder="1" applyAlignment="1">
      <alignment vertical="center" wrapText="1"/>
    </xf>
    <xf numFmtId="0" fontId="22" fillId="33" borderId="6" xfId="0" applyFont="1" applyFill="1" applyBorder="1" applyAlignment="1">
      <alignment vertical="center" wrapText="1"/>
    </xf>
    <xf numFmtId="177" fontId="22" fillId="33" borderId="2" xfId="0" applyNumberFormat="1" applyFont="1" applyFill="1" applyBorder="1" applyAlignment="1">
      <alignment vertical="center" wrapText="1"/>
    </xf>
    <xf numFmtId="0" fontId="22" fillId="33" borderId="1" xfId="0" applyFont="1" applyFill="1" applyBorder="1" applyAlignment="1">
      <alignment vertical="center" wrapText="1"/>
    </xf>
    <xf numFmtId="0" fontId="22" fillId="33" borderId="3" xfId="0" applyFont="1" applyFill="1" applyBorder="1" applyAlignment="1">
      <alignment vertical="center" wrapText="1"/>
    </xf>
    <xf numFmtId="0" fontId="22" fillId="33" borderId="4" xfId="0" applyFont="1" applyFill="1" applyBorder="1" applyAlignment="1">
      <alignment vertical="center" wrapText="1"/>
    </xf>
    <xf numFmtId="0" fontId="22" fillId="33" borderId="7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12" fontId="0" fillId="0" borderId="0" xfId="0" applyNumberFormat="1" applyAlignment="1">
      <alignment horizontal="center" vertical="center"/>
    </xf>
    <xf numFmtId="0" fontId="26" fillId="0" borderId="0" xfId="0" applyFont="1" applyAlignment="1">
      <alignment horizontal="right" vertical="center" wrapText="1"/>
    </xf>
    <xf numFmtId="0" fontId="33" fillId="0" borderId="0" xfId="0" applyFont="1">
      <alignment vertical="center"/>
    </xf>
    <xf numFmtId="0" fontId="32" fillId="0" borderId="47" xfId="0" applyFont="1" applyBorder="1" applyAlignment="1">
      <alignment horizontal="center" vertical="center" wrapText="1"/>
    </xf>
    <xf numFmtId="0" fontId="26" fillId="0" borderId="0" xfId="0" applyFont="1" applyAlignment="1">
      <alignment vertical="top" wrapText="1"/>
    </xf>
    <xf numFmtId="49" fontId="22" fillId="0" borderId="0" xfId="0" applyNumberFormat="1" applyFont="1" applyAlignment="1">
      <alignment vertical="top"/>
    </xf>
    <xf numFmtId="0" fontId="26" fillId="0" borderId="0" xfId="0" applyFont="1" applyAlignment="1">
      <alignment vertical="center" wrapText="1"/>
    </xf>
    <xf numFmtId="0" fontId="32" fillId="0" borderId="35" xfId="0" applyFont="1" applyBorder="1" applyAlignment="1">
      <alignment horizontal="center" vertical="center" wrapText="1"/>
    </xf>
    <xf numFmtId="0" fontId="34" fillId="0" borderId="0" xfId="0" applyFont="1">
      <alignment vertical="center"/>
    </xf>
    <xf numFmtId="0" fontId="32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181" fontId="32" fillId="0" borderId="25" xfId="0" applyNumberFormat="1" applyFont="1" applyBorder="1" applyAlignment="1">
      <alignment horizontal="center" vertical="center" wrapText="1"/>
    </xf>
    <xf numFmtId="0" fontId="32" fillId="0" borderId="28" xfId="0" applyFont="1" applyBorder="1" applyAlignment="1">
      <alignment horizontal="right" vertical="top" wrapText="1"/>
    </xf>
    <xf numFmtId="0" fontId="32" fillId="33" borderId="32" xfId="0" applyFont="1" applyFill="1" applyBorder="1" applyAlignment="1">
      <alignment vertical="center" wrapText="1"/>
    </xf>
    <xf numFmtId="176" fontId="32" fillId="0" borderId="37" xfId="0" applyNumberFormat="1" applyFont="1" applyBorder="1" applyAlignment="1">
      <alignment vertical="center" shrinkToFit="1"/>
    </xf>
    <xf numFmtId="0" fontId="32" fillId="33" borderId="44" xfId="0" applyFont="1" applyFill="1" applyBorder="1" applyAlignment="1">
      <alignment vertical="center" wrapText="1"/>
    </xf>
    <xf numFmtId="176" fontId="32" fillId="33" borderId="45" xfId="0" applyNumberFormat="1" applyFont="1" applyFill="1" applyBorder="1" applyAlignment="1">
      <alignment vertical="center" shrinkToFit="1"/>
    </xf>
    <xf numFmtId="176" fontId="32" fillId="0" borderId="45" xfId="0" applyNumberFormat="1" applyFont="1" applyBorder="1" applyAlignment="1">
      <alignment vertical="center" shrinkToFit="1"/>
    </xf>
    <xf numFmtId="0" fontId="32" fillId="33" borderId="33" xfId="0" applyFont="1" applyFill="1" applyBorder="1" applyAlignment="1">
      <alignment vertical="center" wrapText="1"/>
    </xf>
    <xf numFmtId="176" fontId="32" fillId="33" borderId="38" xfId="0" applyNumberFormat="1" applyFont="1" applyFill="1" applyBorder="1" applyAlignment="1">
      <alignment vertical="center" shrinkToFit="1"/>
    </xf>
    <xf numFmtId="176" fontId="32" fillId="0" borderId="38" xfId="0" applyNumberFormat="1" applyFont="1" applyBorder="1" applyAlignment="1">
      <alignment vertical="center" shrinkToFit="1"/>
    </xf>
    <xf numFmtId="176" fontId="32" fillId="0" borderId="39" xfId="0" applyNumberFormat="1" applyFont="1" applyBorder="1" applyAlignment="1">
      <alignment vertical="center" shrinkToFit="1"/>
    </xf>
    <xf numFmtId="0" fontId="32" fillId="0" borderId="0" xfId="0" applyFont="1" applyAlignment="1">
      <alignment horizontal="left" vertical="center" indent="1"/>
    </xf>
    <xf numFmtId="0" fontId="32" fillId="0" borderId="40" xfId="0" applyFont="1" applyBorder="1" applyAlignment="1">
      <alignment horizontal="right" vertical="center"/>
    </xf>
    <xf numFmtId="0" fontId="32" fillId="0" borderId="27" xfId="0" applyFont="1" applyBorder="1" applyAlignment="1">
      <alignment vertical="top" wrapText="1"/>
    </xf>
    <xf numFmtId="0" fontId="32" fillId="0" borderId="26" xfId="0" applyFont="1" applyBorder="1" applyAlignment="1">
      <alignment vertical="top" wrapText="1"/>
    </xf>
    <xf numFmtId="176" fontId="32" fillId="0" borderId="48" xfId="0" applyNumberFormat="1" applyFont="1" applyBorder="1" applyAlignment="1">
      <alignment vertical="center" shrinkToFit="1"/>
    </xf>
    <xf numFmtId="0" fontId="32" fillId="0" borderId="29" xfId="0" applyFont="1" applyBorder="1" applyAlignment="1">
      <alignment vertical="center" wrapText="1"/>
    </xf>
    <xf numFmtId="176" fontId="32" fillId="0" borderId="49" xfId="0" applyNumberFormat="1" applyFont="1" applyBorder="1" applyAlignment="1">
      <alignment vertical="center" shrinkToFit="1"/>
    </xf>
    <xf numFmtId="0" fontId="32" fillId="0" borderId="46" xfId="0" applyFont="1" applyBorder="1" applyAlignment="1">
      <alignment vertical="center" wrapText="1"/>
    </xf>
    <xf numFmtId="12" fontId="34" fillId="0" borderId="0" xfId="0" applyNumberFormat="1" applyFont="1" applyAlignment="1">
      <alignment horizontal="center" vertical="center"/>
    </xf>
    <xf numFmtId="176" fontId="32" fillId="0" borderId="50" xfId="0" applyNumberFormat="1" applyFont="1" applyBorder="1" applyAlignment="1">
      <alignment vertical="center" shrinkToFit="1"/>
    </xf>
    <xf numFmtId="0" fontId="32" fillId="0" borderId="31" xfId="0" applyFont="1" applyBorder="1" applyAlignment="1">
      <alignment vertical="center" wrapText="1"/>
    </xf>
    <xf numFmtId="0" fontId="32" fillId="0" borderId="34" xfId="0" applyFont="1" applyBorder="1" applyAlignment="1">
      <alignment horizontal="right" vertical="center" shrinkToFit="1"/>
    </xf>
    <xf numFmtId="176" fontId="32" fillId="0" borderId="51" xfId="0" applyNumberFormat="1" applyFont="1" applyBorder="1" applyAlignment="1">
      <alignment vertical="center" shrinkToFit="1"/>
    </xf>
    <xf numFmtId="0" fontId="32" fillId="0" borderId="30" xfId="0" applyFont="1" applyBorder="1" applyAlignment="1">
      <alignment vertical="center" wrapText="1"/>
    </xf>
    <xf numFmtId="0" fontId="32" fillId="0" borderId="0" xfId="0" applyFont="1" applyAlignment="1">
      <alignment horizontal="left" vertical="center"/>
    </xf>
    <xf numFmtId="176" fontId="32" fillId="0" borderId="52" xfId="0" applyNumberFormat="1" applyFont="1" applyBorder="1" applyAlignment="1">
      <alignment vertical="center" shrinkToFit="1"/>
    </xf>
    <xf numFmtId="0" fontId="34" fillId="0" borderId="0" xfId="0" applyFont="1" applyAlignment="1">
      <alignment horizontal="center" vertical="center"/>
    </xf>
    <xf numFmtId="0" fontId="32" fillId="0" borderId="41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5" fillId="33" borderId="40" xfId="0" applyFont="1" applyFill="1" applyBorder="1" applyAlignment="1">
      <alignment horizontal="left" vertical="center" shrinkToFit="1"/>
    </xf>
    <xf numFmtId="178" fontId="22" fillId="0" borderId="14" xfId="0" applyNumberFormat="1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9" xfId="0" applyFont="1" applyBorder="1" applyAlignment="1">
      <alignment horizontal="right" vertical="top" wrapText="1"/>
    </xf>
    <xf numFmtId="0" fontId="22" fillId="0" borderId="11" xfId="0" applyFont="1" applyBorder="1" applyAlignment="1">
      <alignment horizontal="right" vertical="top" wrapText="1"/>
    </xf>
    <xf numFmtId="0" fontId="22" fillId="0" borderId="1" xfId="0" applyFont="1" applyBorder="1" applyAlignment="1">
      <alignment horizontal="center" vertical="center" textRotation="255" wrapText="1"/>
    </xf>
    <xf numFmtId="0" fontId="22" fillId="33" borderId="1" xfId="0" applyFont="1" applyFill="1" applyBorder="1" applyAlignment="1">
      <alignment vertical="center" wrapText="1"/>
    </xf>
    <xf numFmtId="0" fontId="22" fillId="33" borderId="0" xfId="0" applyFont="1" applyFill="1" applyAlignment="1">
      <alignment vertical="center" wrapText="1"/>
    </xf>
    <xf numFmtId="0" fontId="22" fillId="33" borderId="3" xfId="0" applyFont="1" applyFill="1" applyBorder="1" applyAlignment="1">
      <alignment vertical="center" wrapText="1"/>
    </xf>
    <xf numFmtId="179" fontId="22" fillId="33" borderId="1" xfId="0" applyNumberFormat="1" applyFont="1" applyFill="1" applyBorder="1" applyAlignment="1">
      <alignment vertical="center" wrapText="1"/>
    </xf>
    <xf numFmtId="179" fontId="22" fillId="33" borderId="3" xfId="0" applyNumberFormat="1" applyFont="1" applyFill="1" applyBorder="1" applyAlignment="1">
      <alignment vertical="center" wrapText="1"/>
    </xf>
    <xf numFmtId="0" fontId="22" fillId="33" borderId="5" xfId="0" applyFont="1" applyFill="1" applyBorder="1" applyAlignment="1">
      <alignment horizontal="right" vertical="center" wrapText="1"/>
    </xf>
    <xf numFmtId="0" fontId="26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1" xfId="0" applyFont="1" applyBorder="1" applyAlignment="1">
      <alignment horizontal="right" vertical="top" wrapText="1"/>
    </xf>
    <xf numFmtId="0" fontId="22" fillId="0" borderId="3" xfId="0" applyFont="1" applyBorder="1" applyAlignment="1">
      <alignment horizontal="right" vertical="top" wrapText="1"/>
    </xf>
    <xf numFmtId="0" fontId="22" fillId="33" borderId="14" xfId="0" applyFont="1" applyFill="1" applyBorder="1" applyAlignment="1">
      <alignment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2" fillId="0" borderId="15" xfId="0" applyFont="1" applyBorder="1" applyAlignment="1">
      <alignment horizontal="right" vertical="center" wrapText="1"/>
    </xf>
    <xf numFmtId="0" fontId="22" fillId="33" borderId="15" xfId="0" applyFont="1" applyFill="1" applyBorder="1" applyAlignment="1">
      <alignment vertical="center" wrapText="1"/>
    </xf>
    <xf numFmtId="0" fontId="22" fillId="0" borderId="2" xfId="0" applyFont="1" applyBorder="1" applyAlignment="1">
      <alignment horizontal="center" vertical="center" textRotation="255" wrapText="1"/>
    </xf>
    <xf numFmtId="178" fontId="22" fillId="33" borderId="1" xfId="0" applyNumberFormat="1" applyFont="1" applyFill="1" applyBorder="1" applyAlignment="1">
      <alignment vertical="center" wrapText="1"/>
    </xf>
    <xf numFmtId="178" fontId="22" fillId="33" borderId="3" xfId="0" applyNumberFormat="1" applyFont="1" applyFill="1" applyBorder="1" applyAlignment="1">
      <alignment vertical="center" wrapText="1"/>
    </xf>
    <xf numFmtId="0" fontId="25" fillId="33" borderId="9" xfId="0" applyFont="1" applyFill="1" applyBorder="1" applyAlignment="1">
      <alignment vertical="center" wrapText="1"/>
    </xf>
    <xf numFmtId="0" fontId="25" fillId="33" borderId="10" xfId="0" applyFont="1" applyFill="1" applyBorder="1" applyAlignment="1">
      <alignment vertical="center" wrapText="1"/>
    </xf>
    <xf numFmtId="0" fontId="25" fillId="33" borderId="11" xfId="0" applyFont="1" applyFill="1" applyBorder="1" applyAlignment="1">
      <alignment vertical="center" wrapText="1"/>
    </xf>
    <xf numFmtId="0" fontId="25" fillId="33" borderId="1" xfId="0" applyFont="1" applyFill="1" applyBorder="1" applyAlignment="1">
      <alignment vertical="center" wrapText="1"/>
    </xf>
    <xf numFmtId="0" fontId="25" fillId="33" borderId="0" xfId="0" applyFont="1" applyFill="1" applyAlignment="1">
      <alignment vertical="center" wrapText="1"/>
    </xf>
    <xf numFmtId="0" fontId="25" fillId="33" borderId="3" xfId="0" applyFont="1" applyFill="1" applyBorder="1" applyAlignment="1">
      <alignment vertical="center" wrapText="1"/>
    </xf>
    <xf numFmtId="0" fontId="25" fillId="33" borderId="4" xfId="0" applyFont="1" applyFill="1" applyBorder="1" applyAlignment="1">
      <alignment vertical="center" wrapText="1"/>
    </xf>
    <xf numFmtId="0" fontId="25" fillId="33" borderId="15" xfId="0" applyFont="1" applyFill="1" applyBorder="1" applyAlignment="1">
      <alignment vertical="center" wrapText="1"/>
    </xf>
    <xf numFmtId="0" fontId="25" fillId="33" borderId="7" xfId="0" applyFont="1" applyFill="1" applyBorder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3" xfId="0" applyFont="1" applyBorder="1" applyAlignment="1">
      <alignment vertical="center" wrapText="1"/>
    </xf>
    <xf numFmtId="180" fontId="26" fillId="0" borderId="12" xfId="0" applyNumberFormat="1" applyFont="1" applyBorder="1" applyAlignment="1">
      <alignment vertical="center" wrapText="1"/>
    </xf>
    <xf numFmtId="180" fontId="26" fillId="0" borderId="5" xfId="0" applyNumberFormat="1" applyFont="1" applyBorder="1" applyAlignment="1">
      <alignment vertical="center" wrapText="1"/>
    </xf>
    <xf numFmtId="180" fontId="26" fillId="0" borderId="6" xfId="0" applyNumberFormat="1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30" fillId="0" borderId="12" xfId="0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 shrinkToFit="1"/>
    </xf>
    <xf numFmtId="180" fontId="26" fillId="33" borderId="1" xfId="0" applyNumberFormat="1" applyFont="1" applyFill="1" applyBorder="1" applyAlignment="1">
      <alignment horizontal="right" vertical="center" wrapText="1"/>
    </xf>
    <xf numFmtId="180" fontId="26" fillId="33" borderId="0" xfId="0" applyNumberFormat="1" applyFont="1" applyFill="1" applyAlignment="1">
      <alignment horizontal="right" vertical="center" wrapText="1"/>
    </xf>
    <xf numFmtId="180" fontId="26" fillId="33" borderId="3" xfId="0" applyNumberFormat="1" applyFont="1" applyFill="1" applyBorder="1" applyAlignment="1">
      <alignment horizontal="right" vertical="center" wrapText="1"/>
    </xf>
    <xf numFmtId="0" fontId="26" fillId="33" borderId="1" xfId="0" applyFont="1" applyFill="1" applyBorder="1" applyAlignment="1">
      <alignment horizontal="center" vertical="center" wrapText="1"/>
    </xf>
    <xf numFmtId="0" fontId="26" fillId="33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32" fillId="0" borderId="12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26" fillId="0" borderId="9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179" fontId="26" fillId="0" borderId="12" xfId="0" applyNumberFormat="1" applyFont="1" applyBorder="1" applyAlignment="1">
      <alignment vertical="center" wrapText="1"/>
    </xf>
    <xf numFmtId="179" fontId="26" fillId="0" borderId="6" xfId="0" applyNumberFormat="1" applyFont="1" applyBorder="1" applyAlignment="1">
      <alignment vertical="center" wrapText="1"/>
    </xf>
    <xf numFmtId="0" fontId="26" fillId="0" borderId="14" xfId="0" applyFont="1" applyBorder="1" applyAlignment="1">
      <alignment horizontal="left" vertical="center" wrapText="1"/>
    </xf>
    <xf numFmtId="180" fontId="26" fillId="0" borderId="1" xfId="0" applyNumberFormat="1" applyFont="1" applyBorder="1" applyAlignment="1">
      <alignment horizontal="right" vertical="center" wrapText="1"/>
    </xf>
    <xf numFmtId="180" fontId="26" fillId="0" borderId="0" xfId="0" applyNumberFormat="1" applyFont="1" applyAlignment="1">
      <alignment horizontal="right" vertical="center" wrapText="1"/>
    </xf>
    <xf numFmtId="180" fontId="26" fillId="0" borderId="3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33" borderId="5" xfId="0" applyFont="1" applyFill="1" applyBorder="1" applyAlignment="1">
      <alignment horizontal="center" vertical="center" wrapText="1"/>
    </xf>
    <xf numFmtId="0" fontId="26" fillId="33" borderId="6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179" fontId="22" fillId="0" borderId="14" xfId="0" applyNumberFormat="1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6" fillId="0" borderId="9" xfId="0" applyFont="1" applyBorder="1" applyAlignment="1">
      <alignment horizontal="right" vertical="center" wrapText="1"/>
    </xf>
    <xf numFmtId="0" fontId="26" fillId="0" borderId="10" xfId="0" applyFont="1" applyBorder="1" applyAlignment="1">
      <alignment horizontal="right" vertical="center" wrapText="1"/>
    </xf>
    <xf numFmtId="0" fontId="26" fillId="0" borderId="11" xfId="0" applyFont="1" applyBorder="1" applyAlignment="1">
      <alignment horizontal="right" vertical="center" wrapText="1"/>
    </xf>
    <xf numFmtId="0" fontId="24" fillId="0" borderId="0" xfId="0" applyFont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0" fontId="22" fillId="33" borderId="12" xfId="0" applyFont="1" applyFill="1" applyBorder="1" applyAlignment="1">
      <alignment vertical="center" wrapText="1"/>
    </xf>
    <xf numFmtId="0" fontId="22" fillId="33" borderId="5" xfId="0" applyFont="1" applyFill="1" applyBorder="1" applyAlignment="1">
      <alignment vertical="center" wrapText="1"/>
    </xf>
    <xf numFmtId="0" fontId="22" fillId="33" borderId="6" xfId="0" applyFont="1" applyFill="1" applyBorder="1" applyAlignment="1">
      <alignment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14</xdr:row>
      <xdr:rowOff>47625</xdr:rowOff>
    </xdr:from>
    <xdr:to>
      <xdr:col>9</xdr:col>
      <xdr:colOff>361950</xdr:colOff>
      <xdr:row>36</xdr:row>
      <xdr:rowOff>161925</xdr:rowOff>
    </xdr:to>
    <xdr:sp macro="" textlink="">
      <xdr:nvSpPr>
        <xdr:cNvPr id="18449" name="右中かっこ 2">
          <a:extLst>
            <a:ext uri="{FF2B5EF4-FFF2-40B4-BE49-F238E27FC236}">
              <a16:creationId xmlns:a16="http://schemas.microsoft.com/office/drawing/2014/main" id="{00000000-0008-0000-0300-000011480000}"/>
            </a:ext>
          </a:extLst>
        </xdr:cNvPr>
        <xdr:cNvSpPr>
          <a:spLocks/>
        </xdr:cNvSpPr>
      </xdr:nvSpPr>
      <xdr:spPr bwMode="auto">
        <a:xfrm>
          <a:off x="6962775" y="2724150"/>
          <a:ext cx="304800" cy="400050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3171825</xdr:colOff>
      <xdr:row>7</xdr:row>
      <xdr:rowOff>152400</xdr:rowOff>
    </xdr:from>
    <xdr:to>
      <xdr:col>4</xdr:col>
      <xdr:colOff>583407</xdr:colOff>
      <xdr:row>16</xdr:row>
      <xdr:rowOff>2381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3857625" y="1352550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U56"/>
  <sheetViews>
    <sheetView tabSelected="1" view="pageBreakPreview" zoomScale="85" zoomScaleNormal="115" zoomScaleSheetLayoutView="85" workbookViewId="0">
      <selection activeCell="D4" sqref="D4:I4"/>
    </sheetView>
  </sheetViews>
  <sheetFormatPr defaultColWidth="9" defaultRowHeight="13.2" x14ac:dyDescent="0.2"/>
  <cols>
    <col min="1" max="1" width="20" style="52" customWidth="1"/>
    <col min="2" max="14" width="11.21875" style="52" customWidth="1"/>
    <col min="15" max="15" width="15" style="52" customWidth="1"/>
    <col min="16" max="16" width="9" style="52"/>
    <col min="17" max="19" width="5.77734375" style="52" customWidth="1"/>
    <col min="20" max="21" width="5.6640625" style="52" customWidth="1"/>
    <col min="22" max="16384" width="9" style="52"/>
  </cols>
  <sheetData>
    <row r="1" spans="1:21" x14ac:dyDescent="0.2">
      <c r="A1" s="53" t="s">
        <v>56</v>
      </c>
    </row>
    <row r="2" spans="1:21" ht="19.5" customHeight="1" x14ac:dyDescent="0.2">
      <c r="A2" s="82" t="s">
        <v>24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21" ht="7.5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21" ht="13.8" thickBot="1" x14ac:dyDescent="0.25">
      <c r="A4" s="53"/>
      <c r="I4" s="67" t="s">
        <v>73</v>
      </c>
      <c r="J4" s="87"/>
      <c r="K4" s="87"/>
      <c r="L4" s="87"/>
      <c r="M4" s="87"/>
      <c r="N4" s="87"/>
      <c r="O4" s="87"/>
    </row>
    <row r="5" spans="1:21" ht="45" customHeight="1" thickTop="1" x14ac:dyDescent="0.2">
      <c r="A5" s="83" t="s">
        <v>141</v>
      </c>
      <c r="B5" s="51" t="s">
        <v>1</v>
      </c>
      <c r="C5" s="51" t="s">
        <v>166</v>
      </c>
      <c r="D5" s="51" t="s">
        <v>2</v>
      </c>
      <c r="E5" s="51" t="s">
        <v>20</v>
      </c>
      <c r="F5" s="51" t="s">
        <v>3</v>
      </c>
      <c r="G5" s="51" t="s">
        <v>4</v>
      </c>
      <c r="H5" s="51" t="s">
        <v>21</v>
      </c>
      <c r="I5" s="51" t="s">
        <v>22</v>
      </c>
      <c r="J5" s="51" t="s">
        <v>23</v>
      </c>
      <c r="K5" s="51" t="s">
        <v>193</v>
      </c>
      <c r="L5" s="51" t="s">
        <v>192</v>
      </c>
      <c r="M5" s="47" t="s">
        <v>145</v>
      </c>
      <c r="N5" s="47" t="s">
        <v>147</v>
      </c>
      <c r="O5" s="85" t="s">
        <v>146</v>
      </c>
    </row>
    <row r="6" spans="1:21" ht="13.5" customHeight="1" thickBot="1" x14ac:dyDescent="0.25">
      <c r="A6" s="84"/>
      <c r="B6" s="55" t="s">
        <v>178</v>
      </c>
      <c r="C6" s="55" t="s">
        <v>179</v>
      </c>
      <c r="D6" s="55" t="s">
        <v>180</v>
      </c>
      <c r="E6" s="55" t="s">
        <v>181</v>
      </c>
      <c r="F6" s="55" t="s">
        <v>182</v>
      </c>
      <c r="G6" s="55" t="s">
        <v>183</v>
      </c>
      <c r="H6" s="55" t="s">
        <v>184</v>
      </c>
      <c r="I6" s="55" t="s">
        <v>185</v>
      </c>
      <c r="J6" s="55" t="s">
        <v>186</v>
      </c>
      <c r="K6" s="55" t="s">
        <v>187</v>
      </c>
      <c r="L6" s="55" t="s">
        <v>190</v>
      </c>
      <c r="M6" s="55" t="s">
        <v>188</v>
      </c>
      <c r="N6" s="55" t="s">
        <v>189</v>
      </c>
      <c r="O6" s="86"/>
    </row>
    <row r="7" spans="1:21" ht="16.5" customHeight="1" x14ac:dyDescent="0.2">
      <c r="A7" s="68"/>
      <c r="B7" s="56" t="s">
        <v>5</v>
      </c>
      <c r="C7" s="56" t="s">
        <v>6</v>
      </c>
      <c r="D7" s="56" t="s">
        <v>5</v>
      </c>
      <c r="E7" s="56" t="s">
        <v>5</v>
      </c>
      <c r="F7" s="56" t="s">
        <v>7</v>
      </c>
      <c r="G7" s="56" t="s">
        <v>7</v>
      </c>
      <c r="H7" s="56" t="s">
        <v>7</v>
      </c>
      <c r="I7" s="56" t="s">
        <v>7</v>
      </c>
      <c r="J7" s="56" t="s">
        <v>7</v>
      </c>
      <c r="K7" s="56"/>
      <c r="L7" s="56"/>
      <c r="M7" s="56" t="s">
        <v>7</v>
      </c>
      <c r="N7" s="56" t="s">
        <v>7</v>
      </c>
      <c r="O7" s="69"/>
    </row>
    <row r="8" spans="1:21" ht="22.5" customHeight="1" x14ac:dyDescent="0.2">
      <c r="A8" s="57"/>
      <c r="B8" s="58"/>
      <c r="C8" s="58"/>
      <c r="D8" s="58" t="str">
        <f>IF(B8="","",(B8-C8))</f>
        <v/>
      </c>
      <c r="E8" s="58"/>
      <c r="F8" s="58"/>
      <c r="G8" s="58" t="str">
        <f>IF(B8="","",MIN(E8,F8))</f>
        <v/>
      </c>
      <c r="H8" s="58"/>
      <c r="I8" s="58"/>
      <c r="J8" s="58"/>
      <c r="K8" s="70"/>
      <c r="L8" s="70"/>
      <c r="M8" s="70"/>
      <c r="N8" s="70"/>
      <c r="O8" s="71"/>
    </row>
    <row r="9" spans="1:21" ht="22.5" customHeight="1" x14ac:dyDescent="0.2">
      <c r="A9" s="59"/>
      <c r="B9" s="60"/>
      <c r="C9" s="60"/>
      <c r="D9" s="61" t="str">
        <f t="shared" ref="D9:D13" si="0">IF(A9="","",(B9-C9))</f>
        <v/>
      </c>
      <c r="E9" s="60"/>
      <c r="F9" s="60"/>
      <c r="G9" s="61" t="str">
        <f t="shared" ref="G9:G13" si="1">IF(A9="","",MIN(E9,F9))</f>
        <v/>
      </c>
      <c r="H9" s="60"/>
      <c r="I9" s="61" t="str">
        <f>IF(B9="","",IF(H9="-",MIN(D9,G9),IF(Q9="a",MIN(D9,G9,H9),IF(Q9="b",MIN(MIN(D9,G9)*R9,H9)))))</f>
        <v/>
      </c>
      <c r="J9" s="61" t="str">
        <f>IF(B9="","",ROUNDDOWN(IF(B9="","",IF(S9="B",I9,IF(H9="-",I9*T9,I9*U9))),-3))</f>
        <v/>
      </c>
      <c r="K9" s="72"/>
      <c r="L9" s="72"/>
      <c r="M9" s="72"/>
      <c r="N9" s="72"/>
      <c r="O9" s="73"/>
      <c r="Q9" s="54" t="e">
        <f>VLOOKUP(A8,'管理用（このシートは削除しないでください）'!$K$3:$P$20,2,FALSE)</f>
        <v>#N/A</v>
      </c>
      <c r="R9" s="74" t="e">
        <f>VLOOKUP(A8,'管理用（このシートは削除しないでください）'!$K$3:$P$20,3,)</f>
        <v>#N/A</v>
      </c>
      <c r="S9" s="74" t="e">
        <f>VLOOKUP(A8,'管理用（このシートは削除しないでください）'!$K$3:$P$20,4,FALSE)</f>
        <v>#N/A</v>
      </c>
      <c r="T9" s="74" t="e">
        <f>VLOOKUP(A8,'管理用（このシートは削除しないでください）'!$K$3:$P$20,5,FALSE)</f>
        <v>#N/A</v>
      </c>
      <c r="U9" s="74" t="e">
        <f>VLOOKUP(A8,'管理用（このシートは削除しないでください）'!$K$3:$P$20,6,FALSE)</f>
        <v>#N/A</v>
      </c>
    </row>
    <row r="10" spans="1:21" ht="22.5" customHeight="1" x14ac:dyDescent="0.2">
      <c r="A10" s="57"/>
      <c r="B10" s="58"/>
      <c r="C10" s="58"/>
      <c r="D10" s="58" t="str">
        <f>IF(B10="","",(B10-C10))</f>
        <v/>
      </c>
      <c r="E10" s="58"/>
      <c r="F10" s="58"/>
      <c r="G10" s="58" t="str">
        <f>IF(B10="","",MIN(E10,F10))</f>
        <v/>
      </c>
      <c r="H10" s="58"/>
      <c r="I10" s="61"/>
      <c r="J10" s="58"/>
      <c r="K10" s="70"/>
      <c r="L10" s="70"/>
      <c r="M10" s="70"/>
      <c r="N10" s="70"/>
      <c r="O10" s="71"/>
      <c r="Q10" s="54" t="e">
        <f>VLOOKUP(A9,'管理用（このシートは削除しないでください）'!$K$3:$P$20,2,FALSE)</f>
        <v>#N/A</v>
      </c>
      <c r="R10" s="74" t="e">
        <f>VLOOKUP(A9,'管理用（このシートは削除しないでください）'!$K$3:$P$20,3,)</f>
        <v>#N/A</v>
      </c>
      <c r="S10" s="74" t="e">
        <f>VLOOKUP(A9,'管理用（このシートは削除しないでください）'!$K$3:$P$20,4,FALSE)</f>
        <v>#N/A</v>
      </c>
      <c r="T10" s="74" t="e">
        <f>VLOOKUP(A9,'管理用（このシートは削除しないでください）'!$K$3:$P$20,5,FALSE)</f>
        <v>#N/A</v>
      </c>
      <c r="U10" s="74" t="e">
        <f>VLOOKUP(A9,'管理用（このシートは削除しないでください）'!$K$3:$P$20,6,FALSE)</f>
        <v>#N/A</v>
      </c>
    </row>
    <row r="11" spans="1:21" ht="22.5" customHeight="1" x14ac:dyDescent="0.2">
      <c r="A11" s="59"/>
      <c r="B11" s="60"/>
      <c r="C11" s="60"/>
      <c r="D11" s="61" t="str">
        <f t="shared" si="0"/>
        <v/>
      </c>
      <c r="E11" s="60"/>
      <c r="F11" s="60"/>
      <c r="G11" s="61" t="str">
        <f t="shared" si="1"/>
        <v/>
      </c>
      <c r="H11" s="60"/>
      <c r="I11" s="61" t="str">
        <f t="shared" ref="I11:I37" si="2">IF(B11="","",IF(H11="-",MIN(D11,G11),IF(Q11="a",MIN(D11,G11,H11),IF(Q11="b",MIN(MIN(D11,G11)*R11,H11)))))</f>
        <v/>
      </c>
      <c r="J11" s="61" t="str">
        <f>IF(B11="","",ROUNDDOWN(IF(B11="","",IF(S11="B",I11,IF(H11="-",I11*T11,I11*U11))),-3))</f>
        <v/>
      </c>
      <c r="K11" s="72"/>
      <c r="L11" s="72"/>
      <c r="M11" s="72"/>
      <c r="N11" s="72"/>
      <c r="O11" s="73"/>
      <c r="Q11" s="54" t="e">
        <f>VLOOKUP(A10,'管理用（このシートは削除しないでください）'!$K$3:$P$20,2,FALSE)</f>
        <v>#N/A</v>
      </c>
      <c r="R11" s="74" t="e">
        <f>VLOOKUP(A10,'管理用（このシートは削除しないでください）'!$K$3:$P$20,3,)</f>
        <v>#N/A</v>
      </c>
      <c r="S11" s="74" t="e">
        <f>VLOOKUP(A10,'管理用（このシートは削除しないでください）'!$K$3:$P$20,4,FALSE)</f>
        <v>#N/A</v>
      </c>
      <c r="T11" s="74" t="e">
        <f>VLOOKUP(A10,'管理用（このシートは削除しないでください）'!$K$3:$P$20,5,FALSE)</f>
        <v>#N/A</v>
      </c>
      <c r="U11" s="74" t="e">
        <f>VLOOKUP(A10,'管理用（このシートは削除しないでください）'!$K$3:$P$20,6,FALSE)</f>
        <v>#N/A</v>
      </c>
    </row>
    <row r="12" spans="1:21" ht="22.5" customHeight="1" x14ac:dyDescent="0.2">
      <c r="A12" s="57"/>
      <c r="B12" s="58"/>
      <c r="C12" s="58"/>
      <c r="D12" s="58" t="str">
        <f>IF(B12="","",(B12-C12))</f>
        <v/>
      </c>
      <c r="E12" s="58"/>
      <c r="F12" s="58"/>
      <c r="G12" s="58" t="str">
        <f>IF(B12="","",MIN(E12,F12))</f>
        <v/>
      </c>
      <c r="H12" s="58"/>
      <c r="I12" s="61"/>
      <c r="J12" s="58"/>
      <c r="K12" s="70"/>
      <c r="L12" s="70"/>
      <c r="M12" s="70"/>
      <c r="N12" s="70"/>
      <c r="O12" s="71"/>
      <c r="Q12" s="54" t="e">
        <f>VLOOKUP(A11,'管理用（このシートは削除しないでください）'!$K$3:$P$20,2,FALSE)</f>
        <v>#N/A</v>
      </c>
      <c r="R12" s="74" t="e">
        <f>VLOOKUP(A11,'管理用（このシートは削除しないでください）'!$K$3:$P$20,3,)</f>
        <v>#N/A</v>
      </c>
      <c r="S12" s="74" t="e">
        <f>VLOOKUP(A11,'管理用（このシートは削除しないでください）'!$K$3:$P$20,4,FALSE)</f>
        <v>#N/A</v>
      </c>
      <c r="T12" s="74" t="e">
        <f>VLOOKUP(A11,'管理用（このシートは削除しないでください）'!$K$3:$P$20,5,FALSE)</f>
        <v>#N/A</v>
      </c>
      <c r="U12" s="74" t="e">
        <f>VLOOKUP(A11,'管理用（このシートは削除しないでください）'!$K$3:$P$20,6,FALSE)</f>
        <v>#N/A</v>
      </c>
    </row>
    <row r="13" spans="1:21" ht="22.5" customHeight="1" x14ac:dyDescent="0.2">
      <c r="A13" s="59"/>
      <c r="B13" s="60"/>
      <c r="C13" s="60"/>
      <c r="D13" s="61" t="str">
        <f t="shared" si="0"/>
        <v/>
      </c>
      <c r="E13" s="60"/>
      <c r="F13" s="60"/>
      <c r="G13" s="61" t="str">
        <f t="shared" si="1"/>
        <v/>
      </c>
      <c r="H13" s="60"/>
      <c r="I13" s="61" t="str">
        <f t="shared" si="2"/>
        <v/>
      </c>
      <c r="J13" s="61" t="str">
        <f>IF(B13="","",ROUNDDOWN(IF(B13="","",IF(S13="B",I13,IF(H13="-",I13*T13,I13*U13))),-3))</f>
        <v/>
      </c>
      <c r="K13" s="72"/>
      <c r="L13" s="72"/>
      <c r="M13" s="72"/>
      <c r="N13" s="72"/>
      <c r="O13" s="73"/>
      <c r="Q13" s="54" t="e">
        <f>VLOOKUP(A12,'管理用（このシートは削除しないでください）'!$K$3:$P$20,2,FALSE)</f>
        <v>#N/A</v>
      </c>
      <c r="R13" s="74" t="e">
        <f>VLOOKUP(A12,'管理用（このシートは削除しないでください）'!$K$3:$P$20,3,)</f>
        <v>#N/A</v>
      </c>
      <c r="S13" s="74" t="e">
        <f>VLOOKUP(A12,'管理用（このシートは削除しないでください）'!$K$3:$P$20,4,FALSE)</f>
        <v>#N/A</v>
      </c>
      <c r="T13" s="74" t="e">
        <f>VLOOKUP(A12,'管理用（このシートは削除しないでください）'!$K$3:$P$20,5,FALSE)</f>
        <v>#N/A</v>
      </c>
      <c r="U13" s="74" t="e">
        <f>VLOOKUP(A12,'管理用（このシートは削除しないでください）'!$K$3:$P$20,6,FALSE)</f>
        <v>#N/A</v>
      </c>
    </row>
    <row r="14" spans="1:21" ht="22.5" hidden="1" customHeight="1" x14ac:dyDescent="0.2">
      <c r="A14" s="57"/>
      <c r="B14" s="58"/>
      <c r="C14" s="58"/>
      <c r="D14" s="58" t="str">
        <f t="shared" ref="D14" si="3">IF(B14="","",(B14-C14))</f>
        <v/>
      </c>
      <c r="E14" s="58"/>
      <c r="F14" s="58"/>
      <c r="G14" s="58" t="str">
        <f t="shared" ref="G14" si="4">IF(B14="","",MIN(E14,F14))</f>
        <v/>
      </c>
      <c r="H14" s="58"/>
      <c r="I14" s="61" t="str">
        <f t="shared" si="2"/>
        <v/>
      </c>
      <c r="J14" s="58"/>
      <c r="K14" s="70"/>
      <c r="L14" s="70"/>
      <c r="M14" s="70"/>
      <c r="N14" s="70"/>
      <c r="O14" s="71"/>
      <c r="Q14" s="54" t="e">
        <f>VLOOKUP(A13,'管理用（このシートは削除しないでください）'!$K$3:$P$20,2,FALSE)</f>
        <v>#N/A</v>
      </c>
      <c r="R14" s="74" t="e">
        <f>VLOOKUP(A13,'管理用（このシートは削除しないでください）'!$K$3:$P$20,3,)</f>
        <v>#N/A</v>
      </c>
      <c r="S14" s="74" t="e">
        <f>VLOOKUP(A13,'管理用（このシートは削除しないでください）'!$K$3:$P$20,4,FALSE)</f>
        <v>#N/A</v>
      </c>
      <c r="T14" s="74" t="e">
        <f>VLOOKUP(A13,'管理用（このシートは削除しないでください）'!$K$3:$P$20,5,FALSE)</f>
        <v>#N/A</v>
      </c>
      <c r="U14" s="74" t="e">
        <f>VLOOKUP(A13,'管理用（このシートは削除しないでください）'!$K$3:$P$20,6,FALSE)</f>
        <v>#N/A</v>
      </c>
    </row>
    <row r="15" spans="1:21" ht="22.5" hidden="1" customHeight="1" x14ac:dyDescent="0.2">
      <c r="A15" s="59"/>
      <c r="B15" s="60"/>
      <c r="C15" s="60"/>
      <c r="D15" s="61" t="str">
        <f t="shared" ref="D15" si="5">IF(A15="","",(B15-C15))</f>
        <v/>
      </c>
      <c r="E15" s="60"/>
      <c r="F15" s="60"/>
      <c r="G15" s="61" t="str">
        <f t="shared" ref="G15" si="6">IF(A15="","",MIN(E15,F15))</f>
        <v/>
      </c>
      <c r="H15" s="60"/>
      <c r="I15" s="61" t="str">
        <f t="shared" si="2"/>
        <v/>
      </c>
      <c r="J15" s="61" t="str">
        <f t="shared" ref="J15" si="7">IF(B15="","",ROUNDDOWN(IF(B15="","",IF(S15="B",I15,IF(H15="-",I15*T15,I15*U15))),-3))</f>
        <v/>
      </c>
      <c r="K15" s="72"/>
      <c r="L15" s="72"/>
      <c r="M15" s="72"/>
      <c r="N15" s="72"/>
      <c r="O15" s="73"/>
      <c r="Q15" s="54" t="e">
        <f>VLOOKUP(A14,'管理用（このシートは削除しないでください）'!$K$3:$P$20,2,FALSE)</f>
        <v>#N/A</v>
      </c>
      <c r="R15" s="74" t="e">
        <f>VLOOKUP(A14,'管理用（このシートは削除しないでください）'!$K$3:$P$20,3,)</f>
        <v>#N/A</v>
      </c>
      <c r="S15" s="74" t="e">
        <f>VLOOKUP(A14,'管理用（このシートは削除しないでください）'!$K$3:$P$20,4,FALSE)</f>
        <v>#N/A</v>
      </c>
      <c r="T15" s="74" t="e">
        <f>VLOOKUP(A14,'管理用（このシートは削除しないでください）'!$K$3:$P$20,5,FALSE)</f>
        <v>#N/A</v>
      </c>
      <c r="U15" s="74" t="e">
        <f>VLOOKUP(A14,'管理用（このシートは削除しないでください）'!$K$3:$P$20,6,FALSE)</f>
        <v>#N/A</v>
      </c>
    </row>
    <row r="16" spans="1:21" ht="22.5" hidden="1" customHeight="1" x14ac:dyDescent="0.2">
      <c r="A16" s="57"/>
      <c r="B16" s="58"/>
      <c r="C16" s="58"/>
      <c r="D16" s="58" t="str">
        <f t="shared" ref="D16" si="8">IF(B16="","",(B16-C16))</f>
        <v/>
      </c>
      <c r="E16" s="58"/>
      <c r="F16" s="58"/>
      <c r="G16" s="58" t="str">
        <f t="shared" ref="G16" si="9">IF(B16="","",MIN(E16,F16))</f>
        <v/>
      </c>
      <c r="H16" s="58"/>
      <c r="I16" s="61" t="str">
        <f t="shared" si="2"/>
        <v/>
      </c>
      <c r="J16" s="58"/>
      <c r="K16" s="70"/>
      <c r="L16" s="70"/>
      <c r="M16" s="70"/>
      <c r="N16" s="70"/>
      <c r="O16" s="71"/>
      <c r="Q16" s="54" t="e">
        <f>VLOOKUP(A15,'管理用（このシートは削除しないでください）'!$K$3:$P$20,2,FALSE)</f>
        <v>#N/A</v>
      </c>
      <c r="R16" s="74" t="e">
        <f>VLOOKUP(A15,'管理用（このシートは削除しないでください）'!$K$3:$P$20,3,)</f>
        <v>#N/A</v>
      </c>
      <c r="S16" s="74" t="e">
        <f>VLOOKUP(A15,'管理用（このシートは削除しないでください）'!$K$3:$P$20,4,FALSE)</f>
        <v>#N/A</v>
      </c>
      <c r="T16" s="74" t="e">
        <f>VLOOKUP(A15,'管理用（このシートは削除しないでください）'!$K$3:$P$20,5,FALSE)</f>
        <v>#N/A</v>
      </c>
      <c r="U16" s="74" t="e">
        <f>VLOOKUP(A15,'管理用（このシートは削除しないでください）'!$K$3:$P$20,6,FALSE)</f>
        <v>#N/A</v>
      </c>
    </row>
    <row r="17" spans="1:21" ht="22.5" hidden="1" customHeight="1" x14ac:dyDescent="0.2">
      <c r="A17" s="59"/>
      <c r="B17" s="60"/>
      <c r="C17" s="60"/>
      <c r="D17" s="61" t="str">
        <f t="shared" ref="D17" si="10">IF(A17="","",(B17-C17))</f>
        <v/>
      </c>
      <c r="E17" s="60"/>
      <c r="F17" s="60"/>
      <c r="G17" s="61" t="str">
        <f t="shared" ref="G17" si="11">IF(A17="","",MIN(E17,F17))</f>
        <v/>
      </c>
      <c r="H17" s="60"/>
      <c r="I17" s="61" t="str">
        <f t="shared" si="2"/>
        <v/>
      </c>
      <c r="J17" s="61" t="str">
        <f t="shared" ref="J17" si="12">IF(B17="","",ROUNDDOWN(IF(B17="","",IF(S17="B",I17,IF(H17="-",I17*T17,I17*U17))),-3))</f>
        <v/>
      </c>
      <c r="K17" s="72"/>
      <c r="L17" s="72"/>
      <c r="M17" s="72"/>
      <c r="N17" s="72"/>
      <c r="O17" s="73"/>
      <c r="Q17" s="54" t="e">
        <f>VLOOKUP(A16,'管理用（このシートは削除しないでください）'!$K$3:$P$20,2,FALSE)</f>
        <v>#N/A</v>
      </c>
      <c r="R17" s="74" t="e">
        <f>VLOOKUP(A16,'管理用（このシートは削除しないでください）'!$K$3:$P$20,3,)</f>
        <v>#N/A</v>
      </c>
      <c r="S17" s="74" t="e">
        <f>VLOOKUP(A16,'管理用（このシートは削除しないでください）'!$K$3:$P$20,4,FALSE)</f>
        <v>#N/A</v>
      </c>
      <c r="T17" s="74" t="e">
        <f>VLOOKUP(A16,'管理用（このシートは削除しないでください）'!$K$3:$P$20,5,FALSE)</f>
        <v>#N/A</v>
      </c>
      <c r="U17" s="74" t="e">
        <f>VLOOKUP(A16,'管理用（このシートは削除しないでください）'!$K$3:$P$20,6,FALSE)</f>
        <v>#N/A</v>
      </c>
    </row>
    <row r="18" spans="1:21" ht="22.5" hidden="1" customHeight="1" x14ac:dyDescent="0.2">
      <c r="A18" s="57"/>
      <c r="B18" s="58"/>
      <c r="C18" s="58"/>
      <c r="D18" s="58" t="str">
        <f t="shared" ref="D18" si="13">IF(B18="","",(B18-C18))</f>
        <v/>
      </c>
      <c r="E18" s="58"/>
      <c r="F18" s="58"/>
      <c r="G18" s="58" t="str">
        <f t="shared" ref="G18" si="14">IF(B18="","",MIN(E18,F18))</f>
        <v/>
      </c>
      <c r="H18" s="58"/>
      <c r="I18" s="61" t="str">
        <f t="shared" si="2"/>
        <v/>
      </c>
      <c r="J18" s="58"/>
      <c r="K18" s="70"/>
      <c r="L18" s="70"/>
      <c r="M18" s="70"/>
      <c r="N18" s="70"/>
      <c r="O18" s="71"/>
      <c r="Q18" s="54" t="e">
        <f>VLOOKUP(A17,'管理用（このシートは削除しないでください）'!$K$3:$P$20,2,FALSE)</f>
        <v>#N/A</v>
      </c>
      <c r="R18" s="74" t="e">
        <f>VLOOKUP(A17,'管理用（このシートは削除しないでください）'!$K$3:$P$20,3,)</f>
        <v>#N/A</v>
      </c>
      <c r="S18" s="74" t="e">
        <f>VLOOKUP(A17,'管理用（このシートは削除しないでください）'!$K$3:$P$20,4,FALSE)</f>
        <v>#N/A</v>
      </c>
      <c r="T18" s="74" t="e">
        <f>VLOOKUP(A17,'管理用（このシートは削除しないでください）'!$K$3:$P$20,5,FALSE)</f>
        <v>#N/A</v>
      </c>
      <c r="U18" s="74" t="e">
        <f>VLOOKUP(A17,'管理用（このシートは削除しないでください）'!$K$3:$P$20,6,FALSE)</f>
        <v>#N/A</v>
      </c>
    </row>
    <row r="19" spans="1:21" ht="22.5" hidden="1" customHeight="1" x14ac:dyDescent="0.2">
      <c r="A19" s="59"/>
      <c r="B19" s="60"/>
      <c r="C19" s="60"/>
      <c r="D19" s="61" t="str">
        <f t="shared" ref="D19" si="15">IF(A19="","",(B19-C19))</f>
        <v/>
      </c>
      <c r="E19" s="60"/>
      <c r="F19" s="60"/>
      <c r="G19" s="61" t="str">
        <f t="shared" ref="G19" si="16">IF(A19="","",MIN(E19,F19))</f>
        <v/>
      </c>
      <c r="H19" s="60"/>
      <c r="I19" s="61" t="str">
        <f t="shared" si="2"/>
        <v/>
      </c>
      <c r="J19" s="61" t="str">
        <f t="shared" ref="J19" si="17">IF(B19="","",ROUNDDOWN(IF(B19="","",IF(S19="B",I19,IF(H19="-",I19*T19,I19*U19))),-3))</f>
        <v/>
      </c>
      <c r="K19" s="72"/>
      <c r="L19" s="72"/>
      <c r="M19" s="72"/>
      <c r="N19" s="72"/>
      <c r="O19" s="73"/>
      <c r="Q19" s="54" t="e">
        <f>VLOOKUP(A18,'管理用（このシートは削除しないでください）'!$K$3:$P$20,2,FALSE)</f>
        <v>#N/A</v>
      </c>
      <c r="R19" s="74" t="e">
        <f>VLOOKUP(A18,'管理用（このシートは削除しないでください）'!$K$3:$P$20,3,)</f>
        <v>#N/A</v>
      </c>
      <c r="S19" s="74" t="e">
        <f>VLOOKUP(A18,'管理用（このシートは削除しないでください）'!$K$3:$P$20,4,FALSE)</f>
        <v>#N/A</v>
      </c>
      <c r="T19" s="74" t="e">
        <f>VLOOKUP(A18,'管理用（このシートは削除しないでください）'!$K$3:$P$20,5,FALSE)</f>
        <v>#N/A</v>
      </c>
      <c r="U19" s="74" t="e">
        <f>VLOOKUP(A18,'管理用（このシートは削除しないでください）'!$K$3:$P$20,6,FALSE)</f>
        <v>#N/A</v>
      </c>
    </row>
    <row r="20" spans="1:21" ht="22.5" hidden="1" customHeight="1" x14ac:dyDescent="0.2">
      <c r="A20" s="57"/>
      <c r="B20" s="58"/>
      <c r="C20" s="58"/>
      <c r="D20" s="58" t="str">
        <f t="shared" ref="D20" si="18">IF(B20="","",(B20-C20))</f>
        <v/>
      </c>
      <c r="E20" s="58"/>
      <c r="F20" s="58"/>
      <c r="G20" s="58" t="str">
        <f t="shared" ref="G20" si="19">IF(B20="","",MIN(E20,F20))</f>
        <v/>
      </c>
      <c r="H20" s="58"/>
      <c r="I20" s="61" t="str">
        <f t="shared" si="2"/>
        <v/>
      </c>
      <c r="J20" s="58"/>
      <c r="K20" s="70"/>
      <c r="L20" s="70"/>
      <c r="M20" s="70"/>
      <c r="N20" s="70"/>
      <c r="O20" s="71"/>
      <c r="Q20" s="54" t="e">
        <f>VLOOKUP(A19,'管理用（このシートは削除しないでください）'!$K$3:$P$20,2,FALSE)</f>
        <v>#N/A</v>
      </c>
      <c r="R20" s="74" t="e">
        <f>VLOOKUP(A19,'管理用（このシートは削除しないでください）'!$K$3:$P$20,3,)</f>
        <v>#N/A</v>
      </c>
      <c r="S20" s="74" t="e">
        <f>VLOOKUP(A19,'管理用（このシートは削除しないでください）'!$K$3:$P$20,4,FALSE)</f>
        <v>#N/A</v>
      </c>
      <c r="T20" s="74" t="e">
        <f>VLOOKUP(A19,'管理用（このシートは削除しないでください）'!$K$3:$P$20,5,FALSE)</f>
        <v>#N/A</v>
      </c>
      <c r="U20" s="74" t="e">
        <f>VLOOKUP(A19,'管理用（このシートは削除しないでください）'!$K$3:$P$20,6,FALSE)</f>
        <v>#N/A</v>
      </c>
    </row>
    <row r="21" spans="1:21" ht="22.5" hidden="1" customHeight="1" x14ac:dyDescent="0.2">
      <c r="A21" s="59"/>
      <c r="B21" s="60"/>
      <c r="C21" s="60"/>
      <c r="D21" s="61" t="str">
        <f t="shared" ref="D21" si="20">IF(A21="","",(B21-C21))</f>
        <v/>
      </c>
      <c r="E21" s="60"/>
      <c r="F21" s="60"/>
      <c r="G21" s="61" t="str">
        <f t="shared" ref="G21" si="21">IF(A21="","",MIN(E21,F21))</f>
        <v/>
      </c>
      <c r="H21" s="60"/>
      <c r="I21" s="61" t="str">
        <f t="shared" si="2"/>
        <v/>
      </c>
      <c r="J21" s="61" t="str">
        <f t="shared" ref="J21" si="22">IF(B21="","",ROUNDDOWN(IF(B21="","",IF(S21="B",I21,IF(H21="-",I21*T21,I21*U21))),-3))</f>
        <v/>
      </c>
      <c r="K21" s="72"/>
      <c r="L21" s="72"/>
      <c r="M21" s="72"/>
      <c r="N21" s="72"/>
      <c r="O21" s="73"/>
      <c r="Q21" s="54" t="e">
        <f>VLOOKUP(A20,'管理用（このシートは削除しないでください）'!$K$3:$P$20,2,FALSE)</f>
        <v>#N/A</v>
      </c>
      <c r="R21" s="74" t="e">
        <f>VLOOKUP(A20,'管理用（このシートは削除しないでください）'!$K$3:$P$20,3,)</f>
        <v>#N/A</v>
      </c>
      <c r="S21" s="74" t="e">
        <f>VLOOKUP(A20,'管理用（このシートは削除しないでください）'!$K$3:$P$20,4,FALSE)</f>
        <v>#N/A</v>
      </c>
      <c r="T21" s="74" t="e">
        <f>VLOOKUP(A20,'管理用（このシートは削除しないでください）'!$K$3:$P$20,5,FALSE)</f>
        <v>#N/A</v>
      </c>
      <c r="U21" s="74" t="e">
        <f>VLOOKUP(A20,'管理用（このシートは削除しないでください）'!$K$3:$P$20,6,FALSE)</f>
        <v>#N/A</v>
      </c>
    </row>
    <row r="22" spans="1:21" ht="22.5" hidden="1" customHeight="1" x14ac:dyDescent="0.2">
      <c r="A22" s="57"/>
      <c r="B22" s="58"/>
      <c r="C22" s="58"/>
      <c r="D22" s="58" t="str">
        <f t="shared" ref="D22" si="23">IF(B22="","",(B22-C22))</f>
        <v/>
      </c>
      <c r="E22" s="58"/>
      <c r="F22" s="58"/>
      <c r="G22" s="58" t="str">
        <f t="shared" ref="G22" si="24">IF(B22="","",MIN(E22,F22))</f>
        <v/>
      </c>
      <c r="H22" s="58"/>
      <c r="I22" s="61" t="str">
        <f t="shared" si="2"/>
        <v/>
      </c>
      <c r="J22" s="58"/>
      <c r="K22" s="70"/>
      <c r="L22" s="70"/>
      <c r="M22" s="70"/>
      <c r="N22" s="70"/>
      <c r="O22" s="71"/>
      <c r="Q22" s="54" t="e">
        <f>VLOOKUP(A21,'管理用（このシートは削除しないでください）'!$K$3:$P$20,2,FALSE)</f>
        <v>#N/A</v>
      </c>
      <c r="R22" s="74" t="e">
        <f>VLOOKUP(A21,'管理用（このシートは削除しないでください）'!$K$3:$P$20,3,)</f>
        <v>#N/A</v>
      </c>
      <c r="S22" s="74" t="e">
        <f>VLOOKUP(A21,'管理用（このシートは削除しないでください）'!$K$3:$P$20,4,FALSE)</f>
        <v>#N/A</v>
      </c>
      <c r="T22" s="74" t="e">
        <f>VLOOKUP(A21,'管理用（このシートは削除しないでください）'!$K$3:$P$20,5,FALSE)</f>
        <v>#N/A</v>
      </c>
      <c r="U22" s="74" t="e">
        <f>VLOOKUP(A21,'管理用（このシートは削除しないでください）'!$K$3:$P$20,6,FALSE)</f>
        <v>#N/A</v>
      </c>
    </row>
    <row r="23" spans="1:21" ht="22.5" hidden="1" customHeight="1" x14ac:dyDescent="0.2">
      <c r="A23" s="59"/>
      <c r="B23" s="60"/>
      <c r="C23" s="60"/>
      <c r="D23" s="61" t="str">
        <f t="shared" ref="D23" si="25">IF(A23="","",(B23-C23))</f>
        <v/>
      </c>
      <c r="E23" s="60"/>
      <c r="F23" s="60"/>
      <c r="G23" s="61" t="str">
        <f t="shared" ref="G23" si="26">IF(A23="","",MIN(E23,F23))</f>
        <v/>
      </c>
      <c r="H23" s="60"/>
      <c r="I23" s="61" t="str">
        <f t="shared" si="2"/>
        <v/>
      </c>
      <c r="J23" s="61" t="str">
        <f t="shared" ref="J23" si="27">IF(B23="","",ROUNDDOWN(IF(B23="","",IF(S23="B",I23,IF(H23="-",I23*T23,I23*U23))),-3))</f>
        <v/>
      </c>
      <c r="K23" s="72"/>
      <c r="L23" s="72"/>
      <c r="M23" s="72"/>
      <c r="N23" s="72"/>
      <c r="O23" s="73"/>
      <c r="Q23" s="54" t="e">
        <f>VLOOKUP(A22,'管理用（このシートは削除しないでください）'!$K$3:$P$20,2,FALSE)</f>
        <v>#N/A</v>
      </c>
      <c r="R23" s="74" t="e">
        <f>VLOOKUP(A22,'管理用（このシートは削除しないでください）'!$K$3:$P$20,3,)</f>
        <v>#N/A</v>
      </c>
      <c r="S23" s="74" t="e">
        <f>VLOOKUP(A22,'管理用（このシートは削除しないでください）'!$K$3:$P$20,4,FALSE)</f>
        <v>#N/A</v>
      </c>
      <c r="T23" s="74" t="e">
        <f>VLOOKUP(A22,'管理用（このシートは削除しないでください）'!$K$3:$P$20,5,FALSE)</f>
        <v>#N/A</v>
      </c>
      <c r="U23" s="74" t="e">
        <f>VLOOKUP(A22,'管理用（このシートは削除しないでください）'!$K$3:$P$20,6,FALSE)</f>
        <v>#N/A</v>
      </c>
    </row>
    <row r="24" spans="1:21" ht="22.5" hidden="1" customHeight="1" x14ac:dyDescent="0.2">
      <c r="A24" s="57"/>
      <c r="B24" s="58"/>
      <c r="C24" s="58"/>
      <c r="D24" s="58" t="str">
        <f t="shared" ref="D24" si="28">IF(B24="","",(B24-C24))</f>
        <v/>
      </c>
      <c r="E24" s="58"/>
      <c r="F24" s="58"/>
      <c r="G24" s="58" t="str">
        <f t="shared" ref="G24" si="29">IF(B24="","",MIN(E24,F24))</f>
        <v/>
      </c>
      <c r="H24" s="58"/>
      <c r="I24" s="61" t="str">
        <f t="shared" si="2"/>
        <v/>
      </c>
      <c r="J24" s="58"/>
      <c r="K24" s="70"/>
      <c r="L24" s="70"/>
      <c r="M24" s="70"/>
      <c r="N24" s="70"/>
      <c r="O24" s="71"/>
      <c r="Q24" s="54" t="e">
        <f>VLOOKUP(A23,'管理用（このシートは削除しないでください）'!$K$3:$P$20,2,FALSE)</f>
        <v>#N/A</v>
      </c>
      <c r="R24" s="74" t="e">
        <f>VLOOKUP(A23,'管理用（このシートは削除しないでください）'!$K$3:$P$20,3,)</f>
        <v>#N/A</v>
      </c>
      <c r="S24" s="74" t="e">
        <f>VLOOKUP(A23,'管理用（このシートは削除しないでください）'!$K$3:$P$20,4,FALSE)</f>
        <v>#N/A</v>
      </c>
      <c r="T24" s="74" t="e">
        <f>VLOOKUP(A23,'管理用（このシートは削除しないでください）'!$K$3:$P$20,5,FALSE)</f>
        <v>#N/A</v>
      </c>
      <c r="U24" s="74" t="e">
        <f>VLOOKUP(A23,'管理用（このシートは削除しないでください）'!$K$3:$P$20,6,FALSE)</f>
        <v>#N/A</v>
      </c>
    </row>
    <row r="25" spans="1:21" ht="22.5" hidden="1" customHeight="1" x14ac:dyDescent="0.2">
      <c r="A25" s="59"/>
      <c r="B25" s="60"/>
      <c r="C25" s="60"/>
      <c r="D25" s="61" t="str">
        <f t="shared" ref="D25" si="30">IF(A25="","",(B25-C25))</f>
        <v/>
      </c>
      <c r="E25" s="60"/>
      <c r="F25" s="60"/>
      <c r="G25" s="61" t="str">
        <f t="shared" ref="G25" si="31">IF(A25="","",MIN(E25,F25))</f>
        <v/>
      </c>
      <c r="H25" s="60"/>
      <c r="I25" s="61" t="str">
        <f t="shared" si="2"/>
        <v/>
      </c>
      <c r="J25" s="61" t="str">
        <f t="shared" ref="J25" si="32">IF(B25="","",ROUNDDOWN(IF(B25="","",IF(S25="B",I25,IF(H25="-",I25*T25,I25*U25))),-3))</f>
        <v/>
      </c>
      <c r="K25" s="72"/>
      <c r="L25" s="72"/>
      <c r="M25" s="72"/>
      <c r="N25" s="72"/>
      <c r="O25" s="73"/>
      <c r="Q25" s="54" t="e">
        <f>VLOOKUP(A24,'管理用（このシートは削除しないでください）'!$K$3:$P$20,2,FALSE)</f>
        <v>#N/A</v>
      </c>
      <c r="R25" s="74" t="e">
        <f>VLOOKUP(A24,'管理用（このシートは削除しないでください）'!$K$3:$P$20,3,)</f>
        <v>#N/A</v>
      </c>
      <c r="S25" s="74" t="e">
        <f>VLOOKUP(A24,'管理用（このシートは削除しないでください）'!$K$3:$P$20,4,FALSE)</f>
        <v>#N/A</v>
      </c>
      <c r="T25" s="74" t="e">
        <f>VLOOKUP(A24,'管理用（このシートは削除しないでください）'!$K$3:$P$20,5,FALSE)</f>
        <v>#N/A</v>
      </c>
      <c r="U25" s="74" t="e">
        <f>VLOOKUP(A24,'管理用（このシートは削除しないでください）'!$K$3:$P$20,6,FALSE)</f>
        <v>#N/A</v>
      </c>
    </row>
    <row r="26" spans="1:21" ht="22.5" hidden="1" customHeight="1" x14ac:dyDescent="0.2">
      <c r="A26" s="57"/>
      <c r="B26" s="58"/>
      <c r="C26" s="58"/>
      <c r="D26" s="58" t="str">
        <f t="shared" ref="D26" si="33">IF(B26="","",(B26-C26))</f>
        <v/>
      </c>
      <c r="E26" s="58"/>
      <c r="F26" s="58"/>
      <c r="G26" s="58" t="str">
        <f t="shared" ref="G26" si="34">IF(B26="","",MIN(E26,F26))</f>
        <v/>
      </c>
      <c r="H26" s="58"/>
      <c r="I26" s="61" t="str">
        <f t="shared" si="2"/>
        <v/>
      </c>
      <c r="J26" s="58"/>
      <c r="K26" s="70"/>
      <c r="L26" s="70"/>
      <c r="M26" s="70"/>
      <c r="N26" s="70"/>
      <c r="O26" s="71"/>
      <c r="Q26" s="54" t="e">
        <f>VLOOKUP(A25,'管理用（このシートは削除しないでください）'!$K$3:$P$20,2,FALSE)</f>
        <v>#N/A</v>
      </c>
      <c r="R26" s="74" t="e">
        <f>VLOOKUP(A25,'管理用（このシートは削除しないでください）'!$K$3:$P$20,3,)</f>
        <v>#N/A</v>
      </c>
      <c r="S26" s="74" t="e">
        <f>VLOOKUP(A25,'管理用（このシートは削除しないでください）'!$K$3:$P$20,4,FALSE)</f>
        <v>#N/A</v>
      </c>
      <c r="T26" s="74" t="e">
        <f>VLOOKUP(A25,'管理用（このシートは削除しないでください）'!$K$3:$P$20,5,FALSE)</f>
        <v>#N/A</v>
      </c>
      <c r="U26" s="74" t="e">
        <f>VLOOKUP(A25,'管理用（このシートは削除しないでください）'!$K$3:$P$20,6,FALSE)</f>
        <v>#N/A</v>
      </c>
    </row>
    <row r="27" spans="1:21" ht="22.5" hidden="1" customHeight="1" x14ac:dyDescent="0.2">
      <c r="A27" s="59"/>
      <c r="B27" s="60"/>
      <c r="C27" s="60"/>
      <c r="D27" s="61" t="str">
        <f t="shared" ref="D27" si="35">IF(A27="","",(B27-C27))</f>
        <v/>
      </c>
      <c r="E27" s="60"/>
      <c r="F27" s="60"/>
      <c r="G27" s="61" t="str">
        <f t="shared" ref="G27" si="36">IF(A27="","",MIN(E27,F27))</f>
        <v/>
      </c>
      <c r="H27" s="60"/>
      <c r="I27" s="61" t="str">
        <f t="shared" si="2"/>
        <v/>
      </c>
      <c r="J27" s="61" t="str">
        <f t="shared" ref="J27" si="37">IF(B27="","",ROUNDDOWN(IF(B27="","",IF(S27="B",I27,IF(H27="-",I27*T27,I27*U27))),-3))</f>
        <v/>
      </c>
      <c r="K27" s="72"/>
      <c r="L27" s="72"/>
      <c r="M27" s="72"/>
      <c r="N27" s="72"/>
      <c r="O27" s="73"/>
      <c r="Q27" s="54" t="e">
        <f>VLOOKUP(A26,'管理用（このシートは削除しないでください）'!$K$3:$P$20,2,FALSE)</f>
        <v>#N/A</v>
      </c>
      <c r="R27" s="74" t="e">
        <f>VLOOKUP(A26,'管理用（このシートは削除しないでください）'!$K$3:$P$20,3,)</f>
        <v>#N/A</v>
      </c>
      <c r="S27" s="74" t="e">
        <f>VLOOKUP(A26,'管理用（このシートは削除しないでください）'!$K$3:$P$20,4,FALSE)</f>
        <v>#N/A</v>
      </c>
      <c r="T27" s="74" t="e">
        <f>VLOOKUP(A26,'管理用（このシートは削除しないでください）'!$K$3:$P$20,5,FALSE)</f>
        <v>#N/A</v>
      </c>
      <c r="U27" s="74" t="e">
        <f>VLOOKUP(A26,'管理用（このシートは削除しないでください）'!$K$3:$P$20,6,FALSE)</f>
        <v>#N/A</v>
      </c>
    </row>
    <row r="28" spans="1:21" ht="22.5" hidden="1" customHeight="1" x14ac:dyDescent="0.2">
      <c r="A28" s="57"/>
      <c r="B28" s="58"/>
      <c r="C28" s="58"/>
      <c r="D28" s="58" t="str">
        <f t="shared" ref="D28" si="38">IF(B28="","",(B28-C28))</f>
        <v/>
      </c>
      <c r="E28" s="58"/>
      <c r="F28" s="58"/>
      <c r="G28" s="58" t="str">
        <f t="shared" ref="G28" si="39">IF(B28="","",MIN(E28,F28))</f>
        <v/>
      </c>
      <c r="H28" s="58"/>
      <c r="I28" s="61" t="str">
        <f t="shared" si="2"/>
        <v/>
      </c>
      <c r="J28" s="58"/>
      <c r="K28" s="70"/>
      <c r="L28" s="70"/>
      <c r="M28" s="70"/>
      <c r="N28" s="70"/>
      <c r="O28" s="71"/>
      <c r="Q28" s="54" t="e">
        <f>VLOOKUP(A27,'管理用（このシートは削除しないでください）'!$K$3:$P$20,2,FALSE)</f>
        <v>#N/A</v>
      </c>
      <c r="R28" s="74" t="e">
        <f>VLOOKUP(A27,'管理用（このシートは削除しないでください）'!$K$3:$P$20,3,)</f>
        <v>#N/A</v>
      </c>
      <c r="S28" s="74" t="e">
        <f>VLOOKUP(A27,'管理用（このシートは削除しないでください）'!$K$3:$P$20,4,FALSE)</f>
        <v>#N/A</v>
      </c>
      <c r="T28" s="74" t="e">
        <f>VLOOKUP(A27,'管理用（このシートは削除しないでください）'!$K$3:$P$20,5,FALSE)</f>
        <v>#N/A</v>
      </c>
      <c r="U28" s="74" t="e">
        <f>VLOOKUP(A27,'管理用（このシートは削除しないでください）'!$K$3:$P$20,6,FALSE)</f>
        <v>#N/A</v>
      </c>
    </row>
    <row r="29" spans="1:21" ht="22.5" hidden="1" customHeight="1" x14ac:dyDescent="0.2">
      <c r="A29" s="59"/>
      <c r="B29" s="60"/>
      <c r="C29" s="60"/>
      <c r="D29" s="61" t="str">
        <f t="shared" ref="D29" si="40">IF(A29="","",(B29-C29))</f>
        <v/>
      </c>
      <c r="E29" s="60"/>
      <c r="F29" s="60"/>
      <c r="G29" s="61" t="str">
        <f t="shared" ref="G29" si="41">IF(A29="","",MIN(E29,F29))</f>
        <v/>
      </c>
      <c r="H29" s="60"/>
      <c r="I29" s="61" t="str">
        <f t="shared" si="2"/>
        <v/>
      </c>
      <c r="J29" s="61" t="str">
        <f t="shared" ref="J29" si="42">IF(B29="","",ROUNDDOWN(IF(B29="","",IF(S29="B",I29,IF(H29="-",I29*T29,I29*U29))),-3))</f>
        <v/>
      </c>
      <c r="K29" s="72"/>
      <c r="L29" s="72"/>
      <c r="M29" s="72"/>
      <c r="N29" s="72"/>
      <c r="O29" s="73"/>
      <c r="Q29" s="54" t="e">
        <f>VLOOKUP(A28,'管理用（このシートは削除しないでください）'!$K$3:$P$20,2,FALSE)</f>
        <v>#N/A</v>
      </c>
      <c r="R29" s="74" t="e">
        <f>VLOOKUP(A28,'管理用（このシートは削除しないでください）'!$K$3:$P$20,3,)</f>
        <v>#N/A</v>
      </c>
      <c r="S29" s="74" t="e">
        <f>VLOOKUP(A28,'管理用（このシートは削除しないでください）'!$K$3:$P$20,4,FALSE)</f>
        <v>#N/A</v>
      </c>
      <c r="T29" s="74" t="e">
        <f>VLOOKUP(A28,'管理用（このシートは削除しないでください）'!$K$3:$P$20,5,FALSE)</f>
        <v>#N/A</v>
      </c>
      <c r="U29" s="74" t="e">
        <f>VLOOKUP(A28,'管理用（このシートは削除しないでください）'!$K$3:$P$20,6,FALSE)</f>
        <v>#N/A</v>
      </c>
    </row>
    <row r="30" spans="1:21" ht="22.5" hidden="1" customHeight="1" x14ac:dyDescent="0.2">
      <c r="A30" s="57"/>
      <c r="B30" s="58"/>
      <c r="C30" s="58"/>
      <c r="D30" s="58" t="str">
        <f t="shared" ref="D30" si="43">IF(B30="","",(B30-C30))</f>
        <v/>
      </c>
      <c r="E30" s="58"/>
      <c r="F30" s="58"/>
      <c r="G30" s="58" t="str">
        <f t="shared" ref="G30" si="44">IF(B30="","",MIN(E30,F30))</f>
        <v/>
      </c>
      <c r="H30" s="58"/>
      <c r="I30" s="61" t="str">
        <f t="shared" si="2"/>
        <v/>
      </c>
      <c r="J30" s="58"/>
      <c r="K30" s="70"/>
      <c r="L30" s="70"/>
      <c r="M30" s="70"/>
      <c r="N30" s="70"/>
      <c r="O30" s="71"/>
      <c r="Q30" s="54" t="e">
        <f>VLOOKUP(A29,'管理用（このシートは削除しないでください）'!$K$3:$P$20,2,FALSE)</f>
        <v>#N/A</v>
      </c>
      <c r="R30" s="74" t="e">
        <f>VLOOKUP(A29,'管理用（このシートは削除しないでください）'!$K$3:$P$20,3,)</f>
        <v>#N/A</v>
      </c>
      <c r="S30" s="74" t="e">
        <f>VLOOKUP(A29,'管理用（このシートは削除しないでください）'!$K$3:$P$20,4,FALSE)</f>
        <v>#N/A</v>
      </c>
      <c r="T30" s="74" t="e">
        <f>VLOOKUP(A29,'管理用（このシートは削除しないでください）'!$K$3:$P$20,5,FALSE)</f>
        <v>#N/A</v>
      </c>
      <c r="U30" s="74" t="e">
        <f>VLOOKUP(A29,'管理用（このシートは削除しないでください）'!$K$3:$P$20,6,FALSE)</f>
        <v>#N/A</v>
      </c>
    </row>
    <row r="31" spans="1:21" ht="22.5" hidden="1" customHeight="1" x14ac:dyDescent="0.2">
      <c r="A31" s="59"/>
      <c r="B31" s="60"/>
      <c r="C31" s="60"/>
      <c r="D31" s="61" t="str">
        <f t="shared" ref="D31" si="45">IF(A31="","",(B31-C31))</f>
        <v/>
      </c>
      <c r="E31" s="60"/>
      <c r="F31" s="60"/>
      <c r="G31" s="61" t="str">
        <f t="shared" ref="G31" si="46">IF(A31="","",MIN(E31,F31))</f>
        <v/>
      </c>
      <c r="H31" s="60"/>
      <c r="I31" s="61" t="str">
        <f t="shared" si="2"/>
        <v/>
      </c>
      <c r="J31" s="61" t="str">
        <f t="shared" ref="J31" si="47">IF(B31="","",ROUNDDOWN(IF(B31="","",IF(S31="B",I31,IF(H31="-",I31*T31,I31*U31))),-3))</f>
        <v/>
      </c>
      <c r="K31" s="72"/>
      <c r="L31" s="72"/>
      <c r="M31" s="72"/>
      <c r="N31" s="72"/>
      <c r="O31" s="73"/>
      <c r="Q31" s="54" t="e">
        <f>VLOOKUP(A30,'管理用（このシートは削除しないでください）'!$K$3:$P$20,2,FALSE)</f>
        <v>#N/A</v>
      </c>
      <c r="R31" s="74" t="e">
        <f>VLOOKUP(A30,'管理用（このシートは削除しないでください）'!$K$3:$P$20,3,)</f>
        <v>#N/A</v>
      </c>
      <c r="S31" s="74" t="e">
        <f>VLOOKUP(A30,'管理用（このシートは削除しないでください）'!$K$3:$P$20,4,FALSE)</f>
        <v>#N/A</v>
      </c>
      <c r="T31" s="74" t="e">
        <f>VLOOKUP(A30,'管理用（このシートは削除しないでください）'!$K$3:$P$20,5,FALSE)</f>
        <v>#N/A</v>
      </c>
      <c r="U31" s="74" t="e">
        <f>VLOOKUP(A30,'管理用（このシートは削除しないでください）'!$K$3:$P$20,6,FALSE)</f>
        <v>#N/A</v>
      </c>
    </row>
    <row r="32" spans="1:21" ht="22.5" hidden="1" customHeight="1" x14ac:dyDescent="0.2">
      <c r="A32" s="57"/>
      <c r="B32" s="58"/>
      <c r="C32" s="58"/>
      <c r="D32" s="58" t="str">
        <f t="shared" ref="D32" si="48">IF(B32="","",(B32-C32))</f>
        <v/>
      </c>
      <c r="E32" s="58"/>
      <c r="F32" s="58"/>
      <c r="G32" s="58" t="str">
        <f t="shared" ref="G32" si="49">IF(B32="","",MIN(E32,F32))</f>
        <v/>
      </c>
      <c r="H32" s="58"/>
      <c r="I32" s="61" t="str">
        <f t="shared" si="2"/>
        <v/>
      </c>
      <c r="J32" s="58"/>
      <c r="K32" s="70"/>
      <c r="L32" s="70"/>
      <c r="M32" s="70"/>
      <c r="N32" s="70"/>
      <c r="O32" s="71"/>
      <c r="Q32" s="54" t="e">
        <f>VLOOKUP(A31,'管理用（このシートは削除しないでください）'!$K$3:$P$20,2,FALSE)</f>
        <v>#N/A</v>
      </c>
      <c r="R32" s="74" t="e">
        <f>VLOOKUP(A31,'管理用（このシートは削除しないでください）'!$K$3:$P$20,3,)</f>
        <v>#N/A</v>
      </c>
      <c r="S32" s="74" t="e">
        <f>VLOOKUP(A31,'管理用（このシートは削除しないでください）'!$K$3:$P$20,4,FALSE)</f>
        <v>#N/A</v>
      </c>
      <c r="T32" s="74" t="e">
        <f>VLOOKUP(A31,'管理用（このシートは削除しないでください）'!$K$3:$P$20,5,FALSE)</f>
        <v>#N/A</v>
      </c>
      <c r="U32" s="74" t="e">
        <f>VLOOKUP(A31,'管理用（このシートは削除しないでください）'!$K$3:$P$20,6,FALSE)</f>
        <v>#N/A</v>
      </c>
    </row>
    <row r="33" spans="1:21" ht="22.5" hidden="1" customHeight="1" x14ac:dyDescent="0.2">
      <c r="A33" s="59"/>
      <c r="B33" s="60"/>
      <c r="C33" s="60"/>
      <c r="D33" s="61" t="str">
        <f t="shared" ref="D33" si="50">IF(A33="","",(B33-C33))</f>
        <v/>
      </c>
      <c r="E33" s="60"/>
      <c r="F33" s="60"/>
      <c r="G33" s="61" t="str">
        <f t="shared" ref="G33" si="51">IF(A33="","",MIN(E33,F33))</f>
        <v/>
      </c>
      <c r="H33" s="60"/>
      <c r="I33" s="61" t="str">
        <f t="shared" si="2"/>
        <v/>
      </c>
      <c r="J33" s="61" t="str">
        <f t="shared" ref="J33" si="52">IF(B33="","",ROUNDDOWN(IF(B33="","",IF(S33="B",I33,IF(H33="-",I33*T33,I33*U33))),-3))</f>
        <v/>
      </c>
      <c r="K33" s="72"/>
      <c r="L33" s="72"/>
      <c r="M33" s="72"/>
      <c r="N33" s="72"/>
      <c r="O33" s="73"/>
      <c r="Q33" s="54" t="e">
        <f>VLOOKUP(A32,'管理用（このシートは削除しないでください）'!$K$3:$P$20,2,FALSE)</f>
        <v>#N/A</v>
      </c>
      <c r="R33" s="74" t="e">
        <f>VLOOKUP(A32,'管理用（このシートは削除しないでください）'!$K$3:$P$20,3,)</f>
        <v>#N/A</v>
      </c>
      <c r="S33" s="74" t="e">
        <f>VLOOKUP(A32,'管理用（このシートは削除しないでください）'!$K$3:$P$20,4,FALSE)</f>
        <v>#N/A</v>
      </c>
      <c r="T33" s="74" t="e">
        <f>VLOOKUP(A32,'管理用（このシートは削除しないでください）'!$K$3:$P$20,5,FALSE)</f>
        <v>#N/A</v>
      </c>
      <c r="U33" s="74" t="e">
        <f>VLOOKUP(A32,'管理用（このシートは削除しないでください）'!$K$3:$P$20,6,FALSE)</f>
        <v>#N/A</v>
      </c>
    </row>
    <row r="34" spans="1:21" ht="22.5" hidden="1" customHeight="1" x14ac:dyDescent="0.2">
      <c r="A34" s="57"/>
      <c r="B34" s="58"/>
      <c r="C34" s="58"/>
      <c r="D34" s="58" t="str">
        <f t="shared" ref="D34" si="53">IF(B34="","",(B34-C34))</f>
        <v/>
      </c>
      <c r="E34" s="58"/>
      <c r="F34" s="58"/>
      <c r="G34" s="58" t="str">
        <f t="shared" ref="G34" si="54">IF(B34="","",MIN(E34,F34))</f>
        <v/>
      </c>
      <c r="H34" s="58"/>
      <c r="I34" s="61" t="str">
        <f t="shared" si="2"/>
        <v/>
      </c>
      <c r="J34" s="58"/>
      <c r="K34" s="70"/>
      <c r="L34" s="70"/>
      <c r="M34" s="70"/>
      <c r="N34" s="70"/>
      <c r="O34" s="71"/>
      <c r="Q34" s="54" t="e">
        <f>VLOOKUP(A33,'管理用（このシートは削除しないでください）'!$K$3:$P$20,2,FALSE)</f>
        <v>#N/A</v>
      </c>
      <c r="R34" s="74" t="e">
        <f>VLOOKUP(A33,'管理用（このシートは削除しないでください）'!$K$3:$P$20,3,)</f>
        <v>#N/A</v>
      </c>
      <c r="S34" s="74" t="e">
        <f>VLOOKUP(A33,'管理用（このシートは削除しないでください）'!$K$3:$P$20,4,FALSE)</f>
        <v>#N/A</v>
      </c>
      <c r="T34" s="74" t="e">
        <f>VLOOKUP(A33,'管理用（このシートは削除しないでください）'!$K$3:$P$20,5,FALSE)</f>
        <v>#N/A</v>
      </c>
      <c r="U34" s="74" t="e">
        <f>VLOOKUP(A33,'管理用（このシートは削除しないでください）'!$K$3:$P$20,6,FALSE)</f>
        <v>#N/A</v>
      </c>
    </row>
    <row r="35" spans="1:21" ht="22.5" hidden="1" customHeight="1" x14ac:dyDescent="0.2">
      <c r="A35" s="59"/>
      <c r="B35" s="60"/>
      <c r="C35" s="60"/>
      <c r="D35" s="61" t="str">
        <f t="shared" ref="D35" si="55">IF(A35="","",(B35-C35))</f>
        <v/>
      </c>
      <c r="E35" s="60"/>
      <c r="F35" s="60"/>
      <c r="G35" s="61" t="str">
        <f t="shared" ref="G35" si="56">IF(A35="","",MIN(E35,F35))</f>
        <v/>
      </c>
      <c r="H35" s="60"/>
      <c r="I35" s="61" t="str">
        <f t="shared" si="2"/>
        <v/>
      </c>
      <c r="J35" s="61" t="str">
        <f t="shared" ref="J35" si="57">IF(B35="","",ROUNDDOWN(IF(B35="","",IF(S35="B",I35,IF(H35="-",I35*T35,I35*U35))),-3))</f>
        <v/>
      </c>
      <c r="K35" s="72"/>
      <c r="L35" s="72"/>
      <c r="M35" s="72"/>
      <c r="N35" s="72"/>
      <c r="O35" s="73"/>
      <c r="Q35" s="54" t="e">
        <f>VLOOKUP(A34,'管理用（このシートは削除しないでください）'!$K$3:$P$20,2,FALSE)</f>
        <v>#N/A</v>
      </c>
      <c r="R35" s="74" t="e">
        <f>VLOOKUP(A34,'管理用（このシートは削除しないでください）'!$K$3:$P$20,3,)</f>
        <v>#N/A</v>
      </c>
      <c r="S35" s="74" t="e">
        <f>VLOOKUP(A34,'管理用（このシートは削除しないでください）'!$K$3:$P$20,4,FALSE)</f>
        <v>#N/A</v>
      </c>
      <c r="T35" s="74" t="e">
        <f>VLOOKUP(A34,'管理用（このシートは削除しないでください）'!$K$3:$P$20,5,FALSE)</f>
        <v>#N/A</v>
      </c>
      <c r="U35" s="74" t="e">
        <f>VLOOKUP(A34,'管理用（このシートは削除しないでください）'!$K$3:$P$20,6,FALSE)</f>
        <v>#N/A</v>
      </c>
    </row>
    <row r="36" spans="1:21" ht="22.5" customHeight="1" x14ac:dyDescent="0.2">
      <c r="A36" s="57"/>
      <c r="B36" s="58"/>
      <c r="C36" s="58"/>
      <c r="D36" s="58" t="str">
        <f t="shared" ref="D36" si="58">IF(B36="","",(B36-C36))</f>
        <v/>
      </c>
      <c r="E36" s="58"/>
      <c r="F36" s="58"/>
      <c r="G36" s="58" t="str">
        <f t="shared" ref="G36" si="59">IF(B36="","",MIN(E36,F36))</f>
        <v/>
      </c>
      <c r="H36" s="58"/>
      <c r="I36" s="58"/>
      <c r="J36" s="58"/>
      <c r="K36" s="70"/>
      <c r="L36" s="70"/>
      <c r="M36" s="70"/>
      <c r="N36" s="70"/>
      <c r="O36" s="71"/>
      <c r="Q36" s="54" t="e">
        <f>VLOOKUP(A35,'管理用（このシートは削除しないでください）'!$K$3:$P$20,2,FALSE)</f>
        <v>#N/A</v>
      </c>
      <c r="R36" s="74" t="e">
        <f>VLOOKUP(A35,'管理用（このシートは削除しないでください）'!$K$3:$P$20,3,)</f>
        <v>#N/A</v>
      </c>
      <c r="S36" s="74" t="e">
        <f>VLOOKUP(A35,'管理用（このシートは削除しないでください）'!$K$3:$P$20,4,FALSE)</f>
        <v>#N/A</v>
      </c>
      <c r="T36" s="74" t="e">
        <f>VLOOKUP(A35,'管理用（このシートは削除しないでください）'!$K$3:$P$20,5,FALSE)</f>
        <v>#N/A</v>
      </c>
      <c r="U36" s="74" t="e">
        <f>VLOOKUP(A35,'管理用（このシートは削除しないでください）'!$K$3:$P$20,6,FALSE)</f>
        <v>#N/A</v>
      </c>
    </row>
    <row r="37" spans="1:21" ht="22.5" customHeight="1" thickBot="1" x14ac:dyDescent="0.25">
      <c r="A37" s="62"/>
      <c r="B37" s="63"/>
      <c r="C37" s="63"/>
      <c r="D37" s="64" t="str">
        <f t="shared" ref="D37" si="60">IF(A37="","",(B37-C37))</f>
        <v/>
      </c>
      <c r="E37" s="63"/>
      <c r="F37" s="63"/>
      <c r="G37" s="64" t="str">
        <f t="shared" ref="G37" si="61">IF(A37="","",MIN(E37,F37))</f>
        <v/>
      </c>
      <c r="H37" s="63"/>
      <c r="I37" s="81" t="str">
        <f t="shared" si="2"/>
        <v/>
      </c>
      <c r="J37" s="64" t="str">
        <f t="shared" ref="J37" si="62">IF(B37="","",ROUNDDOWN(IF(B37="","",IF(S37="B",I37,IF(H37="-",I37*T37,I37*U37))),-3))</f>
        <v/>
      </c>
      <c r="K37" s="75"/>
      <c r="L37" s="75"/>
      <c r="M37" s="75"/>
      <c r="N37" s="75"/>
      <c r="O37" s="76"/>
      <c r="Q37" s="54" t="e">
        <f>VLOOKUP(A36,'管理用（このシートは削除しないでください）'!$K$3:$P$20,2,FALSE)</f>
        <v>#N/A</v>
      </c>
      <c r="R37" s="74" t="e">
        <f>VLOOKUP(A36,'管理用（このシートは削除しないでください）'!$K$3:$P$20,3,)</f>
        <v>#N/A</v>
      </c>
      <c r="S37" s="74" t="e">
        <f>VLOOKUP(A36,'管理用（このシートは削除しないでください）'!$K$3:$P$20,4,FALSE)</f>
        <v>#N/A</v>
      </c>
      <c r="T37" s="74" t="e">
        <f>VLOOKUP(A36,'管理用（このシートは削除しないでください）'!$K$3:$P$20,5,FALSE)</f>
        <v>#N/A</v>
      </c>
      <c r="U37" s="74" t="e">
        <f>VLOOKUP(A36,'管理用（このシートは削除しないでください）'!$K$3:$P$20,6,FALSE)</f>
        <v>#N/A</v>
      </c>
    </row>
    <row r="38" spans="1:21" ht="22.5" customHeight="1" thickTop="1" thickBot="1" x14ac:dyDescent="0.25">
      <c r="A38" s="77" t="s">
        <v>19</v>
      </c>
      <c r="B38" s="65" t="str">
        <f>IF(SUM(B8:B37)=0,"",SUM(B8:B37))</f>
        <v/>
      </c>
      <c r="C38" s="65" t="str">
        <f>IF(B38="","",SUM(C8:C37))</f>
        <v/>
      </c>
      <c r="D38" s="65" t="str">
        <f t="shared" ref="D38:J38" si="63">IF(SUM(D8:D37)=0,"",SUM(D8:D37))</f>
        <v/>
      </c>
      <c r="E38" s="65" t="str">
        <f t="shared" si="63"/>
        <v/>
      </c>
      <c r="F38" s="65" t="str">
        <f t="shared" si="63"/>
        <v/>
      </c>
      <c r="G38" s="65" t="str">
        <f t="shared" si="63"/>
        <v/>
      </c>
      <c r="H38" s="65" t="str">
        <f t="shared" si="63"/>
        <v/>
      </c>
      <c r="I38" s="65" t="str">
        <f t="shared" si="63"/>
        <v/>
      </c>
      <c r="J38" s="65" t="str">
        <f t="shared" si="63"/>
        <v/>
      </c>
      <c r="K38" s="78"/>
      <c r="L38" s="78"/>
      <c r="M38" s="78"/>
      <c r="N38" s="78"/>
      <c r="O38" s="79"/>
    </row>
    <row r="39" spans="1:21" ht="13.8" thickTop="1" x14ac:dyDescent="0.2">
      <c r="A39" s="53"/>
    </row>
    <row r="40" spans="1:21" x14ac:dyDescent="0.2">
      <c r="A40" s="80" t="s">
        <v>157</v>
      </c>
    </row>
    <row r="41" spans="1:21" x14ac:dyDescent="0.2">
      <c r="A41" s="66" t="s">
        <v>154</v>
      </c>
    </row>
    <row r="42" spans="1:21" x14ac:dyDescent="0.2">
      <c r="A42" s="66" t="s">
        <v>156</v>
      </c>
    </row>
    <row r="43" spans="1:21" x14ac:dyDescent="0.2">
      <c r="A43" s="66" t="s">
        <v>155</v>
      </c>
    </row>
    <row r="44" spans="1:21" x14ac:dyDescent="0.2">
      <c r="A44" s="66" t="s">
        <v>8</v>
      </c>
    </row>
    <row r="45" spans="1:21" x14ac:dyDescent="0.2">
      <c r="A45" s="66" t="s">
        <v>158</v>
      </c>
    </row>
    <row r="46" spans="1:21" x14ac:dyDescent="0.2">
      <c r="A46" s="66" t="s">
        <v>172</v>
      </c>
    </row>
    <row r="47" spans="1:21" x14ac:dyDescent="0.2">
      <c r="A47" s="66" t="s">
        <v>159</v>
      </c>
    </row>
    <row r="48" spans="1:21" x14ac:dyDescent="0.2">
      <c r="A48" s="66" t="s">
        <v>160</v>
      </c>
    </row>
    <row r="49" spans="1:1" x14ac:dyDescent="0.2">
      <c r="A49" s="66" t="s">
        <v>161</v>
      </c>
    </row>
    <row r="50" spans="1:1" x14ac:dyDescent="0.2">
      <c r="A50" s="66" t="s">
        <v>194</v>
      </c>
    </row>
    <row r="51" spans="1:1" x14ac:dyDescent="0.2">
      <c r="A51" s="66" t="s">
        <v>9</v>
      </c>
    </row>
    <row r="52" spans="1:1" x14ac:dyDescent="0.2">
      <c r="A52" s="66" t="s">
        <v>163</v>
      </c>
    </row>
    <row r="53" spans="1:1" x14ac:dyDescent="0.2">
      <c r="A53" s="66" t="s">
        <v>162</v>
      </c>
    </row>
    <row r="54" spans="1:1" x14ac:dyDescent="0.2">
      <c r="A54" s="66" t="s">
        <v>164</v>
      </c>
    </row>
    <row r="55" spans="1:1" x14ac:dyDescent="0.2">
      <c r="A55" s="66" t="s">
        <v>195</v>
      </c>
    </row>
    <row r="56" spans="1:1" x14ac:dyDescent="0.2">
      <c r="A56" s="66" t="s">
        <v>191</v>
      </c>
    </row>
  </sheetData>
  <mergeCells count="4">
    <mergeCell ref="A2:O2"/>
    <mergeCell ref="A5:A6"/>
    <mergeCell ref="O5:O6"/>
    <mergeCell ref="J4:O4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76" orientation="landscape" r:id="rId1"/>
  <ignoredErrors>
    <ignoredError sqref="C38 D9:D12 G9:G36 D13:D36" 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4AC047E-8268-4B27-9E4D-82C1F7CF48B9}">
          <x14:formula1>
            <xm:f>'管理用（このシートは削除しないでください）'!$B$24:$B$40</xm:f>
          </x14:formula1>
          <xm:sqref>A14 A16 A34 A32 A30 A28 A26 A24 A22 A20 A18</xm:sqref>
        </x14:dataValidation>
        <x14:dataValidation type="list" allowBlank="1" showInputMessage="1" showErrorMessage="1" xr:uid="{7CC18377-9222-494B-A1DB-61FFF1CD79B5}">
          <x14:formula1>
            <xm:f>'管理用（このシートは削除しないでください）'!$B$24:$B$41</xm:f>
          </x14:formula1>
          <xm:sqref>A8 A10 A12 A36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K57"/>
  <sheetViews>
    <sheetView tabSelected="1" workbookViewId="0">
      <selection activeCell="D4" sqref="D4:I4"/>
    </sheetView>
  </sheetViews>
  <sheetFormatPr defaultColWidth="9" defaultRowHeight="13.2" x14ac:dyDescent="0.2"/>
  <cols>
    <col min="1" max="3" width="6.88671875" style="1" customWidth="1"/>
    <col min="4" max="4" width="7.109375" style="1" customWidth="1"/>
    <col min="5" max="6" width="7.44140625" style="1" customWidth="1"/>
    <col min="7" max="8" width="15" style="1" customWidth="1"/>
    <col min="9" max="9" width="17.88671875" style="1" customWidth="1"/>
    <col min="10" max="16384" width="9" style="1"/>
  </cols>
  <sheetData>
    <row r="1" spans="1:11" x14ac:dyDescent="0.2">
      <c r="A1" s="2" t="s">
        <v>57</v>
      </c>
    </row>
    <row r="2" spans="1:11" ht="19.5" customHeight="1" x14ac:dyDescent="0.2">
      <c r="A2" s="170" t="s">
        <v>25</v>
      </c>
      <c r="B2" s="170"/>
      <c r="C2" s="170"/>
      <c r="D2" s="170"/>
      <c r="E2" s="170"/>
      <c r="F2" s="170"/>
      <c r="G2" s="170"/>
      <c r="H2" s="170"/>
      <c r="I2" s="170"/>
    </row>
    <row r="3" spans="1:11" ht="7.5" customHeight="1" x14ac:dyDescent="0.2">
      <c r="A3" s="2"/>
    </row>
    <row r="4" spans="1:11" ht="18.75" customHeight="1" x14ac:dyDescent="0.2">
      <c r="A4" s="102" t="s">
        <v>136</v>
      </c>
      <c r="B4" s="102"/>
      <c r="C4" s="102"/>
      <c r="D4" s="113" t="s">
        <v>196</v>
      </c>
      <c r="E4" s="114"/>
      <c r="F4" s="114"/>
      <c r="G4" s="114"/>
      <c r="H4" s="114"/>
      <c r="I4" s="115"/>
      <c r="J4" s="1" t="s">
        <v>65</v>
      </c>
    </row>
    <row r="5" spans="1:11" ht="18.75" customHeight="1" x14ac:dyDescent="0.2">
      <c r="A5" s="101" t="s">
        <v>58</v>
      </c>
      <c r="B5" s="171"/>
      <c r="C5" s="171"/>
      <c r="D5" s="106" t="s">
        <v>10</v>
      </c>
      <c r="E5" s="107"/>
      <c r="F5" s="107"/>
      <c r="G5" s="108"/>
      <c r="H5" s="101" t="s">
        <v>44</v>
      </c>
      <c r="I5" s="102"/>
      <c r="J5" s="46"/>
      <c r="K5" s="46"/>
    </row>
    <row r="6" spans="1:11" ht="22.5" customHeight="1" x14ac:dyDescent="0.2">
      <c r="A6" s="172"/>
      <c r="B6" s="173"/>
      <c r="C6" s="174"/>
      <c r="D6" s="172"/>
      <c r="E6" s="173"/>
      <c r="F6" s="173"/>
      <c r="G6" s="174"/>
      <c r="H6" s="112"/>
      <c r="I6" s="112"/>
      <c r="J6" s="46"/>
      <c r="K6" s="46"/>
    </row>
    <row r="7" spans="1:11" ht="14.25" customHeight="1" x14ac:dyDescent="0.2">
      <c r="A7" s="101" t="s">
        <v>60</v>
      </c>
      <c r="B7" s="102"/>
      <c r="C7" s="102"/>
      <c r="D7" s="113"/>
      <c r="E7" s="114"/>
      <c r="F7" s="114"/>
      <c r="G7" s="114"/>
      <c r="H7" s="114"/>
      <c r="I7" s="115"/>
      <c r="J7" s="1" t="s">
        <v>65</v>
      </c>
    </row>
    <row r="8" spans="1:11" ht="13.5" customHeight="1" x14ac:dyDescent="0.2">
      <c r="A8" s="102" t="s">
        <v>54</v>
      </c>
      <c r="B8" s="102"/>
      <c r="C8" s="102"/>
      <c r="D8" s="90" t="s">
        <v>15</v>
      </c>
      <c r="E8" s="90"/>
      <c r="F8" s="90"/>
      <c r="G8" s="90"/>
      <c r="H8" s="90"/>
      <c r="I8" s="91"/>
    </row>
    <row r="9" spans="1:11" ht="13.5" customHeight="1" x14ac:dyDescent="0.2">
      <c r="A9" s="102"/>
      <c r="B9" s="102"/>
      <c r="C9" s="102"/>
      <c r="D9" s="45" t="s">
        <v>69</v>
      </c>
      <c r="E9" s="120"/>
      <c r="F9" s="120"/>
      <c r="G9" s="120"/>
      <c r="H9" s="33" t="s">
        <v>66</v>
      </c>
      <c r="I9" s="17"/>
      <c r="J9" s="1" t="s">
        <v>68</v>
      </c>
    </row>
    <row r="10" spans="1:11" ht="13.5" customHeight="1" x14ac:dyDescent="0.2">
      <c r="A10" s="102"/>
      <c r="B10" s="102"/>
      <c r="C10" s="102"/>
      <c r="D10" s="116" t="s">
        <v>112</v>
      </c>
      <c r="E10" s="117"/>
      <c r="F10" s="117"/>
      <c r="G10" s="33" t="s">
        <v>113</v>
      </c>
      <c r="H10" s="16"/>
      <c r="I10" s="17"/>
    </row>
    <row r="11" spans="1:11" ht="14.25" customHeight="1" x14ac:dyDescent="0.2">
      <c r="A11" s="102"/>
      <c r="B11" s="102"/>
      <c r="C11" s="102"/>
      <c r="D11" s="118" t="s">
        <v>111</v>
      </c>
      <c r="E11" s="119"/>
      <c r="F11" s="119"/>
      <c r="G11" s="34" t="s">
        <v>113</v>
      </c>
      <c r="H11" s="18"/>
      <c r="I11" s="19"/>
    </row>
    <row r="12" spans="1:11" ht="13.5" customHeight="1" x14ac:dyDescent="0.2">
      <c r="A12" s="106" t="s">
        <v>16</v>
      </c>
      <c r="B12" s="107"/>
      <c r="C12" s="108"/>
      <c r="D12" s="30" t="s">
        <v>114</v>
      </c>
      <c r="E12" s="100" t="s">
        <v>117</v>
      </c>
      <c r="F12" s="100"/>
      <c r="G12" s="31" t="s">
        <v>115</v>
      </c>
      <c r="H12" s="32" t="s">
        <v>118</v>
      </c>
      <c r="I12" s="35" t="s">
        <v>116</v>
      </c>
    </row>
    <row r="13" spans="1:11" ht="13.5" customHeight="1" x14ac:dyDescent="0.2">
      <c r="A13" s="103" t="s">
        <v>61</v>
      </c>
      <c r="B13" s="104"/>
      <c r="C13" s="104"/>
      <c r="D13" s="104"/>
      <c r="E13" s="104"/>
      <c r="F13" s="104"/>
      <c r="G13" s="104"/>
      <c r="H13" s="104"/>
      <c r="I13" s="105"/>
    </row>
    <row r="14" spans="1:11" ht="14.25" customHeight="1" x14ac:dyDescent="0.2">
      <c r="A14" s="6" t="s">
        <v>31</v>
      </c>
      <c r="B14" s="102" t="s">
        <v>30</v>
      </c>
      <c r="C14" s="102"/>
      <c r="D14" s="106"/>
      <c r="E14" s="102" t="s">
        <v>26</v>
      </c>
      <c r="F14" s="102"/>
      <c r="G14" s="6" t="s">
        <v>27</v>
      </c>
      <c r="H14" s="6" t="s">
        <v>29</v>
      </c>
      <c r="I14" s="7" t="s">
        <v>28</v>
      </c>
    </row>
    <row r="15" spans="1:11" ht="13.5" customHeight="1" x14ac:dyDescent="0.2">
      <c r="A15" s="3" t="s">
        <v>11</v>
      </c>
      <c r="B15" s="109" t="s">
        <v>14</v>
      </c>
      <c r="C15" s="109"/>
      <c r="D15" s="109"/>
      <c r="E15" s="110" t="s">
        <v>12</v>
      </c>
      <c r="F15" s="111"/>
      <c r="G15" s="4" t="s">
        <v>17</v>
      </c>
      <c r="H15" s="4" t="s">
        <v>13</v>
      </c>
      <c r="I15" s="17" t="s">
        <v>0</v>
      </c>
    </row>
    <row r="16" spans="1:11" ht="13.5" customHeight="1" x14ac:dyDescent="0.2">
      <c r="A16" s="121" t="s">
        <v>32</v>
      </c>
      <c r="B16" s="96" t="s">
        <v>14</v>
      </c>
      <c r="C16" s="96"/>
      <c r="D16" s="96"/>
      <c r="E16" s="122"/>
      <c r="F16" s="123"/>
      <c r="G16" s="27" t="str">
        <f t="shared" ref="G16:G24" si="0">IF(H16="","",H16/E16)</f>
        <v/>
      </c>
      <c r="H16" s="36"/>
      <c r="I16" s="17" t="s">
        <v>0</v>
      </c>
    </row>
    <row r="17" spans="1:10" ht="13.5" customHeight="1" x14ac:dyDescent="0.2">
      <c r="A17" s="121"/>
      <c r="B17" s="96" t="s">
        <v>14</v>
      </c>
      <c r="C17" s="96"/>
      <c r="D17" s="96"/>
      <c r="E17" s="122"/>
      <c r="F17" s="123"/>
      <c r="G17" s="27" t="str">
        <f t="shared" si="0"/>
        <v/>
      </c>
      <c r="H17" s="36"/>
      <c r="I17" s="17" t="s">
        <v>0</v>
      </c>
    </row>
    <row r="18" spans="1:10" ht="13.5" customHeight="1" x14ac:dyDescent="0.2">
      <c r="A18" s="121"/>
      <c r="B18" s="96" t="s">
        <v>14</v>
      </c>
      <c r="C18" s="96"/>
      <c r="D18" s="96"/>
      <c r="E18" s="122"/>
      <c r="F18" s="123"/>
      <c r="G18" s="27" t="str">
        <f t="shared" si="0"/>
        <v/>
      </c>
      <c r="H18" s="36"/>
      <c r="I18" s="17" t="s">
        <v>0</v>
      </c>
    </row>
    <row r="19" spans="1:10" ht="13.5" customHeight="1" x14ac:dyDescent="0.2">
      <c r="A19" s="121"/>
      <c r="B19" s="96" t="s">
        <v>14</v>
      </c>
      <c r="C19" s="96"/>
      <c r="D19" s="96"/>
      <c r="E19" s="122" t="s">
        <v>14</v>
      </c>
      <c r="F19" s="123"/>
      <c r="G19" s="27" t="str">
        <f t="shared" si="0"/>
        <v/>
      </c>
      <c r="H19" s="36"/>
      <c r="I19" s="17" t="s">
        <v>0</v>
      </c>
    </row>
    <row r="20" spans="1:10" x14ac:dyDescent="0.2">
      <c r="A20" s="121"/>
      <c r="B20" s="96" t="s">
        <v>14</v>
      </c>
      <c r="C20" s="96"/>
      <c r="D20" s="96"/>
      <c r="E20" s="122" t="s">
        <v>14</v>
      </c>
      <c r="F20" s="123"/>
      <c r="G20" s="27" t="str">
        <f t="shared" si="0"/>
        <v/>
      </c>
      <c r="H20" s="36"/>
      <c r="I20" s="17" t="s">
        <v>0</v>
      </c>
    </row>
    <row r="21" spans="1:10" ht="15" customHeight="1" x14ac:dyDescent="0.2">
      <c r="A21" s="121"/>
      <c r="B21" s="96" t="s">
        <v>14</v>
      </c>
      <c r="C21" s="96"/>
      <c r="D21" s="96"/>
      <c r="E21" s="122" t="s">
        <v>14</v>
      </c>
      <c r="F21" s="123"/>
      <c r="G21" s="27" t="str">
        <f t="shared" si="0"/>
        <v/>
      </c>
      <c r="H21" s="36"/>
      <c r="I21" s="17" t="s">
        <v>0</v>
      </c>
    </row>
    <row r="22" spans="1:10" ht="15" customHeight="1" x14ac:dyDescent="0.2">
      <c r="A22" s="121"/>
      <c r="B22" s="96" t="s">
        <v>14</v>
      </c>
      <c r="C22" s="96"/>
      <c r="D22" s="96"/>
      <c r="E22" s="122" t="s">
        <v>14</v>
      </c>
      <c r="F22" s="123"/>
      <c r="G22" s="27" t="str">
        <f t="shared" si="0"/>
        <v/>
      </c>
      <c r="H22" s="36"/>
      <c r="I22" s="17" t="s">
        <v>0</v>
      </c>
    </row>
    <row r="23" spans="1:10" ht="15" customHeight="1" x14ac:dyDescent="0.2">
      <c r="A23" s="23"/>
      <c r="B23" s="33"/>
      <c r="C23" s="33"/>
      <c r="D23" s="33"/>
      <c r="E23" s="122" t="s">
        <v>14</v>
      </c>
      <c r="F23" s="123"/>
      <c r="G23" s="27" t="str">
        <f t="shared" si="0"/>
        <v/>
      </c>
      <c r="H23" s="36"/>
      <c r="I23" s="17"/>
    </row>
    <row r="24" spans="1:10" ht="15" customHeight="1" x14ac:dyDescent="0.2">
      <c r="A24" s="23"/>
      <c r="B24" s="33"/>
      <c r="C24" s="33"/>
      <c r="D24" s="33"/>
      <c r="E24" s="122" t="s">
        <v>14</v>
      </c>
      <c r="F24" s="123"/>
      <c r="G24" s="27" t="str">
        <f t="shared" si="0"/>
        <v/>
      </c>
      <c r="H24" s="36"/>
      <c r="I24" s="17"/>
    </row>
    <row r="25" spans="1:10" ht="15" customHeight="1" x14ac:dyDescent="0.2">
      <c r="A25" s="8"/>
      <c r="B25" s="108" t="s">
        <v>18</v>
      </c>
      <c r="C25" s="102"/>
      <c r="D25" s="102"/>
      <c r="E25" s="88" t="str">
        <f>IF(SUM(E16:F24)=0,"",SUM(E16:F24))</f>
        <v/>
      </c>
      <c r="F25" s="88"/>
      <c r="G25" s="28" t="str">
        <f>IF(H25="","",H25/E25)</f>
        <v/>
      </c>
      <c r="H25" s="25" t="str">
        <f>IF(SUM(H16:H24)=0,"",SUM(H16:H24))</f>
        <v/>
      </c>
      <c r="I25" s="24"/>
    </row>
    <row r="26" spans="1:10" x14ac:dyDescent="0.2">
      <c r="A26" s="15" t="s">
        <v>11</v>
      </c>
      <c r="B26" s="89" t="s">
        <v>14</v>
      </c>
      <c r="C26" s="90"/>
      <c r="D26" s="91"/>
      <c r="E26" s="92" t="s">
        <v>12</v>
      </c>
      <c r="F26" s="93"/>
      <c r="G26" s="5" t="s">
        <v>17</v>
      </c>
      <c r="H26" s="5" t="s">
        <v>13</v>
      </c>
      <c r="I26" s="17" t="s">
        <v>0</v>
      </c>
      <c r="J26" s="1" t="s">
        <v>70</v>
      </c>
    </row>
    <row r="27" spans="1:10" ht="13.5" customHeight="1" x14ac:dyDescent="0.2">
      <c r="A27" s="94" t="s">
        <v>50</v>
      </c>
      <c r="B27" s="95" t="s">
        <v>14</v>
      </c>
      <c r="C27" s="96"/>
      <c r="D27" s="97"/>
      <c r="E27" s="98" t="s">
        <v>14</v>
      </c>
      <c r="F27" s="99"/>
      <c r="G27" s="27" t="str">
        <f t="shared" ref="G27:G35" si="1">IF(H27="","",H27/E27)</f>
        <v/>
      </c>
      <c r="H27" s="36"/>
      <c r="I27" s="17" t="s">
        <v>0</v>
      </c>
    </row>
    <row r="28" spans="1:10" x14ac:dyDescent="0.2">
      <c r="A28" s="94"/>
      <c r="B28" s="95" t="s">
        <v>14</v>
      </c>
      <c r="C28" s="96"/>
      <c r="D28" s="97"/>
      <c r="E28" s="98"/>
      <c r="F28" s="99"/>
      <c r="G28" s="27" t="str">
        <f t="shared" si="1"/>
        <v/>
      </c>
      <c r="H28" s="36"/>
      <c r="I28" s="17" t="s">
        <v>0</v>
      </c>
    </row>
    <row r="29" spans="1:10" x14ac:dyDescent="0.2">
      <c r="A29" s="94"/>
      <c r="B29" s="95" t="s">
        <v>14</v>
      </c>
      <c r="C29" s="96"/>
      <c r="D29" s="97"/>
      <c r="E29" s="98"/>
      <c r="F29" s="99"/>
      <c r="G29" s="27" t="str">
        <f t="shared" si="1"/>
        <v/>
      </c>
      <c r="H29" s="36"/>
      <c r="I29" s="17" t="s">
        <v>0</v>
      </c>
    </row>
    <row r="30" spans="1:10" x14ac:dyDescent="0.2">
      <c r="A30" s="94"/>
      <c r="B30" s="95" t="s">
        <v>14</v>
      </c>
      <c r="C30" s="96"/>
      <c r="D30" s="97"/>
      <c r="E30" s="98"/>
      <c r="F30" s="99"/>
      <c r="G30" s="27" t="str">
        <f t="shared" si="1"/>
        <v/>
      </c>
      <c r="H30" s="36"/>
      <c r="I30" s="17" t="s">
        <v>0</v>
      </c>
    </row>
    <row r="31" spans="1:10" x14ac:dyDescent="0.2">
      <c r="A31" s="94"/>
      <c r="B31" s="95" t="s">
        <v>14</v>
      </c>
      <c r="C31" s="96"/>
      <c r="D31" s="97"/>
      <c r="E31" s="98" t="s">
        <v>14</v>
      </c>
      <c r="F31" s="99"/>
      <c r="G31" s="27" t="str">
        <f t="shared" si="1"/>
        <v/>
      </c>
      <c r="H31" s="36"/>
      <c r="I31" s="17" t="s">
        <v>0</v>
      </c>
    </row>
    <row r="32" spans="1:10" x14ac:dyDescent="0.2">
      <c r="A32" s="94"/>
      <c r="B32" s="95" t="s">
        <v>14</v>
      </c>
      <c r="C32" s="96"/>
      <c r="D32" s="97"/>
      <c r="E32" s="98" t="s">
        <v>14</v>
      </c>
      <c r="F32" s="99"/>
      <c r="G32" s="27" t="str">
        <f t="shared" si="1"/>
        <v/>
      </c>
      <c r="H32" s="36"/>
      <c r="I32" s="17" t="s">
        <v>0</v>
      </c>
    </row>
    <row r="33" spans="1:10" x14ac:dyDescent="0.2">
      <c r="A33" s="94"/>
      <c r="B33" s="95" t="s">
        <v>14</v>
      </c>
      <c r="C33" s="96"/>
      <c r="D33" s="97"/>
      <c r="E33" s="98" t="s">
        <v>14</v>
      </c>
      <c r="F33" s="99"/>
      <c r="G33" s="27" t="str">
        <f t="shared" si="1"/>
        <v/>
      </c>
      <c r="H33" s="36"/>
      <c r="I33" s="17" t="s">
        <v>0</v>
      </c>
    </row>
    <row r="34" spans="1:10" x14ac:dyDescent="0.2">
      <c r="A34" s="22"/>
      <c r="B34" s="37"/>
      <c r="C34" s="33"/>
      <c r="D34" s="38"/>
      <c r="E34" s="98" t="s">
        <v>14</v>
      </c>
      <c r="F34" s="99"/>
      <c r="G34" s="27" t="str">
        <f t="shared" si="1"/>
        <v/>
      </c>
      <c r="H34" s="36"/>
      <c r="I34" s="17"/>
    </row>
    <row r="35" spans="1:10" x14ac:dyDescent="0.2">
      <c r="A35" s="22"/>
      <c r="B35" s="39"/>
      <c r="C35" s="34"/>
      <c r="D35" s="40"/>
      <c r="E35" s="98" t="s">
        <v>14</v>
      </c>
      <c r="F35" s="99"/>
      <c r="G35" s="27" t="str">
        <f t="shared" si="1"/>
        <v/>
      </c>
      <c r="H35" s="36"/>
      <c r="I35" s="17"/>
    </row>
    <row r="36" spans="1:10" ht="15" customHeight="1" x14ac:dyDescent="0.2">
      <c r="A36" s="21"/>
      <c r="B36" s="164" t="s">
        <v>18</v>
      </c>
      <c r="C36" s="164"/>
      <c r="D36" s="164"/>
      <c r="E36" s="165" t="str">
        <f>IF(SUM(E27:F35)=0,"",SUM(E27:F35))</f>
        <v/>
      </c>
      <c r="F36" s="165"/>
      <c r="G36" s="28" t="str">
        <f>IF(H36="","",H36/E36)</f>
        <v/>
      </c>
      <c r="H36" s="25" t="str">
        <f>IF(SUM(H27:H35)=0,"",SUM(H27:H35))</f>
        <v/>
      </c>
      <c r="I36" s="24"/>
    </row>
    <row r="37" spans="1:10" ht="15" customHeight="1" x14ac:dyDescent="0.2">
      <c r="A37" s="101" t="s">
        <v>45</v>
      </c>
      <c r="B37" s="101"/>
      <c r="C37" s="101"/>
      <c r="D37" s="101"/>
      <c r="E37" s="154" t="str">
        <f>IF(E36="",E25,E25+E36)</f>
        <v/>
      </c>
      <c r="F37" s="155"/>
      <c r="G37" s="29" t="str">
        <f>IF(H37="","",H37/E37)</f>
        <v/>
      </c>
      <c r="H37" s="26" t="str">
        <f>IF(H36="",H25,H25+H36)</f>
        <v/>
      </c>
      <c r="I37" s="20"/>
    </row>
    <row r="38" spans="1:10" x14ac:dyDescent="0.2">
      <c r="A38" s="156" t="s">
        <v>62</v>
      </c>
      <c r="B38" s="156"/>
      <c r="C38" s="156"/>
      <c r="D38" s="156"/>
      <c r="E38" s="156"/>
      <c r="F38" s="156"/>
      <c r="G38" s="156"/>
      <c r="H38" s="156"/>
      <c r="I38" s="156"/>
    </row>
    <row r="39" spans="1:10" x14ac:dyDescent="0.2">
      <c r="A39" s="101" t="s">
        <v>51</v>
      </c>
      <c r="B39" s="101"/>
      <c r="C39" s="101"/>
      <c r="D39" s="101"/>
      <c r="E39" s="101" t="s">
        <v>52</v>
      </c>
      <c r="F39" s="101"/>
      <c r="G39" s="101"/>
      <c r="H39" s="101" t="s">
        <v>53</v>
      </c>
      <c r="I39" s="101"/>
    </row>
    <row r="40" spans="1:10" ht="13.5" customHeight="1" x14ac:dyDescent="0.2">
      <c r="A40" s="152"/>
      <c r="B40" s="166"/>
      <c r="C40" s="166"/>
      <c r="D40" s="153"/>
      <c r="E40" s="167" t="s">
        <v>46</v>
      </c>
      <c r="F40" s="168"/>
      <c r="G40" s="169"/>
      <c r="H40" s="152" t="s">
        <v>47</v>
      </c>
      <c r="I40" s="153"/>
    </row>
    <row r="41" spans="1:10" ht="13.5" customHeight="1" x14ac:dyDescent="0.2">
      <c r="A41" s="134" t="s">
        <v>137</v>
      </c>
      <c r="B41" s="135"/>
      <c r="C41" s="135"/>
      <c r="D41" s="136"/>
      <c r="E41" s="157" t="str">
        <f>IF(E42="","",E42+E43)</f>
        <v/>
      </c>
      <c r="F41" s="158"/>
      <c r="G41" s="159"/>
      <c r="H41" s="160"/>
      <c r="I41" s="161"/>
      <c r="J41" s="1" t="s">
        <v>71</v>
      </c>
    </row>
    <row r="42" spans="1:10" ht="13.5" customHeight="1" x14ac:dyDescent="0.2">
      <c r="A42" s="134" t="s">
        <v>138</v>
      </c>
      <c r="B42" s="135"/>
      <c r="C42" s="135"/>
      <c r="D42" s="136"/>
      <c r="E42" s="143"/>
      <c r="F42" s="144"/>
      <c r="G42" s="145"/>
      <c r="H42" s="146"/>
      <c r="I42" s="147"/>
    </row>
    <row r="43" spans="1:10" ht="13.5" customHeight="1" x14ac:dyDescent="0.2">
      <c r="A43" s="134" t="s">
        <v>139</v>
      </c>
      <c r="B43" s="135"/>
      <c r="C43" s="135"/>
      <c r="D43" s="136"/>
      <c r="E43" s="143"/>
      <c r="F43" s="144"/>
      <c r="G43" s="145"/>
      <c r="H43" s="146"/>
      <c r="I43" s="147"/>
    </row>
    <row r="44" spans="1:10" ht="13.5" customHeight="1" x14ac:dyDescent="0.2">
      <c r="A44" s="134" t="s">
        <v>48</v>
      </c>
      <c r="B44" s="135"/>
      <c r="C44" s="135"/>
      <c r="D44" s="136"/>
      <c r="E44" s="143"/>
      <c r="F44" s="144"/>
      <c r="G44" s="145"/>
      <c r="H44" s="146"/>
      <c r="I44" s="147"/>
    </row>
    <row r="45" spans="1:10" ht="13.5" customHeight="1" x14ac:dyDescent="0.2">
      <c r="A45" s="134" t="s">
        <v>167</v>
      </c>
      <c r="B45" s="135"/>
      <c r="C45" s="135"/>
      <c r="D45" s="136"/>
      <c r="E45" s="143"/>
      <c r="F45" s="144"/>
      <c r="G45" s="145"/>
      <c r="H45" s="146"/>
      <c r="I45" s="147"/>
    </row>
    <row r="46" spans="1:10" ht="13.5" customHeight="1" x14ac:dyDescent="0.2">
      <c r="A46" s="134" t="s">
        <v>140</v>
      </c>
      <c r="B46" s="135"/>
      <c r="C46" s="135"/>
      <c r="D46" s="136"/>
      <c r="E46" s="143"/>
      <c r="F46" s="144"/>
      <c r="G46" s="145"/>
      <c r="H46" s="146"/>
      <c r="I46" s="147"/>
    </row>
    <row r="47" spans="1:10" ht="13.5" customHeight="1" x14ac:dyDescent="0.2">
      <c r="A47" s="9"/>
      <c r="B47" s="10"/>
      <c r="C47" s="10"/>
      <c r="D47" s="11"/>
      <c r="E47" s="12"/>
      <c r="F47" s="13"/>
      <c r="G47" s="14"/>
      <c r="H47" s="12"/>
      <c r="I47" s="14"/>
    </row>
    <row r="48" spans="1:10" ht="15" customHeight="1" x14ac:dyDescent="0.2">
      <c r="A48" s="101" t="s">
        <v>49</v>
      </c>
      <c r="B48" s="101"/>
      <c r="C48" s="101"/>
      <c r="D48" s="101"/>
      <c r="E48" s="137" t="str">
        <f>IF(E42="","",SUM(E41+E44+E45+E46))</f>
        <v/>
      </c>
      <c r="F48" s="138"/>
      <c r="G48" s="139"/>
      <c r="H48" s="141" t="str">
        <f>IF(H37=E48,"","←【確認】財源内訳の合計と事業費の合計が不一致")</f>
        <v/>
      </c>
      <c r="I48" s="142"/>
      <c r="J48" s="1" t="s">
        <v>72</v>
      </c>
    </row>
    <row r="49" spans="1:10" ht="13.5" customHeight="1" x14ac:dyDescent="0.2">
      <c r="A49" s="150" t="s">
        <v>142</v>
      </c>
      <c r="B49" s="151"/>
      <c r="C49" s="151"/>
      <c r="D49" s="151"/>
      <c r="E49" s="151"/>
      <c r="F49" s="151"/>
      <c r="G49" s="151"/>
      <c r="H49" s="162"/>
      <c r="I49" s="163"/>
      <c r="J49" s="1" t="s">
        <v>55</v>
      </c>
    </row>
    <row r="50" spans="1:10" ht="13.5" customHeight="1" x14ac:dyDescent="0.2">
      <c r="A50" s="148" t="s">
        <v>63</v>
      </c>
      <c r="B50" s="149"/>
      <c r="C50" s="149"/>
      <c r="D50" s="149"/>
      <c r="E50" s="149"/>
      <c r="F50" s="149"/>
      <c r="G50" s="149"/>
      <c r="H50" s="149"/>
      <c r="I50" s="149"/>
    </row>
    <row r="51" spans="1:10" x14ac:dyDescent="0.2">
      <c r="A51" s="124"/>
      <c r="B51" s="125"/>
      <c r="C51" s="125"/>
      <c r="D51" s="125"/>
      <c r="E51" s="125"/>
      <c r="F51" s="125"/>
      <c r="G51" s="125"/>
      <c r="H51" s="125"/>
      <c r="I51" s="126"/>
    </row>
    <row r="52" spans="1:10" x14ac:dyDescent="0.2">
      <c r="A52" s="127"/>
      <c r="B52" s="128"/>
      <c r="C52" s="128"/>
      <c r="D52" s="128"/>
      <c r="E52" s="128"/>
      <c r="F52" s="128"/>
      <c r="G52" s="128"/>
      <c r="H52" s="128"/>
      <c r="I52" s="129"/>
    </row>
    <row r="53" spans="1:10" x14ac:dyDescent="0.2">
      <c r="A53" s="127"/>
      <c r="B53" s="128"/>
      <c r="C53" s="128"/>
      <c r="D53" s="128"/>
      <c r="E53" s="128"/>
      <c r="F53" s="128"/>
      <c r="G53" s="128"/>
      <c r="H53" s="128"/>
      <c r="I53" s="129"/>
    </row>
    <row r="54" spans="1:10" x14ac:dyDescent="0.2">
      <c r="A54" s="130"/>
      <c r="B54" s="131"/>
      <c r="C54" s="131"/>
      <c r="D54" s="131"/>
      <c r="E54" s="131"/>
      <c r="F54" s="131"/>
      <c r="G54" s="131"/>
      <c r="H54" s="131"/>
      <c r="I54" s="132"/>
    </row>
    <row r="55" spans="1:10" ht="14.25" customHeight="1" x14ac:dyDescent="0.2">
      <c r="A55" s="140"/>
      <c r="B55" s="140"/>
      <c r="C55" s="140"/>
      <c r="D55" s="140"/>
      <c r="E55" s="133"/>
      <c r="F55" s="133"/>
      <c r="G55" s="133"/>
      <c r="H55" s="133"/>
      <c r="I55" s="133"/>
    </row>
    <row r="56" spans="1:10" x14ac:dyDescent="0.2">
      <c r="A56" s="2" t="s">
        <v>157</v>
      </c>
      <c r="B56" s="2"/>
    </row>
    <row r="57" spans="1:10" x14ac:dyDescent="0.2">
      <c r="A57" s="49" t="s">
        <v>165</v>
      </c>
      <c r="B57" s="48"/>
      <c r="C57" s="48"/>
      <c r="D57" s="48"/>
      <c r="E57" s="50"/>
      <c r="F57" s="48"/>
      <c r="G57" s="48"/>
      <c r="H57" s="48"/>
      <c r="I57" s="48"/>
    </row>
  </sheetData>
  <mergeCells count="100">
    <mergeCell ref="A2:I2"/>
    <mergeCell ref="A4:C4"/>
    <mergeCell ref="D4:I4"/>
    <mergeCell ref="A5:C5"/>
    <mergeCell ref="A6:C6"/>
    <mergeCell ref="D5:G5"/>
    <mergeCell ref="D6:G6"/>
    <mergeCell ref="E23:F23"/>
    <mergeCell ref="E24:F24"/>
    <mergeCell ref="E34:F34"/>
    <mergeCell ref="E45:G45"/>
    <mergeCell ref="B36:D36"/>
    <mergeCell ref="E36:F36"/>
    <mergeCell ref="A40:D40"/>
    <mergeCell ref="E40:G40"/>
    <mergeCell ref="A41:D41"/>
    <mergeCell ref="A39:D39"/>
    <mergeCell ref="E39:G39"/>
    <mergeCell ref="E32:F32"/>
    <mergeCell ref="B33:D33"/>
    <mergeCell ref="E33:F33"/>
    <mergeCell ref="E35:F35"/>
    <mergeCell ref="B25:D25"/>
    <mergeCell ref="A50:I50"/>
    <mergeCell ref="E46:G46"/>
    <mergeCell ref="A49:G49"/>
    <mergeCell ref="H40:I40"/>
    <mergeCell ref="A37:D37"/>
    <mergeCell ref="E37:F37"/>
    <mergeCell ref="A38:I38"/>
    <mergeCell ref="H39:I39"/>
    <mergeCell ref="A42:D42"/>
    <mergeCell ref="E41:G41"/>
    <mergeCell ref="H41:I41"/>
    <mergeCell ref="E42:G42"/>
    <mergeCell ref="H42:I42"/>
    <mergeCell ref="H49:I49"/>
    <mergeCell ref="H46:I46"/>
    <mergeCell ref="A51:I54"/>
    <mergeCell ref="E55:G55"/>
    <mergeCell ref="H55:I55"/>
    <mergeCell ref="A43:D43"/>
    <mergeCell ref="A44:D44"/>
    <mergeCell ref="A45:D45"/>
    <mergeCell ref="A48:D48"/>
    <mergeCell ref="A46:D46"/>
    <mergeCell ref="E48:G48"/>
    <mergeCell ref="A55:D55"/>
    <mergeCell ref="H48:I48"/>
    <mergeCell ref="E43:G43"/>
    <mergeCell ref="H43:I43"/>
    <mergeCell ref="E44:G44"/>
    <mergeCell ref="H44:I44"/>
    <mergeCell ref="H45:I45"/>
    <mergeCell ref="A16:A22"/>
    <mergeCell ref="B16:D16"/>
    <mergeCell ref="E16:F16"/>
    <mergeCell ref="B17:D17"/>
    <mergeCell ref="E17:F17"/>
    <mergeCell ref="B22:D22"/>
    <mergeCell ref="E22:F22"/>
    <mergeCell ref="B18:D18"/>
    <mergeCell ref="E18:F18"/>
    <mergeCell ref="B20:D20"/>
    <mergeCell ref="E20:F20"/>
    <mergeCell ref="B21:D21"/>
    <mergeCell ref="E21:F21"/>
    <mergeCell ref="B19:D19"/>
    <mergeCell ref="E19:F19"/>
    <mergeCell ref="E12:F12"/>
    <mergeCell ref="H5:I5"/>
    <mergeCell ref="A13:I13"/>
    <mergeCell ref="A12:C12"/>
    <mergeCell ref="B15:D15"/>
    <mergeCell ref="E15:F15"/>
    <mergeCell ref="B14:D14"/>
    <mergeCell ref="E14:F14"/>
    <mergeCell ref="H6:I6"/>
    <mergeCell ref="D7:I7"/>
    <mergeCell ref="A7:C7"/>
    <mergeCell ref="A8:C11"/>
    <mergeCell ref="D10:F10"/>
    <mergeCell ref="D11:F11"/>
    <mergeCell ref="D8:I8"/>
    <mergeCell ref="E9:G9"/>
    <mergeCell ref="E25:F25"/>
    <mergeCell ref="B26:D26"/>
    <mergeCell ref="E26:F26"/>
    <mergeCell ref="A27:A33"/>
    <mergeCell ref="B27:D27"/>
    <mergeCell ref="E27:F27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</mergeCells>
  <phoneticPr fontId="4"/>
  <dataValidations count="1">
    <dataValidation type="list" allowBlank="1" showInputMessage="1" showErrorMessage="1" sqref="H49" xr:uid="{00000000-0002-0000-0300-000000000000}">
      <formula1>"有,無"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1000000}">
          <x14:formula1>
            <xm:f>'管理用（このシートは削除しないでください）'!$B$3:$B$20</xm:f>
          </x14:formula1>
          <xm:sqref>D4:I4</xm:sqref>
        </x14:dataValidation>
        <x14:dataValidation type="list" allowBlank="1" showInputMessage="1" showErrorMessage="1" xr:uid="{00000000-0002-0000-0300-000002000000}">
          <x14:formula1>
            <xm:f>'管理用（このシートは削除しないでください）'!$D$3:$D$7</xm:f>
          </x14:formula1>
          <xm:sqref>D7:I7</xm:sqref>
        </x14:dataValidation>
        <x14:dataValidation type="list" allowBlank="1" showInputMessage="1" showErrorMessage="1" xr:uid="{00000000-0002-0000-0300-000003000000}">
          <x14:formula1>
            <xm:f>'管理用（このシートは削除しないでください）'!$F$3:$F$10</xm:f>
          </x14:formula1>
          <xm:sqref>E9:G9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41"/>
  <sheetViews>
    <sheetView topLeftCell="E1" workbookViewId="0">
      <selection activeCell="L34" sqref="L34"/>
    </sheetView>
  </sheetViews>
  <sheetFormatPr defaultRowHeight="13.2" x14ac:dyDescent="0.2"/>
  <cols>
    <col min="2" max="2" width="53.77734375" customWidth="1"/>
    <col min="4" max="4" width="35.109375" customWidth="1"/>
    <col min="11" max="11" width="37.44140625" customWidth="1"/>
  </cols>
  <sheetData>
    <row r="1" spans="2:16" x14ac:dyDescent="0.2">
      <c r="B1" t="s">
        <v>59</v>
      </c>
      <c r="D1" t="s">
        <v>64</v>
      </c>
      <c r="F1" t="s">
        <v>67</v>
      </c>
      <c r="K1" t="s">
        <v>120</v>
      </c>
    </row>
    <row r="2" spans="2:16" ht="38.4" x14ac:dyDescent="0.2">
      <c r="L2" s="42" t="s">
        <v>128</v>
      </c>
      <c r="M2" s="43" t="s">
        <v>121</v>
      </c>
      <c r="N2" s="43" t="s">
        <v>131</v>
      </c>
      <c r="O2" s="43" t="s">
        <v>129</v>
      </c>
      <c r="P2" s="43" t="s">
        <v>130</v>
      </c>
    </row>
    <row r="3" spans="2:16" x14ac:dyDescent="0.2">
      <c r="B3" t="s">
        <v>33</v>
      </c>
      <c r="D3" t="s">
        <v>74</v>
      </c>
      <c r="F3" t="s">
        <v>79</v>
      </c>
      <c r="K3" t="s">
        <v>87</v>
      </c>
      <c r="L3" s="41" t="s">
        <v>125</v>
      </c>
      <c r="M3" s="44">
        <v>0.5</v>
      </c>
      <c r="N3" s="44" t="s">
        <v>133</v>
      </c>
      <c r="O3" s="44">
        <v>0.5</v>
      </c>
      <c r="P3" s="44">
        <v>1</v>
      </c>
    </row>
    <row r="4" spans="2:16" x14ac:dyDescent="0.2">
      <c r="B4" t="s">
        <v>34</v>
      </c>
      <c r="D4" t="s">
        <v>75</v>
      </c>
      <c r="F4" t="s">
        <v>80</v>
      </c>
      <c r="K4" t="s">
        <v>89</v>
      </c>
      <c r="L4" s="41" t="s">
        <v>125</v>
      </c>
      <c r="M4" s="44">
        <v>0.75</v>
      </c>
      <c r="N4" s="44" t="s">
        <v>132</v>
      </c>
      <c r="O4" s="44">
        <v>0.5</v>
      </c>
      <c r="P4" s="44">
        <v>0.66666666666666663</v>
      </c>
    </row>
    <row r="5" spans="2:16" x14ac:dyDescent="0.2">
      <c r="B5" t="s">
        <v>35</v>
      </c>
      <c r="D5" t="s">
        <v>76</v>
      </c>
      <c r="F5" t="s">
        <v>81</v>
      </c>
      <c r="K5" t="s">
        <v>91</v>
      </c>
      <c r="L5" s="41" t="s">
        <v>125</v>
      </c>
      <c r="M5" s="44">
        <v>0.33333333333333331</v>
      </c>
      <c r="N5" s="44" t="s">
        <v>132</v>
      </c>
      <c r="O5" s="44">
        <v>0.33333333333333331</v>
      </c>
      <c r="P5" s="44">
        <v>1</v>
      </c>
    </row>
    <row r="6" spans="2:16" x14ac:dyDescent="0.2">
      <c r="B6" t="s">
        <v>36</v>
      </c>
      <c r="D6" t="s">
        <v>77</v>
      </c>
      <c r="F6" t="s">
        <v>82</v>
      </c>
      <c r="K6" t="s">
        <v>93</v>
      </c>
      <c r="L6" s="41" t="s">
        <v>127</v>
      </c>
      <c r="M6" s="44" t="s">
        <v>122</v>
      </c>
      <c r="N6" s="44" t="s">
        <v>132</v>
      </c>
      <c r="O6" s="44">
        <v>0.5</v>
      </c>
      <c r="P6" s="44">
        <v>0.5</v>
      </c>
    </row>
    <row r="7" spans="2:16" x14ac:dyDescent="0.2">
      <c r="B7" t="s">
        <v>37</v>
      </c>
      <c r="D7" t="s">
        <v>78</v>
      </c>
      <c r="F7" t="s">
        <v>83</v>
      </c>
      <c r="K7" t="s">
        <v>95</v>
      </c>
      <c r="L7" s="41" t="s">
        <v>127</v>
      </c>
      <c r="M7" s="44" t="s">
        <v>122</v>
      </c>
      <c r="N7" s="44" t="s">
        <v>132</v>
      </c>
      <c r="O7" s="44">
        <v>0.5</v>
      </c>
      <c r="P7" s="44">
        <v>0.5</v>
      </c>
    </row>
    <row r="8" spans="2:16" x14ac:dyDescent="0.2">
      <c r="B8" t="s">
        <v>38</v>
      </c>
      <c r="F8" t="s">
        <v>84</v>
      </c>
      <c r="K8" t="s">
        <v>97</v>
      </c>
      <c r="L8" s="41" t="s">
        <v>124</v>
      </c>
      <c r="M8" s="44" t="s">
        <v>123</v>
      </c>
      <c r="N8" s="44" t="s">
        <v>132</v>
      </c>
      <c r="O8" s="44">
        <v>0.5</v>
      </c>
      <c r="P8" s="44">
        <v>0.5</v>
      </c>
    </row>
    <row r="9" spans="2:16" x14ac:dyDescent="0.2">
      <c r="B9" t="s">
        <v>39</v>
      </c>
      <c r="F9" t="s">
        <v>85</v>
      </c>
      <c r="K9" t="s">
        <v>99</v>
      </c>
      <c r="L9" s="41" t="s">
        <v>126</v>
      </c>
      <c r="M9" s="44">
        <v>0.66666666666666663</v>
      </c>
      <c r="N9" s="44" t="s">
        <v>132</v>
      </c>
      <c r="O9" s="44">
        <v>0.33333333333333331</v>
      </c>
      <c r="P9" s="44">
        <v>0.5</v>
      </c>
    </row>
    <row r="10" spans="2:16" x14ac:dyDescent="0.2">
      <c r="B10" t="s">
        <v>40</v>
      </c>
      <c r="F10" t="s">
        <v>86</v>
      </c>
      <c r="K10" t="s">
        <v>101</v>
      </c>
      <c r="L10" s="41" t="s">
        <v>126</v>
      </c>
      <c r="M10" s="44">
        <v>0.66666666666666663</v>
      </c>
      <c r="N10" s="44" t="s">
        <v>132</v>
      </c>
      <c r="O10" s="44">
        <v>0.33333333333333331</v>
      </c>
      <c r="P10" s="44">
        <v>0.5</v>
      </c>
    </row>
    <row r="11" spans="2:16" x14ac:dyDescent="0.2">
      <c r="B11" t="s">
        <v>41</v>
      </c>
      <c r="K11" t="s">
        <v>103</v>
      </c>
      <c r="L11" s="41" t="s">
        <v>125</v>
      </c>
      <c r="M11" s="44">
        <v>0.5</v>
      </c>
      <c r="N11" s="44" t="s">
        <v>132</v>
      </c>
      <c r="O11" s="44">
        <v>0.5</v>
      </c>
      <c r="P11" s="44">
        <v>1</v>
      </c>
    </row>
    <row r="12" spans="2:16" x14ac:dyDescent="0.2">
      <c r="B12" t="s">
        <v>42</v>
      </c>
      <c r="K12" t="s">
        <v>105</v>
      </c>
      <c r="L12" s="41" t="s">
        <v>125</v>
      </c>
      <c r="M12" s="44">
        <v>0.5</v>
      </c>
      <c r="N12" s="44" t="s">
        <v>132</v>
      </c>
      <c r="O12" s="44">
        <v>0.5</v>
      </c>
      <c r="P12" s="44">
        <v>1</v>
      </c>
    </row>
    <row r="13" spans="2:16" x14ac:dyDescent="0.2">
      <c r="B13" t="s">
        <v>175</v>
      </c>
      <c r="K13" t="s">
        <v>173</v>
      </c>
      <c r="L13" s="41" t="s">
        <v>125</v>
      </c>
      <c r="M13" s="44">
        <v>0.5</v>
      </c>
      <c r="N13" s="44" t="s">
        <v>132</v>
      </c>
      <c r="O13" s="44">
        <v>0.5</v>
      </c>
      <c r="P13" s="44">
        <v>1</v>
      </c>
    </row>
    <row r="14" spans="2:16" x14ac:dyDescent="0.2">
      <c r="B14" t="s">
        <v>43</v>
      </c>
      <c r="K14" t="s">
        <v>107</v>
      </c>
      <c r="L14" s="41" t="s">
        <v>124</v>
      </c>
      <c r="M14" s="44" t="s">
        <v>123</v>
      </c>
      <c r="N14" s="44" t="s">
        <v>134</v>
      </c>
      <c r="O14" s="44" t="s">
        <v>135</v>
      </c>
      <c r="P14" s="44">
        <v>1</v>
      </c>
    </row>
    <row r="15" spans="2:16" x14ac:dyDescent="0.2">
      <c r="B15" t="s">
        <v>149</v>
      </c>
      <c r="K15" t="s">
        <v>148</v>
      </c>
      <c r="L15" s="41" t="s">
        <v>125</v>
      </c>
      <c r="M15" s="44">
        <v>0.5</v>
      </c>
      <c r="N15" s="44" t="s">
        <v>132</v>
      </c>
      <c r="O15" s="44">
        <v>0.5</v>
      </c>
      <c r="P15" s="44">
        <v>1</v>
      </c>
    </row>
    <row r="16" spans="2:16" x14ac:dyDescent="0.2">
      <c r="B16" t="s">
        <v>168</v>
      </c>
      <c r="K16" t="s">
        <v>109</v>
      </c>
      <c r="L16" s="41" t="s">
        <v>125</v>
      </c>
      <c r="M16" s="44">
        <v>0.33333333333333331</v>
      </c>
      <c r="N16" s="44" t="s">
        <v>132</v>
      </c>
      <c r="O16" s="44">
        <v>0.33333333333333331</v>
      </c>
      <c r="P16" s="44">
        <v>1</v>
      </c>
    </row>
    <row r="17" spans="2:16" x14ac:dyDescent="0.2">
      <c r="B17" t="s">
        <v>169</v>
      </c>
      <c r="K17" t="s">
        <v>143</v>
      </c>
      <c r="L17" s="41" t="s">
        <v>144</v>
      </c>
      <c r="M17" s="44">
        <v>0.33333333333333331</v>
      </c>
      <c r="N17" s="44" t="s">
        <v>132</v>
      </c>
      <c r="O17" s="44">
        <v>0.33333333333333331</v>
      </c>
      <c r="P17" s="44">
        <v>0.33333333333333331</v>
      </c>
    </row>
    <row r="18" spans="2:16" x14ac:dyDescent="0.2">
      <c r="B18" t="s">
        <v>170</v>
      </c>
      <c r="K18" t="s">
        <v>150</v>
      </c>
      <c r="L18" s="41" t="s">
        <v>125</v>
      </c>
      <c r="M18" s="44">
        <v>0.66666666666666663</v>
      </c>
      <c r="N18" s="44" t="s">
        <v>132</v>
      </c>
      <c r="O18" s="44">
        <v>0.33333333333333331</v>
      </c>
      <c r="P18" s="44">
        <v>0.5</v>
      </c>
    </row>
    <row r="19" spans="2:16" x14ac:dyDescent="0.2">
      <c r="B19" t="s">
        <v>171</v>
      </c>
      <c r="K19" t="s">
        <v>151</v>
      </c>
      <c r="L19" s="44" t="s">
        <v>152</v>
      </c>
      <c r="M19" s="44" t="s">
        <v>153</v>
      </c>
      <c r="N19" s="44" t="s">
        <v>132</v>
      </c>
      <c r="O19" s="44">
        <v>0.5</v>
      </c>
      <c r="P19" s="44">
        <v>0.5</v>
      </c>
    </row>
    <row r="20" spans="2:16" x14ac:dyDescent="0.2">
      <c r="B20" t="s">
        <v>177</v>
      </c>
      <c r="K20" t="s">
        <v>174</v>
      </c>
      <c r="L20" s="41" t="s">
        <v>126</v>
      </c>
      <c r="M20" s="44">
        <v>0.5</v>
      </c>
      <c r="N20" s="44" t="s">
        <v>132</v>
      </c>
      <c r="O20" s="44">
        <v>0.33333333333333331</v>
      </c>
      <c r="P20" s="44">
        <v>0.66666666666666663</v>
      </c>
    </row>
    <row r="22" spans="2:16" x14ac:dyDescent="0.2">
      <c r="B22" t="s">
        <v>119</v>
      </c>
    </row>
    <row r="24" spans="2:16" x14ac:dyDescent="0.2">
      <c r="B24" t="s">
        <v>88</v>
      </c>
    </row>
    <row r="25" spans="2:16" x14ac:dyDescent="0.2">
      <c r="B25" t="s">
        <v>90</v>
      </c>
    </row>
    <row r="26" spans="2:16" x14ac:dyDescent="0.2">
      <c r="B26" t="s">
        <v>92</v>
      </c>
    </row>
    <row r="27" spans="2:16" x14ac:dyDescent="0.2">
      <c r="B27" t="s">
        <v>94</v>
      </c>
    </row>
    <row r="28" spans="2:16" x14ac:dyDescent="0.2">
      <c r="B28" t="s">
        <v>96</v>
      </c>
    </row>
    <row r="29" spans="2:16" x14ac:dyDescent="0.2">
      <c r="B29" t="s">
        <v>98</v>
      </c>
    </row>
    <row r="30" spans="2:16" x14ac:dyDescent="0.2">
      <c r="B30" t="s">
        <v>100</v>
      </c>
    </row>
    <row r="31" spans="2:16" x14ac:dyDescent="0.2">
      <c r="B31" t="s">
        <v>102</v>
      </c>
    </row>
    <row r="32" spans="2:16" x14ac:dyDescent="0.2">
      <c r="B32" t="s">
        <v>104</v>
      </c>
    </row>
    <row r="33" spans="2:2" x14ac:dyDescent="0.2">
      <c r="B33" t="s">
        <v>106</v>
      </c>
    </row>
    <row r="34" spans="2:2" x14ac:dyDescent="0.2">
      <c r="B34" t="s">
        <v>176</v>
      </c>
    </row>
    <row r="35" spans="2:2" x14ac:dyDescent="0.2">
      <c r="B35" t="s">
        <v>108</v>
      </c>
    </row>
    <row r="36" spans="2:2" x14ac:dyDescent="0.2">
      <c r="B36" t="s">
        <v>148</v>
      </c>
    </row>
    <row r="37" spans="2:2" x14ac:dyDescent="0.2">
      <c r="B37" t="s">
        <v>110</v>
      </c>
    </row>
    <row r="38" spans="2:2" x14ac:dyDescent="0.2">
      <c r="B38" t="s">
        <v>143</v>
      </c>
    </row>
    <row r="39" spans="2:2" x14ac:dyDescent="0.2">
      <c r="B39" t="s">
        <v>150</v>
      </c>
    </row>
    <row r="40" spans="2:2" x14ac:dyDescent="0.2">
      <c r="B40" t="s">
        <v>151</v>
      </c>
    </row>
    <row r="41" spans="2:2" x14ac:dyDescent="0.2">
      <c r="B41" t="s">
        <v>174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別紙1 経費所要額調</vt:lpstr>
      <vt:lpstr>別紙2 事業計画書</vt:lpstr>
      <vt:lpstr>管理用（このシートは削除しないでください）</vt:lpstr>
      <vt:lpstr>'別紙1 経費所要額調'!Print_Area</vt:lpstr>
      <vt:lpstr>'別紙2 事業計画書'!Print_Area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石原 寛人(ishihara-hiroto)</dc:creator>
  <cp:lastModifiedBy>池田　しほり（医務課）</cp:lastModifiedBy>
  <cp:revision>2</cp:revision>
  <cp:lastPrinted>2025-09-22T09:11:40Z</cp:lastPrinted>
  <dcterms:created xsi:type="dcterms:W3CDTF">2017-10-26T07:12:00Z</dcterms:created>
  <dcterms:modified xsi:type="dcterms:W3CDTF">2026-06-04T02:51:16Z</dcterms:modified>
</cp:coreProperties>
</file>