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externalLinks/externalLink2.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Target="/docProps/custom.xml" Id="RFBFEF6B5"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s101\Share\200300長寿社会課\サービス指導担当\45.★実地指導\R5指導監督\05事前提出資料（HP掲載）\"/>
    </mc:Choice>
  </mc:AlternateContent>
  <xr:revisionPtr revIDLastSave="0" documentId="13_ncr:101_{B3CC1D90-6794-4579-B8C9-11BD6F34F642}" xr6:coauthVersionLast="47" xr6:coauthVersionMax="47" xr10:uidLastSave="{00000000-0000-0000-0000-000000000000}"/>
  <bookViews>
    <workbookView xWindow="-120" yWindow="-120" windowWidth="29040" windowHeight="15840" xr2:uid="{00000000-000D-0000-FFFF-FFFF00000000}"/>
  </bookViews>
  <sheets>
    <sheet name="通所介護" sheetId="11" r:id="rId1"/>
    <sheet name="共通" sheetId="93" r:id="rId2"/>
    <sheet name="106 通所介護費" sheetId="92" r:id="rId3"/>
    <sheet name="通所介護（職員13名以下用）" sheetId="86" r:id="rId4"/>
    <sheet name="勤務表（職員14～100名用）" sheetId="85" r:id="rId5"/>
    <sheet name="シフト記号表（勤務時間帯）" sheetId="87" r:id="rId6"/>
    <sheet name="勤務表記入方法" sheetId="88" r:id="rId7"/>
    <sheet name="【記載例】通所介護" sheetId="83" r:id="rId8"/>
    <sheet name="【記載例】シフト記号表" sheetId="84" r:id="rId9"/>
    <sheet name="プルダウン・リスト" sheetId="89" r:id="rId10"/>
  </sheets>
  <externalReferences>
    <externalReference r:id="rId11"/>
    <externalReference r:id="rId12"/>
  </externalReferences>
  <definedNames>
    <definedName name="【記載例】シフト記号" localSheetId="5">'シフト記号表（勤務時間帯）'!$C$6:$C$35</definedName>
    <definedName name="【記載例】シフト記号">'[1]【記載例】シフト記号表（勤務時間帯）'!$C$6:$C$35</definedName>
    <definedName name="_xlnm.Print_Area" localSheetId="2">'106 通所介護費'!$A$1:$E$210</definedName>
    <definedName name="_xlnm.Print_Area" localSheetId="1">共通!$A$1:$I$46</definedName>
    <definedName name="_xlnm.Print_Area" localSheetId="4">'勤務表（職員14～100名用）'!$A$1:$BF$330</definedName>
    <definedName name="_xlnm.Print_Area" localSheetId="6">勤務表記入方法!$B$1:$P$85</definedName>
    <definedName name="_xlnm.Print_Area" localSheetId="0">通所介護!$A$1:$L$27</definedName>
    <definedName name="_xlnm.Print_Area" localSheetId="3">'通所介護（職員13名以下用）'!$A$1:$BF$69</definedName>
    <definedName name="_xlnm.Print_Titles" localSheetId="2">'106 通所介護費'!$2:$2</definedName>
    <definedName name="_xlnm.Print_Titles" localSheetId="4">'勤務表（職員14～100名用）'!$1:$19</definedName>
    <definedName name="_xlnm.Print_Titles" localSheetId="3">'通所介護（職員13名以下用）'!$1:$19</definedName>
    <definedName name="シフト記号表" localSheetId="1">'[2]シフト記号表（勤務時間帯）'!$C$6:$C$35</definedName>
    <definedName name="シフト記号表">'シフト記号表（勤務時間帯）'!$C$6:$C$35</definedName>
    <definedName name="介護職員" localSheetId="1">[2]プルダウン・リスト!#REF!</definedName>
    <definedName name="介護職員">プルダウン・リスト!#REF!</definedName>
    <definedName name="看護職員">プルダウン・リスト!$D$21:$D$28</definedName>
    <definedName name="管理者" localSheetId="1">[2]プルダウン・リスト!#REF!</definedName>
    <definedName name="管理者">プルダウン・リスト!#REF!</definedName>
    <definedName name="機能訓練指導員" localSheetId="1">[2]プルダウン・リスト!#REF!</definedName>
    <definedName name="機能訓練指導員">プルダウン・リスト!#REF!</definedName>
    <definedName name="職種">[1]プルダウン・リスト!$C$12:$L$12</definedName>
    <definedName name="生活相談員">プルダウン・リスト!$D$13:$D$20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62" i="85" l="1"/>
  <c r="F265" i="85"/>
  <c r="F22" i="85"/>
  <c r="S321" i="85"/>
  <c r="F25" i="85"/>
  <c r="F28" i="85"/>
  <c r="F31" i="85"/>
  <c r="F34" i="85"/>
  <c r="F37" i="85"/>
  <c r="AG329" i="85"/>
  <c r="AD328" i="85"/>
  <c r="X328" i="85"/>
  <c r="X330" i="85"/>
  <c r="Y265" i="85"/>
  <c r="X265" i="85"/>
  <c r="W265" i="85"/>
  <c r="V265" i="85"/>
  <c r="U265" i="85"/>
  <c r="T265" i="85"/>
  <c r="S265" i="85"/>
  <c r="Y264" i="85"/>
  <c r="X264" i="85"/>
  <c r="W264" i="85"/>
  <c r="V264" i="85"/>
  <c r="U264" i="85"/>
  <c r="T264" i="85"/>
  <c r="S264" i="85"/>
  <c r="Y262" i="85"/>
  <c r="X262" i="85"/>
  <c r="W262" i="85"/>
  <c r="V262" i="85"/>
  <c r="U262" i="85"/>
  <c r="T262" i="85"/>
  <c r="S262" i="85"/>
  <c r="Y261" i="85"/>
  <c r="X261" i="85"/>
  <c r="W261" i="85"/>
  <c r="V261" i="85"/>
  <c r="U261" i="85"/>
  <c r="T261" i="85"/>
  <c r="S261" i="85"/>
  <c r="AT22" i="85"/>
  <c r="AS22" i="85"/>
  <c r="AR22" i="85"/>
  <c r="AQ22" i="85"/>
  <c r="AP22" i="85"/>
  <c r="AO22" i="85"/>
  <c r="AN22" i="85"/>
  <c r="AT21" i="85"/>
  <c r="AS21" i="85"/>
  <c r="AR21" i="85"/>
  <c r="AQ21" i="85"/>
  <c r="AP21" i="85"/>
  <c r="AO21" i="85"/>
  <c r="AN21" i="85"/>
  <c r="AM22" i="85"/>
  <c r="AL22" i="85"/>
  <c r="AK22" i="85"/>
  <c r="AJ22" i="85"/>
  <c r="AI22" i="85"/>
  <c r="AH22" i="85"/>
  <c r="AG22" i="85"/>
  <c r="AM21" i="85"/>
  <c r="AL21" i="85"/>
  <c r="AK21" i="85"/>
  <c r="AJ21" i="85"/>
  <c r="AI21" i="85"/>
  <c r="AH21" i="85"/>
  <c r="AG21" i="85"/>
  <c r="AF22" i="85"/>
  <c r="AE22" i="85"/>
  <c r="AD22" i="85"/>
  <c r="AC22" i="85"/>
  <c r="AB22" i="85"/>
  <c r="AA22" i="85"/>
  <c r="Z22" i="85"/>
  <c r="AF21" i="85"/>
  <c r="AE21" i="85"/>
  <c r="AD21" i="85"/>
  <c r="AC21" i="85"/>
  <c r="AB21" i="85"/>
  <c r="AA21" i="85"/>
  <c r="Z21" i="85"/>
  <c r="Y22" i="85"/>
  <c r="X22" i="85"/>
  <c r="W22" i="85"/>
  <c r="V22" i="85"/>
  <c r="U22" i="85"/>
  <c r="T22" i="85"/>
  <c r="S22" i="85"/>
  <c r="Y21" i="85"/>
  <c r="X21" i="85"/>
  <c r="W21" i="85"/>
  <c r="V21" i="85"/>
  <c r="U21" i="85"/>
  <c r="T21" i="85"/>
  <c r="S21" i="85"/>
  <c r="Y25" i="85"/>
  <c r="X25" i="85"/>
  <c r="W25" i="85"/>
  <c r="V25" i="85"/>
  <c r="U25" i="85"/>
  <c r="T25" i="85"/>
  <c r="S25" i="85"/>
  <c r="Y24" i="85"/>
  <c r="X24" i="85"/>
  <c r="W24" i="85"/>
  <c r="V24" i="85"/>
  <c r="U24" i="85"/>
  <c r="T24" i="85"/>
  <c r="S24" i="85"/>
  <c r="Y28" i="85"/>
  <c r="X28" i="85"/>
  <c r="W28" i="85"/>
  <c r="V28" i="85"/>
  <c r="U28" i="85"/>
  <c r="T28" i="85"/>
  <c r="S28" i="85"/>
  <c r="Y27" i="85"/>
  <c r="X27" i="85"/>
  <c r="W27" i="85"/>
  <c r="V27" i="85"/>
  <c r="U27" i="85"/>
  <c r="T27" i="85"/>
  <c r="S27" i="85"/>
  <c r="Y31" i="85"/>
  <c r="X31" i="85"/>
  <c r="W31" i="85"/>
  <c r="V31" i="85"/>
  <c r="U31" i="85"/>
  <c r="T31" i="85"/>
  <c r="S31" i="85"/>
  <c r="Y30" i="85"/>
  <c r="X30" i="85"/>
  <c r="W30" i="85"/>
  <c r="V30" i="85"/>
  <c r="U30" i="85"/>
  <c r="T30" i="85"/>
  <c r="S30" i="85"/>
  <c r="Y34" i="85"/>
  <c r="X34" i="85"/>
  <c r="W34" i="85"/>
  <c r="V34" i="85"/>
  <c r="U34" i="85"/>
  <c r="T34" i="85"/>
  <c r="S34" i="85"/>
  <c r="Y33" i="85"/>
  <c r="X33" i="85"/>
  <c r="W33" i="85"/>
  <c r="V33" i="85"/>
  <c r="U33" i="85"/>
  <c r="T33" i="85"/>
  <c r="S33" i="85"/>
  <c r="Y37" i="85"/>
  <c r="X37" i="85"/>
  <c r="W37" i="85"/>
  <c r="V37" i="85"/>
  <c r="U37" i="85"/>
  <c r="T37" i="85"/>
  <c r="S37" i="85"/>
  <c r="Y36" i="85"/>
  <c r="X36" i="85"/>
  <c r="W36" i="85"/>
  <c r="V36" i="85"/>
  <c r="U36" i="85"/>
  <c r="T36" i="85"/>
  <c r="S36" i="85"/>
  <c r="S69" i="86"/>
  <c r="S64" i="86"/>
  <c r="T330" i="85"/>
  <c r="U330" i="85"/>
  <c r="V330" i="85"/>
  <c r="W330" i="85"/>
  <c r="Y330" i="85"/>
  <c r="Z330" i="85"/>
  <c r="AA330" i="85"/>
  <c r="AB330" i="85"/>
  <c r="AC330" i="85"/>
  <c r="AD330" i="85"/>
  <c r="AE330" i="85"/>
  <c r="AF330" i="85"/>
  <c r="AG330" i="85"/>
  <c r="AH330" i="85"/>
  <c r="AI330" i="85"/>
  <c r="AJ330" i="85"/>
  <c r="AK330" i="85"/>
  <c r="AL330" i="85"/>
  <c r="AM330" i="85"/>
  <c r="AN330" i="85"/>
  <c r="AO330" i="85"/>
  <c r="AP330" i="85"/>
  <c r="AQ330" i="85"/>
  <c r="AR330" i="85"/>
  <c r="AS330" i="85"/>
  <c r="AT330" i="85"/>
  <c r="AU330" i="85"/>
  <c r="AV330" i="85"/>
  <c r="AW330" i="85"/>
  <c r="S330" i="85"/>
  <c r="S325" i="85"/>
  <c r="S322" i="85" l="1"/>
  <c r="T321" i="85"/>
  <c r="F24" i="83"/>
  <c r="S25" i="87"/>
  <c r="Q25" i="87"/>
  <c r="K25" i="87"/>
  <c r="S24" i="87"/>
  <c r="Q24" i="87"/>
  <c r="K24" i="87"/>
  <c r="S23" i="87"/>
  <c r="Q23" i="87"/>
  <c r="K23" i="87"/>
  <c r="S22" i="87"/>
  <c r="Q22" i="87"/>
  <c r="K22" i="87"/>
  <c r="S21" i="87"/>
  <c r="U21" i="87" s="1"/>
  <c r="Q21" i="87"/>
  <c r="K21" i="87"/>
  <c r="S20" i="87"/>
  <c r="Q20" i="87"/>
  <c r="K20" i="87"/>
  <c r="S19" i="87"/>
  <c r="U19" i="87" s="1"/>
  <c r="Q19" i="87"/>
  <c r="K19" i="87"/>
  <c r="S18" i="87"/>
  <c r="Q18" i="87"/>
  <c r="K18" i="87"/>
  <c r="S17" i="87"/>
  <c r="U17" i="87" s="1"/>
  <c r="Q17" i="87"/>
  <c r="K17" i="87"/>
  <c r="S16" i="87"/>
  <c r="Q16" i="87"/>
  <c r="K16" i="87"/>
  <c r="S15" i="87"/>
  <c r="U15" i="87" s="1"/>
  <c r="Q15" i="87"/>
  <c r="K15" i="87"/>
  <c r="S14" i="87"/>
  <c r="Q14" i="87"/>
  <c r="K14" i="87"/>
  <c r="S13" i="87"/>
  <c r="U13" i="87" s="1"/>
  <c r="Q13" i="87"/>
  <c r="K13" i="87"/>
  <c r="S12" i="87"/>
  <c r="Q12" i="87"/>
  <c r="K12" i="87"/>
  <c r="S11" i="87"/>
  <c r="U11" i="87" s="1"/>
  <c r="Q11" i="87"/>
  <c r="K11" i="87"/>
  <c r="S10" i="87"/>
  <c r="Q10" i="87"/>
  <c r="K10" i="87"/>
  <c r="S9" i="87"/>
  <c r="U9" i="87" s="1"/>
  <c r="Q9" i="87"/>
  <c r="K9" i="87"/>
  <c r="S8" i="87"/>
  <c r="Q8" i="87"/>
  <c r="K8" i="87"/>
  <c r="S7" i="87"/>
  <c r="U7" i="87" s="1"/>
  <c r="Q7" i="87"/>
  <c r="K7" i="87"/>
  <c r="S6" i="87"/>
  <c r="Q6" i="87"/>
  <c r="K6" i="87"/>
  <c r="AW69" i="86"/>
  <c r="AV69" i="86"/>
  <c r="AU69" i="86"/>
  <c r="AT69" i="86"/>
  <c r="AS69" i="86"/>
  <c r="AR69" i="86"/>
  <c r="AQ69" i="86"/>
  <c r="AP69" i="86"/>
  <c r="AO69" i="86"/>
  <c r="AN69" i="86"/>
  <c r="AM69" i="86"/>
  <c r="AL69" i="86"/>
  <c r="AK69" i="86"/>
  <c r="AJ69" i="86"/>
  <c r="AI69" i="86"/>
  <c r="AH69" i="86"/>
  <c r="AG69" i="86"/>
  <c r="AF69" i="86"/>
  <c r="AE69" i="86"/>
  <c r="AD69" i="86"/>
  <c r="AC69" i="86"/>
  <c r="AB69" i="86"/>
  <c r="AA69" i="86"/>
  <c r="Z69" i="86"/>
  <c r="Y69" i="86"/>
  <c r="X69" i="86"/>
  <c r="W69" i="86"/>
  <c r="V69" i="86"/>
  <c r="U69" i="86"/>
  <c r="T69" i="86"/>
  <c r="AW64" i="86"/>
  <c r="AV64" i="86"/>
  <c r="AU64" i="86"/>
  <c r="AT64" i="86"/>
  <c r="AS64" i="86"/>
  <c r="AR64" i="86"/>
  <c r="AQ64" i="86"/>
  <c r="AP64" i="86"/>
  <c r="AO64" i="86"/>
  <c r="AN64" i="86"/>
  <c r="AM64" i="86"/>
  <c r="AL64" i="86"/>
  <c r="AK64" i="86"/>
  <c r="AJ64" i="86"/>
  <c r="AI64" i="86"/>
  <c r="AH64" i="86"/>
  <c r="AG64" i="86"/>
  <c r="AF64" i="86"/>
  <c r="AE64" i="86"/>
  <c r="AD64" i="86"/>
  <c r="AC64" i="86"/>
  <c r="AB64" i="86"/>
  <c r="AA64" i="86"/>
  <c r="Z64" i="86"/>
  <c r="Y64" i="86"/>
  <c r="X64" i="86"/>
  <c r="W64" i="86"/>
  <c r="V64" i="86"/>
  <c r="U64" i="86"/>
  <c r="T64" i="86"/>
  <c r="AW58" i="86"/>
  <c r="AV58" i="86"/>
  <c r="AU58" i="86"/>
  <c r="AT58" i="86"/>
  <c r="AS58" i="86"/>
  <c r="AR58" i="86"/>
  <c r="AQ58" i="86"/>
  <c r="AP58" i="86"/>
  <c r="AO58" i="86"/>
  <c r="AN58" i="86"/>
  <c r="AM58" i="86"/>
  <c r="AL58" i="86"/>
  <c r="AK58" i="86"/>
  <c r="AJ58" i="86"/>
  <c r="AI58" i="86"/>
  <c r="AH58" i="86"/>
  <c r="AG58" i="86"/>
  <c r="AF58" i="86"/>
  <c r="AE58" i="86"/>
  <c r="AD58" i="86"/>
  <c r="AC58" i="86"/>
  <c r="AB58" i="86"/>
  <c r="AA58" i="86"/>
  <c r="Z58" i="86"/>
  <c r="Y58" i="86"/>
  <c r="X58" i="86"/>
  <c r="W58" i="86"/>
  <c r="V58" i="86"/>
  <c r="U58" i="86"/>
  <c r="T58" i="86"/>
  <c r="S58" i="86"/>
  <c r="F58" i="86"/>
  <c r="AW57" i="86"/>
  <c r="AV57" i="86"/>
  <c r="AU57" i="86"/>
  <c r="AT57" i="86"/>
  <c r="AS57" i="86"/>
  <c r="AR57" i="86"/>
  <c r="AQ57" i="86"/>
  <c r="AP57" i="86"/>
  <c r="AO57" i="86"/>
  <c r="AN57" i="86"/>
  <c r="AM57" i="86"/>
  <c r="AL57" i="86"/>
  <c r="AK57" i="86"/>
  <c r="AJ57" i="86"/>
  <c r="AI57" i="86"/>
  <c r="AH57" i="86"/>
  <c r="AG57" i="86"/>
  <c r="AF57" i="86"/>
  <c r="AE57" i="86"/>
  <c r="AD57" i="86"/>
  <c r="AC57" i="86"/>
  <c r="AB57" i="86"/>
  <c r="AA57" i="86"/>
  <c r="Z57" i="86"/>
  <c r="Y57" i="86"/>
  <c r="X57" i="86"/>
  <c r="W57" i="86"/>
  <c r="V57" i="86"/>
  <c r="U57" i="86"/>
  <c r="T57" i="86"/>
  <c r="S57" i="86"/>
  <c r="AW55" i="86"/>
  <c r="AV55" i="86"/>
  <c r="AU55" i="86"/>
  <c r="AT55" i="86"/>
  <c r="AS55" i="86"/>
  <c r="AR55" i="86"/>
  <c r="AQ55" i="86"/>
  <c r="AP55" i="86"/>
  <c r="AO55" i="86"/>
  <c r="AN55" i="86"/>
  <c r="AM55" i="86"/>
  <c r="AL55" i="86"/>
  <c r="AK55" i="86"/>
  <c r="AJ55" i="86"/>
  <c r="AI55" i="86"/>
  <c r="AH55" i="86"/>
  <c r="AG55" i="86"/>
  <c r="AF55" i="86"/>
  <c r="AE55" i="86"/>
  <c r="AD55" i="86"/>
  <c r="AC55" i="86"/>
  <c r="AB55" i="86"/>
  <c r="AA55" i="86"/>
  <c r="Z55" i="86"/>
  <c r="Y55" i="86"/>
  <c r="X55" i="86"/>
  <c r="W55" i="86"/>
  <c r="V55" i="86"/>
  <c r="U55" i="86"/>
  <c r="T55" i="86"/>
  <c r="S55" i="86"/>
  <c r="F55" i="86"/>
  <c r="AW54" i="86"/>
  <c r="AV54" i="86"/>
  <c r="AU54" i="86"/>
  <c r="AT54" i="86"/>
  <c r="AS54" i="86"/>
  <c r="AR54" i="86"/>
  <c r="AQ54" i="86"/>
  <c r="AP54" i="86"/>
  <c r="AO54" i="86"/>
  <c r="AN54" i="86"/>
  <c r="AM54" i="86"/>
  <c r="AL54" i="86"/>
  <c r="AK54" i="86"/>
  <c r="AJ54" i="86"/>
  <c r="AI54" i="86"/>
  <c r="AH54" i="86"/>
  <c r="AG54" i="86"/>
  <c r="AF54" i="86"/>
  <c r="AE54" i="86"/>
  <c r="AD54" i="86"/>
  <c r="AC54" i="86"/>
  <c r="AB54" i="86"/>
  <c r="AA54" i="86"/>
  <c r="Z54" i="86"/>
  <c r="Y54" i="86"/>
  <c r="X54" i="86"/>
  <c r="W54" i="86"/>
  <c r="V54" i="86"/>
  <c r="U54" i="86"/>
  <c r="T54" i="86"/>
  <c r="S54" i="86"/>
  <c r="AW52" i="86"/>
  <c r="AV52" i="86"/>
  <c r="AU52" i="86"/>
  <c r="AT52" i="86"/>
  <c r="AS52" i="86"/>
  <c r="AR52" i="86"/>
  <c r="AQ52" i="86"/>
  <c r="AP52" i="86"/>
  <c r="AO52" i="86"/>
  <c r="AN52" i="86"/>
  <c r="AM52" i="86"/>
  <c r="AL52" i="86"/>
  <c r="AK52" i="86"/>
  <c r="AJ52" i="86"/>
  <c r="AI52" i="86"/>
  <c r="AH52" i="86"/>
  <c r="AG52" i="86"/>
  <c r="AF52" i="86"/>
  <c r="AE52" i="86"/>
  <c r="AD52" i="86"/>
  <c r="AC52" i="86"/>
  <c r="AB52" i="86"/>
  <c r="AA52" i="86"/>
  <c r="Z52" i="86"/>
  <c r="Y52" i="86"/>
  <c r="X52" i="86"/>
  <c r="W52" i="86"/>
  <c r="V52" i="86"/>
  <c r="U52" i="86"/>
  <c r="T52" i="86"/>
  <c r="S52" i="86"/>
  <c r="F52" i="86"/>
  <c r="AW51" i="86"/>
  <c r="AV51" i="86"/>
  <c r="AU51" i="86"/>
  <c r="AT51" i="86"/>
  <c r="AS51" i="86"/>
  <c r="AR51" i="86"/>
  <c r="AQ51" i="86"/>
  <c r="AP51" i="86"/>
  <c r="AO51" i="86"/>
  <c r="AN51" i="86"/>
  <c r="AM51" i="86"/>
  <c r="AL51" i="86"/>
  <c r="AK51" i="86"/>
  <c r="AJ51" i="86"/>
  <c r="AI51" i="86"/>
  <c r="AH51" i="86"/>
  <c r="AG51" i="86"/>
  <c r="AF51" i="86"/>
  <c r="AE51" i="86"/>
  <c r="AD51" i="86"/>
  <c r="AC51" i="86"/>
  <c r="AB51" i="86"/>
  <c r="AA51" i="86"/>
  <c r="Z51" i="86"/>
  <c r="Y51" i="86"/>
  <c r="X51" i="86"/>
  <c r="W51" i="86"/>
  <c r="V51" i="86"/>
  <c r="U51" i="86"/>
  <c r="T51" i="86"/>
  <c r="S51" i="86"/>
  <c r="AW49" i="86"/>
  <c r="AV49" i="86"/>
  <c r="AU49" i="86"/>
  <c r="AT49" i="86"/>
  <c r="AS49" i="86"/>
  <c r="AR49" i="86"/>
  <c r="AQ49" i="86"/>
  <c r="AP49" i="86"/>
  <c r="AO49" i="86"/>
  <c r="AN49" i="86"/>
  <c r="AM49" i="86"/>
  <c r="AL49" i="86"/>
  <c r="AK49" i="86"/>
  <c r="AJ49" i="86"/>
  <c r="AI49" i="86"/>
  <c r="AH49" i="86"/>
  <c r="AG49" i="86"/>
  <c r="AF49" i="86"/>
  <c r="AE49" i="86"/>
  <c r="AD49" i="86"/>
  <c r="AC49" i="86"/>
  <c r="AB49" i="86"/>
  <c r="AA49" i="86"/>
  <c r="Z49" i="86"/>
  <c r="Y49" i="86"/>
  <c r="X49" i="86"/>
  <c r="W49" i="86"/>
  <c r="V49" i="86"/>
  <c r="U49" i="86"/>
  <c r="T49" i="86"/>
  <c r="S49" i="86"/>
  <c r="F49" i="86"/>
  <c r="AW48" i="86"/>
  <c r="AV48" i="86"/>
  <c r="AU48" i="86"/>
  <c r="AT48" i="86"/>
  <c r="AS48" i="86"/>
  <c r="AR48" i="86"/>
  <c r="AQ48" i="86"/>
  <c r="AP48" i="86"/>
  <c r="AO48" i="86"/>
  <c r="AN48" i="86"/>
  <c r="AM48" i="86"/>
  <c r="AL48" i="86"/>
  <c r="AK48" i="86"/>
  <c r="AJ48" i="86"/>
  <c r="AI48" i="86"/>
  <c r="AH48" i="86"/>
  <c r="AG48" i="86"/>
  <c r="AF48" i="86"/>
  <c r="AE48" i="86"/>
  <c r="AD48" i="86"/>
  <c r="AC48" i="86"/>
  <c r="AB48" i="86"/>
  <c r="AA48" i="86"/>
  <c r="Z48" i="86"/>
  <c r="Y48" i="86"/>
  <c r="X48" i="86"/>
  <c r="W48" i="86"/>
  <c r="V48" i="86"/>
  <c r="U48" i="86"/>
  <c r="T48" i="86"/>
  <c r="S48" i="86"/>
  <c r="AW46" i="86"/>
  <c r="AV46" i="86"/>
  <c r="AU46" i="86"/>
  <c r="AT46" i="86"/>
  <c r="AS46" i="86"/>
  <c r="AR46" i="86"/>
  <c r="AQ46" i="86"/>
  <c r="AP46" i="86"/>
  <c r="AO46" i="86"/>
  <c r="AN46" i="86"/>
  <c r="AM46" i="86"/>
  <c r="AL46" i="86"/>
  <c r="AK46" i="86"/>
  <c r="AJ46" i="86"/>
  <c r="AI46" i="86"/>
  <c r="AH46" i="86"/>
  <c r="AG46" i="86"/>
  <c r="AF46" i="86"/>
  <c r="AE46" i="86"/>
  <c r="AD46" i="86"/>
  <c r="AC46" i="86"/>
  <c r="AB46" i="86"/>
  <c r="AA46" i="86"/>
  <c r="Z46" i="86"/>
  <c r="Y46" i="86"/>
  <c r="X46" i="86"/>
  <c r="W46" i="86"/>
  <c r="V46" i="86"/>
  <c r="U46" i="86"/>
  <c r="T46" i="86"/>
  <c r="S46" i="86"/>
  <c r="F46" i="86"/>
  <c r="AW45" i="86"/>
  <c r="AV45" i="86"/>
  <c r="AU45" i="86"/>
  <c r="AT45" i="86"/>
  <c r="AS45" i="86"/>
  <c r="AR45" i="86"/>
  <c r="AQ45" i="86"/>
  <c r="AP45" i="86"/>
  <c r="AO45" i="86"/>
  <c r="AN45" i="86"/>
  <c r="AM45" i="86"/>
  <c r="AL45" i="86"/>
  <c r="AK45" i="86"/>
  <c r="AJ45" i="86"/>
  <c r="AI45" i="86"/>
  <c r="AH45" i="86"/>
  <c r="AG45" i="86"/>
  <c r="AF45" i="86"/>
  <c r="AE45" i="86"/>
  <c r="AD45" i="86"/>
  <c r="AC45" i="86"/>
  <c r="AB45" i="86"/>
  <c r="AA45" i="86"/>
  <c r="Z45" i="86"/>
  <c r="Y45" i="86"/>
  <c r="X45" i="86"/>
  <c r="W45" i="86"/>
  <c r="V45" i="86"/>
  <c r="U45" i="86"/>
  <c r="T45" i="86"/>
  <c r="S45" i="86"/>
  <c r="AW43" i="86"/>
  <c r="AV43" i="86"/>
  <c r="AU43" i="86"/>
  <c r="AT43" i="86"/>
  <c r="AS43" i="86"/>
  <c r="AR43" i="86"/>
  <c r="AQ43" i="86"/>
  <c r="AP43" i="86"/>
  <c r="AO43" i="86"/>
  <c r="AN43" i="86"/>
  <c r="AM43" i="86"/>
  <c r="AL43" i="86"/>
  <c r="AK43" i="86"/>
  <c r="AJ43" i="86"/>
  <c r="AI43" i="86"/>
  <c r="AH43" i="86"/>
  <c r="AG43" i="86"/>
  <c r="AF43" i="86"/>
  <c r="AE43" i="86"/>
  <c r="AD43" i="86"/>
  <c r="AC43" i="86"/>
  <c r="AB43" i="86"/>
  <c r="AA43" i="86"/>
  <c r="Z43" i="86"/>
  <c r="Y43" i="86"/>
  <c r="X43" i="86"/>
  <c r="W43" i="86"/>
  <c r="V43" i="86"/>
  <c r="U43" i="86"/>
  <c r="T43" i="86"/>
  <c r="S43" i="86"/>
  <c r="F43" i="86"/>
  <c r="AW42" i="86"/>
  <c r="AV42" i="86"/>
  <c r="AU42" i="86"/>
  <c r="AT42" i="86"/>
  <c r="AS42" i="86"/>
  <c r="AR42" i="86"/>
  <c r="AQ42" i="86"/>
  <c r="AP42" i="86"/>
  <c r="AO42" i="86"/>
  <c r="AN42" i="86"/>
  <c r="AM42" i="86"/>
  <c r="AL42" i="86"/>
  <c r="AK42" i="86"/>
  <c r="AJ42" i="86"/>
  <c r="AI42" i="86"/>
  <c r="AH42" i="86"/>
  <c r="AG42" i="86"/>
  <c r="AF42" i="86"/>
  <c r="AE42" i="86"/>
  <c r="AD42" i="86"/>
  <c r="AC42" i="86"/>
  <c r="AB42" i="86"/>
  <c r="AA42" i="86"/>
  <c r="Z42" i="86"/>
  <c r="Y42" i="86"/>
  <c r="X42" i="86"/>
  <c r="W42" i="86"/>
  <c r="V42" i="86"/>
  <c r="U42" i="86"/>
  <c r="T42" i="86"/>
  <c r="S42" i="86"/>
  <c r="AW40" i="86"/>
  <c r="AV40" i="86"/>
  <c r="AU40" i="86"/>
  <c r="AT40" i="86"/>
  <c r="AS40" i="86"/>
  <c r="AR40" i="86"/>
  <c r="AQ40" i="86"/>
  <c r="AP40" i="86"/>
  <c r="AO40" i="86"/>
  <c r="AN40" i="86"/>
  <c r="AM40" i="86"/>
  <c r="AL40" i="86"/>
  <c r="AK40" i="86"/>
  <c r="AJ40" i="86"/>
  <c r="AI40" i="86"/>
  <c r="AH40" i="86"/>
  <c r="AG40" i="86"/>
  <c r="AF40" i="86"/>
  <c r="AE40" i="86"/>
  <c r="AD40" i="86"/>
  <c r="AC40" i="86"/>
  <c r="AB40" i="86"/>
  <c r="AA40" i="86"/>
  <c r="Z40" i="86"/>
  <c r="Y40" i="86"/>
  <c r="X40" i="86"/>
  <c r="W40" i="86"/>
  <c r="V40" i="86"/>
  <c r="U40" i="86"/>
  <c r="T40" i="86"/>
  <c r="S40" i="86"/>
  <c r="F40" i="86"/>
  <c r="AW39" i="86"/>
  <c r="AV39" i="86"/>
  <c r="AU39" i="86"/>
  <c r="AT39" i="86"/>
  <c r="AS39" i="86"/>
  <c r="AR39" i="86"/>
  <c r="AQ39" i="86"/>
  <c r="AP39" i="86"/>
  <c r="AO39" i="86"/>
  <c r="AN39" i="86"/>
  <c r="AM39" i="86"/>
  <c r="AL39" i="86"/>
  <c r="AK39" i="86"/>
  <c r="AJ39" i="86"/>
  <c r="AI39" i="86"/>
  <c r="AH39" i="86"/>
  <c r="AG39" i="86"/>
  <c r="AF39" i="86"/>
  <c r="AE39" i="86"/>
  <c r="AD39" i="86"/>
  <c r="AC39" i="86"/>
  <c r="AB39" i="86"/>
  <c r="AA39" i="86"/>
  <c r="Z39" i="86"/>
  <c r="Y39" i="86"/>
  <c r="X39" i="86"/>
  <c r="W39" i="86"/>
  <c r="V39" i="86"/>
  <c r="U39" i="86"/>
  <c r="T39" i="86"/>
  <c r="S39" i="86"/>
  <c r="AW37" i="86"/>
  <c r="AV37" i="86"/>
  <c r="AU37" i="86"/>
  <c r="AT37" i="86"/>
  <c r="AS37" i="86"/>
  <c r="AR37" i="86"/>
  <c r="AQ37" i="86"/>
  <c r="AP37" i="86"/>
  <c r="AO37" i="86"/>
  <c r="AN37" i="86"/>
  <c r="AM37" i="86"/>
  <c r="AL37" i="86"/>
  <c r="AK37" i="86"/>
  <c r="AJ37" i="86"/>
  <c r="AI37" i="86"/>
  <c r="AH37" i="86"/>
  <c r="AG37" i="86"/>
  <c r="AF37" i="86"/>
  <c r="AE37" i="86"/>
  <c r="AD37" i="86"/>
  <c r="AC37" i="86"/>
  <c r="AB37" i="86"/>
  <c r="AA37" i="86"/>
  <c r="Z37" i="86"/>
  <c r="Y37" i="86"/>
  <c r="X37" i="86"/>
  <c r="W37" i="86"/>
  <c r="V37" i="86"/>
  <c r="U37" i="86"/>
  <c r="T37" i="86"/>
  <c r="S37" i="86"/>
  <c r="F37" i="86"/>
  <c r="AW36" i="86"/>
  <c r="AV36" i="86"/>
  <c r="AU36" i="86"/>
  <c r="AT36" i="86"/>
  <c r="AS36" i="86"/>
  <c r="AR36" i="86"/>
  <c r="AQ36" i="86"/>
  <c r="AP36" i="86"/>
  <c r="AO36" i="86"/>
  <c r="AN36" i="86"/>
  <c r="AM36" i="86"/>
  <c r="AL36" i="86"/>
  <c r="AK36" i="86"/>
  <c r="AJ36" i="86"/>
  <c r="AI36" i="86"/>
  <c r="AH36" i="86"/>
  <c r="AG36" i="86"/>
  <c r="AF36" i="86"/>
  <c r="AE36" i="86"/>
  <c r="AD36" i="86"/>
  <c r="AC36" i="86"/>
  <c r="AB36" i="86"/>
  <c r="AA36" i="86"/>
  <c r="Z36" i="86"/>
  <c r="Y36" i="86"/>
  <c r="X36" i="86"/>
  <c r="W36" i="86"/>
  <c r="V36" i="86"/>
  <c r="U36" i="86"/>
  <c r="T36" i="86"/>
  <c r="S36" i="86"/>
  <c r="AW34" i="86"/>
  <c r="AV34" i="86"/>
  <c r="AU34" i="86"/>
  <c r="AT34" i="86"/>
  <c r="AS34" i="86"/>
  <c r="AR34" i="86"/>
  <c r="AQ34" i="86"/>
  <c r="AP34" i="86"/>
  <c r="AO34" i="86"/>
  <c r="AN34" i="86"/>
  <c r="AM34" i="86"/>
  <c r="AL34" i="86"/>
  <c r="AK34" i="86"/>
  <c r="AJ34" i="86"/>
  <c r="AI34" i="86"/>
  <c r="AH34" i="86"/>
  <c r="AG34" i="86"/>
  <c r="AF34" i="86"/>
  <c r="AE34" i="86"/>
  <c r="AD34" i="86"/>
  <c r="AC34" i="86"/>
  <c r="AB34" i="86"/>
  <c r="AA34" i="86"/>
  <c r="Z34" i="86"/>
  <c r="Y34" i="86"/>
  <c r="X34" i="86"/>
  <c r="W34" i="86"/>
  <c r="V34" i="86"/>
  <c r="U34" i="86"/>
  <c r="T34" i="86"/>
  <c r="S34" i="86"/>
  <c r="F34" i="86"/>
  <c r="AW33" i="86"/>
  <c r="AV33" i="86"/>
  <c r="AU33" i="86"/>
  <c r="AT33" i="86"/>
  <c r="AS33" i="86"/>
  <c r="AR33" i="86"/>
  <c r="AQ33" i="86"/>
  <c r="AP33" i="86"/>
  <c r="AO33" i="86"/>
  <c r="AN33" i="86"/>
  <c r="AM33" i="86"/>
  <c r="AL33" i="86"/>
  <c r="AK33" i="86"/>
  <c r="AJ33" i="86"/>
  <c r="AI33" i="86"/>
  <c r="AH33" i="86"/>
  <c r="AG33" i="86"/>
  <c r="AF33" i="86"/>
  <c r="AE33" i="86"/>
  <c r="AD33" i="86"/>
  <c r="AC33" i="86"/>
  <c r="AB33" i="86"/>
  <c r="AA33" i="86"/>
  <c r="Z33" i="86"/>
  <c r="Y33" i="86"/>
  <c r="X33" i="86"/>
  <c r="W33" i="86"/>
  <c r="V33" i="86"/>
  <c r="U33" i="86"/>
  <c r="T33" i="86"/>
  <c r="S33" i="86"/>
  <c r="AW31" i="86"/>
  <c r="AV31" i="86"/>
  <c r="AU31" i="86"/>
  <c r="AT31" i="86"/>
  <c r="AS31" i="86"/>
  <c r="AR31" i="86"/>
  <c r="AQ31" i="86"/>
  <c r="AP31" i="86"/>
  <c r="AO31" i="86"/>
  <c r="AN31" i="86"/>
  <c r="AM31" i="86"/>
  <c r="AL31" i="86"/>
  <c r="AK31" i="86"/>
  <c r="AJ31" i="86"/>
  <c r="AI31" i="86"/>
  <c r="AH31" i="86"/>
  <c r="AG31" i="86"/>
  <c r="AF31" i="86"/>
  <c r="AE31" i="86"/>
  <c r="AD31" i="86"/>
  <c r="AC31" i="86"/>
  <c r="AB31" i="86"/>
  <c r="AA31" i="86"/>
  <c r="Z31" i="86"/>
  <c r="Y31" i="86"/>
  <c r="X31" i="86"/>
  <c r="W31" i="86"/>
  <c r="V31" i="86"/>
  <c r="U31" i="86"/>
  <c r="T31" i="86"/>
  <c r="S31" i="86"/>
  <c r="F31" i="86"/>
  <c r="AW30" i="86"/>
  <c r="AV30" i="86"/>
  <c r="AU30" i="86"/>
  <c r="AT30" i="86"/>
  <c r="AS30" i="86"/>
  <c r="AR30" i="86"/>
  <c r="AQ30" i="86"/>
  <c r="AP30" i="86"/>
  <c r="AO30" i="86"/>
  <c r="AN30" i="86"/>
  <c r="AM30" i="86"/>
  <c r="AL30" i="86"/>
  <c r="AK30" i="86"/>
  <c r="AJ30" i="86"/>
  <c r="AI30" i="86"/>
  <c r="AH30" i="86"/>
  <c r="AG30" i="86"/>
  <c r="AF30" i="86"/>
  <c r="AE30" i="86"/>
  <c r="AD30" i="86"/>
  <c r="AC30" i="86"/>
  <c r="AB30" i="86"/>
  <c r="AA30" i="86"/>
  <c r="Z30" i="86"/>
  <c r="Y30" i="86"/>
  <c r="X30" i="86"/>
  <c r="W30" i="86"/>
  <c r="V30" i="86"/>
  <c r="U30" i="86"/>
  <c r="T30" i="86"/>
  <c r="S30" i="86"/>
  <c r="AW28" i="86"/>
  <c r="AV28" i="86"/>
  <c r="AU28" i="86"/>
  <c r="AT28" i="86"/>
  <c r="AS28" i="86"/>
  <c r="AR28" i="86"/>
  <c r="AQ28" i="86"/>
  <c r="AP28" i="86"/>
  <c r="AO28" i="86"/>
  <c r="AN28" i="86"/>
  <c r="AM28" i="86"/>
  <c r="AL28" i="86"/>
  <c r="AK28" i="86"/>
  <c r="AJ28" i="86"/>
  <c r="AI28" i="86"/>
  <c r="AH28" i="86"/>
  <c r="AG28" i="86"/>
  <c r="AF28" i="86"/>
  <c r="AE28" i="86"/>
  <c r="AD28" i="86"/>
  <c r="AC28" i="86"/>
  <c r="AB28" i="86"/>
  <c r="AA28" i="86"/>
  <c r="Z28" i="86"/>
  <c r="Y28" i="86"/>
  <c r="X28" i="86"/>
  <c r="W28" i="86"/>
  <c r="V28" i="86"/>
  <c r="U28" i="86"/>
  <c r="T28" i="86"/>
  <c r="S28" i="86"/>
  <c r="F28" i="86"/>
  <c r="AW27" i="86"/>
  <c r="AV27" i="86"/>
  <c r="AU27" i="86"/>
  <c r="AT27" i="86"/>
  <c r="AS27" i="86"/>
  <c r="AR27" i="86"/>
  <c r="AQ27" i="86"/>
  <c r="AP27" i="86"/>
  <c r="AO27" i="86"/>
  <c r="AN27" i="86"/>
  <c r="AM27" i="86"/>
  <c r="AL27" i="86"/>
  <c r="AK27" i="86"/>
  <c r="AJ27" i="86"/>
  <c r="AI27" i="86"/>
  <c r="AH27" i="86"/>
  <c r="AG27" i="86"/>
  <c r="AF27" i="86"/>
  <c r="AE27" i="86"/>
  <c r="AD27" i="86"/>
  <c r="AC27" i="86"/>
  <c r="AB27" i="86"/>
  <c r="AA27" i="86"/>
  <c r="Z27" i="86"/>
  <c r="Y27" i="86"/>
  <c r="X27" i="86"/>
  <c r="W27" i="86"/>
  <c r="V27" i="86"/>
  <c r="U27" i="86"/>
  <c r="T27" i="86"/>
  <c r="S27" i="86"/>
  <c r="AW25" i="86"/>
  <c r="AV25" i="86"/>
  <c r="AU25" i="86"/>
  <c r="AT25" i="86"/>
  <c r="AS25" i="86"/>
  <c r="AR25" i="86"/>
  <c r="AQ25" i="86"/>
  <c r="AP25" i="86"/>
  <c r="AO25" i="86"/>
  <c r="AN25" i="86"/>
  <c r="AM25" i="86"/>
  <c r="AL25" i="86"/>
  <c r="AK25" i="86"/>
  <c r="AJ25" i="86"/>
  <c r="AI25" i="86"/>
  <c r="AH25" i="86"/>
  <c r="AG25" i="86"/>
  <c r="AF25" i="86"/>
  <c r="AE25" i="86"/>
  <c r="AD25" i="86"/>
  <c r="AC25" i="86"/>
  <c r="AB25" i="86"/>
  <c r="AA25" i="86"/>
  <c r="Z25" i="86"/>
  <c r="Y25" i="86"/>
  <c r="X25" i="86"/>
  <c r="W25" i="86"/>
  <c r="V25" i="86"/>
  <c r="U25" i="86"/>
  <c r="T25" i="86"/>
  <c r="S25" i="86"/>
  <c r="F25" i="86"/>
  <c r="AW24" i="86"/>
  <c r="AV24" i="86"/>
  <c r="AU24" i="86"/>
  <c r="AT24" i="86"/>
  <c r="AS24" i="86"/>
  <c r="AR24" i="86"/>
  <c r="AQ24" i="86"/>
  <c r="AP24" i="86"/>
  <c r="AO24" i="86"/>
  <c r="AN24" i="86"/>
  <c r="AM24" i="86"/>
  <c r="AL24" i="86"/>
  <c r="AK24" i="86"/>
  <c r="AJ24" i="86"/>
  <c r="AI24" i="86"/>
  <c r="AH24" i="86"/>
  <c r="AG24" i="86"/>
  <c r="AF24" i="86"/>
  <c r="AE24" i="86"/>
  <c r="AD24" i="86"/>
  <c r="AC24" i="86"/>
  <c r="AB24" i="86"/>
  <c r="AA24" i="86"/>
  <c r="Z24" i="86"/>
  <c r="Y24" i="86"/>
  <c r="X24" i="86"/>
  <c r="W24" i="86"/>
  <c r="V24" i="86"/>
  <c r="U24" i="86"/>
  <c r="T24" i="86"/>
  <c r="S24" i="86"/>
  <c r="B23" i="86"/>
  <c r="B26" i="86" s="1"/>
  <c r="B29" i="86" s="1"/>
  <c r="B32" i="86" s="1"/>
  <c r="B35" i="86" s="1"/>
  <c r="B38" i="86" s="1"/>
  <c r="B41" i="86" s="1"/>
  <c r="B44" i="86" s="1"/>
  <c r="B47" i="86" s="1"/>
  <c r="B50" i="86" s="1"/>
  <c r="B53" i="86" s="1"/>
  <c r="B56" i="86" s="1"/>
  <c r="AW22" i="86"/>
  <c r="AV22" i="86"/>
  <c r="AU22" i="86"/>
  <c r="AT22" i="86"/>
  <c r="AS22" i="86"/>
  <c r="AR22" i="86"/>
  <c r="AQ22" i="86"/>
  <c r="AP22" i="86"/>
  <c r="AO22" i="86"/>
  <c r="AN22" i="86"/>
  <c r="AM22" i="86"/>
  <c r="AL22" i="86"/>
  <c r="AK22" i="86"/>
  <c r="AJ22" i="86"/>
  <c r="AI22" i="86"/>
  <c r="AH22" i="86"/>
  <c r="AG22" i="86"/>
  <c r="AF22" i="86"/>
  <c r="AE22" i="86"/>
  <c r="AD22" i="86"/>
  <c r="AC22" i="86"/>
  <c r="AB22" i="86"/>
  <c r="AA22" i="86"/>
  <c r="Z22" i="86"/>
  <c r="Y22" i="86"/>
  <c r="X22" i="86"/>
  <c r="W22" i="86"/>
  <c r="V22" i="86"/>
  <c r="U22" i="86"/>
  <c r="T22" i="86"/>
  <c r="S22" i="86"/>
  <c r="F22" i="86"/>
  <c r="AW21" i="86"/>
  <c r="AV21" i="86"/>
  <c r="AU21" i="86"/>
  <c r="AT21" i="86"/>
  <c r="AS21" i="86"/>
  <c r="AR21" i="86"/>
  <c r="AQ21" i="86"/>
  <c r="AP21" i="86"/>
  <c r="AO21" i="86"/>
  <c r="AN21" i="86"/>
  <c r="AM21" i="86"/>
  <c r="AL21" i="86"/>
  <c r="AK21" i="86"/>
  <c r="AJ21" i="86"/>
  <c r="AI21" i="86"/>
  <c r="AH21" i="86"/>
  <c r="AG21" i="86"/>
  <c r="AF21" i="86"/>
  <c r="AE21" i="86"/>
  <c r="AD21" i="86"/>
  <c r="AC21" i="86"/>
  <c r="AB21" i="86"/>
  <c r="AA21" i="86"/>
  <c r="Z21" i="86"/>
  <c r="Y21" i="86"/>
  <c r="X21" i="86"/>
  <c r="W21" i="86"/>
  <c r="V21" i="86"/>
  <c r="U21" i="86"/>
  <c r="T21" i="86"/>
  <c r="S21" i="86"/>
  <c r="AX16" i="86"/>
  <c r="BC13" i="86"/>
  <c r="AW325" i="85"/>
  <c r="AV325" i="85"/>
  <c r="AU325" i="85"/>
  <c r="AT325" i="85"/>
  <c r="AS325" i="85"/>
  <c r="AR325" i="85"/>
  <c r="AQ325" i="85"/>
  <c r="AP325" i="85"/>
  <c r="AO325" i="85"/>
  <c r="AN325" i="85"/>
  <c r="AM325" i="85"/>
  <c r="AL325" i="85"/>
  <c r="AK325" i="85"/>
  <c r="AJ325" i="85"/>
  <c r="AI325" i="85"/>
  <c r="AH325" i="85"/>
  <c r="AG325" i="85"/>
  <c r="AF325" i="85"/>
  <c r="AE325" i="85"/>
  <c r="AD325" i="85"/>
  <c r="AC325" i="85"/>
  <c r="AB325" i="85"/>
  <c r="AA325" i="85"/>
  <c r="Z325" i="85"/>
  <c r="Y325" i="85"/>
  <c r="X325" i="85"/>
  <c r="W325" i="85"/>
  <c r="V325" i="85"/>
  <c r="U325" i="85"/>
  <c r="T325" i="85"/>
  <c r="AW319" i="85"/>
  <c r="AV319" i="85"/>
  <c r="AU319" i="85"/>
  <c r="AT319" i="85"/>
  <c r="AS319" i="85"/>
  <c r="AR319" i="85"/>
  <c r="AQ319" i="85"/>
  <c r="AP319" i="85"/>
  <c r="AO319" i="85"/>
  <c r="AN319" i="85"/>
  <c r="AM319" i="85"/>
  <c r="AL319" i="85"/>
  <c r="AK319" i="85"/>
  <c r="AJ319" i="85"/>
  <c r="AI319" i="85"/>
  <c r="AH319" i="85"/>
  <c r="AG319" i="85"/>
  <c r="AF319" i="85"/>
  <c r="AE319" i="85"/>
  <c r="AD319" i="85"/>
  <c r="AC319" i="85"/>
  <c r="AB319" i="85"/>
  <c r="AA319" i="85"/>
  <c r="Z319" i="85"/>
  <c r="Y319" i="85"/>
  <c r="X319" i="85"/>
  <c r="W319" i="85"/>
  <c r="V319" i="85"/>
  <c r="U319" i="85"/>
  <c r="T319" i="85"/>
  <c r="S319" i="85"/>
  <c r="F319" i="85"/>
  <c r="AW318" i="85"/>
  <c r="AV318" i="85"/>
  <c r="AU318" i="85"/>
  <c r="AT318" i="85"/>
  <c r="AS318" i="85"/>
  <c r="AR318" i="85"/>
  <c r="AQ318" i="85"/>
  <c r="AP318" i="85"/>
  <c r="AO318" i="85"/>
  <c r="AN318" i="85"/>
  <c r="AM318" i="85"/>
  <c r="AL318" i="85"/>
  <c r="AK318" i="85"/>
  <c r="AJ318" i="85"/>
  <c r="AI318" i="85"/>
  <c r="AH318" i="85"/>
  <c r="AG318" i="85"/>
  <c r="AF318" i="85"/>
  <c r="AE318" i="85"/>
  <c r="AD318" i="85"/>
  <c r="AC318" i="85"/>
  <c r="AB318" i="85"/>
  <c r="AA318" i="85"/>
  <c r="Z318" i="85"/>
  <c r="Y318" i="85"/>
  <c r="X318" i="85"/>
  <c r="W318" i="85"/>
  <c r="V318" i="85"/>
  <c r="U318" i="85"/>
  <c r="T318" i="85"/>
  <c r="S318" i="85"/>
  <c r="AW316" i="85"/>
  <c r="AV316" i="85"/>
  <c r="AU316" i="85"/>
  <c r="AT316" i="85"/>
  <c r="AS316" i="85"/>
  <c r="AR316" i="85"/>
  <c r="AQ316" i="85"/>
  <c r="AP316" i="85"/>
  <c r="AO316" i="85"/>
  <c r="AN316" i="85"/>
  <c r="AM316" i="85"/>
  <c r="AL316" i="85"/>
  <c r="AK316" i="85"/>
  <c r="AJ316" i="85"/>
  <c r="AI316" i="85"/>
  <c r="AH316" i="85"/>
  <c r="AG316" i="85"/>
  <c r="AF316" i="85"/>
  <c r="AE316" i="85"/>
  <c r="AD316" i="85"/>
  <c r="AC316" i="85"/>
  <c r="AB316" i="85"/>
  <c r="AA316" i="85"/>
  <c r="Z316" i="85"/>
  <c r="Y316" i="85"/>
  <c r="X316" i="85"/>
  <c r="W316" i="85"/>
  <c r="V316" i="85"/>
  <c r="U316" i="85"/>
  <c r="T316" i="85"/>
  <c r="S316" i="85"/>
  <c r="AX316" i="85" s="1"/>
  <c r="AZ316" i="85" s="1"/>
  <c r="F316" i="85"/>
  <c r="AW315" i="85"/>
  <c r="AV315" i="85"/>
  <c r="AU315" i="85"/>
  <c r="AT315" i="85"/>
  <c r="AS315" i="85"/>
  <c r="AR315" i="85"/>
  <c r="AQ315" i="85"/>
  <c r="AP315" i="85"/>
  <c r="AO315" i="85"/>
  <c r="AN315" i="85"/>
  <c r="AM315" i="85"/>
  <c r="AL315" i="85"/>
  <c r="AK315" i="85"/>
  <c r="AJ315" i="85"/>
  <c r="AI315" i="85"/>
  <c r="AH315" i="85"/>
  <c r="AG315" i="85"/>
  <c r="AF315" i="85"/>
  <c r="AE315" i="85"/>
  <c r="AD315" i="85"/>
  <c r="AC315" i="85"/>
  <c r="AB315" i="85"/>
  <c r="AA315" i="85"/>
  <c r="Z315" i="85"/>
  <c r="Y315" i="85"/>
  <c r="X315" i="85"/>
  <c r="W315" i="85"/>
  <c r="V315" i="85"/>
  <c r="U315" i="85"/>
  <c r="T315" i="85"/>
  <c r="S315" i="85"/>
  <c r="AX315" i="85" s="1"/>
  <c r="AZ315" i="85" s="1"/>
  <c r="AW313" i="85"/>
  <c r="AV313" i="85"/>
  <c r="AU313" i="85"/>
  <c r="AT313" i="85"/>
  <c r="AS313" i="85"/>
  <c r="AR313" i="85"/>
  <c r="AQ313" i="85"/>
  <c r="AP313" i="85"/>
  <c r="AO313" i="85"/>
  <c r="AN313" i="85"/>
  <c r="AM313" i="85"/>
  <c r="AL313" i="85"/>
  <c r="AK313" i="85"/>
  <c r="AJ313" i="85"/>
  <c r="AI313" i="85"/>
  <c r="AH313" i="85"/>
  <c r="AG313" i="85"/>
  <c r="AF313" i="85"/>
  <c r="AE313" i="85"/>
  <c r="AD313" i="85"/>
  <c r="AC313" i="85"/>
  <c r="AB313" i="85"/>
  <c r="AA313" i="85"/>
  <c r="Z313" i="85"/>
  <c r="Y313" i="85"/>
  <c r="X313" i="85"/>
  <c r="W313" i="85"/>
  <c r="V313" i="85"/>
  <c r="U313" i="85"/>
  <c r="T313" i="85"/>
  <c r="S313" i="85"/>
  <c r="F313" i="85"/>
  <c r="AW312" i="85"/>
  <c r="AV312" i="85"/>
  <c r="AU312" i="85"/>
  <c r="AT312" i="85"/>
  <c r="AS312" i="85"/>
  <c r="AR312" i="85"/>
  <c r="AQ312" i="85"/>
  <c r="AP312" i="85"/>
  <c r="AO312" i="85"/>
  <c r="AN312" i="85"/>
  <c r="AM312" i="85"/>
  <c r="AL312" i="85"/>
  <c r="AK312" i="85"/>
  <c r="AJ312" i="85"/>
  <c r="AI312" i="85"/>
  <c r="AH312" i="85"/>
  <c r="AG312" i="85"/>
  <c r="AF312" i="85"/>
  <c r="AE312" i="85"/>
  <c r="AD312" i="85"/>
  <c r="AC312" i="85"/>
  <c r="AB312" i="85"/>
  <c r="AA312" i="85"/>
  <c r="Z312" i="85"/>
  <c r="Y312" i="85"/>
  <c r="X312" i="85"/>
  <c r="W312" i="85"/>
  <c r="V312" i="85"/>
  <c r="U312" i="85"/>
  <c r="T312" i="85"/>
  <c r="S312" i="85"/>
  <c r="AW310" i="85"/>
  <c r="AV310" i="85"/>
  <c r="AU310" i="85"/>
  <c r="AT310" i="85"/>
  <c r="AS310" i="85"/>
  <c r="AR310" i="85"/>
  <c r="AQ310" i="85"/>
  <c r="AP310" i="85"/>
  <c r="AO310" i="85"/>
  <c r="AN310" i="85"/>
  <c r="AM310" i="85"/>
  <c r="AL310" i="85"/>
  <c r="AK310" i="85"/>
  <c r="AJ310" i="85"/>
  <c r="AI310" i="85"/>
  <c r="AH310" i="85"/>
  <c r="AG310" i="85"/>
  <c r="AF310" i="85"/>
  <c r="AE310" i="85"/>
  <c r="AD310" i="85"/>
  <c r="AC310" i="85"/>
  <c r="AB310" i="85"/>
  <c r="AA310" i="85"/>
  <c r="Z310" i="85"/>
  <c r="Y310" i="85"/>
  <c r="X310" i="85"/>
  <c r="W310" i="85"/>
  <c r="V310" i="85"/>
  <c r="U310" i="85"/>
  <c r="T310" i="85"/>
  <c r="S310" i="85"/>
  <c r="F310" i="85"/>
  <c r="AW309" i="85"/>
  <c r="AV309" i="85"/>
  <c r="AU309" i="85"/>
  <c r="AT309" i="85"/>
  <c r="AS309" i="85"/>
  <c r="AR309" i="85"/>
  <c r="AQ309" i="85"/>
  <c r="AP309" i="85"/>
  <c r="AO309" i="85"/>
  <c r="AN309" i="85"/>
  <c r="AM309" i="85"/>
  <c r="AL309" i="85"/>
  <c r="AK309" i="85"/>
  <c r="AJ309" i="85"/>
  <c r="AI309" i="85"/>
  <c r="AH309" i="85"/>
  <c r="AG309" i="85"/>
  <c r="AF309" i="85"/>
  <c r="AE309" i="85"/>
  <c r="AD309" i="85"/>
  <c r="AC309" i="85"/>
  <c r="AB309" i="85"/>
  <c r="AA309" i="85"/>
  <c r="Z309" i="85"/>
  <c r="Y309" i="85"/>
  <c r="X309" i="85"/>
  <c r="W309" i="85"/>
  <c r="V309" i="85"/>
  <c r="U309" i="85"/>
  <c r="T309" i="85"/>
  <c r="S309" i="85"/>
  <c r="AW307" i="85"/>
  <c r="AV307" i="85"/>
  <c r="AU307" i="85"/>
  <c r="AT307" i="85"/>
  <c r="AS307" i="85"/>
  <c r="AR307" i="85"/>
  <c r="AQ307" i="85"/>
  <c r="AP307" i="85"/>
  <c r="AO307" i="85"/>
  <c r="AN307" i="85"/>
  <c r="AM307" i="85"/>
  <c r="AL307" i="85"/>
  <c r="AK307" i="85"/>
  <c r="AJ307" i="85"/>
  <c r="AI307" i="85"/>
  <c r="AH307" i="85"/>
  <c r="AG307" i="85"/>
  <c r="AF307" i="85"/>
  <c r="AE307" i="85"/>
  <c r="AD307" i="85"/>
  <c r="AC307" i="85"/>
  <c r="AB307" i="85"/>
  <c r="AA307" i="85"/>
  <c r="Z307" i="85"/>
  <c r="Y307" i="85"/>
  <c r="X307" i="85"/>
  <c r="W307" i="85"/>
  <c r="V307" i="85"/>
  <c r="U307" i="85"/>
  <c r="T307" i="85"/>
  <c r="S307" i="85"/>
  <c r="F307" i="85"/>
  <c r="AW306" i="85"/>
  <c r="AV306" i="85"/>
  <c r="AU306" i="85"/>
  <c r="AT306" i="85"/>
  <c r="AS306" i="85"/>
  <c r="AR306" i="85"/>
  <c r="AQ306" i="85"/>
  <c r="AP306" i="85"/>
  <c r="AO306" i="85"/>
  <c r="AN306" i="85"/>
  <c r="AM306" i="85"/>
  <c r="AL306" i="85"/>
  <c r="AK306" i="85"/>
  <c r="AJ306" i="85"/>
  <c r="AI306" i="85"/>
  <c r="AH306" i="85"/>
  <c r="AG306" i="85"/>
  <c r="AF306" i="85"/>
  <c r="AE306" i="85"/>
  <c r="AD306" i="85"/>
  <c r="AC306" i="85"/>
  <c r="AB306" i="85"/>
  <c r="AA306" i="85"/>
  <c r="Z306" i="85"/>
  <c r="Y306" i="85"/>
  <c r="X306" i="85"/>
  <c r="W306" i="85"/>
  <c r="V306" i="85"/>
  <c r="U306" i="85"/>
  <c r="T306" i="85"/>
  <c r="S306" i="85"/>
  <c r="AW304" i="85"/>
  <c r="AV304" i="85"/>
  <c r="AU304" i="85"/>
  <c r="AT304" i="85"/>
  <c r="AS304" i="85"/>
  <c r="AR304" i="85"/>
  <c r="AQ304" i="85"/>
  <c r="AP304" i="85"/>
  <c r="AO304" i="85"/>
  <c r="AN304" i="85"/>
  <c r="AM304" i="85"/>
  <c r="AL304" i="85"/>
  <c r="AK304" i="85"/>
  <c r="AJ304" i="85"/>
  <c r="AI304" i="85"/>
  <c r="AH304" i="85"/>
  <c r="AG304" i="85"/>
  <c r="AF304" i="85"/>
  <c r="AE304" i="85"/>
  <c r="AD304" i="85"/>
  <c r="AC304" i="85"/>
  <c r="AB304" i="85"/>
  <c r="AA304" i="85"/>
  <c r="Z304" i="85"/>
  <c r="Y304" i="85"/>
  <c r="X304" i="85"/>
  <c r="W304" i="85"/>
  <c r="V304" i="85"/>
  <c r="U304" i="85"/>
  <c r="T304" i="85"/>
  <c r="S304" i="85"/>
  <c r="AX304" i="85" s="1"/>
  <c r="AZ304" i="85" s="1"/>
  <c r="F304" i="85"/>
  <c r="AW303" i="85"/>
  <c r="AV303" i="85"/>
  <c r="AU303" i="85"/>
  <c r="AT303" i="85"/>
  <c r="AS303" i="85"/>
  <c r="AR303" i="85"/>
  <c r="AQ303" i="85"/>
  <c r="AP303" i="85"/>
  <c r="AO303" i="85"/>
  <c r="AN303" i="85"/>
  <c r="AM303" i="85"/>
  <c r="AL303" i="85"/>
  <c r="AK303" i="85"/>
  <c r="AJ303" i="85"/>
  <c r="AI303" i="85"/>
  <c r="AH303" i="85"/>
  <c r="AG303" i="85"/>
  <c r="AF303" i="85"/>
  <c r="AE303" i="85"/>
  <c r="AD303" i="85"/>
  <c r="AC303" i="85"/>
  <c r="AB303" i="85"/>
  <c r="AA303" i="85"/>
  <c r="Z303" i="85"/>
  <c r="Y303" i="85"/>
  <c r="X303" i="85"/>
  <c r="W303" i="85"/>
  <c r="V303" i="85"/>
  <c r="U303" i="85"/>
  <c r="T303" i="85"/>
  <c r="S303" i="85"/>
  <c r="AX303" i="85" s="1"/>
  <c r="AZ303" i="85" s="1"/>
  <c r="AW301" i="85"/>
  <c r="AV301" i="85"/>
  <c r="AU301" i="85"/>
  <c r="AT301" i="85"/>
  <c r="AS301" i="85"/>
  <c r="AR301" i="85"/>
  <c r="AQ301" i="85"/>
  <c r="AP301" i="85"/>
  <c r="AO301" i="85"/>
  <c r="AN301" i="85"/>
  <c r="AM301" i="85"/>
  <c r="AL301" i="85"/>
  <c r="AK301" i="85"/>
  <c r="AJ301" i="85"/>
  <c r="AI301" i="85"/>
  <c r="AH301" i="85"/>
  <c r="AG301" i="85"/>
  <c r="AF301" i="85"/>
  <c r="AE301" i="85"/>
  <c r="AD301" i="85"/>
  <c r="AC301" i="85"/>
  <c r="AB301" i="85"/>
  <c r="AA301" i="85"/>
  <c r="Z301" i="85"/>
  <c r="Y301" i="85"/>
  <c r="X301" i="85"/>
  <c r="W301" i="85"/>
  <c r="V301" i="85"/>
  <c r="U301" i="85"/>
  <c r="T301" i="85"/>
  <c r="S301" i="85"/>
  <c r="F301" i="85"/>
  <c r="AW300" i="85"/>
  <c r="AV300" i="85"/>
  <c r="AU300" i="85"/>
  <c r="AT300" i="85"/>
  <c r="AS300" i="85"/>
  <c r="AR300" i="85"/>
  <c r="AQ300" i="85"/>
  <c r="AP300" i="85"/>
  <c r="AO300" i="85"/>
  <c r="AN300" i="85"/>
  <c r="AM300" i="85"/>
  <c r="AL300" i="85"/>
  <c r="AK300" i="85"/>
  <c r="AJ300" i="85"/>
  <c r="AI300" i="85"/>
  <c r="AH300" i="85"/>
  <c r="AG300" i="85"/>
  <c r="AF300" i="85"/>
  <c r="AE300" i="85"/>
  <c r="AD300" i="85"/>
  <c r="AC300" i="85"/>
  <c r="AB300" i="85"/>
  <c r="AA300" i="85"/>
  <c r="Z300" i="85"/>
  <c r="Y300" i="85"/>
  <c r="X300" i="85"/>
  <c r="W300" i="85"/>
  <c r="V300" i="85"/>
  <c r="U300" i="85"/>
  <c r="T300" i="85"/>
  <c r="S300" i="85"/>
  <c r="AW298" i="85"/>
  <c r="AV298" i="85"/>
  <c r="AU298" i="85"/>
  <c r="AT298" i="85"/>
  <c r="AS298" i="85"/>
  <c r="AR298" i="85"/>
  <c r="AQ298" i="85"/>
  <c r="AP298" i="85"/>
  <c r="AO298" i="85"/>
  <c r="AN298" i="85"/>
  <c r="AM298" i="85"/>
  <c r="AL298" i="85"/>
  <c r="AK298" i="85"/>
  <c r="AJ298" i="85"/>
  <c r="AI298" i="85"/>
  <c r="AH298" i="85"/>
  <c r="AG298" i="85"/>
  <c r="AF298" i="85"/>
  <c r="AE298" i="85"/>
  <c r="AD298" i="85"/>
  <c r="AC298" i="85"/>
  <c r="AB298" i="85"/>
  <c r="AA298" i="85"/>
  <c r="Z298" i="85"/>
  <c r="Y298" i="85"/>
  <c r="X298" i="85"/>
  <c r="W298" i="85"/>
  <c r="V298" i="85"/>
  <c r="U298" i="85"/>
  <c r="T298" i="85"/>
  <c r="S298" i="85"/>
  <c r="F298" i="85"/>
  <c r="AW297" i="85"/>
  <c r="AV297" i="85"/>
  <c r="AU297" i="85"/>
  <c r="AT297" i="85"/>
  <c r="AS297" i="85"/>
  <c r="AR297" i="85"/>
  <c r="AQ297" i="85"/>
  <c r="AP297" i="85"/>
  <c r="AO297" i="85"/>
  <c r="AN297" i="85"/>
  <c r="AM297" i="85"/>
  <c r="AL297" i="85"/>
  <c r="AK297" i="85"/>
  <c r="AJ297" i="85"/>
  <c r="AI297" i="85"/>
  <c r="AH297" i="85"/>
  <c r="AG297" i="85"/>
  <c r="AF297" i="85"/>
  <c r="AE297" i="85"/>
  <c r="AD297" i="85"/>
  <c r="AC297" i="85"/>
  <c r="AB297" i="85"/>
  <c r="AA297" i="85"/>
  <c r="Z297" i="85"/>
  <c r="Y297" i="85"/>
  <c r="X297" i="85"/>
  <c r="W297" i="85"/>
  <c r="V297" i="85"/>
  <c r="U297" i="85"/>
  <c r="T297" i="85"/>
  <c r="S297" i="85"/>
  <c r="AW295" i="85"/>
  <c r="AV295" i="85"/>
  <c r="AU295" i="85"/>
  <c r="AT295" i="85"/>
  <c r="AS295" i="85"/>
  <c r="AR295" i="85"/>
  <c r="AQ295" i="85"/>
  <c r="AP295" i="85"/>
  <c r="AO295" i="85"/>
  <c r="AN295" i="85"/>
  <c r="AM295" i="85"/>
  <c r="AL295" i="85"/>
  <c r="AK295" i="85"/>
  <c r="AJ295" i="85"/>
  <c r="AI295" i="85"/>
  <c r="AH295" i="85"/>
  <c r="AG295" i="85"/>
  <c r="AF295" i="85"/>
  <c r="AE295" i="85"/>
  <c r="AD295" i="85"/>
  <c r="AC295" i="85"/>
  <c r="AB295" i="85"/>
  <c r="AA295" i="85"/>
  <c r="Z295" i="85"/>
  <c r="Y295" i="85"/>
  <c r="X295" i="85"/>
  <c r="W295" i="85"/>
  <c r="V295" i="85"/>
  <c r="U295" i="85"/>
  <c r="T295" i="85"/>
  <c r="S295" i="85"/>
  <c r="F295" i="85"/>
  <c r="AW294" i="85"/>
  <c r="AV294" i="85"/>
  <c r="AU294" i="85"/>
  <c r="AT294" i="85"/>
  <c r="AS294" i="85"/>
  <c r="AR294" i="85"/>
  <c r="AQ294" i="85"/>
  <c r="AP294" i="85"/>
  <c r="AO294" i="85"/>
  <c r="AN294" i="85"/>
  <c r="AM294" i="85"/>
  <c r="AL294" i="85"/>
  <c r="AK294" i="85"/>
  <c r="AJ294" i="85"/>
  <c r="AI294" i="85"/>
  <c r="AH294" i="85"/>
  <c r="AG294" i="85"/>
  <c r="AF294" i="85"/>
  <c r="AE294" i="85"/>
  <c r="AD294" i="85"/>
  <c r="AC294" i="85"/>
  <c r="AB294" i="85"/>
  <c r="AA294" i="85"/>
  <c r="Z294" i="85"/>
  <c r="Y294" i="85"/>
  <c r="X294" i="85"/>
  <c r="W294" i="85"/>
  <c r="V294" i="85"/>
  <c r="U294" i="85"/>
  <c r="T294" i="85"/>
  <c r="S294" i="85"/>
  <c r="AW292" i="85"/>
  <c r="AV292" i="85"/>
  <c r="AU292" i="85"/>
  <c r="AT292" i="85"/>
  <c r="AS292" i="85"/>
  <c r="AR292" i="85"/>
  <c r="AQ292" i="85"/>
  <c r="AP292" i="85"/>
  <c r="AO292" i="85"/>
  <c r="AN292" i="85"/>
  <c r="AM292" i="85"/>
  <c r="AL292" i="85"/>
  <c r="AK292" i="85"/>
  <c r="AJ292" i="85"/>
  <c r="AI292" i="85"/>
  <c r="AH292" i="85"/>
  <c r="AG292" i="85"/>
  <c r="AF292" i="85"/>
  <c r="AE292" i="85"/>
  <c r="AD292" i="85"/>
  <c r="AC292" i="85"/>
  <c r="AB292" i="85"/>
  <c r="AA292" i="85"/>
  <c r="Z292" i="85"/>
  <c r="Y292" i="85"/>
  <c r="X292" i="85"/>
  <c r="W292" i="85"/>
  <c r="V292" i="85"/>
  <c r="U292" i="85"/>
  <c r="T292" i="85"/>
  <c r="S292" i="85"/>
  <c r="AX292" i="85" s="1"/>
  <c r="AZ292" i="85" s="1"/>
  <c r="F292" i="85"/>
  <c r="AW291" i="85"/>
  <c r="AV291" i="85"/>
  <c r="AU291" i="85"/>
  <c r="AT291" i="85"/>
  <c r="AS291" i="85"/>
  <c r="AR291" i="85"/>
  <c r="AQ291" i="85"/>
  <c r="AP291" i="85"/>
  <c r="AO291" i="85"/>
  <c r="AN291" i="85"/>
  <c r="AM291" i="85"/>
  <c r="AL291" i="85"/>
  <c r="AK291" i="85"/>
  <c r="AJ291" i="85"/>
  <c r="AI291" i="85"/>
  <c r="AH291" i="85"/>
  <c r="AG291" i="85"/>
  <c r="AF291" i="85"/>
  <c r="AE291" i="85"/>
  <c r="AD291" i="85"/>
  <c r="AC291" i="85"/>
  <c r="AB291" i="85"/>
  <c r="AA291" i="85"/>
  <c r="Z291" i="85"/>
  <c r="Y291" i="85"/>
  <c r="X291" i="85"/>
  <c r="W291" i="85"/>
  <c r="V291" i="85"/>
  <c r="U291" i="85"/>
  <c r="T291" i="85"/>
  <c r="S291" i="85"/>
  <c r="AX291" i="85" s="1"/>
  <c r="AZ291" i="85" s="1"/>
  <c r="AW289" i="85"/>
  <c r="AV289" i="85"/>
  <c r="AU289" i="85"/>
  <c r="AT289" i="85"/>
  <c r="AS289" i="85"/>
  <c r="AR289" i="85"/>
  <c r="AQ289" i="85"/>
  <c r="AP289" i="85"/>
  <c r="AO289" i="85"/>
  <c r="AN289" i="85"/>
  <c r="AM289" i="85"/>
  <c r="AL289" i="85"/>
  <c r="AK289" i="85"/>
  <c r="AJ289" i="85"/>
  <c r="AI289" i="85"/>
  <c r="AH289" i="85"/>
  <c r="AG289" i="85"/>
  <c r="AF289" i="85"/>
  <c r="AE289" i="85"/>
  <c r="AD289" i="85"/>
  <c r="AC289" i="85"/>
  <c r="AB289" i="85"/>
  <c r="AA289" i="85"/>
  <c r="Z289" i="85"/>
  <c r="Y289" i="85"/>
  <c r="X289" i="85"/>
  <c r="W289" i="85"/>
  <c r="V289" i="85"/>
  <c r="U289" i="85"/>
  <c r="T289" i="85"/>
  <c r="S289" i="85"/>
  <c r="F289" i="85"/>
  <c r="AW288" i="85"/>
  <c r="AV288" i="85"/>
  <c r="AU288" i="85"/>
  <c r="AT288" i="85"/>
  <c r="AS288" i="85"/>
  <c r="AR288" i="85"/>
  <c r="AQ288" i="85"/>
  <c r="AP288" i="85"/>
  <c r="AO288" i="85"/>
  <c r="AN288" i="85"/>
  <c r="AM288" i="85"/>
  <c r="AL288" i="85"/>
  <c r="AK288" i="85"/>
  <c r="AJ288" i="85"/>
  <c r="AI288" i="85"/>
  <c r="AH288" i="85"/>
  <c r="AG288" i="85"/>
  <c r="AF288" i="85"/>
  <c r="AE288" i="85"/>
  <c r="AD288" i="85"/>
  <c r="AC288" i="85"/>
  <c r="AB288" i="85"/>
  <c r="AA288" i="85"/>
  <c r="Z288" i="85"/>
  <c r="Y288" i="85"/>
  <c r="X288" i="85"/>
  <c r="W288" i="85"/>
  <c r="V288" i="85"/>
  <c r="U288" i="85"/>
  <c r="T288" i="85"/>
  <c r="S288" i="85"/>
  <c r="AW286" i="85"/>
  <c r="AV286" i="85"/>
  <c r="AU286" i="85"/>
  <c r="AT286" i="85"/>
  <c r="AS286" i="85"/>
  <c r="AR286" i="85"/>
  <c r="AQ286" i="85"/>
  <c r="AP286" i="85"/>
  <c r="AO286" i="85"/>
  <c r="AN286" i="85"/>
  <c r="AM286" i="85"/>
  <c r="AL286" i="85"/>
  <c r="AK286" i="85"/>
  <c r="AJ286" i="85"/>
  <c r="AI286" i="85"/>
  <c r="AH286" i="85"/>
  <c r="AG286" i="85"/>
  <c r="AF286" i="85"/>
  <c r="AE286" i="85"/>
  <c r="AD286" i="85"/>
  <c r="AC286" i="85"/>
  <c r="AB286" i="85"/>
  <c r="AA286" i="85"/>
  <c r="Z286" i="85"/>
  <c r="Y286" i="85"/>
  <c r="X286" i="85"/>
  <c r="W286" i="85"/>
  <c r="V286" i="85"/>
  <c r="U286" i="85"/>
  <c r="T286" i="85"/>
  <c r="S286" i="85"/>
  <c r="F286" i="85"/>
  <c r="AW285" i="85"/>
  <c r="AV285" i="85"/>
  <c r="AU285" i="85"/>
  <c r="AT285" i="85"/>
  <c r="AS285" i="85"/>
  <c r="AR285" i="85"/>
  <c r="AQ285" i="85"/>
  <c r="AP285" i="85"/>
  <c r="AO285" i="85"/>
  <c r="AN285" i="85"/>
  <c r="AM285" i="85"/>
  <c r="AL285" i="85"/>
  <c r="AK285" i="85"/>
  <c r="AJ285" i="85"/>
  <c r="AI285" i="85"/>
  <c r="AH285" i="85"/>
  <c r="AG285" i="85"/>
  <c r="AF285" i="85"/>
  <c r="AE285" i="85"/>
  <c r="AD285" i="85"/>
  <c r="AC285" i="85"/>
  <c r="AB285" i="85"/>
  <c r="AA285" i="85"/>
  <c r="Z285" i="85"/>
  <c r="Y285" i="85"/>
  <c r="X285" i="85"/>
  <c r="W285" i="85"/>
  <c r="V285" i="85"/>
  <c r="U285" i="85"/>
  <c r="T285" i="85"/>
  <c r="S285" i="85"/>
  <c r="AW283" i="85"/>
  <c r="AV283" i="85"/>
  <c r="AU283" i="85"/>
  <c r="AT283" i="85"/>
  <c r="AS283" i="85"/>
  <c r="AR283" i="85"/>
  <c r="AQ283" i="85"/>
  <c r="AP283" i="85"/>
  <c r="AO283" i="85"/>
  <c r="AN283" i="85"/>
  <c r="AM283" i="85"/>
  <c r="AL283" i="85"/>
  <c r="AK283" i="85"/>
  <c r="AJ283" i="85"/>
  <c r="AI283" i="85"/>
  <c r="AH283" i="85"/>
  <c r="AG283" i="85"/>
  <c r="AF283" i="85"/>
  <c r="AE283" i="85"/>
  <c r="AD283" i="85"/>
  <c r="AC283" i="85"/>
  <c r="AB283" i="85"/>
  <c r="AA283" i="85"/>
  <c r="Z283" i="85"/>
  <c r="Y283" i="85"/>
  <c r="X283" i="85"/>
  <c r="W283" i="85"/>
  <c r="V283" i="85"/>
  <c r="U283" i="85"/>
  <c r="T283" i="85"/>
  <c r="S283" i="85"/>
  <c r="F283" i="85"/>
  <c r="AW282" i="85"/>
  <c r="AV282" i="85"/>
  <c r="AU282" i="85"/>
  <c r="AT282" i="85"/>
  <c r="AS282" i="85"/>
  <c r="AR282" i="85"/>
  <c r="AQ282" i="85"/>
  <c r="AP282" i="85"/>
  <c r="AO282" i="85"/>
  <c r="AN282" i="85"/>
  <c r="AM282" i="85"/>
  <c r="AL282" i="85"/>
  <c r="AK282" i="85"/>
  <c r="AJ282" i="85"/>
  <c r="AI282" i="85"/>
  <c r="AH282" i="85"/>
  <c r="AG282" i="85"/>
  <c r="AF282" i="85"/>
  <c r="AE282" i="85"/>
  <c r="AD282" i="85"/>
  <c r="AC282" i="85"/>
  <c r="AB282" i="85"/>
  <c r="AA282" i="85"/>
  <c r="Z282" i="85"/>
  <c r="Y282" i="85"/>
  <c r="X282" i="85"/>
  <c r="W282" i="85"/>
  <c r="V282" i="85"/>
  <c r="U282" i="85"/>
  <c r="T282" i="85"/>
  <c r="S282" i="85"/>
  <c r="AW280" i="85"/>
  <c r="AV280" i="85"/>
  <c r="AU280" i="85"/>
  <c r="AT280" i="85"/>
  <c r="AS280" i="85"/>
  <c r="AR280" i="85"/>
  <c r="AQ280" i="85"/>
  <c r="AP280" i="85"/>
  <c r="AO280" i="85"/>
  <c r="AN280" i="85"/>
  <c r="AM280" i="85"/>
  <c r="AL280" i="85"/>
  <c r="AK280" i="85"/>
  <c r="AJ280" i="85"/>
  <c r="AI280" i="85"/>
  <c r="AH280" i="85"/>
  <c r="AG280" i="85"/>
  <c r="AF280" i="85"/>
  <c r="AE280" i="85"/>
  <c r="AD280" i="85"/>
  <c r="AC280" i="85"/>
  <c r="AB280" i="85"/>
  <c r="AA280" i="85"/>
  <c r="Z280" i="85"/>
  <c r="Y280" i="85"/>
  <c r="X280" i="85"/>
  <c r="W280" i="85"/>
  <c r="V280" i="85"/>
  <c r="U280" i="85"/>
  <c r="T280" i="85"/>
  <c r="S280" i="85"/>
  <c r="AX280" i="85" s="1"/>
  <c r="AZ280" i="85" s="1"/>
  <c r="F280" i="85"/>
  <c r="AW279" i="85"/>
  <c r="AV279" i="85"/>
  <c r="AU279" i="85"/>
  <c r="AT279" i="85"/>
  <c r="AS279" i="85"/>
  <c r="AR279" i="85"/>
  <c r="AQ279" i="85"/>
  <c r="AP279" i="85"/>
  <c r="AO279" i="85"/>
  <c r="AN279" i="85"/>
  <c r="AM279" i="85"/>
  <c r="AL279" i="85"/>
  <c r="AK279" i="85"/>
  <c r="AJ279" i="85"/>
  <c r="AI279" i="85"/>
  <c r="AH279" i="85"/>
  <c r="AG279" i="85"/>
  <c r="AF279" i="85"/>
  <c r="AE279" i="85"/>
  <c r="AD279" i="85"/>
  <c r="AC279" i="85"/>
  <c r="AB279" i="85"/>
  <c r="AA279" i="85"/>
  <c r="Z279" i="85"/>
  <c r="Y279" i="85"/>
  <c r="X279" i="85"/>
  <c r="W279" i="85"/>
  <c r="V279" i="85"/>
  <c r="U279" i="85"/>
  <c r="T279" i="85"/>
  <c r="S279" i="85"/>
  <c r="AW277" i="85"/>
  <c r="AV277" i="85"/>
  <c r="AU277" i="85"/>
  <c r="AT277" i="85"/>
  <c r="AS277" i="85"/>
  <c r="AR277" i="85"/>
  <c r="AQ277" i="85"/>
  <c r="AP277" i="85"/>
  <c r="AO277" i="85"/>
  <c r="AN277" i="85"/>
  <c r="AM277" i="85"/>
  <c r="AL277" i="85"/>
  <c r="AK277" i="85"/>
  <c r="AJ277" i="85"/>
  <c r="AI277" i="85"/>
  <c r="AH277" i="85"/>
  <c r="AG277" i="85"/>
  <c r="AF277" i="85"/>
  <c r="AE277" i="85"/>
  <c r="AD277" i="85"/>
  <c r="AC277" i="85"/>
  <c r="AB277" i="85"/>
  <c r="AA277" i="85"/>
  <c r="Z277" i="85"/>
  <c r="Y277" i="85"/>
  <c r="X277" i="85"/>
  <c r="W277" i="85"/>
  <c r="V277" i="85"/>
  <c r="U277" i="85"/>
  <c r="T277" i="85"/>
  <c r="S277" i="85"/>
  <c r="F277" i="85"/>
  <c r="AW276" i="85"/>
  <c r="AV276" i="85"/>
  <c r="AU276" i="85"/>
  <c r="AT276" i="85"/>
  <c r="AS276" i="85"/>
  <c r="AR276" i="85"/>
  <c r="AQ276" i="85"/>
  <c r="AP276" i="85"/>
  <c r="AO276" i="85"/>
  <c r="AN276" i="85"/>
  <c r="AM276" i="85"/>
  <c r="AL276" i="85"/>
  <c r="AK276" i="85"/>
  <c r="AJ276" i="85"/>
  <c r="AI276" i="85"/>
  <c r="AH276" i="85"/>
  <c r="AG276" i="85"/>
  <c r="AF276" i="85"/>
  <c r="AE276" i="85"/>
  <c r="AD276" i="85"/>
  <c r="AC276" i="85"/>
  <c r="AB276" i="85"/>
  <c r="AA276" i="85"/>
  <c r="Z276" i="85"/>
  <c r="Y276" i="85"/>
  <c r="X276" i="85"/>
  <c r="W276" i="85"/>
  <c r="V276" i="85"/>
  <c r="U276" i="85"/>
  <c r="T276" i="85"/>
  <c r="S276" i="85"/>
  <c r="AW274" i="85"/>
  <c r="AV274" i="85"/>
  <c r="AU274" i="85"/>
  <c r="AT274" i="85"/>
  <c r="AS274" i="85"/>
  <c r="AR274" i="85"/>
  <c r="AQ274" i="85"/>
  <c r="AP274" i="85"/>
  <c r="AO274" i="85"/>
  <c r="AN274" i="85"/>
  <c r="AM274" i="85"/>
  <c r="AL274" i="85"/>
  <c r="AK274" i="85"/>
  <c r="AJ274" i="85"/>
  <c r="AI274" i="85"/>
  <c r="AH274" i="85"/>
  <c r="AG274" i="85"/>
  <c r="AF274" i="85"/>
  <c r="AE274" i="85"/>
  <c r="AD274" i="85"/>
  <c r="AC274" i="85"/>
  <c r="AB274" i="85"/>
  <c r="AA274" i="85"/>
  <c r="Z274" i="85"/>
  <c r="Y274" i="85"/>
  <c r="X274" i="85"/>
  <c r="W274" i="85"/>
  <c r="V274" i="85"/>
  <c r="U274" i="85"/>
  <c r="T274" i="85"/>
  <c r="S274" i="85"/>
  <c r="F274" i="85"/>
  <c r="AW273" i="85"/>
  <c r="AV273" i="85"/>
  <c r="AU273" i="85"/>
  <c r="AT273" i="85"/>
  <c r="AS273" i="85"/>
  <c r="AR273" i="85"/>
  <c r="AQ273" i="85"/>
  <c r="AP273" i="85"/>
  <c r="AO273" i="85"/>
  <c r="AN273" i="85"/>
  <c r="AM273" i="85"/>
  <c r="AL273" i="85"/>
  <c r="AK273" i="85"/>
  <c r="AJ273" i="85"/>
  <c r="AI273" i="85"/>
  <c r="AH273" i="85"/>
  <c r="AG273" i="85"/>
  <c r="AF273" i="85"/>
  <c r="AE273" i="85"/>
  <c r="AD273" i="85"/>
  <c r="AC273" i="85"/>
  <c r="AB273" i="85"/>
  <c r="AA273" i="85"/>
  <c r="Z273" i="85"/>
  <c r="Y273" i="85"/>
  <c r="X273" i="85"/>
  <c r="W273" i="85"/>
  <c r="V273" i="85"/>
  <c r="U273" i="85"/>
  <c r="T273" i="85"/>
  <c r="S273" i="85"/>
  <c r="AW271" i="85"/>
  <c r="AV271" i="85"/>
  <c r="AU271" i="85"/>
  <c r="AT271" i="85"/>
  <c r="AS271" i="85"/>
  <c r="AR271" i="85"/>
  <c r="AQ271" i="85"/>
  <c r="AP271" i="85"/>
  <c r="AO271" i="85"/>
  <c r="AN271" i="85"/>
  <c r="AM271" i="85"/>
  <c r="AL271" i="85"/>
  <c r="AK271" i="85"/>
  <c r="AJ271" i="85"/>
  <c r="AI271" i="85"/>
  <c r="AH271" i="85"/>
  <c r="AG271" i="85"/>
  <c r="AF271" i="85"/>
  <c r="AE271" i="85"/>
  <c r="AD271" i="85"/>
  <c r="AC271" i="85"/>
  <c r="AB271" i="85"/>
  <c r="AA271" i="85"/>
  <c r="Z271" i="85"/>
  <c r="Y271" i="85"/>
  <c r="X271" i="85"/>
  <c r="W271" i="85"/>
  <c r="V271" i="85"/>
  <c r="U271" i="85"/>
  <c r="T271" i="85"/>
  <c r="S271" i="85"/>
  <c r="F271" i="85"/>
  <c r="AW270" i="85"/>
  <c r="AV270" i="85"/>
  <c r="AU270" i="85"/>
  <c r="AT270" i="85"/>
  <c r="AS270" i="85"/>
  <c r="AR270" i="85"/>
  <c r="AQ270" i="85"/>
  <c r="AP270" i="85"/>
  <c r="AO270" i="85"/>
  <c r="AN270" i="85"/>
  <c r="AM270" i="85"/>
  <c r="AL270" i="85"/>
  <c r="AK270" i="85"/>
  <c r="AJ270" i="85"/>
  <c r="AI270" i="85"/>
  <c r="AH270" i="85"/>
  <c r="AG270" i="85"/>
  <c r="AF270" i="85"/>
  <c r="AE270" i="85"/>
  <c r="AD270" i="85"/>
  <c r="AC270" i="85"/>
  <c r="AB270" i="85"/>
  <c r="AA270" i="85"/>
  <c r="Z270" i="85"/>
  <c r="Y270" i="85"/>
  <c r="X270" i="85"/>
  <c r="W270" i="85"/>
  <c r="V270" i="85"/>
  <c r="U270" i="85"/>
  <c r="T270" i="85"/>
  <c r="S270" i="85"/>
  <c r="AW268" i="85"/>
  <c r="AV268" i="85"/>
  <c r="AU268" i="85"/>
  <c r="AT268" i="85"/>
  <c r="AS268" i="85"/>
  <c r="AR268" i="85"/>
  <c r="AQ268" i="85"/>
  <c r="AP268" i="85"/>
  <c r="AO268" i="85"/>
  <c r="AN268" i="85"/>
  <c r="AM268" i="85"/>
  <c r="AL268" i="85"/>
  <c r="AK268" i="85"/>
  <c r="AJ268" i="85"/>
  <c r="AI268" i="85"/>
  <c r="AH268" i="85"/>
  <c r="AG268" i="85"/>
  <c r="AF268" i="85"/>
  <c r="AE268" i="85"/>
  <c r="AD268" i="85"/>
  <c r="AC268" i="85"/>
  <c r="AB268" i="85"/>
  <c r="AA268" i="85"/>
  <c r="Z268" i="85"/>
  <c r="Y268" i="85"/>
  <c r="X268" i="85"/>
  <c r="W268" i="85"/>
  <c r="V268" i="85"/>
  <c r="U268" i="85"/>
  <c r="T268" i="85"/>
  <c r="S268" i="85"/>
  <c r="AX268" i="85" s="1"/>
  <c r="AZ268" i="85" s="1"/>
  <c r="F268" i="85"/>
  <c r="AW267" i="85"/>
  <c r="AV267" i="85"/>
  <c r="AU267" i="85"/>
  <c r="AT267" i="85"/>
  <c r="AS267" i="85"/>
  <c r="AR267" i="85"/>
  <c r="AQ267" i="85"/>
  <c r="AP267" i="85"/>
  <c r="AO267" i="85"/>
  <c r="AN267" i="85"/>
  <c r="AM267" i="85"/>
  <c r="AL267" i="85"/>
  <c r="AK267" i="85"/>
  <c r="AJ267" i="85"/>
  <c r="AI267" i="85"/>
  <c r="AH267" i="85"/>
  <c r="AG267" i="85"/>
  <c r="AF267" i="85"/>
  <c r="AE267" i="85"/>
  <c r="AD267" i="85"/>
  <c r="AC267" i="85"/>
  <c r="AB267" i="85"/>
  <c r="AA267" i="85"/>
  <c r="Z267" i="85"/>
  <c r="Y267" i="85"/>
  <c r="X267" i="85"/>
  <c r="W267" i="85"/>
  <c r="V267" i="85"/>
  <c r="U267" i="85"/>
  <c r="T267" i="85"/>
  <c r="S267" i="85"/>
  <c r="AX267" i="85" s="1"/>
  <c r="AZ267" i="85" s="1"/>
  <c r="AW265" i="85"/>
  <c r="AV265" i="85"/>
  <c r="AU265" i="85"/>
  <c r="AT265" i="85"/>
  <c r="AS265" i="85"/>
  <c r="AR265" i="85"/>
  <c r="AQ265" i="85"/>
  <c r="AP265" i="85"/>
  <c r="AO265" i="85"/>
  <c r="AN265" i="85"/>
  <c r="AM265" i="85"/>
  <c r="AL265" i="85"/>
  <c r="AK265" i="85"/>
  <c r="AJ265" i="85"/>
  <c r="AI265" i="85"/>
  <c r="AH265" i="85"/>
  <c r="AG265" i="85"/>
  <c r="AF265" i="85"/>
  <c r="AE265" i="85"/>
  <c r="AD265" i="85"/>
  <c r="AC265" i="85"/>
  <c r="AB265" i="85"/>
  <c r="AA265" i="85"/>
  <c r="Z265" i="85"/>
  <c r="AW264" i="85"/>
  <c r="AV264" i="85"/>
  <c r="AU264" i="85"/>
  <c r="AT264" i="85"/>
  <c r="AS264" i="85"/>
  <c r="AR264" i="85"/>
  <c r="AQ264" i="85"/>
  <c r="AP264" i="85"/>
  <c r="AO264" i="85"/>
  <c r="AN264" i="85"/>
  <c r="AM264" i="85"/>
  <c r="AL264" i="85"/>
  <c r="AK264" i="85"/>
  <c r="AJ264" i="85"/>
  <c r="AI264" i="85"/>
  <c r="AH264" i="85"/>
  <c r="AG264" i="85"/>
  <c r="AF264" i="85"/>
  <c r="AE264" i="85"/>
  <c r="AD264" i="85"/>
  <c r="AC264" i="85"/>
  <c r="AB264" i="85"/>
  <c r="AA264" i="85"/>
  <c r="Z264" i="85"/>
  <c r="AW262" i="85"/>
  <c r="AV262" i="85"/>
  <c r="AU262" i="85"/>
  <c r="AT262" i="85"/>
  <c r="AS262" i="85"/>
  <c r="AR262" i="85"/>
  <c r="AQ262" i="85"/>
  <c r="AP262" i="85"/>
  <c r="AO262" i="85"/>
  <c r="AN262" i="85"/>
  <c r="AM262" i="85"/>
  <c r="AL262" i="85"/>
  <c r="AK262" i="85"/>
  <c r="AJ262" i="85"/>
  <c r="AI262" i="85"/>
  <c r="AH262" i="85"/>
  <c r="AG262" i="85"/>
  <c r="AF262" i="85"/>
  <c r="AE262" i="85"/>
  <c r="AD262" i="85"/>
  <c r="AC262" i="85"/>
  <c r="AB262" i="85"/>
  <c r="AA262" i="85"/>
  <c r="Z262" i="85"/>
  <c r="AW261" i="85"/>
  <c r="AV261" i="85"/>
  <c r="AU261" i="85"/>
  <c r="AT261" i="85"/>
  <c r="AS261" i="85"/>
  <c r="AR261" i="85"/>
  <c r="AQ261" i="85"/>
  <c r="AP261" i="85"/>
  <c r="AO261" i="85"/>
  <c r="AN261" i="85"/>
  <c r="AM261" i="85"/>
  <c r="AL261" i="85"/>
  <c r="AK261" i="85"/>
  <c r="AJ261" i="85"/>
  <c r="AI261" i="85"/>
  <c r="AH261" i="85"/>
  <c r="AG261" i="85"/>
  <c r="AF261" i="85"/>
  <c r="AE261" i="85"/>
  <c r="AD261" i="85"/>
  <c r="AC261" i="85"/>
  <c r="AB261" i="85"/>
  <c r="AA261" i="85"/>
  <c r="Z261" i="85"/>
  <c r="AW259" i="85"/>
  <c r="AV259" i="85"/>
  <c r="AU259" i="85"/>
  <c r="AT259" i="85"/>
  <c r="AS259" i="85"/>
  <c r="AR259" i="85"/>
  <c r="AQ259" i="85"/>
  <c r="AP259" i="85"/>
  <c r="AO259" i="85"/>
  <c r="AN259" i="85"/>
  <c r="AM259" i="85"/>
  <c r="AL259" i="85"/>
  <c r="AK259" i="85"/>
  <c r="AJ259" i="85"/>
  <c r="AI259" i="85"/>
  <c r="AH259" i="85"/>
  <c r="AG259" i="85"/>
  <c r="AF259" i="85"/>
  <c r="AE259" i="85"/>
  <c r="AD259" i="85"/>
  <c r="AC259" i="85"/>
  <c r="AB259" i="85"/>
  <c r="AA259" i="85"/>
  <c r="Z259" i="85"/>
  <c r="Y259" i="85"/>
  <c r="X259" i="85"/>
  <c r="W259" i="85"/>
  <c r="V259" i="85"/>
  <c r="U259" i="85"/>
  <c r="T259" i="85"/>
  <c r="S259" i="85"/>
  <c r="F259" i="85"/>
  <c r="AW258" i="85"/>
  <c r="AV258" i="85"/>
  <c r="AU258" i="85"/>
  <c r="AT258" i="85"/>
  <c r="AS258" i="85"/>
  <c r="AR258" i="85"/>
  <c r="AQ258" i="85"/>
  <c r="AP258" i="85"/>
  <c r="AO258" i="85"/>
  <c r="AN258" i="85"/>
  <c r="AM258" i="85"/>
  <c r="AL258" i="85"/>
  <c r="AK258" i="85"/>
  <c r="AJ258" i="85"/>
  <c r="AI258" i="85"/>
  <c r="AH258" i="85"/>
  <c r="AG258" i="85"/>
  <c r="AF258" i="85"/>
  <c r="AE258" i="85"/>
  <c r="AD258" i="85"/>
  <c r="AC258" i="85"/>
  <c r="AB258" i="85"/>
  <c r="AA258" i="85"/>
  <c r="Z258" i="85"/>
  <c r="Y258" i="85"/>
  <c r="X258" i="85"/>
  <c r="W258" i="85"/>
  <c r="V258" i="85"/>
  <c r="U258" i="85"/>
  <c r="T258" i="85"/>
  <c r="S258" i="85"/>
  <c r="AW256" i="85"/>
  <c r="AV256" i="85"/>
  <c r="AU256" i="85"/>
  <c r="AT256" i="85"/>
  <c r="AS256" i="85"/>
  <c r="AR256" i="85"/>
  <c r="AQ256" i="85"/>
  <c r="AP256" i="85"/>
  <c r="AO256" i="85"/>
  <c r="AN256" i="85"/>
  <c r="AM256" i="85"/>
  <c r="AL256" i="85"/>
  <c r="AK256" i="85"/>
  <c r="AJ256" i="85"/>
  <c r="AI256" i="85"/>
  <c r="AH256" i="85"/>
  <c r="AG256" i="85"/>
  <c r="AF256" i="85"/>
  <c r="AE256" i="85"/>
  <c r="AD256" i="85"/>
  <c r="AC256" i="85"/>
  <c r="AB256" i="85"/>
  <c r="AA256" i="85"/>
  <c r="Z256" i="85"/>
  <c r="Y256" i="85"/>
  <c r="X256" i="85"/>
  <c r="W256" i="85"/>
  <c r="V256" i="85"/>
  <c r="U256" i="85"/>
  <c r="T256" i="85"/>
  <c r="S256" i="85"/>
  <c r="AX256" i="85" s="1"/>
  <c r="AZ256" i="85" s="1"/>
  <c r="F256" i="85"/>
  <c r="AW255" i="85"/>
  <c r="AV255" i="85"/>
  <c r="AU255" i="85"/>
  <c r="AT255" i="85"/>
  <c r="AS255" i="85"/>
  <c r="AR255" i="85"/>
  <c r="AQ255" i="85"/>
  <c r="AP255" i="85"/>
  <c r="AO255" i="85"/>
  <c r="AN255" i="85"/>
  <c r="AM255" i="85"/>
  <c r="AL255" i="85"/>
  <c r="AK255" i="85"/>
  <c r="AJ255" i="85"/>
  <c r="AI255" i="85"/>
  <c r="AH255" i="85"/>
  <c r="AG255" i="85"/>
  <c r="AF255" i="85"/>
  <c r="AE255" i="85"/>
  <c r="AD255" i="85"/>
  <c r="AC255" i="85"/>
  <c r="AB255" i="85"/>
  <c r="AA255" i="85"/>
  <c r="Z255" i="85"/>
  <c r="Y255" i="85"/>
  <c r="X255" i="85"/>
  <c r="W255" i="85"/>
  <c r="V255" i="85"/>
  <c r="U255" i="85"/>
  <c r="T255" i="85"/>
  <c r="S255" i="85"/>
  <c r="AX255" i="85" s="1"/>
  <c r="AZ255" i="85" s="1"/>
  <c r="AW253" i="85"/>
  <c r="AV253" i="85"/>
  <c r="AU253" i="85"/>
  <c r="AT253" i="85"/>
  <c r="AS253" i="85"/>
  <c r="AR253" i="85"/>
  <c r="AQ253" i="85"/>
  <c r="AP253" i="85"/>
  <c r="AO253" i="85"/>
  <c r="AN253" i="85"/>
  <c r="AM253" i="85"/>
  <c r="AL253" i="85"/>
  <c r="AK253" i="85"/>
  <c r="AJ253" i="85"/>
  <c r="AI253" i="85"/>
  <c r="AH253" i="85"/>
  <c r="AG253" i="85"/>
  <c r="AF253" i="85"/>
  <c r="AE253" i="85"/>
  <c r="AD253" i="85"/>
  <c r="AC253" i="85"/>
  <c r="AB253" i="85"/>
  <c r="AA253" i="85"/>
  <c r="Z253" i="85"/>
  <c r="Y253" i="85"/>
  <c r="X253" i="85"/>
  <c r="W253" i="85"/>
  <c r="V253" i="85"/>
  <c r="U253" i="85"/>
  <c r="T253" i="85"/>
  <c r="S253" i="85"/>
  <c r="F253" i="85"/>
  <c r="AW252" i="85"/>
  <c r="AV252" i="85"/>
  <c r="AU252" i="85"/>
  <c r="AT252" i="85"/>
  <c r="AS252" i="85"/>
  <c r="AR252" i="85"/>
  <c r="AQ252" i="85"/>
  <c r="AP252" i="85"/>
  <c r="AO252" i="85"/>
  <c r="AN252" i="85"/>
  <c r="AM252" i="85"/>
  <c r="AL252" i="85"/>
  <c r="AK252" i="85"/>
  <c r="AJ252" i="85"/>
  <c r="AI252" i="85"/>
  <c r="AH252" i="85"/>
  <c r="AG252" i="85"/>
  <c r="AF252" i="85"/>
  <c r="AE252" i="85"/>
  <c r="AD252" i="85"/>
  <c r="AC252" i="85"/>
  <c r="AB252" i="85"/>
  <c r="AA252" i="85"/>
  <c r="Z252" i="85"/>
  <c r="Y252" i="85"/>
  <c r="X252" i="85"/>
  <c r="W252" i="85"/>
  <c r="V252" i="85"/>
  <c r="U252" i="85"/>
  <c r="T252" i="85"/>
  <c r="S252" i="85"/>
  <c r="AW250" i="85"/>
  <c r="AV250" i="85"/>
  <c r="AU250" i="85"/>
  <c r="AT250" i="85"/>
  <c r="AS250" i="85"/>
  <c r="AR250" i="85"/>
  <c r="AQ250" i="85"/>
  <c r="AP250" i="85"/>
  <c r="AO250" i="85"/>
  <c r="AN250" i="85"/>
  <c r="AM250" i="85"/>
  <c r="AL250" i="85"/>
  <c r="AK250" i="85"/>
  <c r="AJ250" i="85"/>
  <c r="AI250" i="85"/>
  <c r="AH250" i="85"/>
  <c r="AG250" i="85"/>
  <c r="AF250" i="85"/>
  <c r="AE250" i="85"/>
  <c r="AD250" i="85"/>
  <c r="AC250" i="85"/>
  <c r="AB250" i="85"/>
  <c r="AA250" i="85"/>
  <c r="Z250" i="85"/>
  <c r="Y250" i="85"/>
  <c r="X250" i="85"/>
  <c r="W250" i="85"/>
  <c r="V250" i="85"/>
  <c r="U250" i="85"/>
  <c r="T250" i="85"/>
  <c r="S250" i="85"/>
  <c r="F250" i="85"/>
  <c r="AW249" i="85"/>
  <c r="AV249" i="85"/>
  <c r="AU249" i="85"/>
  <c r="AT249" i="85"/>
  <c r="AS249" i="85"/>
  <c r="AR249" i="85"/>
  <c r="AQ249" i="85"/>
  <c r="AP249" i="85"/>
  <c r="AO249" i="85"/>
  <c r="AN249" i="85"/>
  <c r="AM249" i="85"/>
  <c r="AL249" i="85"/>
  <c r="AK249" i="85"/>
  <c r="AJ249" i="85"/>
  <c r="AI249" i="85"/>
  <c r="AH249" i="85"/>
  <c r="AG249" i="85"/>
  <c r="AF249" i="85"/>
  <c r="AE249" i="85"/>
  <c r="AD249" i="85"/>
  <c r="AC249" i="85"/>
  <c r="AB249" i="85"/>
  <c r="AA249" i="85"/>
  <c r="Z249" i="85"/>
  <c r="Y249" i="85"/>
  <c r="X249" i="85"/>
  <c r="W249" i="85"/>
  <c r="V249" i="85"/>
  <c r="U249" i="85"/>
  <c r="T249" i="85"/>
  <c r="S249" i="85"/>
  <c r="AW247" i="85"/>
  <c r="AV247" i="85"/>
  <c r="AU247" i="85"/>
  <c r="AT247" i="85"/>
  <c r="AS247" i="85"/>
  <c r="AR247" i="85"/>
  <c r="AQ247" i="85"/>
  <c r="AP247" i="85"/>
  <c r="AO247" i="85"/>
  <c r="AN247" i="85"/>
  <c r="AM247" i="85"/>
  <c r="AL247" i="85"/>
  <c r="AK247" i="85"/>
  <c r="AJ247" i="85"/>
  <c r="AI247" i="85"/>
  <c r="AH247" i="85"/>
  <c r="AG247" i="85"/>
  <c r="AF247" i="85"/>
  <c r="AE247" i="85"/>
  <c r="AD247" i="85"/>
  <c r="AC247" i="85"/>
  <c r="AB247" i="85"/>
  <c r="AA247" i="85"/>
  <c r="Z247" i="85"/>
  <c r="Y247" i="85"/>
  <c r="X247" i="85"/>
  <c r="W247" i="85"/>
  <c r="V247" i="85"/>
  <c r="U247" i="85"/>
  <c r="T247" i="85"/>
  <c r="S247" i="85"/>
  <c r="F247" i="85"/>
  <c r="AW246" i="85"/>
  <c r="AV246" i="85"/>
  <c r="AU246" i="85"/>
  <c r="AT246" i="85"/>
  <c r="AS246" i="85"/>
  <c r="AR246" i="85"/>
  <c r="AQ246" i="85"/>
  <c r="AP246" i="85"/>
  <c r="AO246" i="85"/>
  <c r="AN246" i="85"/>
  <c r="AM246" i="85"/>
  <c r="AL246" i="85"/>
  <c r="AK246" i="85"/>
  <c r="AJ246" i="85"/>
  <c r="AI246" i="85"/>
  <c r="AH246" i="85"/>
  <c r="AG246" i="85"/>
  <c r="AF246" i="85"/>
  <c r="AE246" i="85"/>
  <c r="AD246" i="85"/>
  <c r="AC246" i="85"/>
  <c r="AB246" i="85"/>
  <c r="AA246" i="85"/>
  <c r="Z246" i="85"/>
  <c r="Y246" i="85"/>
  <c r="X246" i="85"/>
  <c r="W246" i="85"/>
  <c r="V246" i="85"/>
  <c r="U246" i="85"/>
  <c r="T246" i="85"/>
  <c r="S246" i="85"/>
  <c r="AW244" i="85"/>
  <c r="AV244" i="85"/>
  <c r="AU244" i="85"/>
  <c r="AT244" i="85"/>
  <c r="AS244" i="85"/>
  <c r="AR244" i="85"/>
  <c r="AQ244" i="85"/>
  <c r="AP244" i="85"/>
  <c r="AO244" i="85"/>
  <c r="AN244" i="85"/>
  <c r="AM244" i="85"/>
  <c r="AL244" i="85"/>
  <c r="AK244" i="85"/>
  <c r="AJ244" i="85"/>
  <c r="AI244" i="85"/>
  <c r="AH244" i="85"/>
  <c r="AG244" i="85"/>
  <c r="AF244" i="85"/>
  <c r="AE244" i="85"/>
  <c r="AD244" i="85"/>
  <c r="AC244" i="85"/>
  <c r="AB244" i="85"/>
  <c r="AA244" i="85"/>
  <c r="Z244" i="85"/>
  <c r="Y244" i="85"/>
  <c r="X244" i="85"/>
  <c r="W244" i="85"/>
  <c r="V244" i="85"/>
  <c r="U244" i="85"/>
  <c r="T244" i="85"/>
  <c r="S244" i="85"/>
  <c r="AX244" i="85" s="1"/>
  <c r="AZ244" i="85" s="1"/>
  <c r="F244" i="85"/>
  <c r="AW243" i="85"/>
  <c r="AV243" i="85"/>
  <c r="AU243" i="85"/>
  <c r="AT243" i="85"/>
  <c r="AS243" i="85"/>
  <c r="AR243" i="85"/>
  <c r="AQ243" i="85"/>
  <c r="AP243" i="85"/>
  <c r="AO243" i="85"/>
  <c r="AN243" i="85"/>
  <c r="AM243" i="85"/>
  <c r="AL243" i="85"/>
  <c r="AK243" i="85"/>
  <c r="AJ243" i="85"/>
  <c r="AI243" i="85"/>
  <c r="AH243" i="85"/>
  <c r="AG243" i="85"/>
  <c r="AF243" i="85"/>
  <c r="AE243" i="85"/>
  <c r="AD243" i="85"/>
  <c r="AC243" i="85"/>
  <c r="AB243" i="85"/>
  <c r="AA243" i="85"/>
  <c r="Z243" i="85"/>
  <c r="Y243" i="85"/>
  <c r="X243" i="85"/>
  <c r="W243" i="85"/>
  <c r="V243" i="85"/>
  <c r="U243" i="85"/>
  <c r="T243" i="85"/>
  <c r="S243" i="85"/>
  <c r="AX243" i="85" s="1"/>
  <c r="AZ243" i="85" s="1"/>
  <c r="AW241" i="85"/>
  <c r="AV241" i="85"/>
  <c r="AU241" i="85"/>
  <c r="AT241" i="85"/>
  <c r="AS241" i="85"/>
  <c r="AR241" i="85"/>
  <c r="AQ241" i="85"/>
  <c r="AP241" i="85"/>
  <c r="AO241" i="85"/>
  <c r="AN241" i="85"/>
  <c r="AM241" i="85"/>
  <c r="AL241" i="85"/>
  <c r="AK241" i="85"/>
  <c r="AJ241" i="85"/>
  <c r="AI241" i="85"/>
  <c r="AH241" i="85"/>
  <c r="AG241" i="85"/>
  <c r="AF241" i="85"/>
  <c r="AE241" i="85"/>
  <c r="AD241" i="85"/>
  <c r="AC241" i="85"/>
  <c r="AB241" i="85"/>
  <c r="AA241" i="85"/>
  <c r="Z241" i="85"/>
  <c r="Y241" i="85"/>
  <c r="X241" i="85"/>
  <c r="W241" i="85"/>
  <c r="V241" i="85"/>
  <c r="U241" i="85"/>
  <c r="T241" i="85"/>
  <c r="S241" i="85"/>
  <c r="F241" i="85"/>
  <c r="AW240" i="85"/>
  <c r="AV240" i="85"/>
  <c r="AU240" i="85"/>
  <c r="AT240" i="85"/>
  <c r="AS240" i="85"/>
  <c r="AR240" i="85"/>
  <c r="AQ240" i="85"/>
  <c r="AP240" i="85"/>
  <c r="AO240" i="85"/>
  <c r="AN240" i="85"/>
  <c r="AM240" i="85"/>
  <c r="AL240" i="85"/>
  <c r="AK240" i="85"/>
  <c r="AJ240" i="85"/>
  <c r="AI240" i="85"/>
  <c r="AH240" i="85"/>
  <c r="AG240" i="85"/>
  <c r="AF240" i="85"/>
  <c r="AE240" i="85"/>
  <c r="AD240" i="85"/>
  <c r="AC240" i="85"/>
  <c r="AB240" i="85"/>
  <c r="AA240" i="85"/>
  <c r="Z240" i="85"/>
  <c r="Y240" i="85"/>
  <c r="X240" i="85"/>
  <c r="W240" i="85"/>
  <c r="V240" i="85"/>
  <c r="U240" i="85"/>
  <c r="T240" i="85"/>
  <c r="S240" i="85"/>
  <c r="AW238" i="85"/>
  <c r="AV238" i="85"/>
  <c r="AU238" i="85"/>
  <c r="AT238" i="85"/>
  <c r="AS238" i="85"/>
  <c r="AR238" i="85"/>
  <c r="AQ238" i="85"/>
  <c r="AP238" i="85"/>
  <c r="AO238" i="85"/>
  <c r="AN238" i="85"/>
  <c r="AM238" i="85"/>
  <c r="AL238" i="85"/>
  <c r="AK238" i="85"/>
  <c r="AJ238" i="85"/>
  <c r="AI238" i="85"/>
  <c r="AH238" i="85"/>
  <c r="AG238" i="85"/>
  <c r="AF238" i="85"/>
  <c r="AE238" i="85"/>
  <c r="AD238" i="85"/>
  <c r="AC238" i="85"/>
  <c r="AB238" i="85"/>
  <c r="AA238" i="85"/>
  <c r="Z238" i="85"/>
  <c r="Y238" i="85"/>
  <c r="X238" i="85"/>
  <c r="W238" i="85"/>
  <c r="V238" i="85"/>
  <c r="U238" i="85"/>
  <c r="T238" i="85"/>
  <c r="S238" i="85"/>
  <c r="F238" i="85"/>
  <c r="AW237" i="85"/>
  <c r="AV237" i="85"/>
  <c r="AU237" i="85"/>
  <c r="AT237" i="85"/>
  <c r="AS237" i="85"/>
  <c r="AR237" i="85"/>
  <c r="AQ237" i="85"/>
  <c r="AP237" i="85"/>
  <c r="AO237" i="85"/>
  <c r="AN237" i="85"/>
  <c r="AM237" i="85"/>
  <c r="AL237" i="85"/>
  <c r="AK237" i="85"/>
  <c r="AJ237" i="85"/>
  <c r="AI237" i="85"/>
  <c r="AH237" i="85"/>
  <c r="AG237" i="85"/>
  <c r="AF237" i="85"/>
  <c r="AE237" i="85"/>
  <c r="AD237" i="85"/>
  <c r="AC237" i="85"/>
  <c r="AB237" i="85"/>
  <c r="AA237" i="85"/>
  <c r="Z237" i="85"/>
  <c r="Y237" i="85"/>
  <c r="X237" i="85"/>
  <c r="W237" i="85"/>
  <c r="V237" i="85"/>
  <c r="U237" i="85"/>
  <c r="T237" i="85"/>
  <c r="S237" i="85"/>
  <c r="AW235" i="85"/>
  <c r="AV235" i="85"/>
  <c r="AU235" i="85"/>
  <c r="AT235" i="85"/>
  <c r="AS235" i="85"/>
  <c r="AR235" i="85"/>
  <c r="AQ235" i="85"/>
  <c r="AP235" i="85"/>
  <c r="AO235" i="85"/>
  <c r="AN235" i="85"/>
  <c r="AM235" i="85"/>
  <c r="AL235" i="85"/>
  <c r="AK235" i="85"/>
  <c r="AJ235" i="85"/>
  <c r="AI235" i="85"/>
  <c r="AH235" i="85"/>
  <c r="AG235" i="85"/>
  <c r="AF235" i="85"/>
  <c r="AE235" i="85"/>
  <c r="AD235" i="85"/>
  <c r="AC235" i="85"/>
  <c r="AB235" i="85"/>
  <c r="AA235" i="85"/>
  <c r="Z235" i="85"/>
  <c r="Y235" i="85"/>
  <c r="X235" i="85"/>
  <c r="W235" i="85"/>
  <c r="V235" i="85"/>
  <c r="U235" i="85"/>
  <c r="T235" i="85"/>
  <c r="S235" i="85"/>
  <c r="F235" i="85"/>
  <c r="AW234" i="85"/>
  <c r="AV234" i="85"/>
  <c r="AU234" i="85"/>
  <c r="AT234" i="85"/>
  <c r="AS234" i="85"/>
  <c r="AR234" i="85"/>
  <c r="AQ234" i="85"/>
  <c r="AP234" i="85"/>
  <c r="AO234" i="85"/>
  <c r="AN234" i="85"/>
  <c r="AM234" i="85"/>
  <c r="AL234" i="85"/>
  <c r="AK234" i="85"/>
  <c r="AJ234" i="85"/>
  <c r="AI234" i="85"/>
  <c r="AH234" i="85"/>
  <c r="AG234" i="85"/>
  <c r="AF234" i="85"/>
  <c r="AE234" i="85"/>
  <c r="AD234" i="85"/>
  <c r="AC234" i="85"/>
  <c r="AB234" i="85"/>
  <c r="AA234" i="85"/>
  <c r="Z234" i="85"/>
  <c r="Y234" i="85"/>
  <c r="X234" i="85"/>
  <c r="W234" i="85"/>
  <c r="V234" i="85"/>
  <c r="U234" i="85"/>
  <c r="T234" i="85"/>
  <c r="S234" i="85"/>
  <c r="AW232" i="85"/>
  <c r="AV232" i="85"/>
  <c r="AU232" i="85"/>
  <c r="AT232" i="85"/>
  <c r="AS232" i="85"/>
  <c r="AR232" i="85"/>
  <c r="AQ232" i="85"/>
  <c r="AP232" i="85"/>
  <c r="AO232" i="85"/>
  <c r="AN232" i="85"/>
  <c r="AM232" i="85"/>
  <c r="AL232" i="85"/>
  <c r="AK232" i="85"/>
  <c r="AJ232" i="85"/>
  <c r="AI232" i="85"/>
  <c r="AH232" i="85"/>
  <c r="AG232" i="85"/>
  <c r="AF232" i="85"/>
  <c r="AE232" i="85"/>
  <c r="AD232" i="85"/>
  <c r="AC232" i="85"/>
  <c r="AB232" i="85"/>
  <c r="AA232" i="85"/>
  <c r="Z232" i="85"/>
  <c r="Y232" i="85"/>
  <c r="X232" i="85"/>
  <c r="W232" i="85"/>
  <c r="V232" i="85"/>
  <c r="U232" i="85"/>
  <c r="T232" i="85"/>
  <c r="S232" i="85"/>
  <c r="AX232" i="85" s="1"/>
  <c r="AZ232" i="85" s="1"/>
  <c r="F232" i="85"/>
  <c r="AW231" i="85"/>
  <c r="AV231" i="85"/>
  <c r="AU231" i="85"/>
  <c r="AT231" i="85"/>
  <c r="AS231" i="85"/>
  <c r="AR231" i="85"/>
  <c r="AQ231" i="85"/>
  <c r="AP231" i="85"/>
  <c r="AO231" i="85"/>
  <c r="AN231" i="85"/>
  <c r="AM231" i="85"/>
  <c r="AL231" i="85"/>
  <c r="AK231" i="85"/>
  <c r="AJ231" i="85"/>
  <c r="AI231" i="85"/>
  <c r="AH231" i="85"/>
  <c r="AG231" i="85"/>
  <c r="AF231" i="85"/>
  <c r="AE231" i="85"/>
  <c r="AD231" i="85"/>
  <c r="AC231" i="85"/>
  <c r="AB231" i="85"/>
  <c r="AA231" i="85"/>
  <c r="Z231" i="85"/>
  <c r="Y231" i="85"/>
  <c r="X231" i="85"/>
  <c r="W231" i="85"/>
  <c r="V231" i="85"/>
  <c r="U231" i="85"/>
  <c r="T231" i="85"/>
  <c r="S231" i="85"/>
  <c r="AX231" i="85" s="1"/>
  <c r="AZ231" i="85" s="1"/>
  <c r="AW229" i="85"/>
  <c r="AV229" i="85"/>
  <c r="AU229" i="85"/>
  <c r="AT229" i="85"/>
  <c r="AS229" i="85"/>
  <c r="AR229" i="85"/>
  <c r="AQ229" i="85"/>
  <c r="AP229" i="85"/>
  <c r="AO229" i="85"/>
  <c r="AN229" i="85"/>
  <c r="AM229" i="85"/>
  <c r="AL229" i="85"/>
  <c r="AK229" i="85"/>
  <c r="AJ229" i="85"/>
  <c r="AI229" i="85"/>
  <c r="AH229" i="85"/>
  <c r="AG229" i="85"/>
  <c r="AF229" i="85"/>
  <c r="AE229" i="85"/>
  <c r="AD229" i="85"/>
  <c r="AC229" i="85"/>
  <c r="AB229" i="85"/>
  <c r="AA229" i="85"/>
  <c r="Z229" i="85"/>
  <c r="Y229" i="85"/>
  <c r="X229" i="85"/>
  <c r="W229" i="85"/>
  <c r="V229" i="85"/>
  <c r="U229" i="85"/>
  <c r="T229" i="85"/>
  <c r="S229" i="85"/>
  <c r="F229" i="85"/>
  <c r="AW228" i="85"/>
  <c r="AV228" i="85"/>
  <c r="AU228" i="85"/>
  <c r="AT228" i="85"/>
  <c r="AS228" i="85"/>
  <c r="AR228" i="85"/>
  <c r="AQ228" i="85"/>
  <c r="AP228" i="85"/>
  <c r="AO228" i="85"/>
  <c r="AN228" i="85"/>
  <c r="AM228" i="85"/>
  <c r="AL228" i="85"/>
  <c r="AK228" i="85"/>
  <c r="AJ228" i="85"/>
  <c r="AI228" i="85"/>
  <c r="AH228" i="85"/>
  <c r="AG228" i="85"/>
  <c r="AF228" i="85"/>
  <c r="AE228" i="85"/>
  <c r="AD228" i="85"/>
  <c r="AC228" i="85"/>
  <c r="AB228" i="85"/>
  <c r="AA228" i="85"/>
  <c r="Z228" i="85"/>
  <c r="Y228" i="85"/>
  <c r="X228" i="85"/>
  <c r="W228" i="85"/>
  <c r="V228" i="85"/>
  <c r="U228" i="85"/>
  <c r="T228" i="85"/>
  <c r="S228" i="85"/>
  <c r="AW226" i="85"/>
  <c r="AV226" i="85"/>
  <c r="AU226" i="85"/>
  <c r="AT226" i="85"/>
  <c r="AS226" i="85"/>
  <c r="AR226" i="85"/>
  <c r="AQ226" i="85"/>
  <c r="AP226" i="85"/>
  <c r="AO226" i="85"/>
  <c r="AN226" i="85"/>
  <c r="AM226" i="85"/>
  <c r="AL226" i="85"/>
  <c r="AK226" i="85"/>
  <c r="AJ226" i="85"/>
  <c r="AI226" i="85"/>
  <c r="AH226" i="85"/>
  <c r="AG226" i="85"/>
  <c r="AF226" i="85"/>
  <c r="AE226" i="85"/>
  <c r="AD226" i="85"/>
  <c r="AC226" i="85"/>
  <c r="AB226" i="85"/>
  <c r="AA226" i="85"/>
  <c r="Z226" i="85"/>
  <c r="Y226" i="85"/>
  <c r="X226" i="85"/>
  <c r="W226" i="85"/>
  <c r="V226" i="85"/>
  <c r="U226" i="85"/>
  <c r="T226" i="85"/>
  <c r="S226" i="85"/>
  <c r="F226" i="85"/>
  <c r="AW225" i="85"/>
  <c r="AV225" i="85"/>
  <c r="AU225" i="85"/>
  <c r="AT225" i="85"/>
  <c r="AS225" i="85"/>
  <c r="AR225" i="85"/>
  <c r="AQ225" i="85"/>
  <c r="AP225" i="85"/>
  <c r="AO225" i="85"/>
  <c r="AN225" i="85"/>
  <c r="AM225" i="85"/>
  <c r="AL225" i="85"/>
  <c r="AK225" i="85"/>
  <c r="AJ225" i="85"/>
  <c r="AI225" i="85"/>
  <c r="AH225" i="85"/>
  <c r="AG225" i="85"/>
  <c r="AF225" i="85"/>
  <c r="AE225" i="85"/>
  <c r="AD225" i="85"/>
  <c r="AC225" i="85"/>
  <c r="AB225" i="85"/>
  <c r="AA225" i="85"/>
  <c r="Z225" i="85"/>
  <c r="Y225" i="85"/>
  <c r="X225" i="85"/>
  <c r="W225" i="85"/>
  <c r="V225" i="85"/>
  <c r="U225" i="85"/>
  <c r="T225" i="85"/>
  <c r="S225" i="85"/>
  <c r="AW223" i="85"/>
  <c r="AV223" i="85"/>
  <c r="AU223" i="85"/>
  <c r="AT223" i="85"/>
  <c r="AS223" i="85"/>
  <c r="AR223" i="85"/>
  <c r="AQ223" i="85"/>
  <c r="AP223" i="85"/>
  <c r="AO223" i="85"/>
  <c r="AN223" i="85"/>
  <c r="AM223" i="85"/>
  <c r="AL223" i="85"/>
  <c r="AK223" i="85"/>
  <c r="AJ223" i="85"/>
  <c r="AI223" i="85"/>
  <c r="AH223" i="85"/>
  <c r="AG223" i="85"/>
  <c r="AF223" i="85"/>
  <c r="AE223" i="85"/>
  <c r="AD223" i="85"/>
  <c r="AC223" i="85"/>
  <c r="AB223" i="85"/>
  <c r="AA223" i="85"/>
  <c r="Z223" i="85"/>
  <c r="Y223" i="85"/>
  <c r="X223" i="85"/>
  <c r="W223" i="85"/>
  <c r="V223" i="85"/>
  <c r="U223" i="85"/>
  <c r="T223" i="85"/>
  <c r="S223" i="85"/>
  <c r="F223" i="85"/>
  <c r="AW222" i="85"/>
  <c r="AV222" i="85"/>
  <c r="AU222" i="85"/>
  <c r="AT222" i="85"/>
  <c r="AS222" i="85"/>
  <c r="AR222" i="85"/>
  <c r="AQ222" i="85"/>
  <c r="AP222" i="85"/>
  <c r="AO222" i="85"/>
  <c r="AN222" i="85"/>
  <c r="AM222" i="85"/>
  <c r="AL222" i="85"/>
  <c r="AK222" i="85"/>
  <c r="AJ222" i="85"/>
  <c r="AI222" i="85"/>
  <c r="AH222" i="85"/>
  <c r="AG222" i="85"/>
  <c r="AF222" i="85"/>
  <c r="AE222" i="85"/>
  <c r="AD222" i="85"/>
  <c r="AC222" i="85"/>
  <c r="AB222" i="85"/>
  <c r="AA222" i="85"/>
  <c r="Z222" i="85"/>
  <c r="Y222" i="85"/>
  <c r="X222" i="85"/>
  <c r="W222" i="85"/>
  <c r="V222" i="85"/>
  <c r="U222" i="85"/>
  <c r="T222" i="85"/>
  <c r="S222" i="85"/>
  <c r="AW220" i="85"/>
  <c r="AV220" i="85"/>
  <c r="AU220" i="85"/>
  <c r="AT220" i="85"/>
  <c r="AS220" i="85"/>
  <c r="AR220" i="85"/>
  <c r="AQ220" i="85"/>
  <c r="AP220" i="85"/>
  <c r="AO220" i="85"/>
  <c r="AN220" i="85"/>
  <c r="AM220" i="85"/>
  <c r="AL220" i="85"/>
  <c r="AK220" i="85"/>
  <c r="AJ220" i="85"/>
  <c r="AI220" i="85"/>
  <c r="AH220" i="85"/>
  <c r="AG220" i="85"/>
  <c r="AF220" i="85"/>
  <c r="AE220" i="85"/>
  <c r="AD220" i="85"/>
  <c r="AC220" i="85"/>
  <c r="AB220" i="85"/>
  <c r="AA220" i="85"/>
  <c r="Z220" i="85"/>
  <c r="Y220" i="85"/>
  <c r="X220" i="85"/>
  <c r="W220" i="85"/>
  <c r="V220" i="85"/>
  <c r="U220" i="85"/>
  <c r="T220" i="85"/>
  <c r="S220" i="85"/>
  <c r="AX220" i="85" s="1"/>
  <c r="AZ220" i="85" s="1"/>
  <c r="F220" i="85"/>
  <c r="AW219" i="85"/>
  <c r="AV219" i="85"/>
  <c r="AU219" i="85"/>
  <c r="AT219" i="85"/>
  <c r="AS219" i="85"/>
  <c r="AR219" i="85"/>
  <c r="AQ219" i="85"/>
  <c r="AP219" i="85"/>
  <c r="AO219" i="85"/>
  <c r="AN219" i="85"/>
  <c r="AM219" i="85"/>
  <c r="AL219" i="85"/>
  <c r="AK219" i="85"/>
  <c r="AJ219" i="85"/>
  <c r="AI219" i="85"/>
  <c r="AH219" i="85"/>
  <c r="AG219" i="85"/>
  <c r="AF219" i="85"/>
  <c r="AE219" i="85"/>
  <c r="AD219" i="85"/>
  <c r="AC219" i="85"/>
  <c r="AB219" i="85"/>
  <c r="AA219" i="85"/>
  <c r="Z219" i="85"/>
  <c r="Y219" i="85"/>
  <c r="X219" i="85"/>
  <c r="W219" i="85"/>
  <c r="V219" i="85"/>
  <c r="U219" i="85"/>
  <c r="T219" i="85"/>
  <c r="S219" i="85"/>
  <c r="AW217" i="85"/>
  <c r="AV217" i="85"/>
  <c r="AU217" i="85"/>
  <c r="AT217" i="85"/>
  <c r="AS217" i="85"/>
  <c r="AR217" i="85"/>
  <c r="AQ217" i="85"/>
  <c r="AP217" i="85"/>
  <c r="AO217" i="85"/>
  <c r="AN217" i="85"/>
  <c r="AM217" i="85"/>
  <c r="AL217" i="85"/>
  <c r="AK217" i="85"/>
  <c r="AJ217" i="85"/>
  <c r="AI217" i="85"/>
  <c r="AH217" i="85"/>
  <c r="AG217" i="85"/>
  <c r="AF217" i="85"/>
  <c r="AE217" i="85"/>
  <c r="AD217" i="85"/>
  <c r="AC217" i="85"/>
  <c r="AB217" i="85"/>
  <c r="AA217" i="85"/>
  <c r="Z217" i="85"/>
  <c r="Y217" i="85"/>
  <c r="X217" i="85"/>
  <c r="W217" i="85"/>
  <c r="V217" i="85"/>
  <c r="U217" i="85"/>
  <c r="T217" i="85"/>
  <c r="S217" i="85"/>
  <c r="F217" i="85"/>
  <c r="AW216" i="85"/>
  <c r="AV216" i="85"/>
  <c r="AU216" i="85"/>
  <c r="AT216" i="85"/>
  <c r="AS216" i="85"/>
  <c r="AR216" i="85"/>
  <c r="AQ216" i="85"/>
  <c r="AP216" i="85"/>
  <c r="AO216" i="85"/>
  <c r="AN216" i="85"/>
  <c r="AM216" i="85"/>
  <c r="AL216" i="85"/>
  <c r="AK216" i="85"/>
  <c r="AJ216" i="85"/>
  <c r="AI216" i="85"/>
  <c r="AH216" i="85"/>
  <c r="AG216" i="85"/>
  <c r="AF216" i="85"/>
  <c r="AE216" i="85"/>
  <c r="AD216" i="85"/>
  <c r="AC216" i="85"/>
  <c r="AB216" i="85"/>
  <c r="AA216" i="85"/>
  <c r="Z216" i="85"/>
  <c r="Y216" i="85"/>
  <c r="X216" i="85"/>
  <c r="W216" i="85"/>
  <c r="V216" i="85"/>
  <c r="U216" i="85"/>
  <c r="T216" i="85"/>
  <c r="S216" i="85"/>
  <c r="AW214" i="85"/>
  <c r="AV214" i="85"/>
  <c r="AU214" i="85"/>
  <c r="AT214" i="85"/>
  <c r="AS214" i="85"/>
  <c r="AR214" i="85"/>
  <c r="AQ214" i="85"/>
  <c r="AP214" i="85"/>
  <c r="AO214" i="85"/>
  <c r="AN214" i="85"/>
  <c r="AM214" i="85"/>
  <c r="AL214" i="85"/>
  <c r="AK214" i="85"/>
  <c r="AJ214" i="85"/>
  <c r="AI214" i="85"/>
  <c r="AH214" i="85"/>
  <c r="AG214" i="85"/>
  <c r="AF214" i="85"/>
  <c r="AE214" i="85"/>
  <c r="AD214" i="85"/>
  <c r="AC214" i="85"/>
  <c r="AB214" i="85"/>
  <c r="AA214" i="85"/>
  <c r="Z214" i="85"/>
  <c r="Y214" i="85"/>
  <c r="X214" i="85"/>
  <c r="W214" i="85"/>
  <c r="V214" i="85"/>
  <c r="U214" i="85"/>
  <c r="T214" i="85"/>
  <c r="S214" i="85"/>
  <c r="F214" i="85"/>
  <c r="AW213" i="85"/>
  <c r="AV213" i="85"/>
  <c r="AU213" i="85"/>
  <c r="AT213" i="85"/>
  <c r="AS213" i="85"/>
  <c r="AR213" i="85"/>
  <c r="AQ213" i="85"/>
  <c r="AP213" i="85"/>
  <c r="AO213" i="85"/>
  <c r="AN213" i="85"/>
  <c r="AM213" i="85"/>
  <c r="AL213" i="85"/>
  <c r="AK213" i="85"/>
  <c r="AJ213" i="85"/>
  <c r="AI213" i="85"/>
  <c r="AH213" i="85"/>
  <c r="AG213" i="85"/>
  <c r="AF213" i="85"/>
  <c r="AE213" i="85"/>
  <c r="AD213" i="85"/>
  <c r="AC213" i="85"/>
  <c r="AB213" i="85"/>
  <c r="AA213" i="85"/>
  <c r="Z213" i="85"/>
  <c r="Y213" i="85"/>
  <c r="X213" i="85"/>
  <c r="W213" i="85"/>
  <c r="V213" i="85"/>
  <c r="U213" i="85"/>
  <c r="T213" i="85"/>
  <c r="S213" i="85"/>
  <c r="AW211" i="85"/>
  <c r="AV211" i="85"/>
  <c r="AU211" i="85"/>
  <c r="AT211" i="85"/>
  <c r="AS211" i="85"/>
  <c r="AR211" i="85"/>
  <c r="AQ211" i="85"/>
  <c r="AP211" i="85"/>
  <c r="AO211" i="85"/>
  <c r="AN211" i="85"/>
  <c r="AM211" i="85"/>
  <c r="AL211" i="85"/>
  <c r="AK211" i="85"/>
  <c r="AJ211" i="85"/>
  <c r="AI211" i="85"/>
  <c r="AH211" i="85"/>
  <c r="AG211" i="85"/>
  <c r="AF211" i="85"/>
  <c r="AE211" i="85"/>
  <c r="AD211" i="85"/>
  <c r="AC211" i="85"/>
  <c r="AB211" i="85"/>
  <c r="AA211" i="85"/>
  <c r="Z211" i="85"/>
  <c r="Y211" i="85"/>
  <c r="X211" i="85"/>
  <c r="W211" i="85"/>
  <c r="V211" i="85"/>
  <c r="U211" i="85"/>
  <c r="T211" i="85"/>
  <c r="S211" i="85"/>
  <c r="F211" i="85"/>
  <c r="AW210" i="85"/>
  <c r="AV210" i="85"/>
  <c r="AU210" i="85"/>
  <c r="AT210" i="85"/>
  <c r="AS210" i="85"/>
  <c r="AR210" i="85"/>
  <c r="AQ210" i="85"/>
  <c r="AP210" i="85"/>
  <c r="AO210" i="85"/>
  <c r="AN210" i="85"/>
  <c r="AM210" i="85"/>
  <c r="AL210" i="85"/>
  <c r="AK210" i="85"/>
  <c r="AJ210" i="85"/>
  <c r="AI210" i="85"/>
  <c r="AH210" i="85"/>
  <c r="AG210" i="85"/>
  <c r="AF210" i="85"/>
  <c r="AE210" i="85"/>
  <c r="AD210" i="85"/>
  <c r="AC210" i="85"/>
  <c r="AB210" i="85"/>
  <c r="AA210" i="85"/>
  <c r="Z210" i="85"/>
  <c r="Y210" i="85"/>
  <c r="X210" i="85"/>
  <c r="W210" i="85"/>
  <c r="V210" i="85"/>
  <c r="U210" i="85"/>
  <c r="T210" i="85"/>
  <c r="AX210" i="85" s="1"/>
  <c r="AZ210" i="85" s="1"/>
  <c r="S210" i="85"/>
  <c r="AW208" i="85"/>
  <c r="AV208" i="85"/>
  <c r="AU208" i="85"/>
  <c r="AT208" i="85"/>
  <c r="AS208" i="85"/>
  <c r="AR208" i="85"/>
  <c r="AQ208" i="85"/>
  <c r="AP208" i="85"/>
  <c r="AO208" i="85"/>
  <c r="AN208" i="85"/>
  <c r="AM208" i="85"/>
  <c r="AL208" i="85"/>
  <c r="AK208" i="85"/>
  <c r="AJ208" i="85"/>
  <c r="AI208" i="85"/>
  <c r="AH208" i="85"/>
  <c r="AG208" i="85"/>
  <c r="AF208" i="85"/>
  <c r="AE208" i="85"/>
  <c r="AD208" i="85"/>
  <c r="AC208" i="85"/>
  <c r="AB208" i="85"/>
  <c r="AA208" i="85"/>
  <c r="Z208" i="85"/>
  <c r="Y208" i="85"/>
  <c r="X208" i="85"/>
  <c r="W208" i="85"/>
  <c r="V208" i="85"/>
  <c r="U208" i="85"/>
  <c r="T208" i="85"/>
  <c r="S208" i="85"/>
  <c r="F208" i="85"/>
  <c r="AW207" i="85"/>
  <c r="AV207" i="85"/>
  <c r="AU207" i="85"/>
  <c r="AT207" i="85"/>
  <c r="AS207" i="85"/>
  <c r="AR207" i="85"/>
  <c r="AQ207" i="85"/>
  <c r="AP207" i="85"/>
  <c r="AO207" i="85"/>
  <c r="AN207" i="85"/>
  <c r="AM207" i="85"/>
  <c r="AL207" i="85"/>
  <c r="AK207" i="85"/>
  <c r="AJ207" i="85"/>
  <c r="AI207" i="85"/>
  <c r="AH207" i="85"/>
  <c r="AG207" i="85"/>
  <c r="AF207" i="85"/>
  <c r="AE207" i="85"/>
  <c r="AD207" i="85"/>
  <c r="AC207" i="85"/>
  <c r="AB207" i="85"/>
  <c r="AA207" i="85"/>
  <c r="Z207" i="85"/>
  <c r="Y207" i="85"/>
  <c r="X207" i="85"/>
  <c r="W207" i="85"/>
  <c r="V207" i="85"/>
  <c r="U207" i="85"/>
  <c r="T207" i="85"/>
  <c r="S207" i="85"/>
  <c r="AW205" i="85"/>
  <c r="AV205" i="85"/>
  <c r="AU205" i="85"/>
  <c r="AT205" i="85"/>
  <c r="AS205" i="85"/>
  <c r="AR205" i="85"/>
  <c r="AQ205" i="85"/>
  <c r="AP205" i="85"/>
  <c r="AO205" i="85"/>
  <c r="AN205" i="85"/>
  <c r="AM205" i="85"/>
  <c r="AL205" i="85"/>
  <c r="AK205" i="85"/>
  <c r="AJ205" i="85"/>
  <c r="AI205" i="85"/>
  <c r="AH205" i="85"/>
  <c r="AG205" i="85"/>
  <c r="AF205" i="85"/>
  <c r="AE205" i="85"/>
  <c r="AD205" i="85"/>
  <c r="AC205" i="85"/>
  <c r="AB205" i="85"/>
  <c r="AA205" i="85"/>
  <c r="Z205" i="85"/>
  <c r="Y205" i="85"/>
  <c r="X205" i="85"/>
  <c r="W205" i="85"/>
  <c r="V205" i="85"/>
  <c r="U205" i="85"/>
  <c r="T205" i="85"/>
  <c r="S205" i="85"/>
  <c r="F205" i="85"/>
  <c r="AW204" i="85"/>
  <c r="AV204" i="85"/>
  <c r="AU204" i="85"/>
  <c r="AT204" i="85"/>
  <c r="AS204" i="85"/>
  <c r="AR204" i="85"/>
  <c r="AQ204" i="85"/>
  <c r="AP204" i="85"/>
  <c r="AO204" i="85"/>
  <c r="AN204" i="85"/>
  <c r="AM204" i="85"/>
  <c r="AL204" i="85"/>
  <c r="AK204" i="85"/>
  <c r="AJ204" i="85"/>
  <c r="AI204" i="85"/>
  <c r="AH204" i="85"/>
  <c r="AG204" i="85"/>
  <c r="AF204" i="85"/>
  <c r="AE204" i="85"/>
  <c r="AD204" i="85"/>
  <c r="AC204" i="85"/>
  <c r="AB204" i="85"/>
  <c r="AA204" i="85"/>
  <c r="Z204" i="85"/>
  <c r="Y204" i="85"/>
  <c r="X204" i="85"/>
  <c r="W204" i="85"/>
  <c r="V204" i="85"/>
  <c r="U204" i="85"/>
  <c r="T204" i="85"/>
  <c r="S204" i="85"/>
  <c r="AW202" i="85"/>
  <c r="AV202" i="85"/>
  <c r="AU202" i="85"/>
  <c r="AT202" i="85"/>
  <c r="AS202" i="85"/>
  <c r="AR202" i="85"/>
  <c r="AQ202" i="85"/>
  <c r="AP202" i="85"/>
  <c r="AO202" i="85"/>
  <c r="AN202" i="85"/>
  <c r="AM202" i="85"/>
  <c r="AL202" i="85"/>
  <c r="AK202" i="85"/>
  <c r="AJ202" i="85"/>
  <c r="AI202" i="85"/>
  <c r="AH202" i="85"/>
  <c r="AG202" i="85"/>
  <c r="AF202" i="85"/>
  <c r="AE202" i="85"/>
  <c r="AD202" i="85"/>
  <c r="AC202" i="85"/>
  <c r="AB202" i="85"/>
  <c r="AA202" i="85"/>
  <c r="Z202" i="85"/>
  <c r="Y202" i="85"/>
  <c r="X202" i="85"/>
  <c r="W202" i="85"/>
  <c r="V202" i="85"/>
  <c r="U202" i="85"/>
  <c r="T202" i="85"/>
  <c r="S202" i="85"/>
  <c r="F202" i="85"/>
  <c r="AW201" i="85"/>
  <c r="AV201" i="85"/>
  <c r="AU201" i="85"/>
  <c r="AT201" i="85"/>
  <c r="AS201" i="85"/>
  <c r="AR201" i="85"/>
  <c r="AQ201" i="85"/>
  <c r="AP201" i="85"/>
  <c r="AO201" i="85"/>
  <c r="AN201" i="85"/>
  <c r="AM201" i="85"/>
  <c r="AL201" i="85"/>
  <c r="AK201" i="85"/>
  <c r="AJ201" i="85"/>
  <c r="AI201" i="85"/>
  <c r="AH201" i="85"/>
  <c r="AG201" i="85"/>
  <c r="AF201" i="85"/>
  <c r="AE201" i="85"/>
  <c r="AD201" i="85"/>
  <c r="AC201" i="85"/>
  <c r="AB201" i="85"/>
  <c r="AA201" i="85"/>
  <c r="Z201" i="85"/>
  <c r="Y201" i="85"/>
  <c r="X201" i="85"/>
  <c r="W201" i="85"/>
  <c r="V201" i="85"/>
  <c r="U201" i="85"/>
  <c r="T201" i="85"/>
  <c r="S201" i="85"/>
  <c r="AW199" i="85"/>
  <c r="AV199" i="85"/>
  <c r="AU199" i="85"/>
  <c r="AT199" i="85"/>
  <c r="AS199" i="85"/>
  <c r="AR199" i="85"/>
  <c r="AQ199" i="85"/>
  <c r="AP199" i="85"/>
  <c r="AO199" i="85"/>
  <c r="AN199" i="85"/>
  <c r="AM199" i="85"/>
  <c r="AL199" i="85"/>
  <c r="AK199" i="85"/>
  <c r="AJ199" i="85"/>
  <c r="AI199" i="85"/>
  <c r="AH199" i="85"/>
  <c r="AG199" i="85"/>
  <c r="AF199" i="85"/>
  <c r="AE199" i="85"/>
  <c r="AD199" i="85"/>
  <c r="AC199" i="85"/>
  <c r="AB199" i="85"/>
  <c r="AA199" i="85"/>
  <c r="Z199" i="85"/>
  <c r="Y199" i="85"/>
  <c r="X199" i="85"/>
  <c r="W199" i="85"/>
  <c r="V199" i="85"/>
  <c r="U199" i="85"/>
  <c r="T199" i="85"/>
  <c r="AX199" i="85" s="1"/>
  <c r="AZ199" i="85" s="1"/>
  <c r="S199" i="85"/>
  <c r="F199" i="85"/>
  <c r="AW198" i="85"/>
  <c r="AV198" i="85"/>
  <c r="AU198" i="85"/>
  <c r="AT198" i="85"/>
  <c r="AS198" i="85"/>
  <c r="AR198" i="85"/>
  <c r="AQ198" i="85"/>
  <c r="AP198" i="85"/>
  <c r="AO198" i="85"/>
  <c r="AN198" i="85"/>
  <c r="AM198" i="85"/>
  <c r="AL198" i="85"/>
  <c r="AK198" i="85"/>
  <c r="AJ198" i="85"/>
  <c r="AI198" i="85"/>
  <c r="AH198" i="85"/>
  <c r="AG198" i="85"/>
  <c r="AF198" i="85"/>
  <c r="AE198" i="85"/>
  <c r="AD198" i="85"/>
  <c r="AC198" i="85"/>
  <c r="AB198" i="85"/>
  <c r="AA198" i="85"/>
  <c r="Z198" i="85"/>
  <c r="Y198" i="85"/>
  <c r="X198" i="85"/>
  <c r="W198" i="85"/>
  <c r="V198" i="85"/>
  <c r="U198" i="85"/>
  <c r="T198" i="85"/>
  <c r="AX198" i="85" s="1"/>
  <c r="AZ198" i="85" s="1"/>
  <c r="S198" i="85"/>
  <c r="AW196" i="85"/>
  <c r="AV196" i="85"/>
  <c r="AU196" i="85"/>
  <c r="AT196" i="85"/>
  <c r="AS196" i="85"/>
  <c r="AR196" i="85"/>
  <c r="AQ196" i="85"/>
  <c r="AP196" i="85"/>
  <c r="AO196" i="85"/>
  <c r="AN196" i="85"/>
  <c r="AM196" i="85"/>
  <c r="AL196" i="85"/>
  <c r="AK196" i="85"/>
  <c r="AJ196" i="85"/>
  <c r="AI196" i="85"/>
  <c r="AH196" i="85"/>
  <c r="AG196" i="85"/>
  <c r="AF196" i="85"/>
  <c r="AE196" i="85"/>
  <c r="AD196" i="85"/>
  <c r="AC196" i="85"/>
  <c r="AB196" i="85"/>
  <c r="AA196" i="85"/>
  <c r="Z196" i="85"/>
  <c r="Y196" i="85"/>
  <c r="X196" i="85"/>
  <c r="W196" i="85"/>
  <c r="V196" i="85"/>
  <c r="U196" i="85"/>
  <c r="T196" i="85"/>
  <c r="S196" i="85"/>
  <c r="F196" i="85"/>
  <c r="AW195" i="85"/>
  <c r="AV195" i="85"/>
  <c r="AU195" i="85"/>
  <c r="AT195" i="85"/>
  <c r="AS195" i="85"/>
  <c r="AR195" i="85"/>
  <c r="AQ195" i="85"/>
  <c r="AP195" i="85"/>
  <c r="AO195" i="85"/>
  <c r="AN195" i="85"/>
  <c r="AM195" i="85"/>
  <c r="AL195" i="85"/>
  <c r="AK195" i="85"/>
  <c r="AJ195" i="85"/>
  <c r="AI195" i="85"/>
  <c r="AH195" i="85"/>
  <c r="AG195" i="85"/>
  <c r="AF195" i="85"/>
  <c r="AE195" i="85"/>
  <c r="AD195" i="85"/>
  <c r="AC195" i="85"/>
  <c r="AB195" i="85"/>
  <c r="AA195" i="85"/>
  <c r="Z195" i="85"/>
  <c r="Y195" i="85"/>
  <c r="X195" i="85"/>
  <c r="W195" i="85"/>
  <c r="V195" i="85"/>
  <c r="U195" i="85"/>
  <c r="T195" i="85"/>
  <c r="S195" i="85"/>
  <c r="AW193" i="85"/>
  <c r="AV193" i="85"/>
  <c r="AU193" i="85"/>
  <c r="AT193" i="85"/>
  <c r="AS193" i="85"/>
  <c r="AR193" i="85"/>
  <c r="AQ193" i="85"/>
  <c r="AP193" i="85"/>
  <c r="AO193" i="85"/>
  <c r="AN193" i="85"/>
  <c r="AM193" i="85"/>
  <c r="AL193" i="85"/>
  <c r="AK193" i="85"/>
  <c r="AJ193" i="85"/>
  <c r="AI193" i="85"/>
  <c r="AH193" i="85"/>
  <c r="AG193" i="85"/>
  <c r="AF193" i="85"/>
  <c r="AE193" i="85"/>
  <c r="AD193" i="85"/>
  <c r="AC193" i="85"/>
  <c r="AB193" i="85"/>
  <c r="AA193" i="85"/>
  <c r="Z193" i="85"/>
  <c r="Y193" i="85"/>
  <c r="X193" i="85"/>
  <c r="W193" i="85"/>
  <c r="V193" i="85"/>
  <c r="U193" i="85"/>
  <c r="T193" i="85"/>
  <c r="S193" i="85"/>
  <c r="F193" i="85"/>
  <c r="AW192" i="85"/>
  <c r="AV192" i="85"/>
  <c r="AU192" i="85"/>
  <c r="AT192" i="85"/>
  <c r="AS192" i="85"/>
  <c r="AR192" i="85"/>
  <c r="AQ192" i="85"/>
  <c r="AP192" i="85"/>
  <c r="AO192" i="85"/>
  <c r="AN192" i="85"/>
  <c r="AM192" i="85"/>
  <c r="AL192" i="85"/>
  <c r="AK192" i="85"/>
  <c r="AJ192" i="85"/>
  <c r="AI192" i="85"/>
  <c r="AH192" i="85"/>
  <c r="AG192" i="85"/>
  <c r="AF192" i="85"/>
  <c r="AE192" i="85"/>
  <c r="AD192" i="85"/>
  <c r="AC192" i="85"/>
  <c r="AB192" i="85"/>
  <c r="AA192" i="85"/>
  <c r="Z192" i="85"/>
  <c r="Y192" i="85"/>
  <c r="X192" i="85"/>
  <c r="W192" i="85"/>
  <c r="V192" i="85"/>
  <c r="U192" i="85"/>
  <c r="T192" i="85"/>
  <c r="S192" i="85"/>
  <c r="AW190" i="85"/>
  <c r="AV190" i="85"/>
  <c r="AU190" i="85"/>
  <c r="AT190" i="85"/>
  <c r="AS190" i="85"/>
  <c r="AR190" i="85"/>
  <c r="AQ190" i="85"/>
  <c r="AP190" i="85"/>
  <c r="AO190" i="85"/>
  <c r="AN190" i="85"/>
  <c r="AM190" i="85"/>
  <c r="AL190" i="85"/>
  <c r="AK190" i="85"/>
  <c r="AJ190" i="85"/>
  <c r="AI190" i="85"/>
  <c r="AH190" i="85"/>
  <c r="AG190" i="85"/>
  <c r="AF190" i="85"/>
  <c r="AE190" i="85"/>
  <c r="AD190" i="85"/>
  <c r="AC190" i="85"/>
  <c r="AB190" i="85"/>
  <c r="AA190" i="85"/>
  <c r="Z190" i="85"/>
  <c r="Y190" i="85"/>
  <c r="X190" i="85"/>
  <c r="W190" i="85"/>
  <c r="V190" i="85"/>
  <c r="U190" i="85"/>
  <c r="T190" i="85"/>
  <c r="S190" i="85"/>
  <c r="F190" i="85"/>
  <c r="AW189" i="85"/>
  <c r="AV189" i="85"/>
  <c r="AU189" i="85"/>
  <c r="AT189" i="85"/>
  <c r="AS189" i="85"/>
  <c r="AR189" i="85"/>
  <c r="AQ189" i="85"/>
  <c r="AP189" i="85"/>
  <c r="AO189" i="85"/>
  <c r="AN189" i="85"/>
  <c r="AM189" i="85"/>
  <c r="AL189" i="85"/>
  <c r="AK189" i="85"/>
  <c r="AJ189" i="85"/>
  <c r="AI189" i="85"/>
  <c r="AH189" i="85"/>
  <c r="AG189" i="85"/>
  <c r="AF189" i="85"/>
  <c r="AE189" i="85"/>
  <c r="AD189" i="85"/>
  <c r="AC189" i="85"/>
  <c r="AB189" i="85"/>
  <c r="AA189" i="85"/>
  <c r="Z189" i="85"/>
  <c r="Y189" i="85"/>
  <c r="X189" i="85"/>
  <c r="W189" i="85"/>
  <c r="V189" i="85"/>
  <c r="U189" i="85"/>
  <c r="T189" i="85"/>
  <c r="S189" i="85"/>
  <c r="AW187" i="85"/>
  <c r="AV187" i="85"/>
  <c r="AU187" i="85"/>
  <c r="AT187" i="85"/>
  <c r="AS187" i="85"/>
  <c r="AR187" i="85"/>
  <c r="AQ187" i="85"/>
  <c r="AP187" i="85"/>
  <c r="AO187" i="85"/>
  <c r="AN187" i="85"/>
  <c r="AM187" i="85"/>
  <c r="AL187" i="85"/>
  <c r="AK187" i="85"/>
  <c r="AJ187" i="85"/>
  <c r="AI187" i="85"/>
  <c r="AH187" i="85"/>
  <c r="AG187" i="85"/>
  <c r="AF187" i="85"/>
  <c r="AE187" i="85"/>
  <c r="AD187" i="85"/>
  <c r="AC187" i="85"/>
  <c r="AB187" i="85"/>
  <c r="AA187" i="85"/>
  <c r="Z187" i="85"/>
  <c r="Y187" i="85"/>
  <c r="X187" i="85"/>
  <c r="W187" i="85"/>
  <c r="V187" i="85"/>
  <c r="U187" i="85"/>
  <c r="T187" i="85"/>
  <c r="AX187" i="85" s="1"/>
  <c r="AZ187" i="85" s="1"/>
  <c r="S187" i="85"/>
  <c r="F187" i="85"/>
  <c r="AW186" i="85"/>
  <c r="AV186" i="85"/>
  <c r="AU186" i="85"/>
  <c r="AT186" i="85"/>
  <c r="AS186" i="85"/>
  <c r="AR186" i="85"/>
  <c r="AQ186" i="85"/>
  <c r="AP186" i="85"/>
  <c r="AO186" i="85"/>
  <c r="AN186" i="85"/>
  <c r="AM186" i="85"/>
  <c r="AL186" i="85"/>
  <c r="AK186" i="85"/>
  <c r="AJ186" i="85"/>
  <c r="AI186" i="85"/>
  <c r="AH186" i="85"/>
  <c r="AG186" i="85"/>
  <c r="AF186" i="85"/>
  <c r="AE186" i="85"/>
  <c r="AD186" i="85"/>
  <c r="AC186" i="85"/>
  <c r="AB186" i="85"/>
  <c r="AA186" i="85"/>
  <c r="Z186" i="85"/>
  <c r="Y186" i="85"/>
  <c r="X186" i="85"/>
  <c r="W186" i="85"/>
  <c r="V186" i="85"/>
  <c r="U186" i="85"/>
  <c r="T186" i="85"/>
  <c r="AX186" i="85" s="1"/>
  <c r="AZ186" i="85" s="1"/>
  <c r="S186" i="85"/>
  <c r="AW184" i="85"/>
  <c r="AV184" i="85"/>
  <c r="AU184" i="85"/>
  <c r="AT184" i="85"/>
  <c r="AS184" i="85"/>
  <c r="AR184" i="85"/>
  <c r="AQ184" i="85"/>
  <c r="AP184" i="85"/>
  <c r="AO184" i="85"/>
  <c r="AN184" i="85"/>
  <c r="AM184" i="85"/>
  <c r="AL184" i="85"/>
  <c r="AK184" i="85"/>
  <c r="AJ184" i="85"/>
  <c r="AI184" i="85"/>
  <c r="AH184" i="85"/>
  <c r="AG184" i="85"/>
  <c r="AF184" i="85"/>
  <c r="AE184" i="85"/>
  <c r="AD184" i="85"/>
  <c r="AC184" i="85"/>
  <c r="AB184" i="85"/>
  <c r="AA184" i="85"/>
  <c r="Z184" i="85"/>
  <c r="Y184" i="85"/>
  <c r="X184" i="85"/>
  <c r="W184" i="85"/>
  <c r="V184" i="85"/>
  <c r="U184" i="85"/>
  <c r="T184" i="85"/>
  <c r="S184" i="85"/>
  <c r="F184" i="85"/>
  <c r="AW183" i="85"/>
  <c r="AV183" i="85"/>
  <c r="AU183" i="85"/>
  <c r="AT183" i="85"/>
  <c r="AS183" i="85"/>
  <c r="AR183" i="85"/>
  <c r="AQ183" i="85"/>
  <c r="AP183" i="85"/>
  <c r="AO183" i="85"/>
  <c r="AN183" i="85"/>
  <c r="AM183" i="85"/>
  <c r="AL183" i="85"/>
  <c r="AK183" i="85"/>
  <c r="AJ183" i="85"/>
  <c r="AI183" i="85"/>
  <c r="AH183" i="85"/>
  <c r="AG183" i="85"/>
  <c r="AF183" i="85"/>
  <c r="AE183" i="85"/>
  <c r="AD183" i="85"/>
  <c r="AC183" i="85"/>
  <c r="AB183" i="85"/>
  <c r="AA183" i="85"/>
  <c r="Z183" i="85"/>
  <c r="Y183" i="85"/>
  <c r="X183" i="85"/>
  <c r="W183" i="85"/>
  <c r="V183" i="85"/>
  <c r="U183" i="85"/>
  <c r="T183" i="85"/>
  <c r="S183" i="85"/>
  <c r="AW181" i="85"/>
  <c r="AV181" i="85"/>
  <c r="AU181" i="85"/>
  <c r="AT181" i="85"/>
  <c r="AS181" i="85"/>
  <c r="AR181" i="85"/>
  <c r="AQ181" i="85"/>
  <c r="AP181" i="85"/>
  <c r="AO181" i="85"/>
  <c r="AN181" i="85"/>
  <c r="AM181" i="85"/>
  <c r="AL181" i="85"/>
  <c r="AK181" i="85"/>
  <c r="AJ181" i="85"/>
  <c r="AI181" i="85"/>
  <c r="AH181" i="85"/>
  <c r="AG181" i="85"/>
  <c r="AF181" i="85"/>
  <c r="AE181" i="85"/>
  <c r="AD181" i="85"/>
  <c r="AC181" i="85"/>
  <c r="AB181" i="85"/>
  <c r="AA181" i="85"/>
  <c r="Z181" i="85"/>
  <c r="Y181" i="85"/>
  <c r="X181" i="85"/>
  <c r="W181" i="85"/>
  <c r="V181" i="85"/>
  <c r="U181" i="85"/>
  <c r="T181" i="85"/>
  <c r="S181" i="85"/>
  <c r="F181" i="85"/>
  <c r="AW180" i="85"/>
  <c r="AV180" i="85"/>
  <c r="AU180" i="85"/>
  <c r="AT180" i="85"/>
  <c r="AS180" i="85"/>
  <c r="AR180" i="85"/>
  <c r="AQ180" i="85"/>
  <c r="AP180" i="85"/>
  <c r="AO180" i="85"/>
  <c r="AN180" i="85"/>
  <c r="AM180" i="85"/>
  <c r="AL180" i="85"/>
  <c r="AK180" i="85"/>
  <c r="AJ180" i="85"/>
  <c r="AI180" i="85"/>
  <c r="AH180" i="85"/>
  <c r="AG180" i="85"/>
  <c r="AF180" i="85"/>
  <c r="AE180" i="85"/>
  <c r="AD180" i="85"/>
  <c r="AC180" i="85"/>
  <c r="AB180" i="85"/>
  <c r="AA180" i="85"/>
  <c r="Z180" i="85"/>
  <c r="Y180" i="85"/>
  <c r="X180" i="85"/>
  <c r="W180" i="85"/>
  <c r="V180" i="85"/>
  <c r="U180" i="85"/>
  <c r="T180" i="85"/>
  <c r="S180" i="85"/>
  <c r="AW178" i="85"/>
  <c r="AV178" i="85"/>
  <c r="AU178" i="85"/>
  <c r="AT178" i="85"/>
  <c r="AS178" i="85"/>
  <c r="AR178" i="85"/>
  <c r="AQ178" i="85"/>
  <c r="AP178" i="85"/>
  <c r="AO178" i="85"/>
  <c r="AN178" i="85"/>
  <c r="AM178" i="85"/>
  <c r="AL178" i="85"/>
  <c r="AK178" i="85"/>
  <c r="AJ178" i="85"/>
  <c r="AI178" i="85"/>
  <c r="AH178" i="85"/>
  <c r="AG178" i="85"/>
  <c r="AF178" i="85"/>
  <c r="AE178" i="85"/>
  <c r="AD178" i="85"/>
  <c r="AC178" i="85"/>
  <c r="AB178" i="85"/>
  <c r="AA178" i="85"/>
  <c r="Z178" i="85"/>
  <c r="Y178" i="85"/>
  <c r="X178" i="85"/>
  <c r="W178" i="85"/>
  <c r="V178" i="85"/>
  <c r="U178" i="85"/>
  <c r="T178" i="85"/>
  <c r="S178" i="85"/>
  <c r="F178" i="85"/>
  <c r="AW177" i="85"/>
  <c r="AV177" i="85"/>
  <c r="AU177" i="85"/>
  <c r="AT177" i="85"/>
  <c r="AS177" i="85"/>
  <c r="AR177" i="85"/>
  <c r="AQ177" i="85"/>
  <c r="AP177" i="85"/>
  <c r="AO177" i="85"/>
  <c r="AN177" i="85"/>
  <c r="AM177" i="85"/>
  <c r="AL177" i="85"/>
  <c r="AK177" i="85"/>
  <c r="AJ177" i="85"/>
  <c r="AI177" i="85"/>
  <c r="AH177" i="85"/>
  <c r="AG177" i="85"/>
  <c r="AF177" i="85"/>
  <c r="AE177" i="85"/>
  <c r="AD177" i="85"/>
  <c r="AC177" i="85"/>
  <c r="AB177" i="85"/>
  <c r="AA177" i="85"/>
  <c r="Z177" i="85"/>
  <c r="Y177" i="85"/>
  <c r="X177" i="85"/>
  <c r="W177" i="85"/>
  <c r="V177" i="85"/>
  <c r="U177" i="85"/>
  <c r="T177" i="85"/>
  <c r="S177" i="85"/>
  <c r="AW175" i="85"/>
  <c r="AV175" i="85"/>
  <c r="AU175" i="85"/>
  <c r="AT175" i="85"/>
  <c r="AS175" i="85"/>
  <c r="AR175" i="85"/>
  <c r="AQ175" i="85"/>
  <c r="AP175" i="85"/>
  <c r="AO175" i="85"/>
  <c r="AN175" i="85"/>
  <c r="AM175" i="85"/>
  <c r="AL175" i="85"/>
  <c r="AK175" i="85"/>
  <c r="AJ175" i="85"/>
  <c r="AI175" i="85"/>
  <c r="AH175" i="85"/>
  <c r="AG175" i="85"/>
  <c r="AF175" i="85"/>
  <c r="AE175" i="85"/>
  <c r="AD175" i="85"/>
  <c r="AC175" i="85"/>
  <c r="AB175" i="85"/>
  <c r="AA175" i="85"/>
  <c r="Z175" i="85"/>
  <c r="Y175" i="85"/>
  <c r="X175" i="85"/>
  <c r="W175" i="85"/>
  <c r="V175" i="85"/>
  <c r="U175" i="85"/>
  <c r="T175" i="85"/>
  <c r="AX175" i="85" s="1"/>
  <c r="AZ175" i="85" s="1"/>
  <c r="S175" i="85"/>
  <c r="F175" i="85"/>
  <c r="AW174" i="85"/>
  <c r="AV174" i="85"/>
  <c r="AU174" i="85"/>
  <c r="AT174" i="85"/>
  <c r="AS174" i="85"/>
  <c r="AR174" i="85"/>
  <c r="AQ174" i="85"/>
  <c r="AP174" i="85"/>
  <c r="AO174" i="85"/>
  <c r="AN174" i="85"/>
  <c r="AM174" i="85"/>
  <c r="AL174" i="85"/>
  <c r="AK174" i="85"/>
  <c r="AJ174" i="85"/>
  <c r="AI174" i="85"/>
  <c r="AH174" i="85"/>
  <c r="AG174" i="85"/>
  <c r="AF174" i="85"/>
  <c r="AE174" i="85"/>
  <c r="AD174" i="85"/>
  <c r="AC174" i="85"/>
  <c r="AB174" i="85"/>
  <c r="AA174" i="85"/>
  <c r="Z174" i="85"/>
  <c r="Y174" i="85"/>
  <c r="X174" i="85"/>
  <c r="W174" i="85"/>
  <c r="V174" i="85"/>
  <c r="U174" i="85"/>
  <c r="T174" i="85"/>
  <c r="AX174" i="85" s="1"/>
  <c r="AZ174" i="85" s="1"/>
  <c r="S174" i="85"/>
  <c r="AW172" i="85"/>
  <c r="AV172" i="85"/>
  <c r="AU172" i="85"/>
  <c r="AT172" i="85"/>
  <c r="AS172" i="85"/>
  <c r="AR172" i="85"/>
  <c r="AQ172" i="85"/>
  <c r="AP172" i="85"/>
  <c r="AO172" i="85"/>
  <c r="AN172" i="85"/>
  <c r="AM172" i="85"/>
  <c r="AL172" i="85"/>
  <c r="AK172" i="85"/>
  <c r="AJ172" i="85"/>
  <c r="AI172" i="85"/>
  <c r="AH172" i="85"/>
  <c r="AG172" i="85"/>
  <c r="AF172" i="85"/>
  <c r="AE172" i="85"/>
  <c r="AD172" i="85"/>
  <c r="AC172" i="85"/>
  <c r="AB172" i="85"/>
  <c r="AA172" i="85"/>
  <c r="Z172" i="85"/>
  <c r="Y172" i="85"/>
  <c r="X172" i="85"/>
  <c r="W172" i="85"/>
  <c r="V172" i="85"/>
  <c r="U172" i="85"/>
  <c r="T172" i="85"/>
  <c r="S172" i="85"/>
  <c r="F172" i="85"/>
  <c r="AW171" i="85"/>
  <c r="AV171" i="85"/>
  <c r="AU171" i="85"/>
  <c r="AT171" i="85"/>
  <c r="AS171" i="85"/>
  <c r="AR171" i="85"/>
  <c r="AQ171" i="85"/>
  <c r="AP171" i="85"/>
  <c r="AO171" i="85"/>
  <c r="AN171" i="85"/>
  <c r="AM171" i="85"/>
  <c r="AL171" i="85"/>
  <c r="AK171" i="85"/>
  <c r="AJ171" i="85"/>
  <c r="AI171" i="85"/>
  <c r="AH171" i="85"/>
  <c r="AG171" i="85"/>
  <c r="AF171" i="85"/>
  <c r="AE171" i="85"/>
  <c r="AD171" i="85"/>
  <c r="AC171" i="85"/>
  <c r="AB171" i="85"/>
  <c r="AA171" i="85"/>
  <c r="Z171" i="85"/>
  <c r="Y171" i="85"/>
  <c r="X171" i="85"/>
  <c r="W171" i="85"/>
  <c r="V171" i="85"/>
  <c r="U171" i="85"/>
  <c r="T171" i="85"/>
  <c r="S171" i="85"/>
  <c r="AW169" i="85"/>
  <c r="AV169" i="85"/>
  <c r="AU169" i="85"/>
  <c r="AT169" i="85"/>
  <c r="AS169" i="85"/>
  <c r="AR169" i="85"/>
  <c r="AQ169" i="85"/>
  <c r="AP169" i="85"/>
  <c r="AO169" i="85"/>
  <c r="AN169" i="85"/>
  <c r="AM169" i="85"/>
  <c r="AL169" i="85"/>
  <c r="AK169" i="85"/>
  <c r="AJ169" i="85"/>
  <c r="AI169" i="85"/>
  <c r="AH169" i="85"/>
  <c r="AG169" i="85"/>
  <c r="AF169" i="85"/>
  <c r="AE169" i="85"/>
  <c r="AD169" i="85"/>
  <c r="AC169" i="85"/>
  <c r="AB169" i="85"/>
  <c r="AA169" i="85"/>
  <c r="Z169" i="85"/>
  <c r="Y169" i="85"/>
  <c r="X169" i="85"/>
  <c r="W169" i="85"/>
  <c r="V169" i="85"/>
  <c r="U169" i="85"/>
  <c r="T169" i="85"/>
  <c r="S169" i="85"/>
  <c r="F169" i="85"/>
  <c r="AW168" i="85"/>
  <c r="AV168" i="85"/>
  <c r="AU168" i="85"/>
  <c r="AT168" i="85"/>
  <c r="AS168" i="85"/>
  <c r="AR168" i="85"/>
  <c r="AQ168" i="85"/>
  <c r="AP168" i="85"/>
  <c r="AO168" i="85"/>
  <c r="AN168" i="85"/>
  <c r="AM168" i="85"/>
  <c r="AL168" i="85"/>
  <c r="AK168" i="85"/>
  <c r="AJ168" i="85"/>
  <c r="AI168" i="85"/>
  <c r="AH168" i="85"/>
  <c r="AG168" i="85"/>
  <c r="AF168" i="85"/>
  <c r="AE168" i="85"/>
  <c r="AD168" i="85"/>
  <c r="AC168" i="85"/>
  <c r="AB168" i="85"/>
  <c r="AA168" i="85"/>
  <c r="Z168" i="85"/>
  <c r="Y168" i="85"/>
  <c r="X168" i="85"/>
  <c r="W168" i="85"/>
  <c r="V168" i="85"/>
  <c r="U168" i="85"/>
  <c r="T168" i="85"/>
  <c r="S168" i="85"/>
  <c r="AW166" i="85"/>
  <c r="AV166" i="85"/>
  <c r="AU166" i="85"/>
  <c r="AT166" i="85"/>
  <c r="AS166" i="85"/>
  <c r="AR166" i="85"/>
  <c r="AQ166" i="85"/>
  <c r="AP166" i="85"/>
  <c r="AO166" i="85"/>
  <c r="AN166" i="85"/>
  <c r="AM166" i="85"/>
  <c r="AL166" i="85"/>
  <c r="AK166" i="85"/>
  <c r="AJ166" i="85"/>
  <c r="AI166" i="85"/>
  <c r="AH166" i="85"/>
  <c r="AG166" i="85"/>
  <c r="AF166" i="85"/>
  <c r="AE166" i="85"/>
  <c r="AD166" i="85"/>
  <c r="AC166" i="85"/>
  <c r="AB166" i="85"/>
  <c r="AA166" i="85"/>
  <c r="Z166" i="85"/>
  <c r="Y166" i="85"/>
  <c r="X166" i="85"/>
  <c r="W166" i="85"/>
  <c r="V166" i="85"/>
  <c r="U166" i="85"/>
  <c r="T166" i="85"/>
  <c r="S166" i="85"/>
  <c r="F166" i="85"/>
  <c r="AW165" i="85"/>
  <c r="AV165" i="85"/>
  <c r="AU165" i="85"/>
  <c r="AT165" i="85"/>
  <c r="AS165" i="85"/>
  <c r="AR165" i="85"/>
  <c r="AQ165" i="85"/>
  <c r="AP165" i="85"/>
  <c r="AO165" i="85"/>
  <c r="AN165" i="85"/>
  <c r="AM165" i="85"/>
  <c r="AL165" i="85"/>
  <c r="AK165" i="85"/>
  <c r="AJ165" i="85"/>
  <c r="AI165" i="85"/>
  <c r="AH165" i="85"/>
  <c r="AG165" i="85"/>
  <c r="AF165" i="85"/>
  <c r="AE165" i="85"/>
  <c r="AD165" i="85"/>
  <c r="AC165" i="85"/>
  <c r="AB165" i="85"/>
  <c r="AA165" i="85"/>
  <c r="Z165" i="85"/>
  <c r="Y165" i="85"/>
  <c r="X165" i="85"/>
  <c r="W165" i="85"/>
  <c r="V165" i="85"/>
  <c r="U165" i="85"/>
  <c r="T165" i="85"/>
  <c r="S165" i="85"/>
  <c r="AW163" i="85"/>
  <c r="AV163" i="85"/>
  <c r="AU163" i="85"/>
  <c r="AT163" i="85"/>
  <c r="AS163" i="85"/>
  <c r="AR163" i="85"/>
  <c r="AQ163" i="85"/>
  <c r="AP163" i="85"/>
  <c r="AO163" i="85"/>
  <c r="AN163" i="85"/>
  <c r="AM163" i="85"/>
  <c r="AL163" i="85"/>
  <c r="AK163" i="85"/>
  <c r="AJ163" i="85"/>
  <c r="AI163" i="85"/>
  <c r="AH163" i="85"/>
  <c r="AG163" i="85"/>
  <c r="AF163" i="85"/>
  <c r="AE163" i="85"/>
  <c r="AD163" i="85"/>
  <c r="AC163" i="85"/>
  <c r="AB163" i="85"/>
  <c r="AA163" i="85"/>
  <c r="Z163" i="85"/>
  <c r="Y163" i="85"/>
  <c r="X163" i="85"/>
  <c r="W163" i="85"/>
  <c r="V163" i="85"/>
  <c r="U163" i="85"/>
  <c r="T163" i="85"/>
  <c r="AX163" i="85" s="1"/>
  <c r="AZ163" i="85" s="1"/>
  <c r="S163" i="85"/>
  <c r="F163" i="85"/>
  <c r="AW162" i="85"/>
  <c r="AV162" i="85"/>
  <c r="AU162" i="85"/>
  <c r="AT162" i="85"/>
  <c r="AS162" i="85"/>
  <c r="AR162" i="85"/>
  <c r="AQ162" i="85"/>
  <c r="AP162" i="85"/>
  <c r="AO162" i="85"/>
  <c r="AN162" i="85"/>
  <c r="AM162" i="85"/>
  <c r="AL162" i="85"/>
  <c r="AK162" i="85"/>
  <c r="AJ162" i="85"/>
  <c r="AI162" i="85"/>
  <c r="AH162" i="85"/>
  <c r="AG162" i="85"/>
  <c r="AF162" i="85"/>
  <c r="AE162" i="85"/>
  <c r="AD162" i="85"/>
  <c r="AC162" i="85"/>
  <c r="AB162" i="85"/>
  <c r="AA162" i="85"/>
  <c r="Z162" i="85"/>
  <c r="Y162" i="85"/>
  <c r="X162" i="85"/>
  <c r="W162" i="85"/>
  <c r="V162" i="85"/>
  <c r="U162" i="85"/>
  <c r="T162" i="85"/>
  <c r="AX162" i="85" s="1"/>
  <c r="AZ162" i="85" s="1"/>
  <c r="S162" i="85"/>
  <c r="AW160" i="85"/>
  <c r="AV160" i="85"/>
  <c r="AU160" i="85"/>
  <c r="AT160" i="85"/>
  <c r="AS160" i="85"/>
  <c r="AR160" i="85"/>
  <c r="AQ160" i="85"/>
  <c r="AP160" i="85"/>
  <c r="AO160" i="85"/>
  <c r="AN160" i="85"/>
  <c r="AM160" i="85"/>
  <c r="AL160" i="85"/>
  <c r="AK160" i="85"/>
  <c r="AJ160" i="85"/>
  <c r="AI160" i="85"/>
  <c r="AH160" i="85"/>
  <c r="AG160" i="85"/>
  <c r="AF160" i="85"/>
  <c r="AE160" i="85"/>
  <c r="AD160" i="85"/>
  <c r="AC160" i="85"/>
  <c r="AB160" i="85"/>
  <c r="AA160" i="85"/>
  <c r="Z160" i="85"/>
  <c r="Y160" i="85"/>
  <c r="X160" i="85"/>
  <c r="W160" i="85"/>
  <c r="V160" i="85"/>
  <c r="U160" i="85"/>
  <c r="T160" i="85"/>
  <c r="S160" i="85"/>
  <c r="F160" i="85"/>
  <c r="AW159" i="85"/>
  <c r="AV159" i="85"/>
  <c r="AU159" i="85"/>
  <c r="AT159" i="85"/>
  <c r="AS159" i="85"/>
  <c r="AR159" i="85"/>
  <c r="AQ159" i="85"/>
  <c r="AP159" i="85"/>
  <c r="AO159" i="85"/>
  <c r="AN159" i="85"/>
  <c r="AM159" i="85"/>
  <c r="AL159" i="85"/>
  <c r="AK159" i="85"/>
  <c r="AJ159" i="85"/>
  <c r="AI159" i="85"/>
  <c r="AH159" i="85"/>
  <c r="AG159" i="85"/>
  <c r="AF159" i="85"/>
  <c r="AE159" i="85"/>
  <c r="AD159" i="85"/>
  <c r="AC159" i="85"/>
  <c r="AB159" i="85"/>
  <c r="AA159" i="85"/>
  <c r="Z159" i="85"/>
  <c r="Y159" i="85"/>
  <c r="X159" i="85"/>
  <c r="W159" i="85"/>
  <c r="V159" i="85"/>
  <c r="U159" i="85"/>
  <c r="T159" i="85"/>
  <c r="S159" i="85"/>
  <c r="AW157" i="85"/>
  <c r="AV157" i="85"/>
  <c r="AU157" i="85"/>
  <c r="AT157" i="85"/>
  <c r="AS157" i="85"/>
  <c r="AR157" i="85"/>
  <c r="AQ157" i="85"/>
  <c r="AP157" i="85"/>
  <c r="AO157" i="85"/>
  <c r="AN157" i="85"/>
  <c r="AM157" i="85"/>
  <c r="AL157" i="85"/>
  <c r="AK157" i="85"/>
  <c r="AJ157" i="85"/>
  <c r="AI157" i="85"/>
  <c r="AH157" i="85"/>
  <c r="AG157" i="85"/>
  <c r="AF157" i="85"/>
  <c r="AE157" i="85"/>
  <c r="AD157" i="85"/>
  <c r="AC157" i="85"/>
  <c r="AB157" i="85"/>
  <c r="AA157" i="85"/>
  <c r="Z157" i="85"/>
  <c r="Y157" i="85"/>
  <c r="X157" i="85"/>
  <c r="W157" i="85"/>
  <c r="V157" i="85"/>
  <c r="U157" i="85"/>
  <c r="T157" i="85"/>
  <c r="S157" i="85"/>
  <c r="F157" i="85"/>
  <c r="AW156" i="85"/>
  <c r="AV156" i="85"/>
  <c r="AU156" i="85"/>
  <c r="AT156" i="85"/>
  <c r="AS156" i="85"/>
  <c r="AR156" i="85"/>
  <c r="AQ156" i="85"/>
  <c r="AP156" i="85"/>
  <c r="AO156" i="85"/>
  <c r="AN156" i="85"/>
  <c r="AM156" i="85"/>
  <c r="AL156" i="85"/>
  <c r="AK156" i="85"/>
  <c r="AJ156" i="85"/>
  <c r="AI156" i="85"/>
  <c r="AH156" i="85"/>
  <c r="AG156" i="85"/>
  <c r="AF156" i="85"/>
  <c r="AE156" i="85"/>
  <c r="AD156" i="85"/>
  <c r="AC156" i="85"/>
  <c r="AB156" i="85"/>
  <c r="AA156" i="85"/>
  <c r="Z156" i="85"/>
  <c r="Y156" i="85"/>
  <c r="X156" i="85"/>
  <c r="W156" i="85"/>
  <c r="V156" i="85"/>
  <c r="U156" i="85"/>
  <c r="T156" i="85"/>
  <c r="S156" i="85"/>
  <c r="AW154" i="85"/>
  <c r="AV154" i="85"/>
  <c r="AU154" i="85"/>
  <c r="AT154" i="85"/>
  <c r="AS154" i="85"/>
  <c r="AR154" i="85"/>
  <c r="AQ154" i="85"/>
  <c r="AP154" i="85"/>
  <c r="AO154" i="85"/>
  <c r="AN154" i="85"/>
  <c r="AM154" i="85"/>
  <c r="AL154" i="85"/>
  <c r="AK154" i="85"/>
  <c r="AJ154" i="85"/>
  <c r="AI154" i="85"/>
  <c r="AH154" i="85"/>
  <c r="AG154" i="85"/>
  <c r="AF154" i="85"/>
  <c r="AE154" i="85"/>
  <c r="AD154" i="85"/>
  <c r="AC154" i="85"/>
  <c r="AB154" i="85"/>
  <c r="AA154" i="85"/>
  <c r="Z154" i="85"/>
  <c r="Y154" i="85"/>
  <c r="X154" i="85"/>
  <c r="W154" i="85"/>
  <c r="V154" i="85"/>
  <c r="U154" i="85"/>
  <c r="T154" i="85"/>
  <c r="S154" i="85"/>
  <c r="F154" i="85"/>
  <c r="AW153" i="85"/>
  <c r="AV153" i="85"/>
  <c r="AU153" i="85"/>
  <c r="AT153" i="85"/>
  <c r="AS153" i="85"/>
  <c r="AR153" i="85"/>
  <c r="AQ153" i="85"/>
  <c r="AP153" i="85"/>
  <c r="AO153" i="85"/>
  <c r="AN153" i="85"/>
  <c r="AM153" i="85"/>
  <c r="AL153" i="85"/>
  <c r="AK153" i="85"/>
  <c r="AJ153" i="85"/>
  <c r="AI153" i="85"/>
  <c r="AH153" i="85"/>
  <c r="AG153" i="85"/>
  <c r="AF153" i="85"/>
  <c r="AE153" i="85"/>
  <c r="AD153" i="85"/>
  <c r="AC153" i="85"/>
  <c r="AB153" i="85"/>
  <c r="AA153" i="85"/>
  <c r="Z153" i="85"/>
  <c r="Y153" i="85"/>
  <c r="X153" i="85"/>
  <c r="W153" i="85"/>
  <c r="V153" i="85"/>
  <c r="U153" i="85"/>
  <c r="T153" i="85"/>
  <c r="S153" i="85"/>
  <c r="AW151" i="85"/>
  <c r="AV151" i="85"/>
  <c r="AU151" i="85"/>
  <c r="AT151" i="85"/>
  <c r="AS151" i="85"/>
  <c r="AR151" i="85"/>
  <c r="AQ151" i="85"/>
  <c r="AP151" i="85"/>
  <c r="AO151" i="85"/>
  <c r="AN151" i="85"/>
  <c r="AM151" i="85"/>
  <c r="AL151" i="85"/>
  <c r="AK151" i="85"/>
  <c r="AJ151" i="85"/>
  <c r="AI151" i="85"/>
  <c r="AH151" i="85"/>
  <c r="AG151" i="85"/>
  <c r="AF151" i="85"/>
  <c r="AE151" i="85"/>
  <c r="AD151" i="85"/>
  <c r="AC151" i="85"/>
  <c r="AB151" i="85"/>
  <c r="AA151" i="85"/>
  <c r="Z151" i="85"/>
  <c r="Y151" i="85"/>
  <c r="X151" i="85"/>
  <c r="W151" i="85"/>
  <c r="V151" i="85"/>
  <c r="U151" i="85"/>
  <c r="T151" i="85"/>
  <c r="AX151" i="85" s="1"/>
  <c r="AZ151" i="85" s="1"/>
  <c r="S151" i="85"/>
  <c r="F151" i="85"/>
  <c r="AW150" i="85"/>
  <c r="AV150" i="85"/>
  <c r="AU150" i="85"/>
  <c r="AT150" i="85"/>
  <c r="AS150" i="85"/>
  <c r="AR150" i="85"/>
  <c r="AQ150" i="85"/>
  <c r="AP150" i="85"/>
  <c r="AO150" i="85"/>
  <c r="AN150" i="85"/>
  <c r="AM150" i="85"/>
  <c r="AL150" i="85"/>
  <c r="AK150" i="85"/>
  <c r="AJ150" i="85"/>
  <c r="AI150" i="85"/>
  <c r="AH150" i="85"/>
  <c r="AG150" i="85"/>
  <c r="AF150" i="85"/>
  <c r="AE150" i="85"/>
  <c r="AD150" i="85"/>
  <c r="AC150" i="85"/>
  <c r="AB150" i="85"/>
  <c r="AA150" i="85"/>
  <c r="Z150" i="85"/>
  <c r="Y150" i="85"/>
  <c r="X150" i="85"/>
  <c r="W150" i="85"/>
  <c r="V150" i="85"/>
  <c r="U150" i="85"/>
  <c r="T150" i="85"/>
  <c r="AX150" i="85" s="1"/>
  <c r="AZ150" i="85" s="1"/>
  <c r="S150" i="85"/>
  <c r="AW148" i="85"/>
  <c r="AV148" i="85"/>
  <c r="AU148" i="85"/>
  <c r="AT148" i="85"/>
  <c r="AS148" i="85"/>
  <c r="AR148" i="85"/>
  <c r="AQ148" i="85"/>
  <c r="AP148" i="85"/>
  <c r="AO148" i="85"/>
  <c r="AN148" i="85"/>
  <c r="AM148" i="85"/>
  <c r="AL148" i="85"/>
  <c r="AK148" i="85"/>
  <c r="AJ148" i="85"/>
  <c r="AI148" i="85"/>
  <c r="AH148" i="85"/>
  <c r="AG148" i="85"/>
  <c r="AF148" i="85"/>
  <c r="AE148" i="85"/>
  <c r="AD148" i="85"/>
  <c r="AC148" i="85"/>
  <c r="AB148" i="85"/>
  <c r="AA148" i="85"/>
  <c r="Z148" i="85"/>
  <c r="Y148" i="85"/>
  <c r="X148" i="85"/>
  <c r="W148" i="85"/>
  <c r="V148" i="85"/>
  <c r="U148" i="85"/>
  <c r="T148" i="85"/>
  <c r="S148" i="85"/>
  <c r="F148" i="85"/>
  <c r="AW147" i="85"/>
  <c r="AV147" i="85"/>
  <c r="AU147" i="85"/>
  <c r="AT147" i="85"/>
  <c r="AS147" i="85"/>
  <c r="AR147" i="85"/>
  <c r="AQ147" i="85"/>
  <c r="AP147" i="85"/>
  <c r="AO147" i="85"/>
  <c r="AN147" i="85"/>
  <c r="AM147" i="85"/>
  <c r="AL147" i="85"/>
  <c r="AK147" i="85"/>
  <c r="AJ147" i="85"/>
  <c r="AI147" i="85"/>
  <c r="AH147" i="85"/>
  <c r="AG147" i="85"/>
  <c r="AF147" i="85"/>
  <c r="AE147" i="85"/>
  <c r="AD147" i="85"/>
  <c r="AC147" i="85"/>
  <c r="AB147" i="85"/>
  <c r="AA147" i="85"/>
  <c r="Z147" i="85"/>
  <c r="Y147" i="85"/>
  <c r="X147" i="85"/>
  <c r="W147" i="85"/>
  <c r="V147" i="85"/>
  <c r="U147" i="85"/>
  <c r="T147" i="85"/>
  <c r="S147" i="85"/>
  <c r="AW145" i="85"/>
  <c r="AV145" i="85"/>
  <c r="AU145" i="85"/>
  <c r="AT145" i="85"/>
  <c r="AS145" i="85"/>
  <c r="AR145" i="85"/>
  <c r="AQ145" i="85"/>
  <c r="AP145" i="85"/>
  <c r="AO145" i="85"/>
  <c r="AN145" i="85"/>
  <c r="AM145" i="85"/>
  <c r="AL145" i="85"/>
  <c r="AK145" i="85"/>
  <c r="AJ145" i="85"/>
  <c r="AI145" i="85"/>
  <c r="AH145" i="85"/>
  <c r="AG145" i="85"/>
  <c r="AF145" i="85"/>
  <c r="AE145" i="85"/>
  <c r="AD145" i="85"/>
  <c r="AC145" i="85"/>
  <c r="AB145" i="85"/>
  <c r="AA145" i="85"/>
  <c r="Z145" i="85"/>
  <c r="Y145" i="85"/>
  <c r="X145" i="85"/>
  <c r="W145" i="85"/>
  <c r="V145" i="85"/>
  <c r="U145" i="85"/>
  <c r="T145" i="85"/>
  <c r="S145" i="85"/>
  <c r="F145" i="85"/>
  <c r="AW144" i="85"/>
  <c r="AV144" i="85"/>
  <c r="AU144" i="85"/>
  <c r="AT144" i="85"/>
  <c r="AS144" i="85"/>
  <c r="AR144" i="85"/>
  <c r="AQ144" i="85"/>
  <c r="AP144" i="85"/>
  <c r="AO144" i="85"/>
  <c r="AN144" i="85"/>
  <c r="AM144" i="85"/>
  <c r="AL144" i="85"/>
  <c r="AK144" i="85"/>
  <c r="AJ144" i="85"/>
  <c r="AI144" i="85"/>
  <c r="AH144" i="85"/>
  <c r="AG144" i="85"/>
  <c r="AF144" i="85"/>
  <c r="AE144" i="85"/>
  <c r="AD144" i="85"/>
  <c r="AC144" i="85"/>
  <c r="AB144" i="85"/>
  <c r="AA144" i="85"/>
  <c r="Z144" i="85"/>
  <c r="Y144" i="85"/>
  <c r="X144" i="85"/>
  <c r="W144" i="85"/>
  <c r="V144" i="85"/>
  <c r="U144" i="85"/>
  <c r="T144" i="85"/>
  <c r="S144" i="85"/>
  <c r="AW142" i="85"/>
  <c r="AV142" i="85"/>
  <c r="AU142" i="85"/>
  <c r="AT142" i="85"/>
  <c r="AS142" i="85"/>
  <c r="AR142" i="85"/>
  <c r="AQ142" i="85"/>
  <c r="AP142" i="85"/>
  <c r="AO142" i="85"/>
  <c r="AN142" i="85"/>
  <c r="AM142" i="85"/>
  <c r="AL142" i="85"/>
  <c r="AK142" i="85"/>
  <c r="AJ142" i="85"/>
  <c r="AI142" i="85"/>
  <c r="AH142" i="85"/>
  <c r="AG142" i="85"/>
  <c r="AF142" i="85"/>
  <c r="AE142" i="85"/>
  <c r="AD142" i="85"/>
  <c r="AC142" i="85"/>
  <c r="AB142" i="85"/>
  <c r="AA142" i="85"/>
  <c r="Z142" i="85"/>
  <c r="Y142" i="85"/>
  <c r="X142" i="85"/>
  <c r="W142" i="85"/>
  <c r="V142" i="85"/>
  <c r="U142" i="85"/>
  <c r="T142" i="85"/>
  <c r="S142" i="85"/>
  <c r="F142" i="85"/>
  <c r="AW141" i="85"/>
  <c r="AV141" i="85"/>
  <c r="AU141" i="85"/>
  <c r="AT141" i="85"/>
  <c r="AS141" i="85"/>
  <c r="AR141" i="85"/>
  <c r="AQ141" i="85"/>
  <c r="AP141" i="85"/>
  <c r="AO141" i="85"/>
  <c r="AN141" i="85"/>
  <c r="AM141" i="85"/>
  <c r="AL141" i="85"/>
  <c r="AK141" i="85"/>
  <c r="AJ141" i="85"/>
  <c r="AI141" i="85"/>
  <c r="AH141" i="85"/>
  <c r="AG141" i="85"/>
  <c r="AF141" i="85"/>
  <c r="AE141" i="85"/>
  <c r="AD141" i="85"/>
  <c r="AC141" i="85"/>
  <c r="AB141" i="85"/>
  <c r="AA141" i="85"/>
  <c r="Z141" i="85"/>
  <c r="Y141" i="85"/>
  <c r="X141" i="85"/>
  <c r="W141" i="85"/>
  <c r="V141" i="85"/>
  <c r="U141" i="85"/>
  <c r="T141" i="85"/>
  <c r="S141" i="85"/>
  <c r="AW139" i="85"/>
  <c r="AV139" i="85"/>
  <c r="AU139" i="85"/>
  <c r="AT139" i="85"/>
  <c r="AS139" i="85"/>
  <c r="AR139" i="85"/>
  <c r="AQ139" i="85"/>
  <c r="AP139" i="85"/>
  <c r="AO139" i="85"/>
  <c r="AN139" i="85"/>
  <c r="AM139" i="85"/>
  <c r="AL139" i="85"/>
  <c r="AK139" i="85"/>
  <c r="AJ139" i="85"/>
  <c r="AI139" i="85"/>
  <c r="AH139" i="85"/>
  <c r="AG139" i="85"/>
  <c r="AF139" i="85"/>
  <c r="AE139" i="85"/>
  <c r="AD139" i="85"/>
  <c r="AC139" i="85"/>
  <c r="AB139" i="85"/>
  <c r="AA139" i="85"/>
  <c r="Z139" i="85"/>
  <c r="Y139" i="85"/>
  <c r="X139" i="85"/>
  <c r="W139" i="85"/>
  <c r="V139" i="85"/>
  <c r="U139" i="85"/>
  <c r="T139" i="85"/>
  <c r="AX139" i="85" s="1"/>
  <c r="AZ139" i="85" s="1"/>
  <c r="S139" i="85"/>
  <c r="F139" i="85"/>
  <c r="AW138" i="85"/>
  <c r="AV138" i="85"/>
  <c r="AU138" i="85"/>
  <c r="AT138" i="85"/>
  <c r="AS138" i="85"/>
  <c r="AR138" i="85"/>
  <c r="AQ138" i="85"/>
  <c r="AP138" i="85"/>
  <c r="AO138" i="85"/>
  <c r="AN138" i="85"/>
  <c r="AM138" i="85"/>
  <c r="AL138" i="85"/>
  <c r="AK138" i="85"/>
  <c r="AJ138" i="85"/>
  <c r="AI138" i="85"/>
  <c r="AH138" i="85"/>
  <c r="AG138" i="85"/>
  <c r="AF138" i="85"/>
  <c r="AE138" i="85"/>
  <c r="AD138" i="85"/>
  <c r="AC138" i="85"/>
  <c r="AB138" i="85"/>
  <c r="AA138" i="85"/>
  <c r="Z138" i="85"/>
  <c r="Y138" i="85"/>
  <c r="X138" i="85"/>
  <c r="W138" i="85"/>
  <c r="V138" i="85"/>
  <c r="U138" i="85"/>
  <c r="T138" i="85"/>
  <c r="AX138" i="85" s="1"/>
  <c r="AZ138" i="85" s="1"/>
  <c r="S138" i="85"/>
  <c r="AW136" i="85"/>
  <c r="AV136" i="85"/>
  <c r="AU136" i="85"/>
  <c r="AT136" i="85"/>
  <c r="AS136" i="85"/>
  <c r="AR136" i="85"/>
  <c r="AQ136" i="85"/>
  <c r="AP136" i="85"/>
  <c r="AO136" i="85"/>
  <c r="AN136" i="85"/>
  <c r="AM136" i="85"/>
  <c r="AL136" i="85"/>
  <c r="AK136" i="85"/>
  <c r="AJ136" i="85"/>
  <c r="AI136" i="85"/>
  <c r="AH136" i="85"/>
  <c r="AG136" i="85"/>
  <c r="AF136" i="85"/>
  <c r="AE136" i="85"/>
  <c r="AD136" i="85"/>
  <c r="AC136" i="85"/>
  <c r="AB136" i="85"/>
  <c r="AA136" i="85"/>
  <c r="Z136" i="85"/>
  <c r="Y136" i="85"/>
  <c r="X136" i="85"/>
  <c r="W136" i="85"/>
  <c r="V136" i="85"/>
  <c r="U136" i="85"/>
  <c r="T136" i="85"/>
  <c r="S136" i="85"/>
  <c r="F136" i="85"/>
  <c r="AW135" i="85"/>
  <c r="AV135" i="85"/>
  <c r="AU135" i="85"/>
  <c r="AT135" i="85"/>
  <c r="AS135" i="85"/>
  <c r="AR135" i="85"/>
  <c r="AQ135" i="85"/>
  <c r="AP135" i="85"/>
  <c r="AO135" i="85"/>
  <c r="AN135" i="85"/>
  <c r="AM135" i="85"/>
  <c r="AL135" i="85"/>
  <c r="AK135" i="85"/>
  <c r="AJ135" i="85"/>
  <c r="AI135" i="85"/>
  <c r="AH135" i="85"/>
  <c r="AG135" i="85"/>
  <c r="AF135" i="85"/>
  <c r="AE135" i="85"/>
  <c r="AD135" i="85"/>
  <c r="AC135" i="85"/>
  <c r="AB135" i="85"/>
  <c r="AA135" i="85"/>
  <c r="Z135" i="85"/>
  <c r="Y135" i="85"/>
  <c r="X135" i="85"/>
  <c r="W135" i="85"/>
  <c r="V135" i="85"/>
  <c r="U135" i="85"/>
  <c r="T135" i="85"/>
  <c r="S135" i="85"/>
  <c r="AW133" i="85"/>
  <c r="AV133" i="85"/>
  <c r="AU133" i="85"/>
  <c r="AT133" i="85"/>
  <c r="AS133" i="85"/>
  <c r="AR133" i="85"/>
  <c r="AQ133" i="85"/>
  <c r="AP133" i="85"/>
  <c r="AO133" i="85"/>
  <c r="AN133" i="85"/>
  <c r="AM133" i="85"/>
  <c r="AL133" i="85"/>
  <c r="AK133" i="85"/>
  <c r="AJ133" i="85"/>
  <c r="AI133" i="85"/>
  <c r="AH133" i="85"/>
  <c r="AG133" i="85"/>
  <c r="AF133" i="85"/>
  <c r="AE133" i="85"/>
  <c r="AD133" i="85"/>
  <c r="AC133" i="85"/>
  <c r="AB133" i="85"/>
  <c r="AA133" i="85"/>
  <c r="Z133" i="85"/>
  <c r="Y133" i="85"/>
  <c r="X133" i="85"/>
  <c r="W133" i="85"/>
  <c r="V133" i="85"/>
  <c r="U133" i="85"/>
  <c r="T133" i="85"/>
  <c r="S133" i="85"/>
  <c r="F133" i="85"/>
  <c r="AW132" i="85"/>
  <c r="AV132" i="85"/>
  <c r="AU132" i="85"/>
  <c r="AT132" i="85"/>
  <c r="AS132" i="85"/>
  <c r="AR132" i="85"/>
  <c r="AQ132" i="85"/>
  <c r="AP132" i="85"/>
  <c r="AO132" i="85"/>
  <c r="AN132" i="85"/>
  <c r="AM132" i="85"/>
  <c r="AL132" i="85"/>
  <c r="AK132" i="85"/>
  <c r="AJ132" i="85"/>
  <c r="AI132" i="85"/>
  <c r="AH132" i="85"/>
  <c r="AG132" i="85"/>
  <c r="AF132" i="85"/>
  <c r="AE132" i="85"/>
  <c r="AD132" i="85"/>
  <c r="AC132" i="85"/>
  <c r="AB132" i="85"/>
  <c r="AA132" i="85"/>
  <c r="Z132" i="85"/>
  <c r="Y132" i="85"/>
  <c r="X132" i="85"/>
  <c r="W132" i="85"/>
  <c r="V132" i="85"/>
  <c r="U132" i="85"/>
  <c r="T132" i="85"/>
  <c r="S132" i="85"/>
  <c r="AW130" i="85"/>
  <c r="AV130" i="85"/>
  <c r="AU130" i="85"/>
  <c r="AT130" i="85"/>
  <c r="AS130" i="85"/>
  <c r="AR130" i="85"/>
  <c r="AQ130" i="85"/>
  <c r="AP130" i="85"/>
  <c r="AO130" i="85"/>
  <c r="AN130" i="85"/>
  <c r="AM130" i="85"/>
  <c r="AL130" i="85"/>
  <c r="AK130" i="85"/>
  <c r="AJ130" i="85"/>
  <c r="AI130" i="85"/>
  <c r="AH130" i="85"/>
  <c r="AG130" i="85"/>
  <c r="AF130" i="85"/>
  <c r="AE130" i="85"/>
  <c r="AD130" i="85"/>
  <c r="AC130" i="85"/>
  <c r="AB130" i="85"/>
  <c r="AA130" i="85"/>
  <c r="Z130" i="85"/>
  <c r="Y130" i="85"/>
  <c r="X130" i="85"/>
  <c r="W130" i="85"/>
  <c r="V130" i="85"/>
  <c r="U130" i="85"/>
  <c r="T130" i="85"/>
  <c r="S130" i="85"/>
  <c r="F130" i="85"/>
  <c r="AW129" i="85"/>
  <c r="AV129" i="85"/>
  <c r="AU129" i="85"/>
  <c r="AT129" i="85"/>
  <c r="AS129" i="85"/>
  <c r="AR129" i="85"/>
  <c r="AQ129" i="85"/>
  <c r="AP129" i="85"/>
  <c r="AO129" i="85"/>
  <c r="AN129" i="85"/>
  <c r="AM129" i="85"/>
  <c r="AL129" i="85"/>
  <c r="AK129" i="85"/>
  <c r="AJ129" i="85"/>
  <c r="AI129" i="85"/>
  <c r="AH129" i="85"/>
  <c r="AG129" i="85"/>
  <c r="AF129" i="85"/>
  <c r="AE129" i="85"/>
  <c r="AD129" i="85"/>
  <c r="AC129" i="85"/>
  <c r="AB129" i="85"/>
  <c r="AA129" i="85"/>
  <c r="Z129" i="85"/>
  <c r="Y129" i="85"/>
  <c r="X129" i="85"/>
  <c r="W129" i="85"/>
  <c r="V129" i="85"/>
  <c r="U129" i="85"/>
  <c r="T129" i="85"/>
  <c r="S129" i="85"/>
  <c r="AW127" i="85"/>
  <c r="AV127" i="85"/>
  <c r="AU127" i="85"/>
  <c r="AT127" i="85"/>
  <c r="AS127" i="85"/>
  <c r="AR127" i="85"/>
  <c r="AQ127" i="85"/>
  <c r="AP127" i="85"/>
  <c r="AO127" i="85"/>
  <c r="AN127" i="85"/>
  <c r="AM127" i="85"/>
  <c r="AL127" i="85"/>
  <c r="AK127" i="85"/>
  <c r="AJ127" i="85"/>
  <c r="AI127" i="85"/>
  <c r="AH127" i="85"/>
  <c r="AG127" i="85"/>
  <c r="AF127" i="85"/>
  <c r="AE127" i="85"/>
  <c r="AD127" i="85"/>
  <c r="AC127" i="85"/>
  <c r="AB127" i="85"/>
  <c r="AA127" i="85"/>
  <c r="Z127" i="85"/>
  <c r="Y127" i="85"/>
  <c r="X127" i="85"/>
  <c r="W127" i="85"/>
  <c r="V127" i="85"/>
  <c r="U127" i="85"/>
  <c r="T127" i="85"/>
  <c r="AX127" i="85" s="1"/>
  <c r="AZ127" i="85" s="1"/>
  <c r="S127" i="85"/>
  <c r="F127" i="85"/>
  <c r="AW126" i="85"/>
  <c r="AV126" i="85"/>
  <c r="AU126" i="85"/>
  <c r="AT126" i="85"/>
  <c r="AS126" i="85"/>
  <c r="AR126" i="85"/>
  <c r="AQ126" i="85"/>
  <c r="AP126" i="85"/>
  <c r="AO126" i="85"/>
  <c r="AN126" i="85"/>
  <c r="AM126" i="85"/>
  <c r="AL126" i="85"/>
  <c r="AK126" i="85"/>
  <c r="AJ126" i="85"/>
  <c r="AI126" i="85"/>
  <c r="AH126" i="85"/>
  <c r="AG126" i="85"/>
  <c r="AF126" i="85"/>
  <c r="AE126" i="85"/>
  <c r="AD126" i="85"/>
  <c r="AC126" i="85"/>
  <c r="AB126" i="85"/>
  <c r="AA126" i="85"/>
  <c r="Z126" i="85"/>
  <c r="Y126" i="85"/>
  <c r="X126" i="85"/>
  <c r="W126" i="85"/>
  <c r="V126" i="85"/>
  <c r="U126" i="85"/>
  <c r="T126" i="85"/>
  <c r="AX126" i="85" s="1"/>
  <c r="AZ126" i="85" s="1"/>
  <c r="S126" i="85"/>
  <c r="AW124" i="85"/>
  <c r="AV124" i="85"/>
  <c r="AU124" i="85"/>
  <c r="AT124" i="85"/>
  <c r="AS124" i="85"/>
  <c r="AR124" i="85"/>
  <c r="AQ124" i="85"/>
  <c r="AP124" i="85"/>
  <c r="AO124" i="85"/>
  <c r="AN124" i="85"/>
  <c r="AM124" i="85"/>
  <c r="AL124" i="85"/>
  <c r="AK124" i="85"/>
  <c r="AJ124" i="85"/>
  <c r="AI124" i="85"/>
  <c r="AH124" i="85"/>
  <c r="AG124" i="85"/>
  <c r="AF124" i="85"/>
  <c r="AE124" i="85"/>
  <c r="AD124" i="85"/>
  <c r="AC124" i="85"/>
  <c r="AB124" i="85"/>
  <c r="AA124" i="85"/>
  <c r="Z124" i="85"/>
  <c r="Y124" i="85"/>
  <c r="X124" i="85"/>
  <c r="W124" i="85"/>
  <c r="V124" i="85"/>
  <c r="U124" i="85"/>
  <c r="T124" i="85"/>
  <c r="S124" i="85"/>
  <c r="F124" i="85"/>
  <c r="AW123" i="85"/>
  <c r="AV123" i="85"/>
  <c r="AU123" i="85"/>
  <c r="AT123" i="85"/>
  <c r="AS123" i="85"/>
  <c r="AR123" i="85"/>
  <c r="AQ123" i="85"/>
  <c r="AP123" i="85"/>
  <c r="AO123" i="85"/>
  <c r="AN123" i="85"/>
  <c r="AM123" i="85"/>
  <c r="AL123" i="85"/>
  <c r="AK123" i="85"/>
  <c r="AJ123" i="85"/>
  <c r="AI123" i="85"/>
  <c r="AH123" i="85"/>
  <c r="AG123" i="85"/>
  <c r="AF123" i="85"/>
  <c r="AE123" i="85"/>
  <c r="AD123" i="85"/>
  <c r="AC123" i="85"/>
  <c r="AB123" i="85"/>
  <c r="AA123" i="85"/>
  <c r="Z123" i="85"/>
  <c r="Y123" i="85"/>
  <c r="X123" i="85"/>
  <c r="W123" i="85"/>
  <c r="V123" i="85"/>
  <c r="U123" i="85"/>
  <c r="T123" i="85"/>
  <c r="S123" i="85"/>
  <c r="AW121" i="85"/>
  <c r="AV121" i="85"/>
  <c r="AU121" i="85"/>
  <c r="AT121" i="85"/>
  <c r="AS121" i="85"/>
  <c r="AR121" i="85"/>
  <c r="AQ121" i="85"/>
  <c r="AP121" i="85"/>
  <c r="AO121" i="85"/>
  <c r="AN121" i="85"/>
  <c r="AM121" i="85"/>
  <c r="AL121" i="85"/>
  <c r="AK121" i="85"/>
  <c r="AJ121" i="85"/>
  <c r="AI121" i="85"/>
  <c r="AH121" i="85"/>
  <c r="AG121" i="85"/>
  <c r="AF121" i="85"/>
  <c r="AE121" i="85"/>
  <c r="AD121" i="85"/>
  <c r="AC121" i="85"/>
  <c r="AB121" i="85"/>
  <c r="AA121" i="85"/>
  <c r="Z121" i="85"/>
  <c r="Y121" i="85"/>
  <c r="X121" i="85"/>
  <c r="W121" i="85"/>
  <c r="V121" i="85"/>
  <c r="U121" i="85"/>
  <c r="T121" i="85"/>
  <c r="S121" i="85"/>
  <c r="F121" i="85"/>
  <c r="AW120" i="85"/>
  <c r="AV120" i="85"/>
  <c r="AU120" i="85"/>
  <c r="AT120" i="85"/>
  <c r="AS120" i="85"/>
  <c r="AR120" i="85"/>
  <c r="AQ120" i="85"/>
  <c r="AP120" i="85"/>
  <c r="AO120" i="85"/>
  <c r="AN120" i="85"/>
  <c r="AM120" i="85"/>
  <c r="AL120" i="85"/>
  <c r="AK120" i="85"/>
  <c r="AJ120" i="85"/>
  <c r="AI120" i="85"/>
  <c r="AH120" i="85"/>
  <c r="AG120" i="85"/>
  <c r="AF120" i="85"/>
  <c r="AE120" i="85"/>
  <c r="AD120" i="85"/>
  <c r="AC120" i="85"/>
  <c r="AB120" i="85"/>
  <c r="AA120" i="85"/>
  <c r="Z120" i="85"/>
  <c r="Y120" i="85"/>
  <c r="X120" i="85"/>
  <c r="W120" i="85"/>
  <c r="V120" i="85"/>
  <c r="U120" i="85"/>
  <c r="T120" i="85"/>
  <c r="S120" i="85"/>
  <c r="AW118" i="85"/>
  <c r="AV118" i="85"/>
  <c r="AU118" i="85"/>
  <c r="AT118" i="85"/>
  <c r="AS118" i="85"/>
  <c r="AR118" i="85"/>
  <c r="AQ118" i="85"/>
  <c r="AP118" i="85"/>
  <c r="AO118" i="85"/>
  <c r="AN118" i="85"/>
  <c r="AM118" i="85"/>
  <c r="AL118" i="85"/>
  <c r="AK118" i="85"/>
  <c r="AJ118" i="85"/>
  <c r="AI118" i="85"/>
  <c r="AH118" i="85"/>
  <c r="AG118" i="85"/>
  <c r="AF118" i="85"/>
  <c r="AE118" i="85"/>
  <c r="AD118" i="85"/>
  <c r="AC118" i="85"/>
  <c r="AB118" i="85"/>
  <c r="AA118" i="85"/>
  <c r="Z118" i="85"/>
  <c r="Y118" i="85"/>
  <c r="X118" i="85"/>
  <c r="W118" i="85"/>
  <c r="V118" i="85"/>
  <c r="U118" i="85"/>
  <c r="T118" i="85"/>
  <c r="S118" i="85"/>
  <c r="F118" i="85"/>
  <c r="AW117" i="85"/>
  <c r="AV117" i="85"/>
  <c r="AU117" i="85"/>
  <c r="AT117" i="85"/>
  <c r="AS117" i="85"/>
  <c r="AR117" i="85"/>
  <c r="AQ117" i="85"/>
  <c r="AP117" i="85"/>
  <c r="AO117" i="85"/>
  <c r="AN117" i="85"/>
  <c r="AM117" i="85"/>
  <c r="AL117" i="85"/>
  <c r="AK117" i="85"/>
  <c r="AJ117" i="85"/>
  <c r="AI117" i="85"/>
  <c r="AH117" i="85"/>
  <c r="AG117" i="85"/>
  <c r="AF117" i="85"/>
  <c r="AE117" i="85"/>
  <c r="AD117" i="85"/>
  <c r="AC117" i="85"/>
  <c r="AB117" i="85"/>
  <c r="AA117" i="85"/>
  <c r="Z117" i="85"/>
  <c r="Y117" i="85"/>
  <c r="X117" i="85"/>
  <c r="W117" i="85"/>
  <c r="V117" i="85"/>
  <c r="U117" i="85"/>
  <c r="T117" i="85"/>
  <c r="S117" i="85"/>
  <c r="AW115" i="85"/>
  <c r="AV115" i="85"/>
  <c r="AU115" i="85"/>
  <c r="AT115" i="85"/>
  <c r="AS115" i="85"/>
  <c r="AR115" i="85"/>
  <c r="AQ115" i="85"/>
  <c r="AP115" i="85"/>
  <c r="AO115" i="85"/>
  <c r="AN115" i="85"/>
  <c r="AM115" i="85"/>
  <c r="AL115" i="85"/>
  <c r="AK115" i="85"/>
  <c r="AJ115" i="85"/>
  <c r="AI115" i="85"/>
  <c r="AH115" i="85"/>
  <c r="AG115" i="85"/>
  <c r="AF115" i="85"/>
  <c r="AE115" i="85"/>
  <c r="AD115" i="85"/>
  <c r="AC115" i="85"/>
  <c r="AB115" i="85"/>
  <c r="AA115" i="85"/>
  <c r="Z115" i="85"/>
  <c r="Y115" i="85"/>
  <c r="X115" i="85"/>
  <c r="W115" i="85"/>
  <c r="V115" i="85"/>
  <c r="U115" i="85"/>
  <c r="T115" i="85"/>
  <c r="AX115" i="85" s="1"/>
  <c r="AZ115" i="85" s="1"/>
  <c r="S115" i="85"/>
  <c r="F115" i="85"/>
  <c r="AW114" i="85"/>
  <c r="AV114" i="85"/>
  <c r="AU114" i="85"/>
  <c r="AT114" i="85"/>
  <c r="AS114" i="85"/>
  <c r="AR114" i="85"/>
  <c r="AQ114" i="85"/>
  <c r="AP114" i="85"/>
  <c r="AO114" i="85"/>
  <c r="AN114" i="85"/>
  <c r="AM114" i="85"/>
  <c r="AL114" i="85"/>
  <c r="AK114" i="85"/>
  <c r="AJ114" i="85"/>
  <c r="AI114" i="85"/>
  <c r="AH114" i="85"/>
  <c r="AG114" i="85"/>
  <c r="AF114" i="85"/>
  <c r="AE114" i="85"/>
  <c r="AD114" i="85"/>
  <c r="AC114" i="85"/>
  <c r="AB114" i="85"/>
  <c r="AA114" i="85"/>
  <c r="Z114" i="85"/>
  <c r="Y114" i="85"/>
  <c r="X114" i="85"/>
  <c r="W114" i="85"/>
  <c r="V114" i="85"/>
  <c r="U114" i="85"/>
  <c r="T114" i="85"/>
  <c r="AX114" i="85" s="1"/>
  <c r="AZ114" i="85" s="1"/>
  <c r="S114" i="85"/>
  <c r="AW112" i="85"/>
  <c r="AV112" i="85"/>
  <c r="AU112" i="85"/>
  <c r="AT112" i="85"/>
  <c r="AS112" i="85"/>
  <c r="AR112" i="85"/>
  <c r="AQ112" i="85"/>
  <c r="AP112" i="85"/>
  <c r="AO112" i="85"/>
  <c r="AN112" i="85"/>
  <c r="AM112" i="85"/>
  <c r="AL112" i="85"/>
  <c r="AK112" i="85"/>
  <c r="AJ112" i="85"/>
  <c r="AI112" i="85"/>
  <c r="AH112" i="85"/>
  <c r="AG112" i="85"/>
  <c r="AF112" i="85"/>
  <c r="AE112" i="85"/>
  <c r="AD112" i="85"/>
  <c r="AC112" i="85"/>
  <c r="AB112" i="85"/>
  <c r="AA112" i="85"/>
  <c r="Z112" i="85"/>
  <c r="Y112" i="85"/>
  <c r="X112" i="85"/>
  <c r="W112" i="85"/>
  <c r="V112" i="85"/>
  <c r="U112" i="85"/>
  <c r="T112" i="85"/>
  <c r="S112" i="85"/>
  <c r="F112" i="85"/>
  <c r="AW111" i="85"/>
  <c r="AV111" i="85"/>
  <c r="AU111" i="85"/>
  <c r="AT111" i="85"/>
  <c r="AS111" i="85"/>
  <c r="AR111" i="85"/>
  <c r="AQ111" i="85"/>
  <c r="AP111" i="85"/>
  <c r="AO111" i="85"/>
  <c r="AN111" i="85"/>
  <c r="AM111" i="85"/>
  <c r="AL111" i="85"/>
  <c r="AK111" i="85"/>
  <c r="AJ111" i="85"/>
  <c r="AI111" i="85"/>
  <c r="AH111" i="85"/>
  <c r="AG111" i="85"/>
  <c r="AF111" i="85"/>
  <c r="AE111" i="85"/>
  <c r="AD111" i="85"/>
  <c r="AC111" i="85"/>
  <c r="AB111" i="85"/>
  <c r="AA111" i="85"/>
  <c r="Z111" i="85"/>
  <c r="Y111" i="85"/>
  <c r="X111" i="85"/>
  <c r="W111" i="85"/>
  <c r="V111" i="85"/>
  <c r="U111" i="85"/>
  <c r="T111" i="85"/>
  <c r="S111" i="85"/>
  <c r="AW109" i="85"/>
  <c r="AV109" i="85"/>
  <c r="AU109" i="85"/>
  <c r="AT109" i="85"/>
  <c r="AS109" i="85"/>
  <c r="AR109" i="85"/>
  <c r="AQ109" i="85"/>
  <c r="AP109" i="85"/>
  <c r="AO109" i="85"/>
  <c r="AN109" i="85"/>
  <c r="AM109" i="85"/>
  <c r="AL109" i="85"/>
  <c r="AK109" i="85"/>
  <c r="AJ109" i="85"/>
  <c r="AI109" i="85"/>
  <c r="AH109" i="85"/>
  <c r="AG109" i="85"/>
  <c r="AF109" i="85"/>
  <c r="AE109" i="85"/>
  <c r="AD109" i="85"/>
  <c r="AC109" i="85"/>
  <c r="AB109" i="85"/>
  <c r="AA109" i="85"/>
  <c r="Z109" i="85"/>
  <c r="Y109" i="85"/>
  <c r="X109" i="85"/>
  <c r="W109" i="85"/>
  <c r="V109" i="85"/>
  <c r="U109" i="85"/>
  <c r="T109" i="85"/>
  <c r="S109" i="85"/>
  <c r="F109" i="85"/>
  <c r="AW108" i="85"/>
  <c r="AV108" i="85"/>
  <c r="AU108" i="85"/>
  <c r="AT108" i="85"/>
  <c r="AS108" i="85"/>
  <c r="AR108" i="85"/>
  <c r="AQ108" i="85"/>
  <c r="AP108" i="85"/>
  <c r="AO108" i="85"/>
  <c r="AN108" i="85"/>
  <c r="AM108" i="85"/>
  <c r="AL108" i="85"/>
  <c r="AK108" i="85"/>
  <c r="AJ108" i="85"/>
  <c r="AI108" i="85"/>
  <c r="AH108" i="85"/>
  <c r="AG108" i="85"/>
  <c r="AF108" i="85"/>
  <c r="AE108" i="85"/>
  <c r="AD108" i="85"/>
  <c r="AC108" i="85"/>
  <c r="AB108" i="85"/>
  <c r="AA108" i="85"/>
  <c r="Z108" i="85"/>
  <c r="Y108" i="85"/>
  <c r="X108" i="85"/>
  <c r="W108" i="85"/>
  <c r="V108" i="85"/>
  <c r="U108" i="85"/>
  <c r="T108" i="85"/>
  <c r="S108" i="85"/>
  <c r="AW106" i="85"/>
  <c r="AV106" i="85"/>
  <c r="AU106" i="85"/>
  <c r="AT106" i="85"/>
  <c r="AS106" i="85"/>
  <c r="AR106" i="85"/>
  <c r="AQ106" i="85"/>
  <c r="AP106" i="85"/>
  <c r="AO106" i="85"/>
  <c r="AN106" i="85"/>
  <c r="AM106" i="85"/>
  <c r="AL106" i="85"/>
  <c r="AK106" i="85"/>
  <c r="AJ106" i="85"/>
  <c r="AI106" i="85"/>
  <c r="AH106" i="85"/>
  <c r="AG106" i="85"/>
  <c r="AF106" i="85"/>
  <c r="AE106" i="85"/>
  <c r="AD106" i="85"/>
  <c r="AC106" i="85"/>
  <c r="AB106" i="85"/>
  <c r="AA106" i="85"/>
  <c r="Z106" i="85"/>
  <c r="Y106" i="85"/>
  <c r="X106" i="85"/>
  <c r="W106" i="85"/>
  <c r="V106" i="85"/>
  <c r="U106" i="85"/>
  <c r="T106" i="85"/>
  <c r="S106" i="85"/>
  <c r="F106" i="85"/>
  <c r="AW105" i="85"/>
  <c r="AV105" i="85"/>
  <c r="AU105" i="85"/>
  <c r="AT105" i="85"/>
  <c r="AS105" i="85"/>
  <c r="AR105" i="85"/>
  <c r="AQ105" i="85"/>
  <c r="AP105" i="85"/>
  <c r="AO105" i="85"/>
  <c r="AN105" i="85"/>
  <c r="AM105" i="85"/>
  <c r="AL105" i="85"/>
  <c r="AK105" i="85"/>
  <c r="AJ105" i="85"/>
  <c r="AI105" i="85"/>
  <c r="AH105" i="85"/>
  <c r="AG105" i="85"/>
  <c r="AF105" i="85"/>
  <c r="AE105" i="85"/>
  <c r="AD105" i="85"/>
  <c r="AC105" i="85"/>
  <c r="AB105" i="85"/>
  <c r="AA105" i="85"/>
  <c r="Z105" i="85"/>
  <c r="Y105" i="85"/>
  <c r="X105" i="85"/>
  <c r="W105" i="85"/>
  <c r="V105" i="85"/>
  <c r="U105" i="85"/>
  <c r="T105" i="85"/>
  <c r="S105" i="85"/>
  <c r="AW103" i="85"/>
  <c r="AV103" i="85"/>
  <c r="AU103" i="85"/>
  <c r="AT103" i="85"/>
  <c r="AS103" i="85"/>
  <c r="AR103" i="85"/>
  <c r="AQ103" i="85"/>
  <c r="AP103" i="85"/>
  <c r="AO103" i="85"/>
  <c r="AN103" i="85"/>
  <c r="AM103" i="85"/>
  <c r="AL103" i="85"/>
  <c r="AK103" i="85"/>
  <c r="AJ103" i="85"/>
  <c r="AI103" i="85"/>
  <c r="AH103" i="85"/>
  <c r="AG103" i="85"/>
  <c r="AF103" i="85"/>
  <c r="AE103" i="85"/>
  <c r="AD103" i="85"/>
  <c r="AC103" i="85"/>
  <c r="AB103" i="85"/>
  <c r="AA103" i="85"/>
  <c r="Z103" i="85"/>
  <c r="Y103" i="85"/>
  <c r="X103" i="85"/>
  <c r="W103" i="85"/>
  <c r="V103" i="85"/>
  <c r="U103" i="85"/>
  <c r="T103" i="85"/>
  <c r="S103" i="85"/>
  <c r="F103" i="85"/>
  <c r="AW102" i="85"/>
  <c r="AV102" i="85"/>
  <c r="AU102" i="85"/>
  <c r="AT102" i="85"/>
  <c r="AS102" i="85"/>
  <c r="AR102" i="85"/>
  <c r="AQ102" i="85"/>
  <c r="AP102" i="85"/>
  <c r="AO102" i="85"/>
  <c r="AN102" i="85"/>
  <c r="AM102" i="85"/>
  <c r="AL102" i="85"/>
  <c r="AK102" i="85"/>
  <c r="AJ102" i="85"/>
  <c r="AI102" i="85"/>
  <c r="AH102" i="85"/>
  <c r="AG102" i="85"/>
  <c r="AF102" i="85"/>
  <c r="AE102" i="85"/>
  <c r="AD102" i="85"/>
  <c r="AC102" i="85"/>
  <c r="AB102" i="85"/>
  <c r="AA102" i="85"/>
  <c r="Z102" i="85"/>
  <c r="Y102" i="85"/>
  <c r="X102" i="85"/>
  <c r="W102" i="85"/>
  <c r="V102" i="85"/>
  <c r="U102" i="85"/>
  <c r="T102" i="85"/>
  <c r="S102" i="85"/>
  <c r="AW100" i="85"/>
  <c r="AV100" i="85"/>
  <c r="AU100" i="85"/>
  <c r="AT100" i="85"/>
  <c r="AS100" i="85"/>
  <c r="AR100" i="85"/>
  <c r="AQ100" i="85"/>
  <c r="AP100" i="85"/>
  <c r="AO100" i="85"/>
  <c r="AN100" i="85"/>
  <c r="AM100" i="85"/>
  <c r="AL100" i="85"/>
  <c r="AK100" i="85"/>
  <c r="AJ100" i="85"/>
  <c r="AI100" i="85"/>
  <c r="AH100" i="85"/>
  <c r="AG100" i="85"/>
  <c r="AF100" i="85"/>
  <c r="AE100" i="85"/>
  <c r="AD100" i="85"/>
  <c r="AC100" i="85"/>
  <c r="AB100" i="85"/>
  <c r="AA100" i="85"/>
  <c r="Z100" i="85"/>
  <c r="Y100" i="85"/>
  <c r="X100" i="85"/>
  <c r="W100" i="85"/>
  <c r="V100" i="85"/>
  <c r="U100" i="85"/>
  <c r="T100" i="85"/>
  <c r="S100" i="85"/>
  <c r="AX100" i="85" s="1"/>
  <c r="AZ100" i="85" s="1"/>
  <c r="F100" i="85"/>
  <c r="AW99" i="85"/>
  <c r="AV99" i="85"/>
  <c r="AU99" i="85"/>
  <c r="AT99" i="85"/>
  <c r="AS99" i="85"/>
  <c r="AR99" i="85"/>
  <c r="AQ99" i="85"/>
  <c r="AP99" i="85"/>
  <c r="AO99" i="85"/>
  <c r="AN99" i="85"/>
  <c r="AM99" i="85"/>
  <c r="AL99" i="85"/>
  <c r="AK99" i="85"/>
  <c r="AJ99" i="85"/>
  <c r="AI99" i="85"/>
  <c r="AH99" i="85"/>
  <c r="AG99" i="85"/>
  <c r="AF99" i="85"/>
  <c r="AE99" i="85"/>
  <c r="AD99" i="85"/>
  <c r="AC99" i="85"/>
  <c r="AB99" i="85"/>
  <c r="AA99" i="85"/>
  <c r="Z99" i="85"/>
  <c r="Y99" i="85"/>
  <c r="X99" i="85"/>
  <c r="W99" i="85"/>
  <c r="V99" i="85"/>
  <c r="U99" i="85"/>
  <c r="T99" i="85"/>
  <c r="S99" i="85"/>
  <c r="AX99" i="85" s="1"/>
  <c r="AZ99" i="85" s="1"/>
  <c r="AW97" i="85"/>
  <c r="AV97" i="85"/>
  <c r="AU97" i="85"/>
  <c r="AT97" i="85"/>
  <c r="AS97" i="85"/>
  <c r="AR97" i="85"/>
  <c r="AQ97" i="85"/>
  <c r="AP97" i="85"/>
  <c r="AO97" i="85"/>
  <c r="AN97" i="85"/>
  <c r="AM97" i="85"/>
  <c r="AL97" i="85"/>
  <c r="AK97" i="85"/>
  <c r="AJ97" i="85"/>
  <c r="AI97" i="85"/>
  <c r="AH97" i="85"/>
  <c r="AG97" i="85"/>
  <c r="AF97" i="85"/>
  <c r="AE97" i="85"/>
  <c r="AD97" i="85"/>
  <c r="AC97" i="85"/>
  <c r="AB97" i="85"/>
  <c r="AA97" i="85"/>
  <c r="Z97" i="85"/>
  <c r="Y97" i="85"/>
  <c r="X97" i="85"/>
  <c r="W97" i="85"/>
  <c r="V97" i="85"/>
  <c r="U97" i="85"/>
  <c r="T97" i="85"/>
  <c r="S97" i="85"/>
  <c r="F97" i="85"/>
  <c r="AW96" i="85"/>
  <c r="AV96" i="85"/>
  <c r="AU96" i="85"/>
  <c r="AT96" i="85"/>
  <c r="AS96" i="85"/>
  <c r="AR96" i="85"/>
  <c r="AQ96" i="85"/>
  <c r="AP96" i="85"/>
  <c r="AO96" i="85"/>
  <c r="AN96" i="85"/>
  <c r="AM96" i="85"/>
  <c r="AL96" i="85"/>
  <c r="AK96" i="85"/>
  <c r="AJ96" i="85"/>
  <c r="AI96" i="85"/>
  <c r="AH96" i="85"/>
  <c r="AG96" i="85"/>
  <c r="AF96" i="85"/>
  <c r="AE96" i="85"/>
  <c r="AD96" i="85"/>
  <c r="AC96" i="85"/>
  <c r="AB96" i="85"/>
  <c r="AA96" i="85"/>
  <c r="Z96" i="85"/>
  <c r="Y96" i="85"/>
  <c r="X96" i="85"/>
  <c r="W96" i="85"/>
  <c r="V96" i="85"/>
  <c r="U96" i="85"/>
  <c r="T96" i="85"/>
  <c r="S96" i="85"/>
  <c r="AW94" i="85"/>
  <c r="AV94" i="85"/>
  <c r="AU94" i="85"/>
  <c r="AT94" i="85"/>
  <c r="AS94" i="85"/>
  <c r="AR94" i="85"/>
  <c r="AQ94" i="85"/>
  <c r="AP94" i="85"/>
  <c r="AO94" i="85"/>
  <c r="AN94" i="85"/>
  <c r="AM94" i="85"/>
  <c r="AL94" i="85"/>
  <c r="AK94" i="85"/>
  <c r="AJ94" i="85"/>
  <c r="AI94" i="85"/>
  <c r="AH94" i="85"/>
  <c r="AG94" i="85"/>
  <c r="AF94" i="85"/>
  <c r="AE94" i="85"/>
  <c r="AD94" i="85"/>
  <c r="AC94" i="85"/>
  <c r="AB94" i="85"/>
  <c r="AA94" i="85"/>
  <c r="Z94" i="85"/>
  <c r="Y94" i="85"/>
  <c r="X94" i="85"/>
  <c r="W94" i="85"/>
  <c r="V94" i="85"/>
  <c r="U94" i="85"/>
  <c r="T94" i="85"/>
  <c r="S94" i="85"/>
  <c r="F94" i="85"/>
  <c r="AW93" i="85"/>
  <c r="AV93" i="85"/>
  <c r="AU93" i="85"/>
  <c r="AT93" i="85"/>
  <c r="AS93" i="85"/>
  <c r="AR93" i="85"/>
  <c r="AQ93" i="85"/>
  <c r="AP93" i="85"/>
  <c r="AO93" i="85"/>
  <c r="AN93" i="85"/>
  <c r="AM93" i="85"/>
  <c r="AL93" i="85"/>
  <c r="AK93" i="85"/>
  <c r="AJ93" i="85"/>
  <c r="AI93" i="85"/>
  <c r="AH93" i="85"/>
  <c r="AG93" i="85"/>
  <c r="AF93" i="85"/>
  <c r="AE93" i="85"/>
  <c r="AD93" i="85"/>
  <c r="AC93" i="85"/>
  <c r="AB93" i="85"/>
  <c r="AA93" i="85"/>
  <c r="Z93" i="85"/>
  <c r="Y93" i="85"/>
  <c r="X93" i="85"/>
  <c r="W93" i="85"/>
  <c r="V93" i="85"/>
  <c r="U93" i="85"/>
  <c r="T93" i="85"/>
  <c r="S93" i="85"/>
  <c r="AW91" i="85"/>
  <c r="AV91" i="85"/>
  <c r="AU91" i="85"/>
  <c r="AT91" i="85"/>
  <c r="AS91" i="85"/>
  <c r="AR91" i="85"/>
  <c r="AQ91" i="85"/>
  <c r="AP91" i="85"/>
  <c r="AO91" i="85"/>
  <c r="AN91" i="85"/>
  <c r="AM91" i="85"/>
  <c r="AL91" i="85"/>
  <c r="AK91" i="85"/>
  <c r="AJ91" i="85"/>
  <c r="AI91" i="85"/>
  <c r="AH91" i="85"/>
  <c r="AG91" i="85"/>
  <c r="AF91" i="85"/>
  <c r="AE91" i="85"/>
  <c r="AD91" i="85"/>
  <c r="AC91" i="85"/>
  <c r="AB91" i="85"/>
  <c r="AA91" i="85"/>
  <c r="Z91" i="85"/>
  <c r="Y91" i="85"/>
  <c r="X91" i="85"/>
  <c r="W91" i="85"/>
  <c r="V91" i="85"/>
  <c r="U91" i="85"/>
  <c r="T91" i="85"/>
  <c r="S91" i="85"/>
  <c r="F91" i="85"/>
  <c r="AW90" i="85"/>
  <c r="AV90" i="85"/>
  <c r="AU90" i="85"/>
  <c r="AT90" i="85"/>
  <c r="AS90" i="85"/>
  <c r="AR90" i="85"/>
  <c r="AQ90" i="85"/>
  <c r="AP90" i="85"/>
  <c r="AO90" i="85"/>
  <c r="AN90" i="85"/>
  <c r="AM90" i="85"/>
  <c r="AL90" i="85"/>
  <c r="AK90" i="85"/>
  <c r="AJ90" i="85"/>
  <c r="AI90" i="85"/>
  <c r="AH90" i="85"/>
  <c r="AG90" i="85"/>
  <c r="AF90" i="85"/>
  <c r="AE90" i="85"/>
  <c r="AD90" i="85"/>
  <c r="AC90" i="85"/>
  <c r="AB90" i="85"/>
  <c r="AA90" i="85"/>
  <c r="Z90" i="85"/>
  <c r="Y90" i="85"/>
  <c r="X90" i="85"/>
  <c r="W90" i="85"/>
  <c r="V90" i="85"/>
  <c r="U90" i="85"/>
  <c r="T90" i="85"/>
  <c r="S90" i="85"/>
  <c r="AW88" i="85"/>
  <c r="AV88" i="85"/>
  <c r="AU88" i="85"/>
  <c r="AT88" i="85"/>
  <c r="AS88" i="85"/>
  <c r="AR88" i="85"/>
  <c r="AQ88" i="85"/>
  <c r="AP88" i="85"/>
  <c r="AO88" i="85"/>
  <c r="AN88" i="85"/>
  <c r="AM88" i="85"/>
  <c r="AL88" i="85"/>
  <c r="AK88" i="85"/>
  <c r="AJ88" i="85"/>
  <c r="AI88" i="85"/>
  <c r="AH88" i="85"/>
  <c r="AG88" i="85"/>
  <c r="AF88" i="85"/>
  <c r="AE88" i="85"/>
  <c r="AD88" i="85"/>
  <c r="AC88" i="85"/>
  <c r="AB88" i="85"/>
  <c r="AA88" i="85"/>
  <c r="Z88" i="85"/>
  <c r="Y88" i="85"/>
  <c r="X88" i="85"/>
  <c r="W88" i="85"/>
  <c r="V88" i="85"/>
  <c r="U88" i="85"/>
  <c r="T88" i="85"/>
  <c r="S88" i="85"/>
  <c r="AX88" i="85" s="1"/>
  <c r="AZ88" i="85" s="1"/>
  <c r="F88" i="85"/>
  <c r="AW87" i="85"/>
  <c r="AV87" i="85"/>
  <c r="AU87" i="85"/>
  <c r="AT87" i="85"/>
  <c r="AS87" i="85"/>
  <c r="AR87" i="85"/>
  <c r="AQ87" i="85"/>
  <c r="AP87" i="85"/>
  <c r="AO87" i="85"/>
  <c r="AN87" i="85"/>
  <c r="AM87" i="85"/>
  <c r="AL87" i="85"/>
  <c r="AK87" i="85"/>
  <c r="AJ87" i="85"/>
  <c r="AI87" i="85"/>
  <c r="AH87" i="85"/>
  <c r="AG87" i="85"/>
  <c r="AF87" i="85"/>
  <c r="AE87" i="85"/>
  <c r="AD87" i="85"/>
  <c r="AC87" i="85"/>
  <c r="AB87" i="85"/>
  <c r="AA87" i="85"/>
  <c r="Z87" i="85"/>
  <c r="Y87" i="85"/>
  <c r="X87" i="85"/>
  <c r="W87" i="85"/>
  <c r="V87" i="85"/>
  <c r="U87" i="85"/>
  <c r="T87" i="85"/>
  <c r="S87" i="85"/>
  <c r="AX87" i="85" s="1"/>
  <c r="AZ87" i="85" s="1"/>
  <c r="AW85" i="85"/>
  <c r="AV85" i="85"/>
  <c r="AU85" i="85"/>
  <c r="AT85" i="85"/>
  <c r="AS85" i="85"/>
  <c r="AR85" i="85"/>
  <c r="AQ85" i="85"/>
  <c r="AP85" i="85"/>
  <c r="AO85" i="85"/>
  <c r="AN85" i="85"/>
  <c r="AM85" i="85"/>
  <c r="AL85" i="85"/>
  <c r="AK85" i="85"/>
  <c r="AJ85" i="85"/>
  <c r="AI85" i="85"/>
  <c r="AH85" i="85"/>
  <c r="AG85" i="85"/>
  <c r="AF85" i="85"/>
  <c r="AE85" i="85"/>
  <c r="AD85" i="85"/>
  <c r="AC85" i="85"/>
  <c r="AB85" i="85"/>
  <c r="AA85" i="85"/>
  <c r="Z85" i="85"/>
  <c r="Y85" i="85"/>
  <c r="X85" i="85"/>
  <c r="W85" i="85"/>
  <c r="V85" i="85"/>
  <c r="U85" i="85"/>
  <c r="T85" i="85"/>
  <c r="S85" i="85"/>
  <c r="F85" i="85"/>
  <c r="AW84" i="85"/>
  <c r="AV84" i="85"/>
  <c r="AU84" i="85"/>
  <c r="AT84" i="85"/>
  <c r="AS84" i="85"/>
  <c r="AR84" i="85"/>
  <c r="AQ84" i="85"/>
  <c r="AP84" i="85"/>
  <c r="AO84" i="85"/>
  <c r="AN84" i="85"/>
  <c r="AM84" i="85"/>
  <c r="AL84" i="85"/>
  <c r="AK84" i="85"/>
  <c r="AJ84" i="85"/>
  <c r="AI84" i="85"/>
  <c r="AH84" i="85"/>
  <c r="AG84" i="85"/>
  <c r="AF84" i="85"/>
  <c r="AE84" i="85"/>
  <c r="AD84" i="85"/>
  <c r="AC84" i="85"/>
  <c r="AB84" i="85"/>
  <c r="AA84" i="85"/>
  <c r="Z84" i="85"/>
  <c r="Y84" i="85"/>
  <c r="X84" i="85"/>
  <c r="W84" i="85"/>
  <c r="V84" i="85"/>
  <c r="U84" i="85"/>
  <c r="T84" i="85"/>
  <c r="S84" i="85"/>
  <c r="AW82" i="85"/>
  <c r="AV82" i="85"/>
  <c r="AU82" i="85"/>
  <c r="AT82" i="85"/>
  <c r="AS82" i="85"/>
  <c r="AR82" i="85"/>
  <c r="AQ82" i="85"/>
  <c r="AP82" i="85"/>
  <c r="AO82" i="85"/>
  <c r="AN82" i="85"/>
  <c r="AM82" i="85"/>
  <c r="AL82" i="85"/>
  <c r="AK82" i="85"/>
  <c r="AJ82" i="85"/>
  <c r="AI82" i="85"/>
  <c r="AH82" i="85"/>
  <c r="AG82" i="85"/>
  <c r="AF82" i="85"/>
  <c r="AE82" i="85"/>
  <c r="AD82" i="85"/>
  <c r="AC82" i="85"/>
  <c r="AB82" i="85"/>
  <c r="AA82" i="85"/>
  <c r="Z82" i="85"/>
  <c r="Y82" i="85"/>
  <c r="X82" i="85"/>
  <c r="W82" i="85"/>
  <c r="V82" i="85"/>
  <c r="U82" i="85"/>
  <c r="T82" i="85"/>
  <c r="S82" i="85"/>
  <c r="F82" i="85"/>
  <c r="AW81" i="85"/>
  <c r="AV81" i="85"/>
  <c r="AU81" i="85"/>
  <c r="AT81" i="85"/>
  <c r="AS81" i="85"/>
  <c r="AR81" i="85"/>
  <c r="AQ81" i="85"/>
  <c r="AP81" i="85"/>
  <c r="AO81" i="85"/>
  <c r="AN81" i="85"/>
  <c r="AM81" i="85"/>
  <c r="AL81" i="85"/>
  <c r="AK81" i="85"/>
  <c r="AJ81" i="85"/>
  <c r="AI81" i="85"/>
  <c r="AH81" i="85"/>
  <c r="AG81" i="85"/>
  <c r="AF81" i="85"/>
  <c r="AE81" i="85"/>
  <c r="AD81" i="85"/>
  <c r="AC81" i="85"/>
  <c r="AB81" i="85"/>
  <c r="AA81" i="85"/>
  <c r="Z81" i="85"/>
  <c r="Y81" i="85"/>
  <c r="X81" i="85"/>
  <c r="W81" i="85"/>
  <c r="V81" i="85"/>
  <c r="U81" i="85"/>
  <c r="T81" i="85"/>
  <c r="S81" i="85"/>
  <c r="AW79" i="85"/>
  <c r="AV79" i="85"/>
  <c r="AU79" i="85"/>
  <c r="AT79" i="85"/>
  <c r="AS79" i="85"/>
  <c r="AR79" i="85"/>
  <c r="AQ79" i="85"/>
  <c r="AP79" i="85"/>
  <c r="AO79" i="85"/>
  <c r="AN79" i="85"/>
  <c r="AM79" i="85"/>
  <c r="AL79" i="85"/>
  <c r="AK79" i="85"/>
  <c r="AJ79" i="85"/>
  <c r="AI79" i="85"/>
  <c r="AH79" i="85"/>
  <c r="AG79" i="85"/>
  <c r="AF79" i="85"/>
  <c r="AE79" i="85"/>
  <c r="AD79" i="85"/>
  <c r="AC79" i="85"/>
  <c r="AB79" i="85"/>
  <c r="AA79" i="85"/>
  <c r="Z79" i="85"/>
  <c r="Y79" i="85"/>
  <c r="X79" i="85"/>
  <c r="W79" i="85"/>
  <c r="V79" i="85"/>
  <c r="U79" i="85"/>
  <c r="T79" i="85"/>
  <c r="S79" i="85"/>
  <c r="F79" i="85"/>
  <c r="AW78" i="85"/>
  <c r="AV78" i="85"/>
  <c r="AU78" i="85"/>
  <c r="AT78" i="85"/>
  <c r="AS78" i="85"/>
  <c r="AR78" i="85"/>
  <c r="AQ78" i="85"/>
  <c r="AP78" i="85"/>
  <c r="AO78" i="85"/>
  <c r="AN78" i="85"/>
  <c r="AM78" i="85"/>
  <c r="AL78" i="85"/>
  <c r="AK78" i="85"/>
  <c r="AJ78" i="85"/>
  <c r="AI78" i="85"/>
  <c r="AH78" i="85"/>
  <c r="AG78" i="85"/>
  <c r="AF78" i="85"/>
  <c r="AE78" i="85"/>
  <c r="AD78" i="85"/>
  <c r="AC78" i="85"/>
  <c r="AB78" i="85"/>
  <c r="AA78" i="85"/>
  <c r="Z78" i="85"/>
  <c r="Y78" i="85"/>
  <c r="X78" i="85"/>
  <c r="W78" i="85"/>
  <c r="V78" i="85"/>
  <c r="U78" i="85"/>
  <c r="T78" i="85"/>
  <c r="S78" i="85"/>
  <c r="AW76" i="85"/>
  <c r="AV76" i="85"/>
  <c r="AU76" i="85"/>
  <c r="AT76" i="85"/>
  <c r="AS76" i="85"/>
  <c r="AR76" i="85"/>
  <c r="AQ76" i="85"/>
  <c r="AP76" i="85"/>
  <c r="AO76" i="85"/>
  <c r="AN76" i="85"/>
  <c r="AM76" i="85"/>
  <c r="AL76" i="85"/>
  <c r="AK76" i="85"/>
  <c r="AJ76" i="85"/>
  <c r="AI76" i="85"/>
  <c r="AH76" i="85"/>
  <c r="AG76" i="85"/>
  <c r="AF76" i="85"/>
  <c r="AE76" i="85"/>
  <c r="AD76" i="85"/>
  <c r="AC76" i="85"/>
  <c r="AB76" i="85"/>
  <c r="AA76" i="85"/>
  <c r="Z76" i="85"/>
  <c r="Y76" i="85"/>
  <c r="X76" i="85"/>
  <c r="W76" i="85"/>
  <c r="V76" i="85"/>
  <c r="U76" i="85"/>
  <c r="T76" i="85"/>
  <c r="S76" i="85"/>
  <c r="F76" i="85"/>
  <c r="AW75" i="85"/>
  <c r="AV75" i="85"/>
  <c r="AU75" i="85"/>
  <c r="AT75" i="85"/>
  <c r="AS75" i="85"/>
  <c r="AR75" i="85"/>
  <c r="AQ75" i="85"/>
  <c r="AP75" i="85"/>
  <c r="AO75" i="85"/>
  <c r="AN75" i="85"/>
  <c r="AM75" i="85"/>
  <c r="AL75" i="85"/>
  <c r="AK75" i="85"/>
  <c r="AJ75" i="85"/>
  <c r="AI75" i="85"/>
  <c r="AH75" i="85"/>
  <c r="AG75" i="85"/>
  <c r="AF75" i="85"/>
  <c r="AE75" i="85"/>
  <c r="AD75" i="85"/>
  <c r="AC75" i="85"/>
  <c r="AB75" i="85"/>
  <c r="AA75" i="85"/>
  <c r="Z75" i="85"/>
  <c r="Y75" i="85"/>
  <c r="X75" i="85"/>
  <c r="W75" i="85"/>
  <c r="V75" i="85"/>
  <c r="U75" i="85"/>
  <c r="T75" i="85"/>
  <c r="S75" i="85"/>
  <c r="AW73" i="85"/>
  <c r="AV73" i="85"/>
  <c r="AU73" i="85"/>
  <c r="AT73" i="85"/>
  <c r="AS73" i="85"/>
  <c r="AR73" i="85"/>
  <c r="AQ73" i="85"/>
  <c r="AP73" i="85"/>
  <c r="AO73" i="85"/>
  <c r="AN73" i="85"/>
  <c r="AM73" i="85"/>
  <c r="AL73" i="85"/>
  <c r="AK73" i="85"/>
  <c r="AJ73" i="85"/>
  <c r="AI73" i="85"/>
  <c r="AH73" i="85"/>
  <c r="AG73" i="85"/>
  <c r="AF73" i="85"/>
  <c r="AE73" i="85"/>
  <c r="AD73" i="85"/>
  <c r="AC73" i="85"/>
  <c r="AB73" i="85"/>
  <c r="AA73" i="85"/>
  <c r="Z73" i="85"/>
  <c r="Y73" i="85"/>
  <c r="X73" i="85"/>
  <c r="W73" i="85"/>
  <c r="V73" i="85"/>
  <c r="U73" i="85"/>
  <c r="T73" i="85"/>
  <c r="S73" i="85"/>
  <c r="F73" i="85"/>
  <c r="AW72" i="85"/>
  <c r="AV72" i="85"/>
  <c r="AU72" i="85"/>
  <c r="AT72" i="85"/>
  <c r="AS72" i="85"/>
  <c r="AR72" i="85"/>
  <c r="AQ72" i="85"/>
  <c r="AP72" i="85"/>
  <c r="AO72" i="85"/>
  <c r="AN72" i="85"/>
  <c r="AM72" i="85"/>
  <c r="AL72" i="85"/>
  <c r="AK72" i="85"/>
  <c r="AJ72" i="85"/>
  <c r="AI72" i="85"/>
  <c r="AH72" i="85"/>
  <c r="AG72" i="85"/>
  <c r="AF72" i="85"/>
  <c r="AE72" i="85"/>
  <c r="AD72" i="85"/>
  <c r="AC72" i="85"/>
  <c r="AB72" i="85"/>
  <c r="AA72" i="85"/>
  <c r="Z72" i="85"/>
  <c r="Y72" i="85"/>
  <c r="X72" i="85"/>
  <c r="W72" i="85"/>
  <c r="V72" i="85"/>
  <c r="U72" i="85"/>
  <c r="T72" i="85"/>
  <c r="S72" i="85"/>
  <c r="AW70" i="85"/>
  <c r="AV70" i="85"/>
  <c r="AU70" i="85"/>
  <c r="AT70" i="85"/>
  <c r="AS70" i="85"/>
  <c r="AR70" i="85"/>
  <c r="AQ70" i="85"/>
  <c r="AP70" i="85"/>
  <c r="AO70" i="85"/>
  <c r="AN70" i="85"/>
  <c r="AM70" i="85"/>
  <c r="AL70" i="85"/>
  <c r="AK70" i="85"/>
  <c r="AJ70" i="85"/>
  <c r="AI70" i="85"/>
  <c r="AH70" i="85"/>
  <c r="AG70" i="85"/>
  <c r="AF70" i="85"/>
  <c r="AE70" i="85"/>
  <c r="AD70" i="85"/>
  <c r="AC70" i="85"/>
  <c r="AB70" i="85"/>
  <c r="AA70" i="85"/>
  <c r="Z70" i="85"/>
  <c r="Y70" i="85"/>
  <c r="X70" i="85"/>
  <c r="W70" i="85"/>
  <c r="V70" i="85"/>
  <c r="U70" i="85"/>
  <c r="T70" i="85"/>
  <c r="S70" i="85"/>
  <c r="F70" i="85"/>
  <c r="AW69" i="85"/>
  <c r="AV69" i="85"/>
  <c r="AU69" i="85"/>
  <c r="AT69" i="85"/>
  <c r="AS69" i="85"/>
  <c r="AR69" i="85"/>
  <c r="AQ69" i="85"/>
  <c r="AP69" i="85"/>
  <c r="AO69" i="85"/>
  <c r="AN69" i="85"/>
  <c r="AM69" i="85"/>
  <c r="AL69" i="85"/>
  <c r="AK69" i="85"/>
  <c r="AJ69" i="85"/>
  <c r="AI69" i="85"/>
  <c r="AH69" i="85"/>
  <c r="AG69" i="85"/>
  <c r="AF69" i="85"/>
  <c r="AE69" i="85"/>
  <c r="AD69" i="85"/>
  <c r="AC69" i="85"/>
  <c r="AB69" i="85"/>
  <c r="AA69" i="85"/>
  <c r="Z69" i="85"/>
  <c r="Y69" i="85"/>
  <c r="X69" i="85"/>
  <c r="W69" i="85"/>
  <c r="V69" i="85"/>
  <c r="U69" i="85"/>
  <c r="T69" i="85"/>
  <c r="S69" i="85"/>
  <c r="AW67" i="85"/>
  <c r="AV67" i="85"/>
  <c r="AU67" i="85"/>
  <c r="AT67" i="85"/>
  <c r="AS67" i="85"/>
  <c r="AR67" i="85"/>
  <c r="AQ67" i="85"/>
  <c r="AP67" i="85"/>
  <c r="AO67" i="85"/>
  <c r="AN67" i="85"/>
  <c r="AM67" i="85"/>
  <c r="AL67" i="85"/>
  <c r="AK67" i="85"/>
  <c r="AJ67" i="85"/>
  <c r="AI67" i="85"/>
  <c r="AH67" i="85"/>
  <c r="AG67" i="85"/>
  <c r="AF67" i="85"/>
  <c r="AE67" i="85"/>
  <c r="AD67" i="85"/>
  <c r="AC67" i="85"/>
  <c r="AB67" i="85"/>
  <c r="AA67" i="85"/>
  <c r="Z67" i="85"/>
  <c r="Y67" i="85"/>
  <c r="X67" i="85"/>
  <c r="W67" i="85"/>
  <c r="V67" i="85"/>
  <c r="U67" i="85"/>
  <c r="T67" i="85"/>
  <c r="S67" i="85"/>
  <c r="F67" i="85"/>
  <c r="AW66" i="85"/>
  <c r="AV66" i="85"/>
  <c r="AU66" i="85"/>
  <c r="AT66" i="85"/>
  <c r="AS66" i="85"/>
  <c r="AR66" i="85"/>
  <c r="AQ66" i="85"/>
  <c r="AP66" i="85"/>
  <c r="AO66" i="85"/>
  <c r="AN66" i="85"/>
  <c r="AM66" i="85"/>
  <c r="AL66" i="85"/>
  <c r="AK66" i="85"/>
  <c r="AJ66" i="85"/>
  <c r="AI66" i="85"/>
  <c r="AH66" i="85"/>
  <c r="AG66" i="85"/>
  <c r="AF66" i="85"/>
  <c r="AE66" i="85"/>
  <c r="AD66" i="85"/>
  <c r="AC66" i="85"/>
  <c r="AB66" i="85"/>
  <c r="AA66" i="85"/>
  <c r="Z66" i="85"/>
  <c r="Y66" i="85"/>
  <c r="X66" i="85"/>
  <c r="W66" i="85"/>
  <c r="V66" i="85"/>
  <c r="U66" i="85"/>
  <c r="T66" i="85"/>
  <c r="S66" i="85"/>
  <c r="AW64" i="85"/>
  <c r="AV64" i="85"/>
  <c r="AU64" i="85"/>
  <c r="AT64" i="85"/>
  <c r="AS64" i="85"/>
  <c r="AR64" i="85"/>
  <c r="AQ64" i="85"/>
  <c r="AP64" i="85"/>
  <c r="AO64" i="85"/>
  <c r="AN64" i="85"/>
  <c r="AM64" i="85"/>
  <c r="AL64" i="85"/>
  <c r="AK64" i="85"/>
  <c r="AJ64" i="85"/>
  <c r="AI64" i="85"/>
  <c r="AH64" i="85"/>
  <c r="AG64" i="85"/>
  <c r="AF64" i="85"/>
  <c r="AE64" i="85"/>
  <c r="AD64" i="85"/>
  <c r="AC64" i="85"/>
  <c r="AB64" i="85"/>
  <c r="AA64" i="85"/>
  <c r="Z64" i="85"/>
  <c r="Y64" i="85"/>
  <c r="X64" i="85"/>
  <c r="W64" i="85"/>
  <c r="V64" i="85"/>
  <c r="U64" i="85"/>
  <c r="T64" i="85"/>
  <c r="S64" i="85"/>
  <c r="F64" i="85"/>
  <c r="AW63" i="85"/>
  <c r="AV63" i="85"/>
  <c r="AU63" i="85"/>
  <c r="AT63" i="85"/>
  <c r="AS63" i="85"/>
  <c r="AR63" i="85"/>
  <c r="AQ63" i="85"/>
  <c r="AP63" i="85"/>
  <c r="AO63" i="85"/>
  <c r="AN63" i="85"/>
  <c r="AM63" i="85"/>
  <c r="AL63" i="85"/>
  <c r="AK63" i="85"/>
  <c r="AJ63" i="85"/>
  <c r="AI63" i="85"/>
  <c r="AH63" i="85"/>
  <c r="AG63" i="85"/>
  <c r="AF63" i="85"/>
  <c r="AE63" i="85"/>
  <c r="AD63" i="85"/>
  <c r="AC63" i="85"/>
  <c r="AB63" i="85"/>
  <c r="AA63" i="85"/>
  <c r="Z63" i="85"/>
  <c r="Y63" i="85"/>
  <c r="X63" i="85"/>
  <c r="W63" i="85"/>
  <c r="V63" i="85"/>
  <c r="U63" i="85"/>
  <c r="T63" i="85"/>
  <c r="S63" i="85"/>
  <c r="AW61" i="85"/>
  <c r="AV61" i="85"/>
  <c r="AU61" i="85"/>
  <c r="AT61" i="85"/>
  <c r="AS61" i="85"/>
  <c r="AR61" i="85"/>
  <c r="AQ61" i="85"/>
  <c r="AP61" i="85"/>
  <c r="AO61" i="85"/>
  <c r="AN61" i="85"/>
  <c r="AM61" i="85"/>
  <c r="AL61" i="85"/>
  <c r="AK61" i="85"/>
  <c r="AJ61" i="85"/>
  <c r="AI61" i="85"/>
  <c r="AH61" i="85"/>
  <c r="AG61" i="85"/>
  <c r="AF61" i="85"/>
  <c r="AE61" i="85"/>
  <c r="AD61" i="85"/>
  <c r="AC61" i="85"/>
  <c r="AB61" i="85"/>
  <c r="AA61" i="85"/>
  <c r="Z61" i="85"/>
  <c r="Y61" i="85"/>
  <c r="X61" i="85"/>
  <c r="W61" i="85"/>
  <c r="V61" i="85"/>
  <c r="U61" i="85"/>
  <c r="T61" i="85"/>
  <c r="S61" i="85"/>
  <c r="F61" i="85"/>
  <c r="AW60" i="85"/>
  <c r="AV60" i="85"/>
  <c r="AU60" i="85"/>
  <c r="AT60" i="85"/>
  <c r="AS60" i="85"/>
  <c r="AR60" i="85"/>
  <c r="AQ60" i="85"/>
  <c r="AP60" i="85"/>
  <c r="AO60" i="85"/>
  <c r="AN60" i="85"/>
  <c r="AM60" i="85"/>
  <c r="AL60" i="85"/>
  <c r="AK60" i="85"/>
  <c r="AJ60" i="85"/>
  <c r="AI60" i="85"/>
  <c r="AH60" i="85"/>
  <c r="AG60" i="85"/>
  <c r="AF60" i="85"/>
  <c r="AE60" i="85"/>
  <c r="AD60" i="85"/>
  <c r="AC60" i="85"/>
  <c r="AB60" i="85"/>
  <c r="AA60" i="85"/>
  <c r="Z60" i="85"/>
  <c r="Y60" i="85"/>
  <c r="X60" i="85"/>
  <c r="W60" i="85"/>
  <c r="V60" i="85"/>
  <c r="U60" i="85"/>
  <c r="T60" i="85"/>
  <c r="S60" i="85"/>
  <c r="AW58" i="85"/>
  <c r="AV58" i="85"/>
  <c r="AU58" i="85"/>
  <c r="AT58" i="85"/>
  <c r="AS58" i="85"/>
  <c r="AR58" i="85"/>
  <c r="AQ58" i="85"/>
  <c r="AP58" i="85"/>
  <c r="AO58" i="85"/>
  <c r="AN58" i="85"/>
  <c r="AM58" i="85"/>
  <c r="AL58" i="85"/>
  <c r="AK58" i="85"/>
  <c r="AJ58" i="85"/>
  <c r="AI58" i="85"/>
  <c r="AH58" i="85"/>
  <c r="AG58" i="85"/>
  <c r="AF58" i="85"/>
  <c r="AE58" i="85"/>
  <c r="AD58" i="85"/>
  <c r="AC58" i="85"/>
  <c r="AB58" i="85"/>
  <c r="AA58" i="85"/>
  <c r="Z58" i="85"/>
  <c r="Y58" i="85"/>
  <c r="X58" i="85"/>
  <c r="W58" i="85"/>
  <c r="V58" i="85"/>
  <c r="U58" i="85"/>
  <c r="T58" i="85"/>
  <c r="S58" i="85"/>
  <c r="F58" i="85"/>
  <c r="AW57" i="85"/>
  <c r="AV57" i="85"/>
  <c r="AU57" i="85"/>
  <c r="AT57" i="85"/>
  <c r="AS57" i="85"/>
  <c r="AR57" i="85"/>
  <c r="AQ57" i="85"/>
  <c r="AP57" i="85"/>
  <c r="AO57" i="85"/>
  <c r="AN57" i="85"/>
  <c r="AM57" i="85"/>
  <c r="AL57" i="85"/>
  <c r="AK57" i="85"/>
  <c r="AJ57" i="85"/>
  <c r="AI57" i="85"/>
  <c r="AH57" i="85"/>
  <c r="AG57" i="85"/>
  <c r="AF57" i="85"/>
  <c r="AE57" i="85"/>
  <c r="AD57" i="85"/>
  <c r="AC57" i="85"/>
  <c r="AB57" i="85"/>
  <c r="AA57" i="85"/>
  <c r="Z57" i="85"/>
  <c r="Y57" i="85"/>
  <c r="X57" i="85"/>
  <c r="W57" i="85"/>
  <c r="V57" i="85"/>
  <c r="U57" i="85"/>
  <c r="T57" i="85"/>
  <c r="S57" i="85"/>
  <c r="AW55" i="85"/>
  <c r="AV55" i="85"/>
  <c r="AU55" i="85"/>
  <c r="AT55" i="85"/>
  <c r="AS55" i="85"/>
  <c r="AR55" i="85"/>
  <c r="AQ55" i="85"/>
  <c r="AP55" i="85"/>
  <c r="AO55" i="85"/>
  <c r="AN55" i="85"/>
  <c r="AM55" i="85"/>
  <c r="AL55" i="85"/>
  <c r="AK55" i="85"/>
  <c r="AJ55" i="85"/>
  <c r="AI55" i="85"/>
  <c r="AH55" i="85"/>
  <c r="AG55" i="85"/>
  <c r="AF55" i="85"/>
  <c r="AE55" i="85"/>
  <c r="AD55" i="85"/>
  <c r="AC55" i="85"/>
  <c r="AB55" i="85"/>
  <c r="AA55" i="85"/>
  <c r="Z55" i="85"/>
  <c r="Y55" i="85"/>
  <c r="X55" i="85"/>
  <c r="W55" i="85"/>
  <c r="V55" i="85"/>
  <c r="U55" i="85"/>
  <c r="T55" i="85"/>
  <c r="S55" i="85"/>
  <c r="F55" i="85"/>
  <c r="AW54" i="85"/>
  <c r="AV54" i="85"/>
  <c r="AU54" i="85"/>
  <c r="AT54" i="85"/>
  <c r="AS54" i="85"/>
  <c r="AR54" i="85"/>
  <c r="AQ54" i="85"/>
  <c r="AP54" i="85"/>
  <c r="AO54" i="85"/>
  <c r="AN54" i="85"/>
  <c r="AM54" i="85"/>
  <c r="AL54" i="85"/>
  <c r="AK54" i="85"/>
  <c r="AJ54" i="85"/>
  <c r="AI54" i="85"/>
  <c r="AH54" i="85"/>
  <c r="AG54" i="85"/>
  <c r="AF54" i="85"/>
  <c r="AE54" i="85"/>
  <c r="AD54" i="85"/>
  <c r="AC54" i="85"/>
  <c r="AB54" i="85"/>
  <c r="AA54" i="85"/>
  <c r="Z54" i="85"/>
  <c r="Y54" i="85"/>
  <c r="X54" i="85"/>
  <c r="W54" i="85"/>
  <c r="V54" i="85"/>
  <c r="U54" i="85"/>
  <c r="T54" i="85"/>
  <c r="S54" i="85"/>
  <c r="AW52" i="85"/>
  <c r="AV52" i="85"/>
  <c r="AU52" i="85"/>
  <c r="AT52" i="85"/>
  <c r="AS52" i="85"/>
  <c r="AR52" i="85"/>
  <c r="AQ52" i="85"/>
  <c r="AP52" i="85"/>
  <c r="AO52" i="85"/>
  <c r="AN52" i="85"/>
  <c r="AM52" i="85"/>
  <c r="AL52" i="85"/>
  <c r="AK52" i="85"/>
  <c r="AJ52" i="85"/>
  <c r="AI52" i="85"/>
  <c r="AH52" i="85"/>
  <c r="AG52" i="85"/>
  <c r="AF52" i="85"/>
  <c r="AE52" i="85"/>
  <c r="AD52" i="85"/>
  <c r="AC52" i="85"/>
  <c r="AB52" i="85"/>
  <c r="AA52" i="85"/>
  <c r="Z52" i="85"/>
  <c r="Y52" i="85"/>
  <c r="X52" i="85"/>
  <c r="W52" i="85"/>
  <c r="V52" i="85"/>
  <c r="U52" i="85"/>
  <c r="T52" i="85"/>
  <c r="S52" i="85"/>
  <c r="F52" i="85"/>
  <c r="AW51" i="85"/>
  <c r="AV51" i="85"/>
  <c r="AU51" i="85"/>
  <c r="AT51" i="85"/>
  <c r="AS51" i="85"/>
  <c r="AR51" i="85"/>
  <c r="AQ51" i="85"/>
  <c r="AP51" i="85"/>
  <c r="AO51" i="85"/>
  <c r="AN51" i="85"/>
  <c r="AM51" i="85"/>
  <c r="AL51" i="85"/>
  <c r="AK51" i="85"/>
  <c r="AJ51" i="85"/>
  <c r="AI51" i="85"/>
  <c r="AH51" i="85"/>
  <c r="AG51" i="85"/>
  <c r="AF51" i="85"/>
  <c r="AE51" i="85"/>
  <c r="AD51" i="85"/>
  <c r="AC51" i="85"/>
  <c r="AB51" i="85"/>
  <c r="AA51" i="85"/>
  <c r="Z51" i="85"/>
  <c r="Y51" i="85"/>
  <c r="X51" i="85"/>
  <c r="W51" i="85"/>
  <c r="V51" i="85"/>
  <c r="U51" i="85"/>
  <c r="T51" i="85"/>
  <c r="S51" i="85"/>
  <c r="AW49" i="85"/>
  <c r="AV49" i="85"/>
  <c r="AU49" i="85"/>
  <c r="AT49" i="85"/>
  <c r="AS49" i="85"/>
  <c r="AR49" i="85"/>
  <c r="AQ49" i="85"/>
  <c r="AP49" i="85"/>
  <c r="AO49" i="85"/>
  <c r="AN49" i="85"/>
  <c r="AM49" i="85"/>
  <c r="AL49" i="85"/>
  <c r="AK49" i="85"/>
  <c r="AJ49" i="85"/>
  <c r="AI49" i="85"/>
  <c r="AH49" i="85"/>
  <c r="AG49" i="85"/>
  <c r="AF49" i="85"/>
  <c r="AE49" i="85"/>
  <c r="AD49" i="85"/>
  <c r="AC49" i="85"/>
  <c r="AB49" i="85"/>
  <c r="AA49" i="85"/>
  <c r="Z49" i="85"/>
  <c r="Y49" i="85"/>
  <c r="X49" i="85"/>
  <c r="W49" i="85"/>
  <c r="V49" i="85"/>
  <c r="U49" i="85"/>
  <c r="T49" i="85"/>
  <c r="S49" i="85"/>
  <c r="F49" i="85"/>
  <c r="AW48" i="85"/>
  <c r="AV48" i="85"/>
  <c r="AU48" i="85"/>
  <c r="AT48" i="85"/>
  <c r="AS48" i="85"/>
  <c r="AR48" i="85"/>
  <c r="AQ48" i="85"/>
  <c r="AP48" i="85"/>
  <c r="AO48" i="85"/>
  <c r="AN48" i="85"/>
  <c r="AM48" i="85"/>
  <c r="AL48" i="85"/>
  <c r="AK48" i="85"/>
  <c r="AJ48" i="85"/>
  <c r="AI48" i="85"/>
  <c r="AH48" i="85"/>
  <c r="AG48" i="85"/>
  <c r="AF48" i="85"/>
  <c r="AE48" i="85"/>
  <c r="AD48" i="85"/>
  <c r="AC48" i="85"/>
  <c r="AB48" i="85"/>
  <c r="AA48" i="85"/>
  <c r="Z48" i="85"/>
  <c r="Y48" i="85"/>
  <c r="X48" i="85"/>
  <c r="W48" i="85"/>
  <c r="V48" i="85"/>
  <c r="U48" i="85"/>
  <c r="T48" i="85"/>
  <c r="S48" i="85"/>
  <c r="AW46" i="85"/>
  <c r="AV46" i="85"/>
  <c r="AU46" i="85"/>
  <c r="AT46" i="85"/>
  <c r="AS46" i="85"/>
  <c r="AR46" i="85"/>
  <c r="AQ46" i="85"/>
  <c r="AP46" i="85"/>
  <c r="AO46" i="85"/>
  <c r="AN46" i="85"/>
  <c r="AM46" i="85"/>
  <c r="AL46" i="85"/>
  <c r="AK46" i="85"/>
  <c r="AJ46" i="85"/>
  <c r="AI46" i="85"/>
  <c r="AH46" i="85"/>
  <c r="AG46" i="85"/>
  <c r="AF46" i="85"/>
  <c r="AE46" i="85"/>
  <c r="AD46" i="85"/>
  <c r="AC46" i="85"/>
  <c r="AB46" i="85"/>
  <c r="AA46" i="85"/>
  <c r="Z46" i="85"/>
  <c r="Y46" i="85"/>
  <c r="X46" i="85"/>
  <c r="W46" i="85"/>
  <c r="V46" i="85"/>
  <c r="U46" i="85"/>
  <c r="T46" i="85"/>
  <c r="S46" i="85"/>
  <c r="F46" i="85"/>
  <c r="AW45" i="85"/>
  <c r="AV45" i="85"/>
  <c r="AU45" i="85"/>
  <c r="AT45" i="85"/>
  <c r="AS45" i="85"/>
  <c r="AR45" i="85"/>
  <c r="AQ45" i="85"/>
  <c r="AP45" i="85"/>
  <c r="AO45" i="85"/>
  <c r="AN45" i="85"/>
  <c r="AM45" i="85"/>
  <c r="AL45" i="85"/>
  <c r="AK45" i="85"/>
  <c r="AJ45" i="85"/>
  <c r="AI45" i="85"/>
  <c r="AH45" i="85"/>
  <c r="AG45" i="85"/>
  <c r="AF45" i="85"/>
  <c r="AE45" i="85"/>
  <c r="AD45" i="85"/>
  <c r="AC45" i="85"/>
  <c r="AB45" i="85"/>
  <c r="AA45" i="85"/>
  <c r="Z45" i="85"/>
  <c r="Y45" i="85"/>
  <c r="X45" i="85"/>
  <c r="W45" i="85"/>
  <c r="V45" i="85"/>
  <c r="U45" i="85"/>
  <c r="T45" i="85"/>
  <c r="S45" i="85"/>
  <c r="AW43" i="85"/>
  <c r="AV43" i="85"/>
  <c r="AU43" i="85"/>
  <c r="AT43" i="85"/>
  <c r="AS43" i="85"/>
  <c r="AR43" i="85"/>
  <c r="AQ43" i="85"/>
  <c r="AP43" i="85"/>
  <c r="AO43" i="85"/>
  <c r="AN43" i="85"/>
  <c r="AM43" i="85"/>
  <c r="AL43" i="85"/>
  <c r="AK43" i="85"/>
  <c r="AJ43" i="85"/>
  <c r="AI43" i="85"/>
  <c r="AH43" i="85"/>
  <c r="AG43" i="85"/>
  <c r="AF43" i="85"/>
  <c r="AE43" i="85"/>
  <c r="AD43" i="85"/>
  <c r="AC43" i="85"/>
  <c r="AB43" i="85"/>
  <c r="AA43" i="85"/>
  <c r="Z43" i="85"/>
  <c r="Y43" i="85"/>
  <c r="X43" i="85"/>
  <c r="W43" i="85"/>
  <c r="V43" i="85"/>
  <c r="U43" i="85"/>
  <c r="T43" i="85"/>
  <c r="S43" i="85"/>
  <c r="F43" i="85"/>
  <c r="AW42" i="85"/>
  <c r="AV42" i="85"/>
  <c r="AU42" i="85"/>
  <c r="AT42" i="85"/>
  <c r="AS42" i="85"/>
  <c r="AR42" i="85"/>
  <c r="AQ42" i="85"/>
  <c r="AP42" i="85"/>
  <c r="AO42" i="85"/>
  <c r="AN42" i="85"/>
  <c r="AM42" i="85"/>
  <c r="AL42" i="85"/>
  <c r="AK42" i="85"/>
  <c r="AJ42" i="85"/>
  <c r="AI42" i="85"/>
  <c r="AH42" i="85"/>
  <c r="AG42" i="85"/>
  <c r="AF42" i="85"/>
  <c r="AE42" i="85"/>
  <c r="AD42" i="85"/>
  <c r="AC42" i="85"/>
  <c r="AB42" i="85"/>
  <c r="AA42" i="85"/>
  <c r="Z42" i="85"/>
  <c r="Y42" i="85"/>
  <c r="X42" i="85"/>
  <c r="W42" i="85"/>
  <c r="V42" i="85"/>
  <c r="U42" i="85"/>
  <c r="T42" i="85"/>
  <c r="S42" i="85"/>
  <c r="AW40" i="85"/>
  <c r="AV40" i="85"/>
  <c r="AU40" i="85"/>
  <c r="AT40" i="85"/>
  <c r="AS40" i="85"/>
  <c r="AR40" i="85"/>
  <c r="AQ40" i="85"/>
  <c r="AP40" i="85"/>
  <c r="AO40" i="85"/>
  <c r="AN40" i="85"/>
  <c r="AM40" i="85"/>
  <c r="AL40" i="85"/>
  <c r="AK40" i="85"/>
  <c r="AJ40" i="85"/>
  <c r="AI40" i="85"/>
  <c r="AH40" i="85"/>
  <c r="AG40" i="85"/>
  <c r="AF40" i="85"/>
  <c r="AE40" i="85"/>
  <c r="AD40" i="85"/>
  <c r="AC40" i="85"/>
  <c r="AB40" i="85"/>
  <c r="AA40" i="85"/>
  <c r="Z40" i="85"/>
  <c r="Y40" i="85"/>
  <c r="X40" i="85"/>
  <c r="W40" i="85"/>
  <c r="V40" i="85"/>
  <c r="U40" i="85"/>
  <c r="T40" i="85"/>
  <c r="S40" i="85"/>
  <c r="F40" i="85"/>
  <c r="AW39" i="85"/>
  <c r="AV39" i="85"/>
  <c r="AU39" i="85"/>
  <c r="AT39" i="85"/>
  <c r="AS39" i="85"/>
  <c r="AR39" i="85"/>
  <c r="AQ39" i="85"/>
  <c r="AP39" i="85"/>
  <c r="AO39" i="85"/>
  <c r="AN39" i="85"/>
  <c r="AM39" i="85"/>
  <c r="AL39" i="85"/>
  <c r="AK39" i="85"/>
  <c r="AJ39" i="85"/>
  <c r="AI39" i="85"/>
  <c r="AH39" i="85"/>
  <c r="AG39" i="85"/>
  <c r="AF39" i="85"/>
  <c r="AE39" i="85"/>
  <c r="AD39" i="85"/>
  <c r="AC39" i="85"/>
  <c r="AB39" i="85"/>
  <c r="AA39" i="85"/>
  <c r="Z39" i="85"/>
  <c r="Y39" i="85"/>
  <c r="X39" i="85"/>
  <c r="W39" i="85"/>
  <c r="V39" i="85"/>
  <c r="U39" i="85"/>
  <c r="T39" i="85"/>
  <c r="S39" i="85"/>
  <c r="AW37" i="85"/>
  <c r="AV37" i="85"/>
  <c r="AU37" i="85"/>
  <c r="AT37" i="85"/>
  <c r="AS37" i="85"/>
  <c r="AR37" i="85"/>
  <c r="AQ37" i="85"/>
  <c r="AP37" i="85"/>
  <c r="AO37" i="85"/>
  <c r="AN37" i="85"/>
  <c r="AM37" i="85"/>
  <c r="AL37" i="85"/>
  <c r="AK37" i="85"/>
  <c r="AJ37" i="85"/>
  <c r="AI37" i="85"/>
  <c r="AH37" i="85"/>
  <c r="AG37" i="85"/>
  <c r="AF37" i="85"/>
  <c r="AE37" i="85"/>
  <c r="AD37" i="85"/>
  <c r="AC37" i="85"/>
  <c r="AB37" i="85"/>
  <c r="AA37" i="85"/>
  <c r="Z37" i="85"/>
  <c r="AW36" i="85"/>
  <c r="AV36" i="85"/>
  <c r="AU36" i="85"/>
  <c r="AT36" i="85"/>
  <c r="AS36" i="85"/>
  <c r="AR36" i="85"/>
  <c r="AQ36" i="85"/>
  <c r="AP36" i="85"/>
  <c r="AO36" i="85"/>
  <c r="AN36" i="85"/>
  <c r="AM36" i="85"/>
  <c r="AL36" i="85"/>
  <c r="AK36" i="85"/>
  <c r="AJ36" i="85"/>
  <c r="AI36" i="85"/>
  <c r="AH36" i="85"/>
  <c r="AG36" i="85"/>
  <c r="AF36" i="85"/>
  <c r="AE36" i="85"/>
  <c r="AD36" i="85"/>
  <c r="AC36" i="85"/>
  <c r="AB36" i="85"/>
  <c r="AA36" i="85"/>
  <c r="Z36" i="85"/>
  <c r="AW34" i="85"/>
  <c r="AV34" i="85"/>
  <c r="AU34" i="85"/>
  <c r="AT34" i="85"/>
  <c r="AS34" i="85"/>
  <c r="AR34" i="85"/>
  <c r="AQ34" i="85"/>
  <c r="AP34" i="85"/>
  <c r="AO34" i="85"/>
  <c r="AN34" i="85"/>
  <c r="AM34" i="85"/>
  <c r="AL34" i="85"/>
  <c r="AK34" i="85"/>
  <c r="AJ34" i="85"/>
  <c r="AI34" i="85"/>
  <c r="AH34" i="85"/>
  <c r="AG34" i="85"/>
  <c r="AF34" i="85"/>
  <c r="AE34" i="85"/>
  <c r="AD34" i="85"/>
  <c r="AC34" i="85"/>
  <c r="AB34" i="85"/>
  <c r="AA34" i="85"/>
  <c r="Z34" i="85"/>
  <c r="AW33" i="85"/>
  <c r="AV33" i="85"/>
  <c r="AU33" i="85"/>
  <c r="AT33" i="85"/>
  <c r="AS33" i="85"/>
  <c r="AR33" i="85"/>
  <c r="AQ33" i="85"/>
  <c r="AP33" i="85"/>
  <c r="AO33" i="85"/>
  <c r="AN33" i="85"/>
  <c r="AM33" i="85"/>
  <c r="AL33" i="85"/>
  <c r="AK33" i="85"/>
  <c r="AJ33" i="85"/>
  <c r="AI33" i="85"/>
  <c r="AH33" i="85"/>
  <c r="AG33" i="85"/>
  <c r="AF33" i="85"/>
  <c r="AE33" i="85"/>
  <c r="AD33" i="85"/>
  <c r="AC33" i="85"/>
  <c r="AB33" i="85"/>
  <c r="AA33" i="85"/>
  <c r="Z33" i="85"/>
  <c r="AW31" i="85"/>
  <c r="AV31" i="85"/>
  <c r="AU31" i="85"/>
  <c r="AT31" i="85"/>
  <c r="AS31" i="85"/>
  <c r="AR31" i="85"/>
  <c r="AQ31" i="85"/>
  <c r="AP31" i="85"/>
  <c r="AO31" i="85"/>
  <c r="AN31" i="85"/>
  <c r="AM31" i="85"/>
  <c r="AL31" i="85"/>
  <c r="AK31" i="85"/>
  <c r="AJ31" i="85"/>
  <c r="AI31" i="85"/>
  <c r="AH31" i="85"/>
  <c r="AG31" i="85"/>
  <c r="AF31" i="85"/>
  <c r="AE31" i="85"/>
  <c r="AD31" i="85"/>
  <c r="AC31" i="85"/>
  <c r="AB31" i="85"/>
  <c r="AA31" i="85"/>
  <c r="Z31" i="85"/>
  <c r="AW30" i="85"/>
  <c r="AV30" i="85"/>
  <c r="AU30" i="85"/>
  <c r="AT30" i="85"/>
  <c r="AS30" i="85"/>
  <c r="AR30" i="85"/>
  <c r="AQ30" i="85"/>
  <c r="AP30" i="85"/>
  <c r="AO30" i="85"/>
  <c r="AN30" i="85"/>
  <c r="AM30" i="85"/>
  <c r="AL30" i="85"/>
  <c r="AK30" i="85"/>
  <c r="AJ30" i="85"/>
  <c r="AI30" i="85"/>
  <c r="AH30" i="85"/>
  <c r="AG30" i="85"/>
  <c r="AF30" i="85"/>
  <c r="AE30" i="85"/>
  <c r="AD30" i="85"/>
  <c r="AC30" i="85"/>
  <c r="AB30" i="85"/>
  <c r="AA30" i="85"/>
  <c r="Z30" i="85"/>
  <c r="AW28" i="85"/>
  <c r="AV28" i="85"/>
  <c r="AU28" i="85"/>
  <c r="AT28" i="85"/>
  <c r="AS28" i="85"/>
  <c r="AR28" i="85"/>
  <c r="AQ28" i="85"/>
  <c r="AP28" i="85"/>
  <c r="AO28" i="85"/>
  <c r="AN28" i="85"/>
  <c r="AM28" i="85"/>
  <c r="AL28" i="85"/>
  <c r="AK28" i="85"/>
  <c r="AJ28" i="85"/>
  <c r="AI28" i="85"/>
  <c r="AH28" i="85"/>
  <c r="AG28" i="85"/>
  <c r="AF28" i="85"/>
  <c r="AE28" i="85"/>
  <c r="AD28" i="85"/>
  <c r="AC28" i="85"/>
  <c r="AB28" i="85"/>
  <c r="AA28" i="85"/>
  <c r="Z28" i="85"/>
  <c r="AW27" i="85"/>
  <c r="AV27" i="85"/>
  <c r="AU27" i="85"/>
  <c r="AT27" i="85"/>
  <c r="AS27" i="85"/>
  <c r="AR27" i="85"/>
  <c r="AQ27" i="85"/>
  <c r="AP27" i="85"/>
  <c r="AO27" i="85"/>
  <c r="AN27" i="85"/>
  <c r="AM27" i="85"/>
  <c r="AL27" i="85"/>
  <c r="AK27" i="85"/>
  <c r="AJ27" i="85"/>
  <c r="AI27" i="85"/>
  <c r="AH27" i="85"/>
  <c r="AG27" i="85"/>
  <c r="AF27" i="85"/>
  <c r="AE27" i="85"/>
  <c r="AD27" i="85"/>
  <c r="AC27" i="85"/>
  <c r="AB27" i="85"/>
  <c r="AA27" i="85"/>
  <c r="Z27" i="85"/>
  <c r="AW25" i="85"/>
  <c r="AV25" i="85"/>
  <c r="AU25" i="85"/>
  <c r="AT25" i="85"/>
  <c r="AS25" i="85"/>
  <c r="AR25" i="85"/>
  <c r="AQ25" i="85"/>
  <c r="AP25" i="85"/>
  <c r="AO25" i="85"/>
  <c r="AN25" i="85"/>
  <c r="AM25" i="85"/>
  <c r="AL25" i="85"/>
  <c r="AK25" i="85"/>
  <c r="AJ25" i="85"/>
  <c r="AI25" i="85"/>
  <c r="AH25" i="85"/>
  <c r="AG25" i="85"/>
  <c r="AF25" i="85"/>
  <c r="AE25" i="85"/>
  <c r="AD25" i="85"/>
  <c r="AC25" i="85"/>
  <c r="AB25" i="85"/>
  <c r="AA25" i="85"/>
  <c r="Z25" i="85"/>
  <c r="Y326" i="85"/>
  <c r="AW24" i="85"/>
  <c r="AV24" i="85"/>
  <c r="AU24" i="85"/>
  <c r="AT24" i="85"/>
  <c r="AS24" i="85"/>
  <c r="AR24" i="85"/>
  <c r="AQ24" i="85"/>
  <c r="AP24" i="85"/>
  <c r="AO24" i="85"/>
  <c r="AN24" i="85"/>
  <c r="AM24" i="85"/>
  <c r="AL24" i="85"/>
  <c r="AK24" i="85"/>
  <c r="AJ24" i="85"/>
  <c r="AI24" i="85"/>
  <c r="AH24" i="85"/>
  <c r="AG24" i="85"/>
  <c r="AF24" i="85"/>
  <c r="AE24" i="85"/>
  <c r="AD24" i="85"/>
  <c r="AC24" i="85"/>
  <c r="AB24" i="85"/>
  <c r="AA24" i="85"/>
  <c r="Z24" i="85"/>
  <c r="B23" i="85"/>
  <c r="B26" i="85" s="1"/>
  <c r="B29" i="85" s="1"/>
  <c r="B32" i="85" s="1"/>
  <c r="B35" i="85" s="1"/>
  <c r="B38" i="85" s="1"/>
  <c r="B41" i="85" s="1"/>
  <c r="B44" i="85" s="1"/>
  <c r="B47" i="85" s="1"/>
  <c r="B50" i="85" s="1"/>
  <c r="B53" i="85" s="1"/>
  <c r="B56" i="85" s="1"/>
  <c r="B59" i="85" s="1"/>
  <c r="B62" i="85" s="1"/>
  <c r="B65" i="85" s="1"/>
  <c r="B68" i="85" s="1"/>
  <c r="B71" i="85" s="1"/>
  <c r="B74" i="85" s="1"/>
  <c r="B77" i="85" s="1"/>
  <c r="B80" i="85" s="1"/>
  <c r="B83" i="85" s="1"/>
  <c r="B86" i="85" s="1"/>
  <c r="B89" i="85" s="1"/>
  <c r="B92" i="85" s="1"/>
  <c r="B95" i="85" s="1"/>
  <c r="B98" i="85" s="1"/>
  <c r="B101" i="85" s="1"/>
  <c r="B104" i="85" s="1"/>
  <c r="B107" i="85" s="1"/>
  <c r="B110" i="85" s="1"/>
  <c r="B113" i="85" s="1"/>
  <c r="B116" i="85" s="1"/>
  <c r="B119" i="85" s="1"/>
  <c r="B122" i="85" s="1"/>
  <c r="B125" i="85" s="1"/>
  <c r="B128" i="85" s="1"/>
  <c r="B131" i="85" s="1"/>
  <c r="B134" i="85" s="1"/>
  <c r="B137" i="85" s="1"/>
  <c r="B140" i="85" s="1"/>
  <c r="B143" i="85" s="1"/>
  <c r="B146" i="85" s="1"/>
  <c r="B149" i="85" s="1"/>
  <c r="B152" i="85" s="1"/>
  <c r="B155" i="85" s="1"/>
  <c r="B158" i="85" s="1"/>
  <c r="B161" i="85" s="1"/>
  <c r="B164" i="85" s="1"/>
  <c r="B167" i="85" s="1"/>
  <c r="B170" i="85" s="1"/>
  <c r="B173" i="85" s="1"/>
  <c r="B176" i="85" s="1"/>
  <c r="B179" i="85" s="1"/>
  <c r="B182" i="85" s="1"/>
  <c r="B185" i="85" s="1"/>
  <c r="B188" i="85" s="1"/>
  <c r="B191" i="85" s="1"/>
  <c r="B194" i="85" s="1"/>
  <c r="B197" i="85" s="1"/>
  <c r="B200" i="85" s="1"/>
  <c r="B203" i="85" s="1"/>
  <c r="B206" i="85" s="1"/>
  <c r="B209" i="85" s="1"/>
  <c r="B212" i="85" s="1"/>
  <c r="B215" i="85" s="1"/>
  <c r="B218" i="85" s="1"/>
  <c r="B221" i="85" s="1"/>
  <c r="B224" i="85" s="1"/>
  <c r="B227" i="85" s="1"/>
  <c r="B230" i="85" s="1"/>
  <c r="B233" i="85" s="1"/>
  <c r="B236" i="85" s="1"/>
  <c r="B239" i="85" s="1"/>
  <c r="B242" i="85" s="1"/>
  <c r="B245" i="85" s="1"/>
  <c r="B248" i="85" s="1"/>
  <c r="B251" i="85" s="1"/>
  <c r="B254" i="85" s="1"/>
  <c r="B257" i="85" s="1"/>
  <c r="B260" i="85" s="1"/>
  <c r="B263" i="85" s="1"/>
  <c r="B266" i="85" s="1"/>
  <c r="B269" i="85" s="1"/>
  <c r="B272" i="85" s="1"/>
  <c r="B275" i="85" s="1"/>
  <c r="B278" i="85" s="1"/>
  <c r="B281" i="85" s="1"/>
  <c r="B284" i="85" s="1"/>
  <c r="B287" i="85" s="1"/>
  <c r="B290" i="85" s="1"/>
  <c r="B293" i="85" s="1"/>
  <c r="B296" i="85" s="1"/>
  <c r="B299" i="85" s="1"/>
  <c r="B302" i="85" s="1"/>
  <c r="B305" i="85" s="1"/>
  <c r="B308" i="85" s="1"/>
  <c r="B311" i="85" s="1"/>
  <c r="B314" i="85" s="1"/>
  <c r="B317" i="85" s="1"/>
  <c r="AW22" i="85"/>
  <c r="AV22" i="85"/>
  <c r="AU22" i="85"/>
  <c r="AW21" i="85"/>
  <c r="AV21" i="85"/>
  <c r="AU21" i="85"/>
  <c r="AX16" i="85"/>
  <c r="BC13" i="85"/>
  <c r="S25" i="84"/>
  <c r="Q25" i="84"/>
  <c r="K25" i="84"/>
  <c r="S24" i="84"/>
  <c r="Q24" i="84"/>
  <c r="K24" i="84"/>
  <c r="S23" i="84"/>
  <c r="Q23" i="84"/>
  <c r="K23" i="84"/>
  <c r="S22" i="84"/>
  <c r="U22" i="84" s="1"/>
  <c r="Q22" i="84"/>
  <c r="K22" i="84"/>
  <c r="S21" i="84"/>
  <c r="Q21" i="84"/>
  <c r="K21" i="84"/>
  <c r="S20" i="84"/>
  <c r="Q20" i="84"/>
  <c r="K20" i="84"/>
  <c r="S19" i="84"/>
  <c r="Q19" i="84"/>
  <c r="K19" i="84"/>
  <c r="S18" i="84"/>
  <c r="U18" i="84" s="1"/>
  <c r="Q18" i="84"/>
  <c r="K18" i="84"/>
  <c r="S17" i="84"/>
  <c r="Q17" i="84"/>
  <c r="K17" i="84"/>
  <c r="S16" i="84"/>
  <c r="Q16" i="84"/>
  <c r="K16" i="84"/>
  <c r="S15" i="84"/>
  <c r="Q15" i="84"/>
  <c r="K15" i="84"/>
  <c r="S14" i="84"/>
  <c r="U14" i="84" s="1"/>
  <c r="Q14" i="84"/>
  <c r="K14" i="84"/>
  <c r="S13" i="84"/>
  <c r="Q13" i="84"/>
  <c r="K13" i="84"/>
  <c r="S12" i="84"/>
  <c r="Q12" i="84"/>
  <c r="K12" i="84"/>
  <c r="S11" i="84"/>
  <c r="Q11" i="84"/>
  <c r="K11" i="84"/>
  <c r="S10" i="84"/>
  <c r="U10" i="84" s="1"/>
  <c r="Q10" i="84"/>
  <c r="K10" i="84"/>
  <c r="S9" i="84"/>
  <c r="Q9" i="84"/>
  <c r="K9" i="84"/>
  <c r="S8" i="84"/>
  <c r="Q8" i="84"/>
  <c r="K8" i="84"/>
  <c r="S7" i="84"/>
  <c r="Q7" i="84"/>
  <c r="K7" i="84"/>
  <c r="S6" i="84"/>
  <c r="U6" i="84" s="1"/>
  <c r="Q6" i="84"/>
  <c r="K6" i="84"/>
  <c r="AS47" i="83" s="1"/>
  <c r="AW71" i="83"/>
  <c r="AV71" i="83"/>
  <c r="AU71" i="83"/>
  <c r="AT71" i="83"/>
  <c r="AS71" i="83"/>
  <c r="AR71" i="83"/>
  <c r="AQ71" i="83"/>
  <c r="AP71" i="83"/>
  <c r="AO71" i="83"/>
  <c r="AN71" i="83"/>
  <c r="AM71" i="83"/>
  <c r="AL71" i="83"/>
  <c r="AK71" i="83"/>
  <c r="AJ71" i="83"/>
  <c r="AI71" i="83"/>
  <c r="AH71" i="83"/>
  <c r="AG71" i="83"/>
  <c r="AF71" i="83"/>
  <c r="AE71" i="83"/>
  <c r="AD71" i="83"/>
  <c r="AC71" i="83"/>
  <c r="AB71" i="83"/>
  <c r="AA71" i="83"/>
  <c r="Z71" i="83"/>
  <c r="Y71" i="83"/>
  <c r="X71" i="83"/>
  <c r="W71" i="83"/>
  <c r="V71" i="83"/>
  <c r="U71" i="83"/>
  <c r="T71" i="83"/>
  <c r="S71" i="83"/>
  <c r="AW66" i="83"/>
  <c r="AV66" i="83"/>
  <c r="AU66" i="83"/>
  <c r="AT66" i="83"/>
  <c r="AS66" i="83"/>
  <c r="AR66" i="83"/>
  <c r="AQ66" i="83"/>
  <c r="AP66" i="83"/>
  <c r="AO66" i="83"/>
  <c r="AN66" i="83"/>
  <c r="AM66" i="83"/>
  <c r="AL66" i="83"/>
  <c r="AK66" i="83"/>
  <c r="AJ66" i="83"/>
  <c r="AI66" i="83"/>
  <c r="AH66" i="83"/>
  <c r="AG66" i="83"/>
  <c r="AF66" i="83"/>
  <c r="AE66" i="83"/>
  <c r="AD66" i="83"/>
  <c r="AC66" i="83"/>
  <c r="AB66" i="83"/>
  <c r="AA66" i="83"/>
  <c r="Z66" i="83"/>
  <c r="Y66" i="83"/>
  <c r="X66" i="83"/>
  <c r="W66" i="83"/>
  <c r="V66" i="83"/>
  <c r="U66" i="83"/>
  <c r="T66" i="83"/>
  <c r="S66" i="83"/>
  <c r="AW60" i="83"/>
  <c r="AV60" i="83"/>
  <c r="AU60" i="83"/>
  <c r="AT60" i="83"/>
  <c r="AS60" i="83"/>
  <c r="AR60" i="83"/>
  <c r="AQ60" i="83"/>
  <c r="AP60" i="83"/>
  <c r="AO60" i="83"/>
  <c r="AN60" i="83"/>
  <c r="AM60" i="83"/>
  <c r="AL60" i="83"/>
  <c r="AK60" i="83"/>
  <c r="AJ60" i="83"/>
  <c r="AI60" i="83"/>
  <c r="AH60" i="83"/>
  <c r="AG60" i="83"/>
  <c r="AF60" i="83"/>
  <c r="AE60" i="83"/>
  <c r="AD60" i="83"/>
  <c r="AC60" i="83"/>
  <c r="AB60" i="83"/>
  <c r="AA60" i="83"/>
  <c r="Z60" i="83"/>
  <c r="Y60" i="83"/>
  <c r="X60" i="83"/>
  <c r="W60" i="83"/>
  <c r="V60" i="83"/>
  <c r="U60" i="83"/>
  <c r="T60" i="83"/>
  <c r="S60" i="83"/>
  <c r="F60" i="83"/>
  <c r="AW59" i="83"/>
  <c r="AV59" i="83"/>
  <c r="AU59" i="83"/>
  <c r="AT59" i="83"/>
  <c r="AS59" i="83"/>
  <c r="AR59" i="83"/>
  <c r="AQ59" i="83"/>
  <c r="AP59" i="83"/>
  <c r="AO59" i="83"/>
  <c r="AN59" i="83"/>
  <c r="AM59" i="83"/>
  <c r="AL59" i="83"/>
  <c r="AK59" i="83"/>
  <c r="AJ59" i="83"/>
  <c r="AI59" i="83"/>
  <c r="AH59" i="83"/>
  <c r="AG59" i="83"/>
  <c r="AF59" i="83"/>
  <c r="AE59" i="83"/>
  <c r="AD59" i="83"/>
  <c r="AC59" i="83"/>
  <c r="AB59" i="83"/>
  <c r="AA59" i="83"/>
  <c r="Z59" i="83"/>
  <c r="Y59" i="83"/>
  <c r="X59" i="83"/>
  <c r="W59" i="83"/>
  <c r="V59" i="83"/>
  <c r="U59" i="83"/>
  <c r="T59" i="83"/>
  <c r="S59" i="83"/>
  <c r="AW57" i="83"/>
  <c r="AV57" i="83"/>
  <c r="AU57" i="83"/>
  <c r="AT57" i="83"/>
  <c r="AS57" i="83"/>
  <c r="AR57" i="83"/>
  <c r="AQ57" i="83"/>
  <c r="AP57" i="83"/>
  <c r="AO57" i="83"/>
  <c r="AN57" i="83"/>
  <c r="AM57" i="83"/>
  <c r="AL57" i="83"/>
  <c r="AK57" i="83"/>
  <c r="AJ57" i="83"/>
  <c r="AI57" i="83"/>
  <c r="AH57" i="83"/>
  <c r="AG57" i="83"/>
  <c r="AF57" i="83"/>
  <c r="AE57" i="83"/>
  <c r="AD57" i="83"/>
  <c r="AC57" i="83"/>
  <c r="AB57" i="83"/>
  <c r="AA57" i="83"/>
  <c r="Z57" i="83"/>
  <c r="Y57" i="83"/>
  <c r="X57" i="83"/>
  <c r="W57" i="83"/>
  <c r="V57" i="83"/>
  <c r="U57" i="83"/>
  <c r="T57" i="83"/>
  <c r="S57" i="83"/>
  <c r="F57" i="83"/>
  <c r="AW56" i="83"/>
  <c r="AV56" i="83"/>
  <c r="AU56" i="83"/>
  <c r="AT56" i="83"/>
  <c r="AS56" i="83"/>
  <c r="AR56" i="83"/>
  <c r="AQ56" i="83"/>
  <c r="AP56" i="83"/>
  <c r="AO56" i="83"/>
  <c r="AN56" i="83"/>
  <c r="AM56" i="83"/>
  <c r="AL56" i="83"/>
  <c r="AK56" i="83"/>
  <c r="AJ56" i="83"/>
  <c r="AI56" i="83"/>
  <c r="AH56" i="83"/>
  <c r="AG56" i="83"/>
  <c r="AF56" i="83"/>
  <c r="AE56" i="83"/>
  <c r="AD56" i="83"/>
  <c r="AC56" i="83"/>
  <c r="AB56" i="83"/>
  <c r="AA56" i="83"/>
  <c r="Z56" i="83"/>
  <c r="Y56" i="83"/>
  <c r="X56" i="83"/>
  <c r="W56" i="83"/>
  <c r="V56" i="83"/>
  <c r="U56" i="83"/>
  <c r="T56" i="83"/>
  <c r="S56" i="83"/>
  <c r="AW54" i="83"/>
  <c r="AV54" i="83"/>
  <c r="AU54" i="83"/>
  <c r="AT54" i="83"/>
  <c r="AS54" i="83"/>
  <c r="AR54" i="83"/>
  <c r="AQ54" i="83"/>
  <c r="AP54" i="83"/>
  <c r="AO54" i="83"/>
  <c r="AN54" i="83"/>
  <c r="AM54" i="83"/>
  <c r="AL54" i="83"/>
  <c r="AK54" i="83"/>
  <c r="AJ54" i="83"/>
  <c r="AI54" i="83"/>
  <c r="AH54" i="83"/>
  <c r="AG54" i="83"/>
  <c r="AF54" i="83"/>
  <c r="AE54" i="83"/>
  <c r="AD54" i="83"/>
  <c r="AC54" i="83"/>
  <c r="AB54" i="83"/>
  <c r="AA54" i="83"/>
  <c r="Z54" i="83"/>
  <c r="Y54" i="83"/>
  <c r="X54" i="83"/>
  <c r="W54" i="83"/>
  <c r="V54" i="83"/>
  <c r="U54" i="83"/>
  <c r="T54" i="83"/>
  <c r="S54" i="83"/>
  <c r="F54" i="83"/>
  <c r="AW53" i="83"/>
  <c r="AV53" i="83"/>
  <c r="AU53" i="83"/>
  <c r="AT53" i="83"/>
  <c r="AS53" i="83"/>
  <c r="AR53" i="83"/>
  <c r="AQ53" i="83"/>
  <c r="AP53" i="83"/>
  <c r="AO53" i="83"/>
  <c r="AN53" i="83"/>
  <c r="AM53" i="83"/>
  <c r="AL53" i="83"/>
  <c r="AK53" i="83"/>
  <c r="AJ53" i="83"/>
  <c r="AI53" i="83"/>
  <c r="AH53" i="83"/>
  <c r="AG53" i="83"/>
  <c r="AF53" i="83"/>
  <c r="AE53" i="83"/>
  <c r="AD53" i="83"/>
  <c r="AC53" i="83"/>
  <c r="AB53" i="83"/>
  <c r="AA53" i="83"/>
  <c r="Z53" i="83"/>
  <c r="Y53" i="83"/>
  <c r="X53" i="83"/>
  <c r="W53" i="83"/>
  <c r="V53" i="83"/>
  <c r="U53" i="83"/>
  <c r="T53" i="83"/>
  <c r="S53" i="83"/>
  <c r="AW51" i="83"/>
  <c r="AV51" i="83"/>
  <c r="AU51" i="83"/>
  <c r="AT51" i="83"/>
  <c r="AS51" i="83"/>
  <c r="AR51" i="83"/>
  <c r="AQ51" i="83"/>
  <c r="AP51" i="83"/>
  <c r="AO51" i="83"/>
  <c r="AN51" i="83"/>
  <c r="AM51" i="83"/>
  <c r="AL51" i="83"/>
  <c r="AK51" i="83"/>
  <c r="AJ51" i="83"/>
  <c r="AI51" i="83"/>
  <c r="AH51" i="83"/>
  <c r="AG51" i="83"/>
  <c r="AF51" i="83"/>
  <c r="AE51" i="83"/>
  <c r="AD51" i="83"/>
  <c r="AC51" i="83"/>
  <c r="AB51" i="83"/>
  <c r="AA51" i="83"/>
  <c r="Z51" i="83"/>
  <c r="Y51" i="83"/>
  <c r="X51" i="83"/>
  <c r="W51" i="83"/>
  <c r="V51" i="83"/>
  <c r="U51" i="83"/>
  <c r="T51" i="83"/>
  <c r="S51" i="83"/>
  <c r="F51" i="83"/>
  <c r="AW50" i="83"/>
  <c r="AV50" i="83"/>
  <c r="AU50" i="83"/>
  <c r="AT50" i="83"/>
  <c r="AS50" i="83"/>
  <c r="AR50" i="83"/>
  <c r="AQ50" i="83"/>
  <c r="AP50" i="83"/>
  <c r="AO50" i="83"/>
  <c r="AN50" i="83"/>
  <c r="AM50" i="83"/>
  <c r="AL50" i="83"/>
  <c r="AK50" i="83"/>
  <c r="AJ50" i="83"/>
  <c r="AI50" i="83"/>
  <c r="AH50" i="83"/>
  <c r="AG50" i="83"/>
  <c r="AF50" i="83"/>
  <c r="AE50" i="83"/>
  <c r="AD50" i="83"/>
  <c r="AC50" i="83"/>
  <c r="AB50" i="83"/>
  <c r="AA50" i="83"/>
  <c r="Z50" i="83"/>
  <c r="Y50" i="83"/>
  <c r="X50" i="83"/>
  <c r="W50" i="83"/>
  <c r="V50" i="83"/>
  <c r="U50" i="83"/>
  <c r="T50" i="83"/>
  <c r="S50" i="83"/>
  <c r="AW48" i="83"/>
  <c r="AV48" i="83"/>
  <c r="AU48" i="83"/>
  <c r="AT48" i="83"/>
  <c r="AP48" i="83"/>
  <c r="AM48" i="83"/>
  <c r="AI48" i="83"/>
  <c r="AF48" i="83"/>
  <c r="AB48" i="83"/>
  <c r="Y48" i="83"/>
  <c r="U48" i="83"/>
  <c r="F48" i="83"/>
  <c r="AW47" i="83"/>
  <c r="AV47" i="83"/>
  <c r="AU47" i="83"/>
  <c r="AT47" i="83"/>
  <c r="AR47" i="83"/>
  <c r="AQ47" i="83"/>
  <c r="AP47" i="83"/>
  <c r="AN47" i="83"/>
  <c r="AM47" i="83"/>
  <c r="AL47" i="83"/>
  <c r="AJ47" i="83"/>
  <c r="AI47" i="83"/>
  <c r="AH47" i="83"/>
  <c r="AF47" i="83"/>
  <c r="AE47" i="83"/>
  <c r="AD47" i="83"/>
  <c r="AB47" i="83"/>
  <c r="AA47" i="83"/>
  <c r="Z47" i="83"/>
  <c r="Y47" i="83"/>
  <c r="X47" i="83"/>
  <c r="W47" i="83"/>
  <c r="V47" i="83"/>
  <c r="U47" i="83"/>
  <c r="T47" i="83"/>
  <c r="S47" i="83"/>
  <c r="AW45" i="83"/>
  <c r="AV45" i="83"/>
  <c r="AU45" i="83"/>
  <c r="AS45" i="83"/>
  <c r="AO45" i="83"/>
  <c r="AL45" i="83"/>
  <c r="AH45" i="83"/>
  <c r="AE45" i="83"/>
  <c r="AA45" i="83"/>
  <c r="X45" i="83"/>
  <c r="T45" i="83"/>
  <c r="F45" i="83"/>
  <c r="AW44" i="83"/>
  <c r="AV44" i="83"/>
  <c r="AU44" i="83"/>
  <c r="AT44" i="83"/>
  <c r="AS44" i="83"/>
  <c r="AQ44" i="83"/>
  <c r="AP44" i="83"/>
  <c r="AO44" i="83"/>
  <c r="AM44" i="83"/>
  <c r="AL44" i="83"/>
  <c r="AK44" i="83"/>
  <c r="AI44" i="83"/>
  <c r="AH44" i="83"/>
  <c r="AG44" i="83"/>
  <c r="AF44" i="83"/>
  <c r="AE44" i="83"/>
  <c r="AD44" i="83"/>
  <c r="AC44" i="83"/>
  <c r="AB44" i="83"/>
  <c r="AA44" i="83"/>
  <c r="Z44" i="83"/>
  <c r="Y44" i="83"/>
  <c r="X44" i="83"/>
  <c r="W44" i="83"/>
  <c r="V44" i="83"/>
  <c r="U44" i="83"/>
  <c r="T44" i="83"/>
  <c r="S44" i="83"/>
  <c r="AW42" i="83"/>
  <c r="AV42" i="83"/>
  <c r="AU42" i="83"/>
  <c r="AS42" i="83"/>
  <c r="AR42" i="83"/>
  <c r="AQ42" i="83"/>
  <c r="AP42" i="83"/>
  <c r="AO42" i="83"/>
  <c r="AN42" i="83"/>
  <c r="AL42" i="83"/>
  <c r="AK42" i="83"/>
  <c r="AJ42" i="83"/>
  <c r="AI42" i="83"/>
  <c r="AH42" i="83"/>
  <c r="AG42" i="83"/>
  <c r="AE42" i="83"/>
  <c r="AD42" i="83"/>
  <c r="AC42" i="83"/>
  <c r="AB42" i="83"/>
  <c r="AA42" i="83"/>
  <c r="Z42" i="83"/>
  <c r="X42" i="83"/>
  <c r="W42" i="83"/>
  <c r="V42" i="83"/>
  <c r="U42" i="83"/>
  <c r="T42" i="83"/>
  <c r="S42" i="83"/>
  <c r="F42" i="83"/>
  <c r="AW41" i="83"/>
  <c r="AV41" i="83"/>
  <c r="AU41" i="83"/>
  <c r="AT41" i="83"/>
  <c r="AS41" i="83"/>
  <c r="AR41" i="83"/>
  <c r="AQ41" i="83"/>
  <c r="AP41" i="83"/>
  <c r="AO41" i="83"/>
  <c r="AN41" i="83"/>
  <c r="AM41" i="83"/>
  <c r="AL41" i="83"/>
  <c r="AK41" i="83"/>
  <c r="AJ41" i="83"/>
  <c r="AI41" i="83"/>
  <c r="AH41" i="83"/>
  <c r="AG41" i="83"/>
  <c r="AF41" i="83"/>
  <c r="AE41" i="83"/>
  <c r="AD41" i="83"/>
  <c r="AC41" i="83"/>
  <c r="AB41" i="83"/>
  <c r="AA41" i="83"/>
  <c r="Z41" i="83"/>
  <c r="Y41" i="83"/>
  <c r="X41" i="83"/>
  <c r="W41" i="83"/>
  <c r="V41" i="83"/>
  <c r="U41" i="83"/>
  <c r="T41" i="83"/>
  <c r="S41" i="83"/>
  <c r="AW39" i="83"/>
  <c r="AV39" i="83"/>
  <c r="AU39" i="83"/>
  <c r="AT39" i="83"/>
  <c r="AR39" i="83"/>
  <c r="AQ39" i="83"/>
  <c r="AN39" i="83"/>
  <c r="AM39" i="83"/>
  <c r="AK39" i="83"/>
  <c r="AJ39" i="83"/>
  <c r="AG39" i="83"/>
  <c r="AF39" i="83"/>
  <c r="AD39" i="83"/>
  <c r="AC39" i="83"/>
  <c r="Z39" i="83"/>
  <c r="Y39" i="83"/>
  <c r="W39" i="83"/>
  <c r="V39" i="83"/>
  <c r="S39" i="83"/>
  <c r="F39" i="83"/>
  <c r="AW38" i="83"/>
  <c r="AV38" i="83"/>
  <c r="AU38" i="83"/>
  <c r="AT38" i="83"/>
  <c r="AS38" i="83"/>
  <c r="AR38" i="83"/>
  <c r="AQ38" i="83"/>
  <c r="AP38" i="83"/>
  <c r="AO38" i="83"/>
  <c r="AN38" i="83"/>
  <c r="AM38" i="83"/>
  <c r="AL38" i="83"/>
  <c r="AK38" i="83"/>
  <c r="AJ38" i="83"/>
  <c r="AI38" i="83"/>
  <c r="AH38" i="83"/>
  <c r="AG38" i="83"/>
  <c r="AF38" i="83"/>
  <c r="AE38" i="83"/>
  <c r="AD38" i="83"/>
  <c r="AC38" i="83"/>
  <c r="AB38" i="83"/>
  <c r="AA38" i="83"/>
  <c r="Z38" i="83"/>
  <c r="Y38" i="83"/>
  <c r="X38" i="83"/>
  <c r="W38" i="83"/>
  <c r="V38" i="83"/>
  <c r="U38" i="83"/>
  <c r="T38" i="83"/>
  <c r="S38" i="83"/>
  <c r="AW36" i="83"/>
  <c r="AV36" i="83"/>
  <c r="AU36" i="83"/>
  <c r="AT36" i="83"/>
  <c r="AS36" i="83"/>
  <c r="AR36" i="83"/>
  <c r="AQ36" i="83"/>
  <c r="AP36" i="83"/>
  <c r="AO36" i="83"/>
  <c r="AN36" i="83"/>
  <c r="AM36" i="83"/>
  <c r="AL36" i="83"/>
  <c r="AK36" i="83"/>
  <c r="AJ36" i="83"/>
  <c r="AI36" i="83"/>
  <c r="AH36" i="83"/>
  <c r="AG36" i="83"/>
  <c r="AF36" i="83"/>
  <c r="AE36" i="83"/>
  <c r="AD36" i="83"/>
  <c r="AC36" i="83"/>
  <c r="AB36" i="83"/>
  <c r="AA36" i="83"/>
  <c r="Z36" i="83"/>
  <c r="Y36" i="83"/>
  <c r="X36" i="83"/>
  <c r="W36" i="83"/>
  <c r="V36" i="83"/>
  <c r="U36" i="83"/>
  <c r="T36" i="83"/>
  <c r="S36" i="83"/>
  <c r="F36" i="83"/>
  <c r="AW35" i="83"/>
  <c r="AV35" i="83"/>
  <c r="AU35" i="83"/>
  <c r="AT35" i="83"/>
  <c r="AS35" i="83"/>
  <c r="AR35" i="83"/>
  <c r="AQ35" i="83"/>
  <c r="AP35" i="83"/>
  <c r="AO35" i="83"/>
  <c r="AN35" i="83"/>
  <c r="AM35" i="83"/>
  <c r="AL35" i="83"/>
  <c r="AK35" i="83"/>
  <c r="AJ35" i="83"/>
  <c r="AI35" i="83"/>
  <c r="AH35" i="83"/>
  <c r="AG35" i="83"/>
  <c r="AF35" i="83"/>
  <c r="AE35" i="83"/>
  <c r="AD35" i="83"/>
  <c r="AC35" i="83"/>
  <c r="AB35" i="83"/>
  <c r="AA35" i="83"/>
  <c r="Z35" i="83"/>
  <c r="Y35" i="83"/>
  <c r="X35" i="83"/>
  <c r="W35" i="83"/>
  <c r="V35" i="83"/>
  <c r="U35" i="83"/>
  <c r="T35" i="83"/>
  <c r="S35" i="83"/>
  <c r="AW33" i="83"/>
  <c r="AV33" i="83"/>
  <c r="AU33" i="83"/>
  <c r="AT33" i="83"/>
  <c r="AS33" i="83"/>
  <c r="AR33" i="83"/>
  <c r="AQ33" i="83"/>
  <c r="AP33" i="83"/>
  <c r="AO33" i="83"/>
  <c r="AN33" i="83"/>
  <c r="AM33" i="83"/>
  <c r="AL33" i="83"/>
  <c r="AK33" i="83"/>
  <c r="AJ33" i="83"/>
  <c r="AI33" i="83"/>
  <c r="AH33" i="83"/>
  <c r="AG33" i="83"/>
  <c r="AF33" i="83"/>
  <c r="AE33" i="83"/>
  <c r="AD33" i="83"/>
  <c r="AC33" i="83"/>
  <c r="AB33" i="83"/>
  <c r="AA33" i="83"/>
  <c r="Z33" i="83"/>
  <c r="Y33" i="83"/>
  <c r="X33" i="83"/>
  <c r="W33" i="83"/>
  <c r="V33" i="83"/>
  <c r="U33" i="83"/>
  <c r="T33" i="83"/>
  <c r="S33" i="83"/>
  <c r="F33" i="83"/>
  <c r="AW32" i="83"/>
  <c r="AV32" i="83"/>
  <c r="AU32" i="83"/>
  <c r="AT32" i="83"/>
  <c r="AS32" i="83"/>
  <c r="AR32" i="83"/>
  <c r="AQ32" i="83"/>
  <c r="AP32" i="83"/>
  <c r="AO32" i="83"/>
  <c r="AN32" i="83"/>
  <c r="AM32" i="83"/>
  <c r="AL32" i="83"/>
  <c r="AK32" i="83"/>
  <c r="AJ32" i="83"/>
  <c r="AI32" i="83"/>
  <c r="AH32" i="83"/>
  <c r="AG32" i="83"/>
  <c r="AF32" i="83"/>
  <c r="AE32" i="83"/>
  <c r="AD32" i="83"/>
  <c r="AC32" i="83"/>
  <c r="AB32" i="83"/>
  <c r="AA32" i="83"/>
  <c r="Z32" i="83"/>
  <c r="Y32" i="83"/>
  <c r="X32" i="83"/>
  <c r="W32" i="83"/>
  <c r="V32" i="83"/>
  <c r="U32" i="83"/>
  <c r="T32" i="83"/>
  <c r="S32" i="83"/>
  <c r="AW30" i="83"/>
  <c r="AV30" i="83"/>
  <c r="AU30" i="83"/>
  <c r="AS30" i="83"/>
  <c r="AR30" i="83"/>
  <c r="AQ30" i="83"/>
  <c r="AP30" i="83"/>
  <c r="AO30" i="83"/>
  <c r="AL30" i="83"/>
  <c r="AK30" i="83"/>
  <c r="AJ30" i="83"/>
  <c r="AI30" i="83"/>
  <c r="AH30" i="83"/>
  <c r="AE30" i="83"/>
  <c r="AD30" i="83"/>
  <c r="AC30" i="83"/>
  <c r="AB30" i="83"/>
  <c r="AA30" i="83"/>
  <c r="X30" i="83"/>
  <c r="W30" i="83"/>
  <c r="V30" i="83"/>
  <c r="U30" i="83"/>
  <c r="T30" i="83"/>
  <c r="F30" i="83"/>
  <c r="AW29" i="83"/>
  <c r="AV29" i="83"/>
  <c r="AU29" i="83"/>
  <c r="AT29" i="83"/>
  <c r="AS29" i="83"/>
  <c r="AR29" i="83"/>
  <c r="AQ29" i="83"/>
  <c r="AP29" i="83"/>
  <c r="AO29" i="83"/>
  <c r="AN29" i="83"/>
  <c r="AM29" i="83"/>
  <c r="AL29" i="83"/>
  <c r="AK29" i="83"/>
  <c r="AJ29" i="83"/>
  <c r="AI29" i="83"/>
  <c r="AH29" i="83"/>
  <c r="AG29" i="83"/>
  <c r="AF29" i="83"/>
  <c r="AE29" i="83"/>
  <c r="AD29" i="83"/>
  <c r="AC29" i="83"/>
  <c r="AB29" i="83"/>
  <c r="AA29" i="83"/>
  <c r="Z29" i="83"/>
  <c r="Y29" i="83"/>
  <c r="X29" i="83"/>
  <c r="W29" i="83"/>
  <c r="V29" i="83"/>
  <c r="U29" i="83"/>
  <c r="T29" i="83"/>
  <c r="S29" i="83"/>
  <c r="AW27" i="83"/>
  <c r="AV27" i="83"/>
  <c r="AU27" i="83"/>
  <c r="AT27" i="83"/>
  <c r="AN27" i="83"/>
  <c r="AM27" i="83"/>
  <c r="AG27" i="83"/>
  <c r="AF27" i="83"/>
  <c r="Z27" i="83"/>
  <c r="Y27" i="83"/>
  <c r="S27" i="83"/>
  <c r="F27" i="83"/>
  <c r="AW26" i="83"/>
  <c r="AV26" i="83"/>
  <c r="AU26" i="83"/>
  <c r="AT26" i="83"/>
  <c r="AS26" i="83"/>
  <c r="AR26" i="83"/>
  <c r="AQ26" i="83"/>
  <c r="AP26" i="83"/>
  <c r="AO26" i="83"/>
  <c r="AN26" i="83"/>
  <c r="AM26" i="83"/>
  <c r="AL26" i="83"/>
  <c r="AK26" i="83"/>
  <c r="AJ26" i="83"/>
  <c r="AI26" i="83"/>
  <c r="AH26" i="83"/>
  <c r="AG26" i="83"/>
  <c r="AF26" i="83"/>
  <c r="AE26" i="83"/>
  <c r="AD26" i="83"/>
  <c r="AC26" i="83"/>
  <c r="AB26" i="83"/>
  <c r="AA26" i="83"/>
  <c r="Z26" i="83"/>
  <c r="Y26" i="83"/>
  <c r="X26" i="83"/>
  <c r="W26" i="83"/>
  <c r="V26" i="83"/>
  <c r="U26" i="83"/>
  <c r="T26" i="83"/>
  <c r="S26" i="83"/>
  <c r="B25" i="83"/>
  <c r="B28" i="83" s="1"/>
  <c r="B31" i="83" s="1"/>
  <c r="B34" i="83" s="1"/>
  <c r="B37" i="83" s="1"/>
  <c r="B40" i="83" s="1"/>
  <c r="B43" i="83" s="1"/>
  <c r="B46" i="83" s="1"/>
  <c r="B49" i="83" s="1"/>
  <c r="B52" i="83" s="1"/>
  <c r="B55" i="83" s="1"/>
  <c r="B58" i="83" s="1"/>
  <c r="AW24" i="83"/>
  <c r="AV24" i="83"/>
  <c r="AU24" i="83"/>
  <c r="AS24" i="83"/>
  <c r="AP24" i="83"/>
  <c r="AL24" i="83"/>
  <c r="AI24" i="83"/>
  <c r="AE24" i="83"/>
  <c r="AB24" i="83"/>
  <c r="X24" i="83"/>
  <c r="U24" i="83"/>
  <c r="AW23" i="83"/>
  <c r="AV23" i="83"/>
  <c r="AU23" i="83"/>
  <c r="AT23" i="83"/>
  <c r="AS23" i="83"/>
  <c r="AR23" i="83"/>
  <c r="AQ23" i="83"/>
  <c r="AP23" i="83"/>
  <c r="AO23" i="83"/>
  <c r="AN23" i="83"/>
  <c r="AM23" i="83"/>
  <c r="AL23" i="83"/>
  <c r="AK23" i="83"/>
  <c r="AJ23" i="83"/>
  <c r="AI23" i="83"/>
  <c r="AH23" i="83"/>
  <c r="AG23" i="83"/>
  <c r="AF23" i="83"/>
  <c r="AE23" i="83"/>
  <c r="AD23" i="83"/>
  <c r="AC23" i="83"/>
  <c r="AB23" i="83"/>
  <c r="AA23" i="83"/>
  <c r="Z23" i="83"/>
  <c r="Y23" i="83"/>
  <c r="X23" i="83"/>
  <c r="W23" i="83"/>
  <c r="V23" i="83"/>
  <c r="U23" i="83"/>
  <c r="T23" i="83"/>
  <c r="S23" i="83"/>
  <c r="AW19" i="83"/>
  <c r="AW20" i="83" s="1"/>
  <c r="AW21" i="83" s="1"/>
  <c r="AV19" i="83"/>
  <c r="AV20" i="83" s="1"/>
  <c r="AV21" i="83" s="1"/>
  <c r="AU19" i="83"/>
  <c r="AU20" i="83" s="1"/>
  <c r="AU21" i="83" s="1"/>
  <c r="AX17" i="83"/>
  <c r="BC14" i="83"/>
  <c r="AC2" i="83"/>
  <c r="AF20" i="83" s="1"/>
  <c r="AF21" i="83" s="1"/>
  <c r="AL61" i="86" l="1"/>
  <c r="S66" i="86"/>
  <c r="S60" i="86"/>
  <c r="AV61" i="86"/>
  <c r="AR67" i="86"/>
  <c r="S65" i="86"/>
  <c r="S61" i="86"/>
  <c r="AV65" i="86"/>
  <c r="S68" i="86"/>
  <c r="S67" i="86"/>
  <c r="T329" i="85"/>
  <c r="X329" i="85"/>
  <c r="AB329" i="85"/>
  <c r="AF329" i="85"/>
  <c r="AJ329" i="85"/>
  <c r="AN329" i="85"/>
  <c r="AR329" i="85"/>
  <c r="AV329" i="85"/>
  <c r="V327" i="85"/>
  <c r="Z327" i="85"/>
  <c r="AD327" i="85"/>
  <c r="AH327" i="85"/>
  <c r="AL327" i="85"/>
  <c r="AP327" i="85"/>
  <c r="AT327" i="85"/>
  <c r="T328" i="85"/>
  <c r="AB328" i="85"/>
  <c r="AF328" i="85"/>
  <c r="AJ328" i="85"/>
  <c r="AN328" i="85"/>
  <c r="AR328" i="85"/>
  <c r="AV328" i="85"/>
  <c r="S327" i="85"/>
  <c r="W326" i="85"/>
  <c r="AB326" i="85"/>
  <c r="AF326" i="85"/>
  <c r="AJ326" i="85"/>
  <c r="AN326" i="85"/>
  <c r="AR326" i="85"/>
  <c r="AV326" i="85"/>
  <c r="AE329" i="85"/>
  <c r="AQ329" i="85"/>
  <c r="U327" i="85"/>
  <c r="AG327" i="85"/>
  <c r="AW327" i="85"/>
  <c r="AE328" i="85"/>
  <c r="AM328" i="85"/>
  <c r="S329" i="85"/>
  <c r="AI326" i="85"/>
  <c r="AU326" i="85"/>
  <c r="U329" i="85"/>
  <c r="Y329" i="85"/>
  <c r="AC329" i="85"/>
  <c r="AK329" i="85"/>
  <c r="AO329" i="85"/>
  <c r="AS329" i="85"/>
  <c r="AW329" i="85"/>
  <c r="W327" i="85"/>
  <c r="AA327" i="85"/>
  <c r="AE327" i="85"/>
  <c r="AI327" i="85"/>
  <c r="AM327" i="85"/>
  <c r="AQ327" i="85"/>
  <c r="AU327" i="85"/>
  <c r="U328" i="85"/>
  <c r="Y328" i="85"/>
  <c r="AC328" i="85"/>
  <c r="AG328" i="85"/>
  <c r="AK328" i="85"/>
  <c r="AO328" i="85"/>
  <c r="AS328" i="85"/>
  <c r="AW328" i="85"/>
  <c r="T326" i="85"/>
  <c r="X326" i="85"/>
  <c r="AC326" i="85"/>
  <c r="AG326" i="85"/>
  <c r="AK326" i="85"/>
  <c r="AO326" i="85"/>
  <c r="AS326" i="85"/>
  <c r="AW326" i="85"/>
  <c r="AB327" i="85"/>
  <c r="AJ327" i="85"/>
  <c r="AR327" i="85"/>
  <c r="V328" i="85"/>
  <c r="AL328" i="85"/>
  <c r="AT328" i="85"/>
  <c r="U326" i="85"/>
  <c r="AD326" i="85"/>
  <c r="AL326" i="85"/>
  <c r="AT326" i="85"/>
  <c r="W329" i="85"/>
  <c r="AI329" i="85"/>
  <c r="AU329" i="85"/>
  <c r="AC327" i="85"/>
  <c r="AO327" i="85"/>
  <c r="W328" i="85"/>
  <c r="AI328" i="85"/>
  <c r="AU328" i="85"/>
  <c r="AA326" i="85"/>
  <c r="AM326" i="85"/>
  <c r="V329" i="85"/>
  <c r="Z329" i="85"/>
  <c r="AD329" i="85"/>
  <c r="AH329" i="85"/>
  <c r="AL329" i="85"/>
  <c r="AP329" i="85"/>
  <c r="AT329" i="85"/>
  <c r="T327" i="85"/>
  <c r="X327" i="85"/>
  <c r="AF327" i="85"/>
  <c r="AN327" i="85"/>
  <c r="AV327" i="85"/>
  <c r="Z328" i="85"/>
  <c r="AH328" i="85"/>
  <c r="AP328" i="85"/>
  <c r="S328" i="85"/>
  <c r="Z326" i="85"/>
  <c r="AH326" i="85"/>
  <c r="AP326" i="85"/>
  <c r="S326" i="85"/>
  <c r="AA329" i="85"/>
  <c r="AM329" i="85"/>
  <c r="Y327" i="85"/>
  <c r="AK327" i="85"/>
  <c r="AS327" i="85"/>
  <c r="AA328" i="85"/>
  <c r="AQ328" i="85"/>
  <c r="V326" i="85"/>
  <c r="AE326" i="85"/>
  <c r="AQ326" i="85"/>
  <c r="AW322" i="85"/>
  <c r="AS322" i="85"/>
  <c r="AO322" i="85"/>
  <c r="AK322" i="85"/>
  <c r="AG322" i="85"/>
  <c r="AC322" i="85"/>
  <c r="T322" i="85"/>
  <c r="X322" i="85"/>
  <c r="AT321" i="85"/>
  <c r="AP321" i="85"/>
  <c r="AL321" i="85"/>
  <c r="AH321" i="85"/>
  <c r="AD321" i="85"/>
  <c r="Z321" i="85"/>
  <c r="X321" i="85"/>
  <c r="AV322" i="85"/>
  <c r="AR322" i="85"/>
  <c r="AN322" i="85"/>
  <c r="AJ322" i="85"/>
  <c r="AF322" i="85"/>
  <c r="AB322" i="85"/>
  <c r="U322" i="85"/>
  <c r="Y322" i="85"/>
  <c r="AW321" i="85"/>
  <c r="AS321" i="85"/>
  <c r="AO321" i="85"/>
  <c r="AK321" i="85"/>
  <c r="AG321" i="85"/>
  <c r="AC321" i="85"/>
  <c r="U321" i="85"/>
  <c r="Y321" i="85"/>
  <c r="AU322" i="85"/>
  <c r="AQ322" i="85"/>
  <c r="AM322" i="85"/>
  <c r="AI322" i="85"/>
  <c r="AE322" i="85"/>
  <c r="AA322" i="85"/>
  <c r="V322" i="85"/>
  <c r="AV321" i="85"/>
  <c r="AR321" i="85"/>
  <c r="AN321" i="85"/>
  <c r="AJ321" i="85"/>
  <c r="AF321" i="85"/>
  <c r="AB321" i="85"/>
  <c r="V321" i="85"/>
  <c r="AT322" i="85"/>
  <c r="AP322" i="85"/>
  <c r="AL322" i="85"/>
  <c r="AH322" i="85"/>
  <c r="AD322" i="85"/>
  <c r="Z322" i="85"/>
  <c r="W322" i="85"/>
  <c r="AU321" i="85"/>
  <c r="AQ321" i="85"/>
  <c r="AM321" i="85"/>
  <c r="AI321" i="85"/>
  <c r="AE321" i="85"/>
  <c r="AA321" i="85"/>
  <c r="W321" i="85"/>
  <c r="AX30" i="86"/>
  <c r="AZ30" i="86" s="1"/>
  <c r="AX31" i="86"/>
  <c r="AZ31" i="86" s="1"/>
  <c r="AX42" i="86"/>
  <c r="AZ42" i="86" s="1"/>
  <c r="AX43" i="86"/>
  <c r="AZ43" i="86" s="1"/>
  <c r="AX54" i="86"/>
  <c r="AZ54" i="86" s="1"/>
  <c r="AX55" i="86"/>
  <c r="AZ55" i="86" s="1"/>
  <c r="AX30" i="85"/>
  <c r="AZ30" i="85" s="1"/>
  <c r="AX31" i="85"/>
  <c r="AZ31" i="85" s="1"/>
  <c r="AX42" i="85"/>
  <c r="AZ42" i="85" s="1"/>
  <c r="AX43" i="85"/>
  <c r="AZ43" i="85" s="1"/>
  <c r="AX54" i="85"/>
  <c r="AZ54" i="85" s="1"/>
  <c r="AX55" i="85"/>
  <c r="AZ55" i="85" s="1"/>
  <c r="AX66" i="85"/>
  <c r="AZ66" i="85" s="1"/>
  <c r="AX67" i="85"/>
  <c r="AZ67" i="85" s="1"/>
  <c r="AX29" i="83"/>
  <c r="AZ29" i="83" s="1"/>
  <c r="AX41" i="83"/>
  <c r="AZ41" i="83" s="1"/>
  <c r="AX50" i="83"/>
  <c r="AZ50" i="83" s="1"/>
  <c r="AX51" i="83"/>
  <c r="AZ51" i="83" s="1"/>
  <c r="AX279" i="85"/>
  <c r="AZ279" i="85" s="1"/>
  <c r="AX23" i="83"/>
  <c r="AZ23" i="83" s="1"/>
  <c r="AX36" i="83"/>
  <c r="AZ36" i="83" s="1"/>
  <c r="U17" i="84"/>
  <c r="AX27" i="85"/>
  <c r="AZ27" i="85" s="1"/>
  <c r="AX39" i="85"/>
  <c r="AZ39" i="85" s="1"/>
  <c r="AX40" i="85"/>
  <c r="AZ40" i="85" s="1"/>
  <c r="AX211" i="85"/>
  <c r="AZ211" i="85" s="1"/>
  <c r="AX38" i="83"/>
  <c r="AZ38" i="83" s="1"/>
  <c r="AX26" i="83"/>
  <c r="AZ26" i="83" s="1"/>
  <c r="AX35" i="83"/>
  <c r="AZ35" i="83" s="1"/>
  <c r="U9" i="84"/>
  <c r="U13" i="84"/>
  <c r="U21" i="84"/>
  <c r="U25" i="84"/>
  <c r="AX28" i="85"/>
  <c r="AZ28" i="85" s="1"/>
  <c r="U8" i="87"/>
  <c r="U12" i="87"/>
  <c r="U16" i="87"/>
  <c r="U20" i="87"/>
  <c r="U24" i="87"/>
  <c r="AX96" i="85"/>
  <c r="AZ96" i="85" s="1"/>
  <c r="AX97" i="85"/>
  <c r="AZ97" i="85" s="1"/>
  <c r="AX111" i="85"/>
  <c r="AZ111" i="85" s="1"/>
  <c r="AX112" i="85"/>
  <c r="AZ112" i="85" s="1"/>
  <c r="AX123" i="85"/>
  <c r="AZ123" i="85" s="1"/>
  <c r="AX124" i="85"/>
  <c r="AZ124" i="85" s="1"/>
  <c r="AX135" i="85"/>
  <c r="AZ135" i="85" s="1"/>
  <c r="AX136" i="85"/>
  <c r="AZ136" i="85" s="1"/>
  <c r="AX147" i="85"/>
  <c r="AZ147" i="85" s="1"/>
  <c r="AX148" i="85"/>
  <c r="AZ148" i="85" s="1"/>
  <c r="AX159" i="85"/>
  <c r="AZ159" i="85" s="1"/>
  <c r="AX160" i="85"/>
  <c r="AZ160" i="85" s="1"/>
  <c r="AX171" i="85"/>
  <c r="AZ171" i="85" s="1"/>
  <c r="AX172" i="85"/>
  <c r="AZ172" i="85" s="1"/>
  <c r="AX183" i="85"/>
  <c r="AZ183" i="85" s="1"/>
  <c r="AX184" i="85"/>
  <c r="AZ184" i="85" s="1"/>
  <c r="AX195" i="85"/>
  <c r="AZ195" i="85" s="1"/>
  <c r="AX196" i="85"/>
  <c r="AZ196" i="85" s="1"/>
  <c r="AX207" i="85"/>
  <c r="AZ207" i="85" s="1"/>
  <c r="AX208" i="85"/>
  <c r="AZ208" i="85" s="1"/>
  <c r="AX219" i="85"/>
  <c r="AZ219" i="85" s="1"/>
  <c r="AX228" i="85"/>
  <c r="AZ228" i="85" s="1"/>
  <c r="AX229" i="85"/>
  <c r="AZ229" i="85" s="1"/>
  <c r="AX240" i="85"/>
  <c r="AZ240" i="85" s="1"/>
  <c r="AX241" i="85"/>
  <c r="AZ241" i="85" s="1"/>
  <c r="AX252" i="85"/>
  <c r="AZ252" i="85" s="1"/>
  <c r="AX253" i="85"/>
  <c r="AZ253" i="85" s="1"/>
  <c r="AX264" i="85"/>
  <c r="AZ264" i="85" s="1"/>
  <c r="AX265" i="85"/>
  <c r="AZ265" i="85" s="1"/>
  <c r="AX276" i="85"/>
  <c r="AZ276" i="85" s="1"/>
  <c r="AX277" i="85"/>
  <c r="AZ277" i="85" s="1"/>
  <c r="AX288" i="85"/>
  <c r="AZ288" i="85" s="1"/>
  <c r="AX289" i="85"/>
  <c r="AZ289" i="85" s="1"/>
  <c r="AX300" i="85"/>
  <c r="AZ300" i="85" s="1"/>
  <c r="AX301" i="85"/>
  <c r="AZ301" i="85" s="1"/>
  <c r="AX312" i="85"/>
  <c r="AZ312" i="85" s="1"/>
  <c r="AX313" i="85"/>
  <c r="AZ313" i="85" s="1"/>
  <c r="AX27" i="86"/>
  <c r="AZ27" i="86" s="1"/>
  <c r="AX28" i="86"/>
  <c r="AZ28" i="86" s="1"/>
  <c r="AX39" i="86"/>
  <c r="AZ39" i="86" s="1"/>
  <c r="AX40" i="86"/>
  <c r="AZ40" i="86" s="1"/>
  <c r="AX51" i="86"/>
  <c r="AZ51" i="86" s="1"/>
  <c r="AX52" i="86"/>
  <c r="AZ52" i="86" s="1"/>
  <c r="U23" i="87"/>
  <c r="AX52" i="85"/>
  <c r="AZ52" i="85" s="1"/>
  <c r="AX63" i="85"/>
  <c r="AZ63" i="85" s="1"/>
  <c r="AX76" i="85"/>
  <c r="AZ76" i="85" s="1"/>
  <c r="AX59" i="83"/>
  <c r="AZ59" i="83" s="1"/>
  <c r="AX60" i="83"/>
  <c r="AZ60" i="83" s="1"/>
  <c r="U8" i="84"/>
  <c r="U12" i="84"/>
  <c r="U16" i="84"/>
  <c r="U20" i="84"/>
  <c r="U24" i="84"/>
  <c r="AX21" i="85"/>
  <c r="AZ21" i="85" s="1"/>
  <c r="AX22" i="85"/>
  <c r="AZ22" i="85" s="1"/>
  <c r="AX24" i="85"/>
  <c r="AZ24" i="85" s="1"/>
  <c r="AX25" i="85"/>
  <c r="AZ25" i="85" s="1"/>
  <c r="AX36" i="85"/>
  <c r="AZ36" i="85" s="1"/>
  <c r="AX37" i="85"/>
  <c r="AZ37" i="85" s="1"/>
  <c r="AX48" i="85"/>
  <c r="AZ48" i="85" s="1"/>
  <c r="AX49" i="85"/>
  <c r="AZ49" i="85" s="1"/>
  <c r="AX60" i="85"/>
  <c r="AZ60" i="85" s="1"/>
  <c r="AX61" i="85"/>
  <c r="AZ61" i="85" s="1"/>
  <c r="AX72" i="85"/>
  <c r="AZ72" i="85" s="1"/>
  <c r="AX73" i="85"/>
  <c r="AZ73" i="85" s="1"/>
  <c r="AX81" i="85"/>
  <c r="AZ81" i="85" s="1"/>
  <c r="AX82" i="85"/>
  <c r="AZ82" i="85" s="1"/>
  <c r="AX93" i="85"/>
  <c r="AZ93" i="85" s="1"/>
  <c r="AX94" i="85"/>
  <c r="AZ94" i="85" s="1"/>
  <c r="AX105" i="85"/>
  <c r="AZ105" i="85" s="1"/>
  <c r="AX108" i="85"/>
  <c r="AZ108" i="85" s="1"/>
  <c r="AX109" i="85"/>
  <c r="AZ109" i="85" s="1"/>
  <c r="AX120" i="85"/>
  <c r="AZ120" i="85" s="1"/>
  <c r="AX121" i="85"/>
  <c r="AZ121" i="85" s="1"/>
  <c r="AX132" i="85"/>
  <c r="AZ132" i="85" s="1"/>
  <c r="AX133" i="85"/>
  <c r="AZ133" i="85" s="1"/>
  <c r="AX144" i="85"/>
  <c r="AZ144" i="85" s="1"/>
  <c r="AX145" i="85"/>
  <c r="AZ145" i="85" s="1"/>
  <c r="AX156" i="85"/>
  <c r="AZ156" i="85" s="1"/>
  <c r="AX157" i="85"/>
  <c r="AZ157" i="85" s="1"/>
  <c r="AX168" i="85"/>
  <c r="AZ168" i="85" s="1"/>
  <c r="AX169" i="85"/>
  <c r="AZ169" i="85" s="1"/>
  <c r="AX180" i="85"/>
  <c r="AZ180" i="85" s="1"/>
  <c r="AX181" i="85"/>
  <c r="AZ181" i="85" s="1"/>
  <c r="AX192" i="85"/>
  <c r="AZ192" i="85" s="1"/>
  <c r="AX193" i="85"/>
  <c r="AZ193" i="85" s="1"/>
  <c r="AX204" i="85"/>
  <c r="AZ204" i="85" s="1"/>
  <c r="AX205" i="85"/>
  <c r="AZ205" i="85" s="1"/>
  <c r="AX216" i="85"/>
  <c r="AZ216" i="85" s="1"/>
  <c r="AX217" i="85"/>
  <c r="AZ217" i="85" s="1"/>
  <c r="AX225" i="85"/>
  <c r="AZ225" i="85" s="1"/>
  <c r="AX226" i="85"/>
  <c r="AZ226" i="85" s="1"/>
  <c r="AX237" i="85"/>
  <c r="AZ237" i="85" s="1"/>
  <c r="AX238" i="85"/>
  <c r="AZ238" i="85" s="1"/>
  <c r="AX249" i="85"/>
  <c r="AZ249" i="85" s="1"/>
  <c r="AX250" i="85"/>
  <c r="AZ250" i="85" s="1"/>
  <c r="AX261" i="85"/>
  <c r="AZ261" i="85" s="1"/>
  <c r="AX262" i="85"/>
  <c r="AZ262" i="85" s="1"/>
  <c r="AX273" i="85"/>
  <c r="AZ273" i="85" s="1"/>
  <c r="AX274" i="85"/>
  <c r="AZ274" i="85" s="1"/>
  <c r="AX285" i="85"/>
  <c r="AZ285" i="85" s="1"/>
  <c r="AX286" i="85"/>
  <c r="AZ286" i="85" s="1"/>
  <c r="AX297" i="85"/>
  <c r="AZ297" i="85" s="1"/>
  <c r="AX298" i="85"/>
  <c r="AZ298" i="85" s="1"/>
  <c r="AX309" i="85"/>
  <c r="AZ309" i="85" s="1"/>
  <c r="AX310" i="85"/>
  <c r="AZ310" i="85" s="1"/>
  <c r="AX21" i="86"/>
  <c r="AZ21" i="86" s="1"/>
  <c r="AX22" i="86"/>
  <c r="AZ22" i="86" s="1"/>
  <c r="AX24" i="86"/>
  <c r="AZ24" i="86" s="1"/>
  <c r="AX36" i="86"/>
  <c r="AZ36" i="86" s="1"/>
  <c r="AX37" i="86"/>
  <c r="AZ37" i="86" s="1"/>
  <c r="AX48" i="86"/>
  <c r="AZ48" i="86" s="1"/>
  <c r="AX49" i="86"/>
  <c r="AZ49" i="86" s="1"/>
  <c r="U6" i="87"/>
  <c r="U10" i="87"/>
  <c r="U14" i="87"/>
  <c r="U18" i="87"/>
  <c r="U22" i="87"/>
  <c r="AX51" i="85"/>
  <c r="AZ51" i="85" s="1"/>
  <c r="AX64" i="85"/>
  <c r="AZ64" i="85" s="1"/>
  <c r="AX75" i="85"/>
  <c r="AZ75" i="85" s="1"/>
  <c r="AX84" i="85"/>
  <c r="AZ84" i="85" s="1"/>
  <c r="AX85" i="85"/>
  <c r="AZ85" i="85" s="1"/>
  <c r="AX32" i="83"/>
  <c r="AZ32" i="83" s="1"/>
  <c r="AX33" i="83"/>
  <c r="AZ33" i="83" s="1"/>
  <c r="AW70" i="83"/>
  <c r="AJ44" i="83"/>
  <c r="AN44" i="83"/>
  <c r="AR44" i="83"/>
  <c r="AC47" i="83"/>
  <c r="AX47" i="83" s="1"/>
  <c r="AZ47" i="83" s="1"/>
  <c r="AG47" i="83"/>
  <c r="AK47" i="83"/>
  <c r="AO47" i="83"/>
  <c r="AX53" i="83"/>
  <c r="AZ53" i="83" s="1"/>
  <c r="AX54" i="83"/>
  <c r="AZ54" i="83" s="1"/>
  <c r="AX56" i="83"/>
  <c r="AZ56" i="83" s="1"/>
  <c r="AX57" i="83"/>
  <c r="AZ57" i="83" s="1"/>
  <c r="U7" i="84"/>
  <c r="U11" i="84"/>
  <c r="U15" i="84"/>
  <c r="U19" i="84"/>
  <c r="U23" i="84"/>
  <c r="AX33" i="85"/>
  <c r="AZ33" i="85" s="1"/>
  <c r="AX34" i="85"/>
  <c r="AZ34" i="85" s="1"/>
  <c r="AX45" i="85"/>
  <c r="AZ45" i="85" s="1"/>
  <c r="AX46" i="85"/>
  <c r="AZ46" i="85" s="1"/>
  <c r="AX57" i="85"/>
  <c r="AZ57" i="85" s="1"/>
  <c r="AX58" i="85"/>
  <c r="AZ58" i="85" s="1"/>
  <c r="AX69" i="85"/>
  <c r="AZ69" i="85" s="1"/>
  <c r="AX70" i="85"/>
  <c r="AZ70" i="85" s="1"/>
  <c r="AX78" i="85"/>
  <c r="AZ78" i="85" s="1"/>
  <c r="AX79" i="85"/>
  <c r="AZ79" i="85" s="1"/>
  <c r="AX90" i="85"/>
  <c r="AZ90" i="85" s="1"/>
  <c r="AX91" i="85"/>
  <c r="AZ91" i="85" s="1"/>
  <c r="AX102" i="85"/>
  <c r="AZ102" i="85" s="1"/>
  <c r="AX103" i="85"/>
  <c r="AZ103" i="85" s="1"/>
  <c r="AX106" i="85"/>
  <c r="AZ106" i="85" s="1"/>
  <c r="AX117" i="85"/>
  <c r="AZ117" i="85" s="1"/>
  <c r="AX118" i="85"/>
  <c r="AZ118" i="85" s="1"/>
  <c r="AX129" i="85"/>
  <c r="AZ129" i="85" s="1"/>
  <c r="AX130" i="85"/>
  <c r="AZ130" i="85" s="1"/>
  <c r="AX141" i="85"/>
  <c r="AZ141" i="85" s="1"/>
  <c r="AX142" i="85"/>
  <c r="AZ142" i="85" s="1"/>
  <c r="AX153" i="85"/>
  <c r="AZ153" i="85" s="1"/>
  <c r="AX154" i="85"/>
  <c r="AZ154" i="85" s="1"/>
  <c r="AX165" i="85"/>
  <c r="AZ165" i="85" s="1"/>
  <c r="AX166" i="85"/>
  <c r="AZ166" i="85" s="1"/>
  <c r="AX177" i="85"/>
  <c r="AZ177" i="85" s="1"/>
  <c r="AX178" i="85"/>
  <c r="AZ178" i="85" s="1"/>
  <c r="AX189" i="85"/>
  <c r="AZ189" i="85" s="1"/>
  <c r="AX190" i="85"/>
  <c r="AZ190" i="85" s="1"/>
  <c r="AX201" i="85"/>
  <c r="AZ201" i="85" s="1"/>
  <c r="AX202" i="85"/>
  <c r="AZ202" i="85" s="1"/>
  <c r="AX213" i="85"/>
  <c r="AZ213" i="85" s="1"/>
  <c r="AX214" i="85"/>
  <c r="AZ214" i="85" s="1"/>
  <c r="AX222" i="85"/>
  <c r="AZ222" i="85" s="1"/>
  <c r="AX223" i="85"/>
  <c r="AZ223" i="85" s="1"/>
  <c r="AX234" i="85"/>
  <c r="AZ234" i="85" s="1"/>
  <c r="AX235" i="85"/>
  <c r="AZ235" i="85" s="1"/>
  <c r="AX246" i="85"/>
  <c r="AZ246" i="85" s="1"/>
  <c r="AX247" i="85"/>
  <c r="AZ247" i="85" s="1"/>
  <c r="AX258" i="85"/>
  <c r="AZ258" i="85" s="1"/>
  <c r="AX259" i="85"/>
  <c r="AZ259" i="85" s="1"/>
  <c r="AX270" i="85"/>
  <c r="AZ270" i="85" s="1"/>
  <c r="AX271" i="85"/>
  <c r="AZ271" i="85" s="1"/>
  <c r="AX282" i="85"/>
  <c r="AZ282" i="85" s="1"/>
  <c r="AX283" i="85"/>
  <c r="AZ283" i="85" s="1"/>
  <c r="AX294" i="85"/>
  <c r="AZ294" i="85" s="1"/>
  <c r="AX295" i="85"/>
  <c r="AZ295" i="85" s="1"/>
  <c r="AX306" i="85"/>
  <c r="AZ306" i="85" s="1"/>
  <c r="AX307" i="85"/>
  <c r="AZ307" i="85" s="1"/>
  <c r="AX318" i="85"/>
  <c r="AZ318" i="85" s="1"/>
  <c r="AX319" i="85"/>
  <c r="AZ319" i="85" s="1"/>
  <c r="AX33" i="86"/>
  <c r="AZ33" i="86" s="1"/>
  <c r="AX34" i="86"/>
  <c r="AZ34" i="86" s="1"/>
  <c r="AX45" i="86"/>
  <c r="AZ45" i="86" s="1"/>
  <c r="AX46" i="86"/>
  <c r="AZ46" i="86" s="1"/>
  <c r="AX57" i="86"/>
  <c r="AZ57" i="86" s="1"/>
  <c r="AX58" i="86"/>
  <c r="AZ58" i="86" s="1"/>
  <c r="U25" i="87"/>
  <c r="AR48" i="83"/>
  <c r="AN48" i="83"/>
  <c r="AL48" i="83"/>
  <c r="AJ48" i="83"/>
  <c r="AH48" i="83"/>
  <c r="AD48" i="83"/>
  <c r="Z48" i="83"/>
  <c r="X48" i="83"/>
  <c r="V48" i="83"/>
  <c r="T48" i="83"/>
  <c r="AT45" i="83"/>
  <c r="AR45" i="83"/>
  <c r="AP45" i="83"/>
  <c r="AN45" i="83"/>
  <c r="AJ45" i="83"/>
  <c r="AF45" i="83"/>
  <c r="AD45" i="83"/>
  <c r="AB45" i="83"/>
  <c r="Z45" i="83"/>
  <c r="V45" i="83"/>
  <c r="AT42" i="83"/>
  <c r="AF42" i="83"/>
  <c r="AP39" i="83"/>
  <c r="AL39" i="83"/>
  <c r="AH39" i="83"/>
  <c r="AB39" i="83"/>
  <c r="X39" i="83"/>
  <c r="T39" i="83"/>
  <c r="AT30" i="83"/>
  <c r="AN30" i="83"/>
  <c r="AF30" i="83"/>
  <c r="Z30" i="83"/>
  <c r="AR27" i="83"/>
  <c r="AP27" i="83"/>
  <c r="AP62" i="83" s="1"/>
  <c r="AL27" i="83"/>
  <c r="AJ27" i="83"/>
  <c r="AH27" i="83"/>
  <c r="AD27" i="83"/>
  <c r="AB27" i="83"/>
  <c r="X27" i="83"/>
  <c r="V27" i="83"/>
  <c r="T27" i="83"/>
  <c r="T62" i="83" s="1"/>
  <c r="AT24" i="83"/>
  <c r="AR24" i="83"/>
  <c r="AN24" i="83"/>
  <c r="AJ24" i="83"/>
  <c r="AH24" i="83"/>
  <c r="AF24" i="83"/>
  <c r="AD24" i="83"/>
  <c r="Z24" i="83"/>
  <c r="V24" i="83"/>
  <c r="T24" i="83"/>
  <c r="AS48" i="83"/>
  <c r="AQ48" i="83"/>
  <c r="AO48" i="83"/>
  <c r="AK48" i="83"/>
  <c r="AG48" i="83"/>
  <c r="AE48" i="83"/>
  <c r="AC48" i="83"/>
  <c r="AA48" i="83"/>
  <c r="W48" i="83"/>
  <c r="S48" i="83"/>
  <c r="AQ45" i="83"/>
  <c r="AM45" i="83"/>
  <c r="AK45" i="83"/>
  <c r="AI45" i="83"/>
  <c r="AG45" i="83"/>
  <c r="AC45" i="83"/>
  <c r="Y45" i="83"/>
  <c r="W45" i="83"/>
  <c r="U45" i="83"/>
  <c r="S45" i="83"/>
  <c r="AM42" i="83"/>
  <c r="Y42" i="83"/>
  <c r="AS39" i="83"/>
  <c r="AO39" i="83"/>
  <c r="AI39" i="83"/>
  <c r="AE39" i="83"/>
  <c r="AA39" i="83"/>
  <c r="U39" i="83"/>
  <c r="AM30" i="83"/>
  <c r="AG30" i="83"/>
  <c r="Y30" i="83"/>
  <c r="S30" i="83"/>
  <c r="AS27" i="83"/>
  <c r="AQ27" i="83"/>
  <c r="AO27" i="83"/>
  <c r="AK27" i="83"/>
  <c r="AI27" i="83"/>
  <c r="AE27" i="83"/>
  <c r="AC27" i="83"/>
  <c r="AA27" i="83"/>
  <c r="W27" i="83"/>
  <c r="U27" i="83"/>
  <c r="AQ24" i="83"/>
  <c r="AO24" i="83"/>
  <c r="AM24" i="83"/>
  <c r="AK24" i="83"/>
  <c r="AG24" i="83"/>
  <c r="AC24" i="83"/>
  <c r="AA24" i="83"/>
  <c r="Y24" i="83"/>
  <c r="W24" i="83"/>
  <c r="S24" i="83"/>
  <c r="T20" i="83"/>
  <c r="T21" i="83" s="1"/>
  <c r="V20" i="83"/>
  <c r="V21" i="83" s="1"/>
  <c r="Z20" i="83"/>
  <c r="Z21" i="83" s="1"/>
  <c r="AB20" i="83"/>
  <c r="AB21" i="83" s="1"/>
  <c r="AD20" i="83"/>
  <c r="AD21" i="83" s="1"/>
  <c r="AH20" i="83"/>
  <c r="AH21" i="83" s="1"/>
  <c r="AJ20" i="83"/>
  <c r="AJ21" i="83" s="1"/>
  <c r="AL20" i="83"/>
  <c r="AL21" i="83" s="1"/>
  <c r="AN20" i="83"/>
  <c r="AN21" i="83" s="1"/>
  <c r="AP20" i="83"/>
  <c r="AP21" i="83" s="1"/>
  <c r="AR20" i="83"/>
  <c r="AR21" i="83" s="1"/>
  <c r="AT20" i="83"/>
  <c r="AT21" i="83" s="1"/>
  <c r="BB8" i="83"/>
  <c r="S20" i="83"/>
  <c r="S21" i="83" s="1"/>
  <c r="U20" i="83"/>
  <c r="U21" i="83" s="1"/>
  <c r="W20" i="83"/>
  <c r="W21" i="83" s="1"/>
  <c r="Y20" i="83"/>
  <c r="Y21" i="83" s="1"/>
  <c r="AA20" i="83"/>
  <c r="AA21" i="83" s="1"/>
  <c r="AC20" i="83"/>
  <c r="AC21" i="83" s="1"/>
  <c r="AE20" i="83"/>
  <c r="AE21" i="83" s="1"/>
  <c r="AG20" i="83"/>
  <c r="AG21" i="83" s="1"/>
  <c r="AI20" i="83"/>
  <c r="AI21" i="83" s="1"/>
  <c r="AK20" i="83"/>
  <c r="AK21" i="83" s="1"/>
  <c r="AM20" i="83"/>
  <c r="AM21" i="83" s="1"/>
  <c r="AO20" i="83"/>
  <c r="AO21" i="83" s="1"/>
  <c r="AQ20" i="83"/>
  <c r="AQ21" i="83" s="1"/>
  <c r="AS20" i="83"/>
  <c r="AS21" i="83" s="1"/>
  <c r="V62" i="83"/>
  <c r="X62" i="83"/>
  <c r="Z62" i="83"/>
  <c r="AB62" i="83"/>
  <c r="AD62" i="83"/>
  <c r="AF62" i="83"/>
  <c r="AH62" i="83"/>
  <c r="AJ62" i="83"/>
  <c r="AL62" i="83"/>
  <c r="AN62" i="83"/>
  <c r="AR62" i="83"/>
  <c r="AT62" i="83"/>
  <c r="AV62" i="83"/>
  <c r="S63" i="83"/>
  <c r="U63" i="83"/>
  <c r="W63" i="83"/>
  <c r="Y63" i="83"/>
  <c r="AA63" i="83"/>
  <c r="AC63" i="83"/>
  <c r="AE63" i="83"/>
  <c r="AG63" i="83"/>
  <c r="AI63" i="83"/>
  <c r="AK63" i="83"/>
  <c r="AM63" i="83"/>
  <c r="AO63" i="83"/>
  <c r="AQ63" i="83"/>
  <c r="AS63" i="83"/>
  <c r="AU63" i="83"/>
  <c r="AW63" i="83"/>
  <c r="S67" i="83"/>
  <c r="U67" i="83"/>
  <c r="W67" i="83"/>
  <c r="Y67" i="83"/>
  <c r="AA67" i="83"/>
  <c r="AC67" i="83"/>
  <c r="AE67" i="83"/>
  <c r="AG67" i="83"/>
  <c r="AI67" i="83"/>
  <c r="AK67" i="83"/>
  <c r="AM67" i="83"/>
  <c r="AO67" i="83"/>
  <c r="AQ67" i="83"/>
  <c r="AS67" i="83"/>
  <c r="AU67" i="83"/>
  <c r="AW67" i="83"/>
  <c r="T68" i="83"/>
  <c r="V68" i="83"/>
  <c r="X68" i="83"/>
  <c r="Z68" i="83"/>
  <c r="AB68" i="83"/>
  <c r="AD68" i="83"/>
  <c r="AF68" i="83"/>
  <c r="AH68" i="83"/>
  <c r="AJ68" i="83"/>
  <c r="AL68" i="83"/>
  <c r="AN68" i="83"/>
  <c r="AP68" i="83"/>
  <c r="AR68" i="83"/>
  <c r="AT68" i="83"/>
  <c r="AV68" i="83"/>
  <c r="S69" i="83"/>
  <c r="U69" i="83"/>
  <c r="W69" i="83"/>
  <c r="Y69" i="83"/>
  <c r="AA69" i="83"/>
  <c r="AC69" i="83"/>
  <c r="AE69" i="83"/>
  <c r="AG69" i="83"/>
  <c r="AI69" i="83"/>
  <c r="AK69" i="83"/>
  <c r="AM69" i="83"/>
  <c r="AO69" i="83"/>
  <c r="AQ69" i="83"/>
  <c r="AS69" i="83"/>
  <c r="AU69" i="83"/>
  <c r="AW69" i="83"/>
  <c r="T70" i="83"/>
  <c r="V70" i="83"/>
  <c r="X70" i="83"/>
  <c r="Z70" i="83"/>
  <c r="AB70" i="83"/>
  <c r="AD70" i="83"/>
  <c r="AF70" i="83"/>
  <c r="AH70" i="83"/>
  <c r="AJ70" i="83"/>
  <c r="AL70" i="83"/>
  <c r="AN70" i="83"/>
  <c r="AP70" i="83"/>
  <c r="AR70" i="83"/>
  <c r="AT70" i="83"/>
  <c r="AV70" i="83"/>
  <c r="X20" i="83"/>
  <c r="X21" i="83" s="1"/>
  <c r="S62" i="83"/>
  <c r="U62" i="83"/>
  <c r="W62" i="83"/>
  <c r="Y62" i="83"/>
  <c r="AA62" i="83"/>
  <c r="AC62" i="83"/>
  <c r="AE62" i="83"/>
  <c r="AG62" i="83"/>
  <c r="AI62" i="83"/>
  <c r="AK62" i="83"/>
  <c r="AM62" i="83"/>
  <c r="AO62" i="83"/>
  <c r="AQ62" i="83"/>
  <c r="AS62" i="83"/>
  <c r="AU62" i="83"/>
  <c r="AW62" i="83"/>
  <c r="T63" i="83"/>
  <c r="V63" i="83"/>
  <c r="X63" i="83"/>
  <c r="Z63" i="83"/>
  <c r="AB63" i="83"/>
  <c r="AD63" i="83"/>
  <c r="AF63" i="83"/>
  <c r="AH63" i="83"/>
  <c r="AJ63" i="83"/>
  <c r="AL63" i="83"/>
  <c r="AN63" i="83"/>
  <c r="AP63" i="83"/>
  <c r="AR63" i="83"/>
  <c r="AT63" i="83"/>
  <c r="AV63" i="83"/>
  <c r="T67" i="83"/>
  <c r="V67" i="83"/>
  <c r="X67" i="83"/>
  <c r="Z67" i="83"/>
  <c r="AB67" i="83"/>
  <c r="AD67" i="83"/>
  <c r="AF67" i="83"/>
  <c r="AH67" i="83"/>
  <c r="AJ67" i="83"/>
  <c r="AL67" i="83"/>
  <c r="AN67" i="83"/>
  <c r="AP67" i="83"/>
  <c r="AR67" i="83"/>
  <c r="AT67" i="83"/>
  <c r="AV67" i="83"/>
  <c r="S68" i="83"/>
  <c r="U68" i="83"/>
  <c r="W68" i="83"/>
  <c r="Y68" i="83"/>
  <c r="AA68" i="83"/>
  <c r="AC68" i="83"/>
  <c r="AE68" i="83"/>
  <c r="AG68" i="83"/>
  <c r="AI68" i="83"/>
  <c r="AK68" i="83"/>
  <c r="AM68" i="83"/>
  <c r="AO68" i="83"/>
  <c r="AQ68" i="83"/>
  <c r="AS68" i="83"/>
  <c r="AU68" i="83"/>
  <c r="AW68" i="83"/>
  <c r="T69" i="83"/>
  <c r="V69" i="83"/>
  <c r="X69" i="83"/>
  <c r="Z69" i="83"/>
  <c r="AB69" i="83"/>
  <c r="AD69" i="83"/>
  <c r="AF69" i="83"/>
  <c r="AH69" i="83"/>
  <c r="AJ69" i="83"/>
  <c r="AL69" i="83"/>
  <c r="AN69" i="83"/>
  <c r="AP69" i="83"/>
  <c r="AR69" i="83"/>
  <c r="AT69" i="83"/>
  <c r="AV69" i="83"/>
  <c r="S70" i="83"/>
  <c r="U70" i="83"/>
  <c r="W70" i="83"/>
  <c r="Y70" i="83"/>
  <c r="AA70" i="83"/>
  <c r="AC70" i="83"/>
  <c r="AE70" i="83"/>
  <c r="AG70" i="83"/>
  <c r="AI70" i="83"/>
  <c r="AK70" i="83"/>
  <c r="AM70" i="83"/>
  <c r="AO70" i="83"/>
  <c r="AQ70" i="83"/>
  <c r="AS70" i="83"/>
  <c r="AU70" i="83"/>
  <c r="AX322" i="85"/>
  <c r="AZ322" i="85" s="1"/>
  <c r="AX321" i="85"/>
  <c r="AZ321" i="85" s="1"/>
  <c r="AX25" i="86"/>
  <c r="AZ25" i="86" s="1"/>
  <c r="AV68" i="86"/>
  <c r="AT68" i="86"/>
  <c r="AR68" i="86"/>
  <c r="AP68" i="86"/>
  <c r="AN68" i="86"/>
  <c r="AL68" i="86"/>
  <c r="AJ68" i="86"/>
  <c r="AH68" i="86"/>
  <c r="AF68" i="86"/>
  <c r="AD68" i="86"/>
  <c r="AB68" i="86"/>
  <c r="Z68" i="86"/>
  <c r="X68" i="86"/>
  <c r="V68" i="86"/>
  <c r="T68" i="86"/>
  <c r="AW67" i="86"/>
  <c r="AU67" i="86"/>
  <c r="AS67" i="86"/>
  <c r="AQ67" i="86"/>
  <c r="AO67" i="86"/>
  <c r="AM67" i="86"/>
  <c r="AK67" i="86"/>
  <c r="AI67" i="86"/>
  <c r="AG67" i="86"/>
  <c r="AE67" i="86"/>
  <c r="AC67" i="86"/>
  <c r="AA67" i="86"/>
  <c r="Y67" i="86"/>
  <c r="W67" i="86"/>
  <c r="U67" i="86"/>
  <c r="AV66" i="86"/>
  <c r="AT66" i="86"/>
  <c r="AR66" i="86"/>
  <c r="AP66" i="86"/>
  <c r="AN66" i="86"/>
  <c r="AL66" i="86"/>
  <c r="AJ66" i="86"/>
  <c r="AH66" i="86"/>
  <c r="AF66" i="86"/>
  <c r="AD66" i="86"/>
  <c r="AB66" i="86"/>
  <c r="Z66" i="86"/>
  <c r="X66" i="86"/>
  <c r="V66" i="86"/>
  <c r="T66" i="86"/>
  <c r="AW65" i="86"/>
  <c r="AU65" i="86"/>
  <c r="AS65" i="86"/>
  <c r="AQ65" i="86"/>
  <c r="AO65" i="86"/>
  <c r="AM65" i="86"/>
  <c r="AK65" i="86"/>
  <c r="AI65" i="86"/>
  <c r="AG65" i="86"/>
  <c r="AE65" i="86"/>
  <c r="AC65" i="86"/>
  <c r="AA65" i="86"/>
  <c r="Y65" i="86"/>
  <c r="W65" i="86"/>
  <c r="U65" i="86"/>
  <c r="AW61" i="86"/>
  <c r="AU61" i="86"/>
  <c r="AU68" i="86"/>
  <c r="AQ68" i="86"/>
  <c r="AM68" i="86"/>
  <c r="AI68" i="86"/>
  <c r="AE68" i="86"/>
  <c r="AA68" i="86"/>
  <c r="W68" i="86"/>
  <c r="AT67" i="86"/>
  <c r="AP67" i="86"/>
  <c r="AL67" i="86"/>
  <c r="AH67" i="86"/>
  <c r="AD67" i="86"/>
  <c r="Z67" i="86"/>
  <c r="V67" i="86"/>
  <c r="AW66" i="86"/>
  <c r="AS66" i="86"/>
  <c r="AO66" i="86"/>
  <c r="AK66" i="86"/>
  <c r="AG66" i="86"/>
  <c r="AC66" i="86"/>
  <c r="Y66" i="86"/>
  <c r="U66" i="86"/>
  <c r="AR65" i="86"/>
  <c r="AN65" i="86"/>
  <c r="AJ65" i="86"/>
  <c r="AF65" i="86"/>
  <c r="AB65" i="86"/>
  <c r="X65" i="86"/>
  <c r="T65" i="86"/>
  <c r="AX61" i="86"/>
  <c r="AZ61" i="86" s="1"/>
  <c r="AT61" i="86"/>
  <c r="AR61" i="86"/>
  <c r="AP61" i="86"/>
  <c r="AN61" i="86"/>
  <c r="AJ61" i="86"/>
  <c r="AH61" i="86"/>
  <c r="AF61" i="86"/>
  <c r="AD61" i="86"/>
  <c r="AB61" i="86"/>
  <c r="Z61" i="86"/>
  <c r="X61" i="86"/>
  <c r="V61" i="86"/>
  <c r="T61" i="86"/>
  <c r="AW60" i="86"/>
  <c r="AU60" i="86"/>
  <c r="AS60" i="86"/>
  <c r="AQ60" i="86"/>
  <c r="AO60" i="86"/>
  <c r="AM60" i="86"/>
  <c r="AK60" i="86"/>
  <c r="AI60" i="86"/>
  <c r="AG60" i="86"/>
  <c r="AE60" i="86"/>
  <c r="AC60" i="86"/>
  <c r="AA60" i="86"/>
  <c r="Y60" i="86"/>
  <c r="W60" i="86"/>
  <c r="U60" i="86"/>
  <c r="AW68" i="86"/>
  <c r="AS68" i="86"/>
  <c r="AO68" i="86"/>
  <c r="AK68" i="86"/>
  <c r="AG68" i="86"/>
  <c r="AC68" i="86"/>
  <c r="Y68" i="86"/>
  <c r="U68" i="86"/>
  <c r="AV67" i="86"/>
  <c r="AN67" i="86"/>
  <c r="AJ67" i="86"/>
  <c r="AF67" i="86"/>
  <c r="AB67" i="86"/>
  <c r="X67" i="86"/>
  <c r="T67" i="86"/>
  <c r="AU66" i="86"/>
  <c r="AQ66" i="86"/>
  <c r="AM66" i="86"/>
  <c r="AI66" i="86"/>
  <c r="AE66" i="86"/>
  <c r="AA66" i="86"/>
  <c r="W66" i="86"/>
  <c r="AT65" i="86"/>
  <c r="AP65" i="86"/>
  <c r="AL65" i="86"/>
  <c r="AH65" i="86"/>
  <c r="AD65" i="86"/>
  <c r="Z65" i="86"/>
  <c r="V65" i="86"/>
  <c r="AS61" i="86"/>
  <c r="AQ61" i="86"/>
  <c r="AO61" i="86"/>
  <c r="AM61" i="86"/>
  <c r="AK61" i="86"/>
  <c r="AI61" i="86"/>
  <c r="AG61" i="86"/>
  <c r="AE61" i="86"/>
  <c r="AC61" i="86"/>
  <c r="AA61" i="86"/>
  <c r="Y61" i="86"/>
  <c r="W61" i="86"/>
  <c r="U61" i="86"/>
  <c r="AV60" i="86"/>
  <c r="AT60" i="86"/>
  <c r="AR60" i="86"/>
  <c r="AP60" i="86"/>
  <c r="AN60" i="86"/>
  <c r="AL60" i="86"/>
  <c r="AJ60" i="86"/>
  <c r="AH60" i="86"/>
  <c r="AF60" i="86"/>
  <c r="AD60" i="86"/>
  <c r="AB60" i="86"/>
  <c r="Z60" i="86"/>
  <c r="X60" i="86"/>
  <c r="V60" i="86"/>
  <c r="T60" i="86"/>
  <c r="AX60" i="86" l="1"/>
  <c r="AZ60" i="86" s="1"/>
  <c r="AX44" i="83"/>
  <c r="AZ44" i="83" s="1"/>
  <c r="AX42" i="83"/>
  <c r="AZ42" i="83" s="1"/>
  <c r="AX24" i="83"/>
  <c r="AZ24" i="83" s="1"/>
  <c r="AX30" i="83"/>
  <c r="AZ30" i="83" s="1"/>
  <c r="AX45" i="83"/>
  <c r="AZ45" i="83" s="1"/>
  <c r="AX48" i="83"/>
  <c r="AZ48" i="83" s="1"/>
  <c r="AX27" i="83"/>
  <c r="AX39" i="83"/>
  <c r="AZ39" i="83" l="1"/>
  <c r="AX63" i="83"/>
  <c r="AZ63" i="83" s="1"/>
  <c r="AZ27" i="83"/>
  <c r="AX62" i="83"/>
  <c r="AZ62" i="83" s="1"/>
</calcChain>
</file>

<file path=xl/sharedStrings.xml><?xml version="1.0" encoding="utf-8"?>
<sst xmlns="http://schemas.openxmlformats.org/spreadsheetml/2006/main" count="2192" uniqueCount="515">
  <si>
    <t>106 通所介護費</t>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</si>
  <si>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</si>
  <si>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</si>
  <si>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</si>
  <si>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t>
    <phoneticPr fontId="3"/>
  </si>
  <si>
    <t>該当</t>
    <rPh sb="0" eb="2">
      <t>ガイトウ</t>
    </rPh>
    <phoneticPr fontId="3"/>
  </si>
  <si>
    <t>実施</t>
    <rPh sb="0" eb="2">
      <t>ジッシ</t>
    </rPh>
    <phoneticPr fontId="3"/>
  </si>
  <si>
    <t>９時間以上10時間未満</t>
    <rPh sb="1" eb="3">
      <t>ジカン</t>
    </rPh>
    <rPh sb="3" eb="5">
      <t>イジョウ</t>
    </rPh>
    <rPh sb="7" eb="9">
      <t>ジカン</t>
    </rPh>
    <rPh sb="9" eb="11">
      <t>ミマン</t>
    </rPh>
    <phoneticPr fontId="3"/>
  </si>
  <si>
    <t>あり</t>
    <phoneticPr fontId="3"/>
  </si>
  <si>
    <t>配置</t>
    <rPh sb="0" eb="2">
      <t>ハイチ</t>
    </rPh>
    <phoneticPr fontId="3"/>
  </si>
  <si>
    <t>若年性認知症利用者受入加算</t>
    <rPh sb="0" eb="2">
      <t>ジャクネン</t>
    </rPh>
    <rPh sb="2" eb="3">
      <t>セイ</t>
    </rPh>
    <rPh sb="3" eb="6">
      <t>ニンチショウ</t>
    </rPh>
    <rPh sb="6" eb="9">
      <t>リヨウシャ</t>
    </rPh>
    <rPh sb="9" eb="11">
      <t>ウケイレ</t>
    </rPh>
    <rPh sb="11" eb="13">
      <t>カサン</t>
    </rPh>
    <phoneticPr fontId="3"/>
  </si>
  <si>
    <t>栄養改善加算</t>
    <rPh sb="0" eb="2">
      <t>エイヨウ</t>
    </rPh>
    <rPh sb="2" eb="4">
      <t>カイゼン</t>
    </rPh>
    <rPh sb="4" eb="6">
      <t>カサン</t>
    </rPh>
    <phoneticPr fontId="3"/>
  </si>
  <si>
    <t>栄養ケア提供経過記録
(参考様式)</t>
    <rPh sb="0" eb="2">
      <t>エイヨウ</t>
    </rPh>
    <rPh sb="4" eb="6">
      <t>テイキョウ</t>
    </rPh>
    <rPh sb="6" eb="8">
      <t>ケイカ</t>
    </rPh>
    <rPh sb="8" eb="10">
      <t>キロク</t>
    </rPh>
    <rPh sb="12" eb="14">
      <t>サンコウ</t>
    </rPh>
    <rPh sb="14" eb="16">
      <t>ヨウシキ</t>
    </rPh>
    <phoneticPr fontId="3"/>
  </si>
  <si>
    <t>栄養ケアモニタリング
(参考様式)</t>
    <rPh sb="0" eb="2">
      <t>エイヨウ</t>
    </rPh>
    <rPh sb="12" eb="14">
      <t>サンコウ</t>
    </rPh>
    <rPh sb="14" eb="16">
      <t>ヨウシキ</t>
    </rPh>
    <phoneticPr fontId="3"/>
  </si>
  <si>
    <t>定員、人員基準に適合</t>
    <rPh sb="0" eb="2">
      <t>テイイン</t>
    </rPh>
    <rPh sb="3" eb="5">
      <t>ジンイン</t>
    </rPh>
    <rPh sb="5" eb="7">
      <t>キジュン</t>
    </rPh>
    <rPh sb="8" eb="10">
      <t>テキゴウ</t>
    </rPh>
    <phoneticPr fontId="3"/>
  </si>
  <si>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3"/>
  </si>
  <si>
    <t>なし</t>
    <phoneticPr fontId="3"/>
  </si>
  <si>
    <t>口腔機能向上サービスのモニタリング(参考様式)</t>
    <rPh sb="0" eb="2">
      <t>コウクウ</t>
    </rPh>
    <rPh sb="2" eb="4">
      <t>キノウ</t>
    </rPh>
    <rPh sb="4" eb="6">
      <t>コウジョウ</t>
    </rPh>
    <rPh sb="18" eb="20">
      <t>サンコウ</t>
    </rPh>
    <rPh sb="20" eb="22">
      <t>ヨウシキ</t>
    </rPh>
    <phoneticPr fontId="3"/>
  </si>
  <si>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3"/>
  </si>
  <si>
    <t>管理者名</t>
    <rPh sb="0" eb="3">
      <t>カンリシャ</t>
    </rPh>
    <rPh sb="3" eb="4">
      <t>メイ</t>
    </rPh>
    <phoneticPr fontId="3"/>
  </si>
  <si>
    <t>開設者（法人）名</t>
    <rPh sb="0" eb="2">
      <t>カイセツ</t>
    </rPh>
    <rPh sb="2" eb="3">
      <t>シャ</t>
    </rPh>
    <rPh sb="4" eb="6">
      <t>ホウジン</t>
    </rPh>
    <rPh sb="7" eb="8">
      <t>ナ</t>
    </rPh>
    <phoneticPr fontId="3"/>
  </si>
  <si>
    <t>代表者名</t>
    <rPh sb="0" eb="3">
      <t>ダイヒョウシャ</t>
    </rPh>
    <rPh sb="3" eb="4">
      <t>メイ</t>
    </rPh>
    <phoneticPr fontId="3"/>
  </si>
  <si>
    <t>事業所番号</t>
    <rPh sb="0" eb="3">
      <t>ジギョウショ</t>
    </rPh>
    <rPh sb="3" eb="5">
      <t>バンゴウ</t>
    </rPh>
    <phoneticPr fontId="3"/>
  </si>
  <si>
    <t>記入者職・氏名</t>
    <rPh sb="0" eb="2">
      <t>キニュウ</t>
    </rPh>
    <rPh sb="2" eb="3">
      <t>タントウシャ</t>
    </rPh>
    <rPh sb="3" eb="4">
      <t>ショク</t>
    </rPh>
    <rPh sb="5" eb="7">
      <t>シメイ</t>
    </rPh>
    <phoneticPr fontId="3"/>
  </si>
  <si>
    <t>電話番号</t>
    <rPh sb="0" eb="2">
      <t>デンワ</t>
    </rPh>
    <rPh sb="2" eb="4">
      <t>バンゴウ</t>
    </rPh>
    <phoneticPr fontId="3"/>
  </si>
  <si>
    <t>（職）</t>
    <rPh sb="1" eb="2">
      <t>ショク</t>
    </rPh>
    <phoneticPr fontId="3"/>
  </si>
  <si>
    <t>（氏名）</t>
    <rPh sb="1" eb="3">
      <t>シメイ</t>
    </rPh>
    <phoneticPr fontId="3"/>
  </si>
  <si>
    <t>事業所名</t>
    <rPh sb="0" eb="3">
      <t>ジギョウショ</t>
    </rPh>
    <rPh sb="3" eb="4">
      <t>ナ</t>
    </rPh>
    <phoneticPr fontId="3"/>
  </si>
  <si>
    <t>〒</t>
    <phoneticPr fontId="3"/>
  </si>
  <si>
    <t>区　分</t>
  </si>
  <si>
    <t>定　員</t>
  </si>
  <si>
    <t>生活相談員</t>
  </si>
  <si>
    <t>看護職員</t>
  </si>
  <si>
    <t>介護職員</t>
  </si>
  <si>
    <t>１単位目（人）</t>
  </si>
  <si>
    <t>２単位目（人）</t>
  </si>
  <si>
    <t>３単位目（人）</t>
  </si>
  <si>
    <t>１単位目</t>
    <rPh sb="1" eb="3">
      <t>タンイ</t>
    </rPh>
    <rPh sb="3" eb="4">
      <t>メ</t>
    </rPh>
    <phoneticPr fontId="3"/>
  </si>
  <si>
    <t>・営業日：　　曜日～　　曜日</t>
    <phoneticPr fontId="3"/>
  </si>
  <si>
    <t>（時間延長　有　・　無）</t>
    <rPh sb="1" eb="3">
      <t>ジカン</t>
    </rPh>
    <rPh sb="3" eb="5">
      <t>エンチョウ</t>
    </rPh>
    <rPh sb="6" eb="7">
      <t>ア</t>
    </rPh>
    <rPh sb="10" eb="11">
      <t>ナ</t>
    </rPh>
    <phoneticPr fontId="3"/>
  </si>
  <si>
    <t>２単位目</t>
    <rPh sb="1" eb="3">
      <t>タンイ</t>
    </rPh>
    <rPh sb="3" eb="4">
      <t>メ</t>
    </rPh>
    <phoneticPr fontId="3"/>
  </si>
  <si>
    <t>３単位目</t>
    <rPh sb="1" eb="3">
      <t>タンイ</t>
    </rPh>
    <rPh sb="3" eb="4">
      <t>メ</t>
    </rPh>
    <phoneticPr fontId="3"/>
  </si>
  <si>
    <t>・通所介護事業所（介護予防通所介護事業所）の職員の状況等</t>
    <rPh sb="1" eb="2">
      <t>ツウ</t>
    </rPh>
    <rPh sb="2" eb="3">
      <t>ショ</t>
    </rPh>
    <rPh sb="3" eb="5">
      <t>カイゴ</t>
    </rPh>
    <rPh sb="5" eb="8">
      <t>ジギョウショ</t>
    </rPh>
    <rPh sb="9" eb="11">
      <t>カイゴ</t>
    </rPh>
    <rPh sb="11" eb="13">
      <t>ヨボウ</t>
    </rPh>
    <rPh sb="13" eb="15">
      <t>ツウショ</t>
    </rPh>
    <rPh sb="15" eb="17">
      <t>カイゴ</t>
    </rPh>
    <rPh sb="17" eb="20">
      <t>ジギョウショ</t>
    </rPh>
    <rPh sb="22" eb="24">
      <t>ショクイン</t>
    </rPh>
    <rPh sb="25" eb="27">
      <t>ジョウキョウ</t>
    </rPh>
    <rPh sb="27" eb="28">
      <t>トウ</t>
    </rPh>
    <phoneticPr fontId="3"/>
  </si>
  <si>
    <t>施設等の区分</t>
    <rPh sb="0" eb="2">
      <t>シセツ</t>
    </rPh>
    <rPh sb="2" eb="3">
      <t>トウ</t>
    </rPh>
    <rPh sb="4" eb="6">
      <t>クブン</t>
    </rPh>
    <phoneticPr fontId="3"/>
  </si>
  <si>
    <t>10時間以上11時間未満</t>
    <rPh sb="2" eb="4">
      <t>ジカン</t>
    </rPh>
    <rPh sb="4" eb="6">
      <t>イジョウ</t>
    </rPh>
    <rPh sb="8" eb="10">
      <t>ジカン</t>
    </rPh>
    <rPh sb="10" eb="12">
      <t>ミマン</t>
    </rPh>
    <phoneticPr fontId="3"/>
  </si>
  <si>
    <t>同一建物減算</t>
    <rPh sb="0" eb="2">
      <t>ドウイツ</t>
    </rPh>
    <rPh sb="2" eb="4">
      <t>タテモノ</t>
    </rPh>
    <rPh sb="4" eb="6">
      <t>ゲンサン</t>
    </rPh>
    <phoneticPr fontId="3"/>
  </si>
  <si>
    <t>□</t>
  </si>
  <si>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3"/>
  </si>
  <si>
    <t>３　賃金改善の実施</t>
    <rPh sb="2" eb="4">
      <t>チンギン</t>
    </rPh>
    <rPh sb="4" eb="6">
      <t>カイゼン</t>
    </rPh>
    <rPh sb="7" eb="9">
      <t>ジッシ</t>
    </rPh>
    <phoneticPr fontId="3"/>
  </si>
  <si>
    <t>４　処遇改善に関する実績の報告</t>
    <rPh sb="2" eb="4">
      <t>ショグウ</t>
    </rPh>
    <rPh sb="4" eb="6">
      <t>カイゼン</t>
    </rPh>
    <rPh sb="7" eb="8">
      <t>カン</t>
    </rPh>
    <rPh sb="10" eb="12">
      <t>ジッセキ</t>
    </rPh>
    <rPh sb="13" eb="15">
      <t>ホウコク</t>
    </rPh>
    <phoneticPr fontId="3"/>
  </si>
  <si>
    <t>実績報告書</t>
    <rPh sb="0" eb="2">
      <t>ジッセキ</t>
    </rPh>
    <rPh sb="2" eb="5">
      <t>ホウコクショ</t>
    </rPh>
    <phoneticPr fontId="3"/>
  </si>
  <si>
    <t>６　労働保険料の納付</t>
    <rPh sb="2" eb="4">
      <t>ロウドウ</t>
    </rPh>
    <rPh sb="4" eb="7">
      <t>ホケンリョウ</t>
    </rPh>
    <rPh sb="8" eb="10">
      <t>ノウフ</t>
    </rPh>
    <phoneticPr fontId="3"/>
  </si>
  <si>
    <t>適正に納付</t>
    <rPh sb="0" eb="2">
      <t>テキセイ</t>
    </rPh>
    <rPh sb="3" eb="5">
      <t>ノウフ</t>
    </rPh>
    <phoneticPr fontId="3"/>
  </si>
  <si>
    <t>研修計画書</t>
    <rPh sb="0" eb="2">
      <t>ケンシュウ</t>
    </rPh>
    <rPh sb="2" eb="4">
      <t>ケイカク</t>
    </rPh>
    <rPh sb="4" eb="5">
      <t>ショ</t>
    </rPh>
    <phoneticPr fontId="3"/>
  </si>
  <si>
    <t>・指定通所介護事業所の設備を利用した夜間及び深夜の宿泊等のサービスの状況</t>
    <rPh sb="1" eb="3">
      <t>シテイ</t>
    </rPh>
    <rPh sb="3" eb="7">
      <t>ツウショカイゴ</t>
    </rPh>
    <rPh sb="7" eb="10">
      <t>ジギョウショ</t>
    </rPh>
    <rPh sb="11" eb="13">
      <t>セツビ</t>
    </rPh>
    <rPh sb="14" eb="16">
      <t>リヨウ</t>
    </rPh>
    <rPh sb="18" eb="20">
      <t>ヤカン</t>
    </rPh>
    <rPh sb="20" eb="21">
      <t>オヨ</t>
    </rPh>
    <rPh sb="22" eb="24">
      <t>シンヤ</t>
    </rPh>
    <rPh sb="25" eb="27">
      <t>シュクハク</t>
    </rPh>
    <rPh sb="27" eb="28">
      <t>トウ</t>
    </rPh>
    <rPh sb="34" eb="36">
      <t>ジョウキョウ</t>
    </rPh>
    <phoneticPr fontId="3"/>
  </si>
  <si>
    <t>提供の有無</t>
    <rPh sb="0" eb="2">
      <t>テイキョウ</t>
    </rPh>
    <rPh sb="3" eb="5">
      <t>ウム</t>
    </rPh>
    <phoneticPr fontId="3"/>
  </si>
  <si>
    <t>　あり　　　　　なし</t>
    <phoneticPr fontId="3"/>
  </si>
  <si>
    <t>届出の有無</t>
    <rPh sb="0" eb="2">
      <t>トドケデ</t>
    </rPh>
    <rPh sb="3" eb="5">
      <t>ウム</t>
    </rPh>
    <phoneticPr fontId="3"/>
  </si>
  <si>
    <t>　あり　　　　　　なし</t>
    <phoneticPr fontId="3"/>
  </si>
  <si>
    <t>12時間以上13時間未満</t>
    <rPh sb="2" eb="4">
      <t>ジカン</t>
    </rPh>
    <rPh sb="4" eb="6">
      <t>イジョウ</t>
    </rPh>
    <rPh sb="8" eb="10">
      <t>ジカン</t>
    </rPh>
    <rPh sb="10" eb="12">
      <t>ミマン</t>
    </rPh>
    <phoneticPr fontId="3"/>
  </si>
  <si>
    <t>認知症加算</t>
    <rPh sb="0" eb="3">
      <t>ニンチショウ</t>
    </rPh>
    <rPh sb="3" eb="5">
      <t>カサン</t>
    </rPh>
    <phoneticPr fontId="3"/>
  </si>
  <si>
    <t>送迎減算</t>
    <rPh sb="0" eb="2">
      <t>ソウゲイ</t>
    </rPh>
    <rPh sb="2" eb="4">
      <t>ゲンサン</t>
    </rPh>
    <phoneticPr fontId="3"/>
  </si>
  <si>
    <t>（通所介護）</t>
    <rPh sb="1" eb="2">
      <t>ツウ</t>
    </rPh>
    <rPh sb="2" eb="3">
      <t>ショ</t>
    </rPh>
    <rPh sb="3" eb="5">
      <t>カイゴ</t>
    </rPh>
    <phoneticPr fontId="3"/>
  </si>
  <si>
    <t>通常規模型　　　大規模型Ⅰ   　大規模型Ⅱ</t>
    <rPh sb="0" eb="2">
      <t>ツウジョウ</t>
    </rPh>
    <rPh sb="2" eb="4">
      <t>キボ</t>
    </rPh>
    <rPh sb="4" eb="5">
      <t>カタ</t>
    </rPh>
    <rPh sb="8" eb="11">
      <t>ダイキボ</t>
    </rPh>
    <rPh sb="11" eb="12">
      <t>カタ</t>
    </rPh>
    <rPh sb="17" eb="20">
      <t>ダイキボ</t>
    </rPh>
    <rPh sb="20" eb="21">
      <t>カタ</t>
    </rPh>
    <phoneticPr fontId="3"/>
  </si>
  <si>
    <t>提出年月日：</t>
    <rPh sb="0" eb="2">
      <t>テイシュツ</t>
    </rPh>
    <rPh sb="2" eb="5">
      <t>ネンガッピ</t>
    </rPh>
    <phoneticPr fontId="3"/>
  </si>
  <si>
    <t>サービス提供時間　　　：　　～　　：</t>
    <phoneticPr fontId="3"/>
  </si>
  <si>
    <t>専従の
機能訓練
指導員</t>
    <phoneticPr fontId="3"/>
  </si>
  <si>
    <t>生活相談員配置等加算</t>
    <rPh sb="0" eb="2">
      <t>セイカツ</t>
    </rPh>
    <rPh sb="2" eb="5">
      <t>ソウダンイン</t>
    </rPh>
    <rPh sb="5" eb="7">
      <t>ハイチ</t>
    </rPh>
    <rPh sb="7" eb="8">
      <t>トウ</t>
    </rPh>
    <rPh sb="8" eb="10">
      <t>カサン</t>
    </rPh>
    <phoneticPr fontId="3"/>
  </si>
  <si>
    <t>・通所介護事業所の提供時間等  （該当する箇所に○又は数字等を記載してください）</t>
    <rPh sb="1" eb="3">
      <t>ツウショ</t>
    </rPh>
    <rPh sb="3" eb="5">
      <t>カイゴ</t>
    </rPh>
    <rPh sb="5" eb="8">
      <t>ジギョウショ</t>
    </rPh>
    <rPh sb="9" eb="11">
      <t>テイキョウ</t>
    </rPh>
    <rPh sb="11" eb="13">
      <t>ジカン</t>
    </rPh>
    <rPh sb="13" eb="14">
      <t>トウ</t>
    </rPh>
    <rPh sb="17" eb="19">
      <t>ガイトウ</t>
    </rPh>
    <rPh sb="21" eb="23">
      <t>カショ</t>
    </rPh>
    <rPh sb="25" eb="26">
      <t>マタ</t>
    </rPh>
    <rPh sb="27" eb="29">
      <t>スウジ</t>
    </rPh>
    <rPh sb="29" eb="30">
      <t>トウ</t>
    </rPh>
    <rPh sb="31" eb="33">
      <t>キサイ</t>
    </rPh>
    <phoneticPr fontId="3"/>
  </si>
  <si>
    <t>令和　　年　　月　　日</t>
    <rPh sb="4" eb="5">
      <t>ネン</t>
    </rPh>
    <rPh sb="7" eb="8">
      <t>ツキ</t>
    </rPh>
    <rPh sb="10" eb="11">
      <t>ニチ</t>
    </rPh>
    <phoneticPr fontId="3"/>
  </si>
  <si>
    <t>・利用者の状況（令和　　　年　　　月現在実績）</t>
    <rPh sb="1" eb="4">
      <t>リヨウシャ</t>
    </rPh>
    <rPh sb="5" eb="7">
      <t>ジョウキョウ</t>
    </rPh>
    <rPh sb="8" eb="10">
      <t>レイワ</t>
    </rPh>
    <rPh sb="13" eb="14">
      <t>ネン</t>
    </rPh>
    <rPh sb="17" eb="18">
      <t>ガツ</t>
    </rPh>
    <rPh sb="18" eb="20">
      <t>ゲンザイ</t>
    </rPh>
    <rPh sb="20" eb="22">
      <t>ジッセキ</t>
    </rPh>
    <phoneticPr fontId="3"/>
  </si>
  <si>
    <t>一か月間の延べ利用者（日）数　　　（A）</t>
    <rPh sb="0" eb="4">
      <t>１カゲツカン</t>
    </rPh>
    <rPh sb="5" eb="6">
      <t>ノ</t>
    </rPh>
    <rPh sb="7" eb="9">
      <t>リヨウ</t>
    </rPh>
    <rPh sb="9" eb="10">
      <t>シャ</t>
    </rPh>
    <rPh sb="11" eb="12">
      <t>ニチ</t>
    </rPh>
    <rPh sb="13" eb="14">
      <t>スウ</t>
    </rPh>
    <phoneticPr fontId="3"/>
  </si>
  <si>
    <t>当月の営業日数
（B）</t>
    <rPh sb="0" eb="1">
      <t>トウ</t>
    </rPh>
    <rPh sb="1" eb="2">
      <t>ツキ</t>
    </rPh>
    <rPh sb="3" eb="5">
      <t>エイギョウ</t>
    </rPh>
    <rPh sb="5" eb="7">
      <t>ニッスウ</t>
    </rPh>
    <phoneticPr fontId="3"/>
  </si>
  <si>
    <t>一日当たり利用者数
（A/B）</t>
    <rPh sb="0" eb="2">
      <t>イチニチ</t>
    </rPh>
    <rPh sb="2" eb="3">
      <t>ア</t>
    </rPh>
    <rPh sb="5" eb="7">
      <t>リヨウ</t>
    </rPh>
    <rPh sb="7" eb="8">
      <t>シャ</t>
    </rPh>
    <rPh sb="8" eb="9">
      <t>スウ</t>
    </rPh>
    <phoneticPr fontId="3"/>
  </si>
  <si>
    <t>事業所所在地</t>
    <rPh sb="0" eb="3">
      <t>ジギョウショ</t>
    </rPh>
    <rPh sb="3" eb="6">
      <t>ショザイチ</t>
    </rPh>
    <phoneticPr fontId="3"/>
  </si>
  <si>
    <t>定員超過減算</t>
    <rPh sb="0" eb="2">
      <t>テイイン</t>
    </rPh>
    <rPh sb="2" eb="4">
      <t>チョウカ</t>
    </rPh>
    <rPh sb="4" eb="6">
      <t>ゲンサン</t>
    </rPh>
    <phoneticPr fontId="3"/>
  </si>
  <si>
    <t>人員基準減算</t>
    <rPh sb="0" eb="2">
      <t>ジンイン</t>
    </rPh>
    <rPh sb="2" eb="4">
      <t>キジュン</t>
    </rPh>
    <rPh sb="4" eb="6">
      <t>ゲンサン</t>
    </rPh>
    <phoneticPr fontId="3"/>
  </si>
  <si>
    <t>11時間以上12時間未満</t>
    <rPh sb="2" eb="4">
      <t>ジカン</t>
    </rPh>
    <rPh sb="4" eb="6">
      <t>イジョウ</t>
    </rPh>
    <rPh sb="8" eb="10">
      <t>ジカン</t>
    </rPh>
    <rPh sb="10" eb="12">
      <t>ミマン</t>
    </rPh>
    <phoneticPr fontId="3"/>
  </si>
  <si>
    <t>13時間以上14時間未満</t>
    <phoneticPr fontId="3"/>
  </si>
  <si>
    <t>共生型居宅サービスの事業を行う指定生活介護事業者が当該事業を行う事業所において共生型通所介護を行った場合</t>
    <phoneticPr fontId="3"/>
  </si>
  <si>
    <t>共生型居宅サービスの事業を行う指定自立訓練（機能訓練）事業者又は指定自立訓練（生活訓練）事業者が当該事業を行う事業所において共生型通所介護を行った場合</t>
    <phoneticPr fontId="3"/>
  </si>
  <si>
    <t>共生型居宅サービスの事業を行う指定児童発達支援事業者が当該事業を行う事業所において共生型通所介護を行った場合</t>
    <phoneticPr fontId="3"/>
  </si>
  <si>
    <t>共生型居宅サービスの事業を行う指定放課後等デイサービス事業者が当該事業を行う事業所において共生型通所介護を行った場合</t>
    <phoneticPr fontId="3"/>
  </si>
  <si>
    <t>中重度者ケア体制加算</t>
    <rPh sb="0" eb="1">
      <t>ナカ</t>
    </rPh>
    <rPh sb="1" eb="3">
      <t>ジュウド</t>
    </rPh>
    <rPh sb="3" eb="4">
      <t>シャ</t>
    </rPh>
    <rPh sb="6" eb="8">
      <t>タイセイ</t>
    </rPh>
    <rPh sb="8" eb="10">
      <t>カサン</t>
    </rPh>
    <phoneticPr fontId="3"/>
  </si>
  <si>
    <t>ＡＤＬ維持等加算（Ⅰ）</t>
    <rPh sb="3" eb="5">
      <t>イジ</t>
    </rPh>
    <rPh sb="5" eb="6">
      <t>トウ</t>
    </rPh>
    <rPh sb="6" eb="8">
      <t>カサン</t>
    </rPh>
    <phoneticPr fontId="3"/>
  </si>
  <si>
    <t>ＡＤＬ維持等加算（Ⅱ）</t>
    <rPh sb="3" eb="5">
      <t>イジ</t>
    </rPh>
    <rPh sb="5" eb="6">
      <t>トウ</t>
    </rPh>
    <rPh sb="6" eb="8">
      <t>カサン</t>
    </rPh>
    <phoneticPr fontId="3"/>
  </si>
  <si>
    <t>当該事業所の従業者として又は外部との連携により管理栄養士を１名以上配置</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1">
      <t>ナ</t>
    </rPh>
    <rPh sb="31" eb="35">
      <t>イジョウハイチ</t>
    </rPh>
    <phoneticPr fontId="3"/>
  </si>
  <si>
    <t>サービス提供体制強化加算（Ⅱ）</t>
    <rPh sb="4" eb="6">
      <t>テイキョウ</t>
    </rPh>
    <rPh sb="6" eb="8">
      <t>タイセイ</t>
    </rPh>
    <rPh sb="8" eb="10">
      <t>キョウカ</t>
    </rPh>
    <rPh sb="10" eb="12">
      <t>カサン</t>
    </rPh>
    <phoneticPr fontId="3"/>
  </si>
  <si>
    <t>介護職員処遇改善加算（Ⅰ）</t>
    <rPh sb="0" eb="2">
      <t>カイゴ</t>
    </rPh>
    <rPh sb="2" eb="4">
      <t>ショクイン</t>
    </rPh>
    <rPh sb="4" eb="6">
      <t>ショグウ</t>
    </rPh>
    <rPh sb="6" eb="8">
      <t>カイゼン</t>
    </rPh>
    <rPh sb="8" eb="10">
      <t>カサン</t>
    </rPh>
    <phoneticPr fontId="3"/>
  </si>
  <si>
    <t>介護職員処遇改善計画書</t>
    <rPh sb="0" eb="2">
      <t>カイゴ</t>
    </rPh>
    <rPh sb="2" eb="4">
      <t>ショクイン</t>
    </rPh>
    <rPh sb="4" eb="6">
      <t>ショグウ</t>
    </rPh>
    <rPh sb="6" eb="8">
      <t>カイゼン</t>
    </rPh>
    <rPh sb="8" eb="11">
      <t>ケイカクショ</t>
    </rPh>
    <phoneticPr fontId="3"/>
  </si>
  <si>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3"/>
  </si>
  <si>
    <t>７　次の(一)～(三)のいずれにも適合</t>
    <rPh sb="2" eb="3">
      <t>ツギ</t>
    </rPh>
    <rPh sb="5" eb="6">
      <t>1</t>
    </rPh>
    <rPh sb="9" eb="10">
      <t>3</t>
    </rPh>
    <rPh sb="17" eb="19">
      <t>テキゴウ</t>
    </rPh>
    <phoneticPr fontId="3"/>
  </si>
  <si>
    <t>(一)任用の際の職責又は職務内容等の要件を書面で作成し、全ての介護職員に周知</t>
    <rPh sb="21" eb="23">
      <t>ショメン</t>
    </rPh>
    <rPh sb="24" eb="26">
      <t>サクセイ</t>
    </rPh>
    <phoneticPr fontId="3"/>
  </si>
  <si>
    <t>(二)資質の向上の支援に関する計画の策定、研修の実施又は研修の機会を確保し、全ての介護職員に周知</t>
    <phoneticPr fontId="3"/>
  </si>
  <si>
    <t>(三)介護職員の経験若しくは資格等に応じて昇給する仕組み又は一定の基準に基づき定期に昇給を判定する仕組みを設け、全ての介護職員に周知</t>
    <rPh sb="1" eb="2">
      <t>3</t>
    </rPh>
    <rPh sb="56" eb="57">
      <t>スベ</t>
    </rPh>
    <rPh sb="59" eb="61">
      <t>カイゴ</t>
    </rPh>
    <rPh sb="61" eb="63">
      <t>ショクイン</t>
    </rPh>
    <rPh sb="64" eb="66">
      <t>シュウチ</t>
    </rPh>
    <phoneticPr fontId="3"/>
  </si>
  <si>
    <t>介護職員処遇改善加算（Ⅱ）</t>
    <rPh sb="0" eb="2">
      <t>カイゴ</t>
    </rPh>
    <rPh sb="2" eb="4">
      <t>ショクイン</t>
    </rPh>
    <rPh sb="4" eb="6">
      <t>ショグウ</t>
    </rPh>
    <rPh sb="6" eb="8">
      <t>カイゼン</t>
    </rPh>
    <rPh sb="8" eb="10">
      <t>カサン</t>
    </rPh>
    <phoneticPr fontId="3"/>
  </si>
  <si>
    <t>７　次の(一)、(二)のいずれにも適合</t>
    <rPh sb="2" eb="3">
      <t>ツギ</t>
    </rPh>
    <rPh sb="5" eb="6">
      <t>1</t>
    </rPh>
    <rPh sb="9" eb="10">
      <t>2</t>
    </rPh>
    <rPh sb="17" eb="19">
      <t>テキゴウ</t>
    </rPh>
    <phoneticPr fontId="3"/>
  </si>
  <si>
    <t>　(一)任用の際の職責又は職務内容等の要件を書面で作成し、全ての介護職員に周知</t>
    <rPh sb="22" eb="24">
      <t>ショメン</t>
    </rPh>
    <rPh sb="25" eb="27">
      <t>サクセイ</t>
    </rPh>
    <phoneticPr fontId="3"/>
  </si>
  <si>
    <t>　(二)資質の向上の支援に関する計画の策定、研修の実施又は研修の機会を確保し、全ての介護職員に周知</t>
    <phoneticPr fontId="3"/>
  </si>
  <si>
    <t>介護職員処遇改善加算（Ⅲ）</t>
    <rPh sb="0" eb="2">
      <t>カイゴ</t>
    </rPh>
    <rPh sb="2" eb="4">
      <t>ショクイン</t>
    </rPh>
    <rPh sb="4" eb="6">
      <t>ショグウ</t>
    </rPh>
    <rPh sb="6" eb="8">
      <t>カイゼン</t>
    </rPh>
    <rPh sb="8" eb="10">
      <t>カサン</t>
    </rPh>
    <phoneticPr fontId="3"/>
  </si>
  <si>
    <t>７　次の(一)、(二)のいずれかに適合</t>
    <rPh sb="2" eb="3">
      <t>ツギ</t>
    </rPh>
    <rPh sb="5" eb="6">
      <t>1</t>
    </rPh>
    <rPh sb="9" eb="10">
      <t>2</t>
    </rPh>
    <rPh sb="17" eb="19">
      <t>テキゴウ</t>
    </rPh>
    <phoneticPr fontId="3"/>
  </si>
  <si>
    <t>←実地指導の日の前月（実地指導の1週間前が前月の場合は、前々月の実績）</t>
    <rPh sb="1" eb="3">
      <t>ジッチ</t>
    </rPh>
    <rPh sb="3" eb="5">
      <t>シドウ</t>
    </rPh>
    <rPh sb="6" eb="7">
      <t>ヒ</t>
    </rPh>
    <rPh sb="8" eb="10">
      <t>ゼンゲツ</t>
    </rPh>
    <rPh sb="11" eb="13">
      <t>ジッチ</t>
    </rPh>
    <rPh sb="13" eb="15">
      <t>シドウ</t>
    </rPh>
    <rPh sb="17" eb="20">
      <t>シュウカンマエ</t>
    </rPh>
    <rPh sb="21" eb="23">
      <t>ゼンゲツ</t>
    </rPh>
    <rPh sb="24" eb="26">
      <t>バアイ</t>
    </rPh>
    <rPh sb="28" eb="31">
      <t>ゼンゼンゲツ</t>
    </rPh>
    <rPh sb="32" eb="34">
      <t>ジッセキ</t>
    </rPh>
    <phoneticPr fontId="3"/>
  </si>
  <si>
    <t>（参考様式1）</t>
    <rPh sb="1" eb="3">
      <t>サンコウ</t>
    </rPh>
    <rPh sb="3" eb="5">
      <t>ヨウシキ</t>
    </rPh>
    <phoneticPr fontId="3"/>
  </si>
  <si>
    <t>従業者の勤務の体制及び勤務形態一覧表　</t>
  </si>
  <si>
    <t>サービス種別（</t>
    <rPh sb="4" eb="6">
      <t>シュベツ</t>
    </rPh>
    <phoneticPr fontId="35"/>
  </si>
  <si>
    <t>通所介護</t>
    <rPh sb="0" eb="2">
      <t>ツウショ</t>
    </rPh>
    <rPh sb="2" eb="4">
      <t>カイゴ</t>
    </rPh>
    <phoneticPr fontId="35"/>
  </si>
  <si>
    <t>）</t>
    <phoneticPr fontId="35"/>
  </si>
  <si>
    <t>令和</t>
    <rPh sb="0" eb="2">
      <t>レイワ</t>
    </rPh>
    <phoneticPr fontId="35"/>
  </si>
  <si>
    <t>(</t>
    <phoneticPr fontId="35"/>
  </si>
  <si>
    <t>)</t>
    <phoneticPr fontId="35"/>
  </si>
  <si>
    <t>年</t>
    <rPh sb="0" eb="1">
      <t>ネン</t>
    </rPh>
    <phoneticPr fontId="35"/>
  </si>
  <si>
    <t>月</t>
    <rPh sb="0" eb="1">
      <t>ゲツ</t>
    </rPh>
    <phoneticPr fontId="35"/>
  </si>
  <si>
    <t>事業所名（</t>
    <rPh sb="0" eb="3">
      <t>ジギョウショ</t>
    </rPh>
    <rPh sb="3" eb="4">
      <t>メイ</t>
    </rPh>
    <phoneticPr fontId="35"/>
  </si>
  <si>
    <t>○○デイサービス</t>
    <phoneticPr fontId="35"/>
  </si>
  <si>
    <t>(1)</t>
    <phoneticPr fontId="35"/>
  </si>
  <si>
    <t>４週</t>
  </si>
  <si>
    <t>(2)</t>
    <phoneticPr fontId="35"/>
  </si>
  <si>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</si>
  <si>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5"/>
  </si>
  <si>
    <t>時間/週</t>
    <rPh sb="0" eb="2">
      <t>ジカン</t>
    </rPh>
    <rPh sb="3" eb="4">
      <t>シュウ</t>
    </rPh>
    <phoneticPr fontId="35"/>
  </si>
  <si>
    <t>時間/月</t>
    <rPh sb="0" eb="2">
      <t>ジカン</t>
    </rPh>
    <rPh sb="3" eb="4">
      <t>ツキ</t>
    </rPh>
    <phoneticPr fontId="35"/>
  </si>
  <si>
    <t>当月の日数</t>
    <rPh sb="0" eb="2">
      <t>トウゲツ</t>
    </rPh>
    <rPh sb="3" eb="5">
      <t>ニッスウ</t>
    </rPh>
    <phoneticPr fontId="35"/>
  </si>
  <si>
    <t>日</t>
    <rPh sb="0" eb="1">
      <t>ニチ</t>
    </rPh>
    <phoneticPr fontId="35"/>
  </si>
  <si>
    <t>(4) 事業所全体のサービス提供単位数</t>
    <phoneticPr fontId="35"/>
  </si>
  <si>
    <t>単位</t>
    <rPh sb="0" eb="2">
      <t>タンイ</t>
    </rPh>
    <phoneticPr fontId="35"/>
  </si>
  <si>
    <t>単位目</t>
    <rPh sb="0" eb="2">
      <t>タンイ</t>
    </rPh>
    <rPh sb="2" eb="3">
      <t>メ</t>
    </rPh>
    <phoneticPr fontId="35"/>
  </si>
  <si>
    <t xml:space="preserve">(5) 当該サービス提供単位のサービス提供時間 </t>
    <rPh sb="4" eb="6">
      <t>トウガイ</t>
    </rPh>
    <rPh sb="10" eb="12">
      <t>テイキョウ</t>
    </rPh>
    <rPh sb="12" eb="14">
      <t>タンイ</t>
    </rPh>
    <rPh sb="19" eb="21">
      <t>テイキョウ</t>
    </rPh>
    <rPh sb="21" eb="23">
      <t>ジカン</t>
    </rPh>
    <phoneticPr fontId="35"/>
  </si>
  <si>
    <t>～</t>
    <phoneticPr fontId="35"/>
  </si>
  <si>
    <t>（計</t>
    <rPh sb="1" eb="2">
      <t>ケイ</t>
    </rPh>
    <phoneticPr fontId="35"/>
  </si>
  <si>
    <t>時間）</t>
    <rPh sb="0" eb="2">
      <t>ジカン</t>
    </rPh>
    <phoneticPr fontId="35"/>
  </si>
  <si>
    <t>No</t>
    <phoneticPr fontId="35"/>
  </si>
  <si>
    <t>(6) 
職種</t>
    <phoneticPr fontId="3"/>
  </si>
  <si>
    <t>(7)
勤務
形態</t>
    <phoneticPr fontId="3"/>
  </si>
  <si>
    <t>(8)
資格</t>
    <rPh sb="4" eb="6">
      <t>シカク</t>
    </rPh>
    <phoneticPr fontId="35"/>
  </si>
  <si>
    <t>(9) 氏　名</t>
    <phoneticPr fontId="3"/>
  </si>
  <si>
    <t>(10)</t>
    <phoneticPr fontId="35"/>
  </si>
  <si>
    <t>(12)
週平均
勤務時間
数</t>
    <phoneticPr fontId="35"/>
  </si>
  <si>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</si>
  <si>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1週目</t>
    <rPh sb="1" eb="2">
      <t>シュウ</t>
    </rPh>
    <rPh sb="2" eb="3">
      <t>メ</t>
    </rPh>
    <phoneticPr fontId="35"/>
  </si>
  <si>
    <t>2週目</t>
    <rPh sb="1" eb="2">
      <t>シュウ</t>
    </rPh>
    <rPh sb="2" eb="3">
      <t>メ</t>
    </rPh>
    <phoneticPr fontId="35"/>
  </si>
  <si>
    <t>3週目</t>
    <rPh sb="1" eb="2">
      <t>シュウ</t>
    </rPh>
    <rPh sb="2" eb="3">
      <t>メ</t>
    </rPh>
    <phoneticPr fontId="35"/>
  </si>
  <si>
    <t>4週目</t>
    <rPh sb="1" eb="2">
      <t>シュウ</t>
    </rPh>
    <rPh sb="2" eb="3">
      <t>メ</t>
    </rPh>
    <phoneticPr fontId="35"/>
  </si>
  <si>
    <t>5週目</t>
    <rPh sb="1" eb="2">
      <t>シュウ</t>
    </rPh>
    <rPh sb="2" eb="3">
      <t>メ</t>
    </rPh>
    <phoneticPr fontId="35"/>
  </si>
  <si>
    <t>管理者</t>
    <rPh sb="0" eb="3">
      <t>カンリシャ</t>
    </rPh>
    <phoneticPr fontId="35"/>
  </si>
  <si>
    <t>A</t>
  </si>
  <si>
    <t>ー</t>
  </si>
  <si>
    <t>厚労　太郎</t>
    <rPh sb="0" eb="2">
      <t>コウロウ</t>
    </rPh>
    <rPh sb="3" eb="5">
      <t>タロウ</t>
    </rPh>
    <phoneticPr fontId="35"/>
  </si>
  <si>
    <t>シフト記号</t>
    <phoneticPr fontId="35"/>
  </si>
  <si>
    <t>a</t>
    <phoneticPr fontId="35"/>
  </si>
  <si>
    <t>a</t>
  </si>
  <si>
    <t>勤務時間数</t>
    <rPh sb="0" eb="2">
      <t>キンム</t>
    </rPh>
    <rPh sb="2" eb="4">
      <t>ジカン</t>
    </rPh>
    <rPh sb="4" eb="5">
      <t>スウ</t>
    </rPh>
    <phoneticPr fontId="35"/>
  </si>
  <si>
    <t>サービス提供時間内
の勤務時間数</t>
    <rPh sb="4" eb="6">
      <t>テイキョウ</t>
    </rPh>
    <rPh sb="6" eb="9">
      <t>ジカンナイ</t>
    </rPh>
    <rPh sb="11" eb="13">
      <t>キンム</t>
    </rPh>
    <rPh sb="13" eb="15">
      <t>ジカン</t>
    </rPh>
    <rPh sb="15" eb="16">
      <t>スウ</t>
    </rPh>
    <phoneticPr fontId="35"/>
  </si>
  <si>
    <t>生活相談員</t>
    <rPh sb="0" eb="2">
      <t>セイカツ</t>
    </rPh>
    <rPh sb="2" eb="5">
      <t>ソウダンイン</t>
    </rPh>
    <phoneticPr fontId="35"/>
  </si>
  <si>
    <t>社会福祉士</t>
    <rPh sb="0" eb="2">
      <t>シャカイ</t>
    </rPh>
    <rPh sb="2" eb="5">
      <t>フクシシ</t>
    </rPh>
    <phoneticPr fontId="36"/>
  </si>
  <si>
    <t>○○　A太</t>
    <rPh sb="4" eb="5">
      <t>タ</t>
    </rPh>
    <phoneticPr fontId="35"/>
  </si>
  <si>
    <t>B</t>
  </si>
  <si>
    <t>○○　B子</t>
    <rPh sb="4" eb="5">
      <t>コ</t>
    </rPh>
    <phoneticPr fontId="35"/>
  </si>
  <si>
    <t>介護職員</t>
    <rPh sb="0" eb="2">
      <t>カイゴ</t>
    </rPh>
    <rPh sb="2" eb="4">
      <t>ショクイン</t>
    </rPh>
    <phoneticPr fontId="35"/>
  </si>
  <si>
    <t>看護職員</t>
    <rPh sb="0" eb="2">
      <t>カンゴ</t>
    </rPh>
    <rPh sb="2" eb="4">
      <t>ショクイン</t>
    </rPh>
    <phoneticPr fontId="35"/>
  </si>
  <si>
    <t>看護師</t>
    <rPh sb="0" eb="3">
      <t>カンゴシ</t>
    </rPh>
    <phoneticPr fontId="35"/>
  </si>
  <si>
    <t>○○　C男</t>
    <rPh sb="4" eb="5">
      <t>オトコ</t>
    </rPh>
    <phoneticPr fontId="35"/>
  </si>
  <si>
    <t>x</t>
    <phoneticPr fontId="35"/>
  </si>
  <si>
    <t>機能訓練指導員、介護職員</t>
    <rPh sb="0" eb="2">
      <t>キノウ</t>
    </rPh>
    <rPh sb="2" eb="4">
      <t>クンレン</t>
    </rPh>
    <rPh sb="4" eb="7">
      <t>シドウイン</t>
    </rPh>
    <rPh sb="8" eb="10">
      <t>カイゴ</t>
    </rPh>
    <rPh sb="10" eb="12">
      <t>ショクイン</t>
    </rPh>
    <phoneticPr fontId="35"/>
  </si>
  <si>
    <t>D</t>
  </si>
  <si>
    <t>准看護師</t>
    <rPh sb="0" eb="4">
      <t>ジュンカンゴシ</t>
    </rPh>
    <phoneticPr fontId="35"/>
  </si>
  <si>
    <t>○○　D美</t>
    <rPh sb="4" eb="5">
      <t>ミ</t>
    </rPh>
    <phoneticPr fontId="35"/>
  </si>
  <si>
    <t>機能訓練指導員</t>
    <rPh sb="0" eb="2">
      <t>キノウ</t>
    </rPh>
    <rPh sb="2" eb="4">
      <t>クンレン</t>
    </rPh>
    <rPh sb="4" eb="7">
      <t>シドウイン</t>
    </rPh>
    <phoneticPr fontId="35"/>
  </si>
  <si>
    <t>○○　C男</t>
    <phoneticPr fontId="35"/>
  </si>
  <si>
    <t>看護職員、機能訓練指導員</t>
    <rPh sb="0" eb="2">
      <t>カンゴ</t>
    </rPh>
    <rPh sb="2" eb="4">
      <t>ショクイン</t>
    </rPh>
    <rPh sb="5" eb="7">
      <t>キノウ</t>
    </rPh>
    <rPh sb="7" eb="9">
      <t>クンレン</t>
    </rPh>
    <rPh sb="9" eb="12">
      <t>シドウイン</t>
    </rPh>
    <phoneticPr fontId="35"/>
  </si>
  <si>
    <t>介護福祉士</t>
    <rPh sb="0" eb="2">
      <t>カイゴ</t>
    </rPh>
    <rPh sb="2" eb="5">
      <t>フクシシ</t>
    </rPh>
    <phoneticPr fontId="35"/>
  </si>
  <si>
    <t>○○　E次</t>
    <rPh sb="4" eb="5">
      <t>ツギ</t>
    </rPh>
    <phoneticPr fontId="35"/>
  </si>
  <si>
    <t>○○　F子</t>
    <rPh sb="4" eb="5">
      <t>コ</t>
    </rPh>
    <phoneticPr fontId="35"/>
  </si>
  <si>
    <t>y</t>
    <phoneticPr fontId="35"/>
  </si>
  <si>
    <t>看護職員、介護職員</t>
    <rPh sb="0" eb="2">
      <t>カンゴ</t>
    </rPh>
    <rPh sb="2" eb="4">
      <t>ショクイン</t>
    </rPh>
    <rPh sb="5" eb="7">
      <t>カイゴ</t>
    </rPh>
    <rPh sb="7" eb="9">
      <t>ショクイン</t>
    </rPh>
    <phoneticPr fontId="35"/>
  </si>
  <si>
    <t>(14) サービス提供時間内の勤務延時間数（生活相談員）</t>
    <rPh sb="9" eb="11">
      <t>テイキョウ</t>
    </rPh>
    <rPh sb="11" eb="13">
      <t>ジカン</t>
    </rPh>
    <rPh sb="13" eb="14">
      <t>ナイ</t>
    </rPh>
    <phoneticPr fontId="35"/>
  </si>
  <si>
    <t>(15) サービス提供時間内の勤務延時間数（介護職員）</t>
    <rPh sb="9" eb="11">
      <t>テイキョウ</t>
    </rPh>
    <rPh sb="11" eb="13">
      <t>ジカン</t>
    </rPh>
    <rPh sb="13" eb="14">
      <t>ナイ</t>
    </rPh>
    <phoneticPr fontId="35"/>
  </si>
  <si>
    <t>(16) 利用者数　　　</t>
    <phoneticPr fontId="35"/>
  </si>
  <si>
    <t>(17) サービス提供時間（平均提供時間）</t>
    <rPh sb="9" eb="11">
      <t>テイキョウ</t>
    </rPh>
    <rPh sb="11" eb="13">
      <t>ジカン</t>
    </rPh>
    <rPh sb="14" eb="16">
      <t>ヘイキン</t>
    </rPh>
    <rPh sb="16" eb="18">
      <t>テイキョウ</t>
    </rPh>
    <rPh sb="18" eb="20">
      <t>ジカン</t>
    </rPh>
    <phoneticPr fontId="35"/>
  </si>
  <si>
    <t>(18) 確保すべき介護職員の勤務時間数　　　</t>
    <rPh sb="5" eb="7">
      <t>カクホ</t>
    </rPh>
    <rPh sb="10" eb="12">
      <t>カイゴ</t>
    </rPh>
    <rPh sb="12" eb="14">
      <t>ショクイン</t>
    </rPh>
    <rPh sb="15" eb="17">
      <t>キンム</t>
    </rPh>
    <rPh sb="17" eb="20">
      <t>ジカンスウ</t>
    </rPh>
    <phoneticPr fontId="35"/>
  </si>
  <si>
    <t>（参考）
(19) 1日の職種別人員内訳</t>
    <rPh sb="1" eb="3">
      <t>サンコウ</t>
    </rPh>
    <rPh sb="11" eb="12">
      <t>ニチ</t>
    </rPh>
    <rPh sb="13" eb="16">
      <t>ショクシュベツ</t>
    </rPh>
    <rPh sb="16" eb="17">
      <t>ニン</t>
    </rPh>
    <rPh sb="17" eb="18">
      <t>イン</t>
    </rPh>
    <rPh sb="18" eb="19">
      <t>ウチ</t>
    </rPh>
    <rPh sb="19" eb="20">
      <t>ヤク</t>
    </rPh>
    <phoneticPr fontId="35"/>
  </si>
  <si>
    <t>≪要 提出≫</t>
    <rPh sb="1" eb="2">
      <t>ヨウ</t>
    </rPh>
    <rPh sb="3" eb="5">
      <t>テイシュツ</t>
    </rPh>
    <phoneticPr fontId="35"/>
  </si>
  <si>
    <t>■シフト記号表（勤務時間帯）</t>
    <rPh sb="4" eb="6">
      <t>キゴウ</t>
    </rPh>
    <rPh sb="6" eb="7">
      <t>ヒョウ</t>
    </rPh>
    <rPh sb="8" eb="10">
      <t>キンム</t>
    </rPh>
    <rPh sb="10" eb="13">
      <t>ジカンタイ</t>
    </rPh>
    <phoneticPr fontId="35"/>
  </si>
  <si>
    <t>※24時間表記</t>
  </si>
  <si>
    <t>休憩時間1時間は「1:00」、休憩時間45分は「00:45」と入力してください。</t>
    <phoneticPr fontId="35"/>
  </si>
  <si>
    <t>勤務時間</t>
    <rPh sb="0" eb="2">
      <t>キンム</t>
    </rPh>
    <rPh sb="2" eb="4">
      <t>ジカン</t>
    </rPh>
    <phoneticPr fontId="35"/>
  </si>
  <si>
    <t>サービス提供時間</t>
    <rPh sb="4" eb="6">
      <t>テイキョウ</t>
    </rPh>
    <rPh sb="6" eb="8">
      <t>ジカン</t>
    </rPh>
    <phoneticPr fontId="35"/>
  </si>
  <si>
    <t>サービス提供時間内の勤務時間</t>
    <rPh sb="4" eb="6">
      <t>テイキョウ</t>
    </rPh>
    <rPh sb="6" eb="8">
      <t>ジカン</t>
    </rPh>
    <rPh sb="8" eb="9">
      <t>ナイ</t>
    </rPh>
    <rPh sb="10" eb="12">
      <t>キンム</t>
    </rPh>
    <rPh sb="12" eb="14">
      <t>ジカン</t>
    </rPh>
    <phoneticPr fontId="35"/>
  </si>
  <si>
    <t>自由記載欄</t>
    <rPh sb="0" eb="2">
      <t>ジユウ</t>
    </rPh>
    <rPh sb="2" eb="4">
      <t>キサイ</t>
    </rPh>
    <rPh sb="4" eb="5">
      <t>ラン</t>
    </rPh>
    <phoneticPr fontId="35"/>
  </si>
  <si>
    <t>記号</t>
    <rPh sb="0" eb="2">
      <t>キゴウ</t>
    </rPh>
    <phoneticPr fontId="35"/>
  </si>
  <si>
    <t>始業時刻</t>
    <rPh sb="0" eb="2">
      <t>シギョウ</t>
    </rPh>
    <rPh sb="2" eb="4">
      <t>ジコク</t>
    </rPh>
    <phoneticPr fontId="35"/>
  </si>
  <si>
    <t>終業時刻</t>
    <rPh sb="0" eb="2">
      <t>シュウギョウ</t>
    </rPh>
    <rPh sb="2" eb="4">
      <t>ジコク</t>
    </rPh>
    <phoneticPr fontId="35"/>
  </si>
  <si>
    <t>うち、休憩時間</t>
    <rPh sb="3" eb="5">
      <t>キュウケイ</t>
    </rPh>
    <rPh sb="5" eb="7">
      <t>ジカン</t>
    </rPh>
    <phoneticPr fontId="35"/>
  </si>
  <si>
    <t>開始時刻</t>
    <rPh sb="0" eb="2">
      <t>カイシ</t>
    </rPh>
    <rPh sb="2" eb="4">
      <t>ジコク</t>
    </rPh>
    <phoneticPr fontId="35"/>
  </si>
  <si>
    <t>終了時刻</t>
    <rPh sb="0" eb="2">
      <t>シュウリョウ</t>
    </rPh>
    <rPh sb="2" eb="4">
      <t>ジコク</t>
    </rPh>
    <phoneticPr fontId="35"/>
  </si>
  <si>
    <t>：</t>
    <phoneticPr fontId="35"/>
  </si>
  <si>
    <t>（</t>
    <phoneticPr fontId="35"/>
  </si>
  <si>
    <t>b</t>
    <phoneticPr fontId="35"/>
  </si>
  <si>
    <t>c</t>
    <phoneticPr fontId="35"/>
  </si>
  <si>
    <t>d</t>
    <phoneticPr fontId="35"/>
  </si>
  <si>
    <t>e</t>
    <phoneticPr fontId="35"/>
  </si>
  <si>
    <t>f</t>
    <phoneticPr fontId="35"/>
  </si>
  <si>
    <t>g</t>
    <phoneticPr fontId="35"/>
  </si>
  <si>
    <t>h</t>
    <phoneticPr fontId="35"/>
  </si>
  <si>
    <t>i</t>
    <phoneticPr fontId="35"/>
  </si>
  <si>
    <t>j</t>
    <phoneticPr fontId="35"/>
  </si>
  <si>
    <t>k</t>
    <phoneticPr fontId="35"/>
  </si>
  <si>
    <t>l</t>
    <phoneticPr fontId="35"/>
  </si>
  <si>
    <t>m</t>
    <phoneticPr fontId="35"/>
  </si>
  <si>
    <t>n</t>
    <phoneticPr fontId="35"/>
  </si>
  <si>
    <t>o</t>
    <phoneticPr fontId="35"/>
  </si>
  <si>
    <t>p</t>
    <phoneticPr fontId="35"/>
  </si>
  <si>
    <t>q</t>
    <phoneticPr fontId="35"/>
  </si>
  <si>
    <t>r</t>
    <phoneticPr fontId="35"/>
  </si>
  <si>
    <t>s</t>
    <phoneticPr fontId="35"/>
  </si>
  <si>
    <t>t</t>
    <phoneticPr fontId="35"/>
  </si>
  <si>
    <t>u</t>
    <phoneticPr fontId="35"/>
  </si>
  <si>
    <t>v</t>
    <phoneticPr fontId="35"/>
  </si>
  <si>
    <t>w</t>
    <phoneticPr fontId="35"/>
  </si>
  <si>
    <t>z</t>
    <phoneticPr fontId="35"/>
  </si>
  <si>
    <t>休</t>
    <rPh sb="0" eb="1">
      <t>ヤス</t>
    </rPh>
    <phoneticPr fontId="35"/>
  </si>
  <si>
    <t>休日</t>
    <rPh sb="0" eb="2">
      <t>キュウジツ</t>
    </rPh>
    <phoneticPr fontId="35"/>
  </si>
  <si>
    <t>-</t>
    <phoneticPr fontId="35"/>
  </si>
  <si>
    <t>・職種ごとの勤務時間を「○：○○～○：○○」と表記することが困難な場合は、No21～30を活用し、勤務時間数のみを入力してください。</t>
    <rPh sb="45" eb="47">
      <t>カツヨウ</t>
    </rPh>
    <phoneticPr fontId="35"/>
  </si>
  <si>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35"/>
  </si>
  <si>
    <t>・シフト記号が足りない場合は、適宜、行を追加してください。</t>
    <rPh sb="4" eb="6">
      <t>キゴウ</t>
    </rPh>
    <rPh sb="7" eb="8">
      <t>タ</t>
    </rPh>
    <rPh sb="11" eb="13">
      <t>バアイ</t>
    </rPh>
    <rPh sb="15" eb="17">
      <t>テキギ</t>
    </rPh>
    <rPh sb="18" eb="19">
      <t>ギョウ</t>
    </rPh>
    <rPh sb="20" eb="22">
      <t>ツイカ</t>
    </rPh>
    <phoneticPr fontId="35"/>
  </si>
  <si>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5"/>
  </si>
  <si>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35"/>
  </si>
  <si>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35"/>
  </si>
  <si>
    <t>(16) 利用者数　　　</t>
  </si>
  <si>
    <t>≪提出不要≫</t>
    <rPh sb="1" eb="3">
      <t>テイシュツ</t>
    </rPh>
    <rPh sb="3" eb="5">
      <t>フヨウ</t>
    </rPh>
    <phoneticPr fontId="35"/>
  </si>
  <si>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</si>
  <si>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・・・直接入力する必要がある箇所です。</t>
    <rPh sb="3" eb="5">
      <t>チョクセツ</t>
    </rPh>
    <rPh sb="5" eb="7">
      <t>ニュウリョク</t>
    </rPh>
    <rPh sb="9" eb="11">
      <t>ヒツヨウ</t>
    </rPh>
    <rPh sb="14" eb="16">
      <t>カショ</t>
    </rPh>
    <phoneticPr fontId="35"/>
  </si>
  <si>
    <t>下記の記入方法に従って、入力してください。</t>
    <phoneticPr fontId="35"/>
  </si>
  <si>
    <t>・・・プルダウンから選択して入力する必要がある箇所です。</t>
    <rPh sb="10" eb="12">
      <t>センタク</t>
    </rPh>
    <rPh sb="14" eb="16">
      <t>ニュウリョク</t>
    </rPh>
    <rPh sb="18" eb="20">
      <t>ヒツヨウ</t>
    </rPh>
    <rPh sb="23" eb="25">
      <t>カショ</t>
    </rPh>
    <phoneticPr fontId="35"/>
  </si>
  <si>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5"/>
  </si>
  <si>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5"/>
  </si>
  <si>
    <t>　(1) 「４週」・「暦月」のいずれかを選択してください。</t>
    <rPh sb="7" eb="8">
      <t>シュウ</t>
    </rPh>
    <rPh sb="11" eb="12">
      <t>レキ</t>
    </rPh>
    <rPh sb="12" eb="13">
      <t>ツキ</t>
    </rPh>
    <rPh sb="20" eb="22">
      <t>センタク</t>
    </rPh>
    <phoneticPr fontId="35"/>
  </si>
  <si>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5"/>
  </si>
  <si>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35"/>
  </si>
  <si>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35"/>
  </si>
  <si>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35"/>
  </si>
  <si>
    <t xml:space="preserve"> 　　 記入の順序は、職種ごとにまとめてください。</t>
    <rPh sb="4" eb="6">
      <t>キニュウ</t>
    </rPh>
    <rPh sb="7" eb="9">
      <t>ジュンジョ</t>
    </rPh>
    <rPh sb="11" eb="13">
      <t>ショクシュ</t>
    </rPh>
    <phoneticPr fontId="35"/>
  </si>
  <si>
    <t>職種名</t>
    <rPh sb="0" eb="2">
      <t>ショクシュ</t>
    </rPh>
    <rPh sb="2" eb="3">
      <t>メイ</t>
    </rPh>
    <phoneticPr fontId="35"/>
  </si>
  <si>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</si>
  <si>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5"/>
  </si>
  <si>
    <t>区分</t>
    <rPh sb="0" eb="2">
      <t>クブン</t>
    </rPh>
    <phoneticPr fontId="35"/>
  </si>
  <si>
    <t>A</t>
    <phoneticPr fontId="35"/>
  </si>
  <si>
    <t>常勤で専従</t>
    <rPh sb="0" eb="2">
      <t>ジョウキン</t>
    </rPh>
    <rPh sb="3" eb="5">
      <t>センジュウ</t>
    </rPh>
    <phoneticPr fontId="35"/>
  </si>
  <si>
    <t>B</t>
    <phoneticPr fontId="35"/>
  </si>
  <si>
    <t>常勤で兼務</t>
    <rPh sb="0" eb="2">
      <t>ジョウキン</t>
    </rPh>
    <rPh sb="3" eb="5">
      <t>ケンム</t>
    </rPh>
    <phoneticPr fontId="35"/>
  </si>
  <si>
    <t>C</t>
    <phoneticPr fontId="35"/>
  </si>
  <si>
    <t>非常勤で専従</t>
    <rPh sb="0" eb="3">
      <t>ヒジョウキン</t>
    </rPh>
    <rPh sb="4" eb="6">
      <t>センジュウ</t>
    </rPh>
    <phoneticPr fontId="35"/>
  </si>
  <si>
    <t>D</t>
    <phoneticPr fontId="35"/>
  </si>
  <si>
    <t>非常勤で兼務</t>
    <rPh sb="0" eb="1">
      <t>ヒ</t>
    </rPh>
    <rPh sb="1" eb="3">
      <t>ジョウキン</t>
    </rPh>
    <rPh sb="4" eb="6">
      <t>ケンム</t>
    </rPh>
    <phoneticPr fontId="35"/>
  </si>
  <si>
    <t>（注）常勤・非常勤の区分について</t>
    <rPh sb="1" eb="2">
      <t>チュウ</t>
    </rPh>
    <rPh sb="3" eb="5">
      <t>ジョウキン</t>
    </rPh>
    <rPh sb="6" eb="9">
      <t>ヒジョウキン</t>
    </rPh>
    <rPh sb="10" eb="12">
      <t>クブン</t>
    </rPh>
    <phoneticPr fontId="35"/>
  </si>
  <si>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5"/>
  </si>
  <si>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5"/>
  </si>
  <si>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5"/>
  </si>
  <si>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5"/>
  </si>
  <si>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5"/>
  </si>
  <si>
    <t>　(9) 従業者の氏名を記入してください。</t>
    <rPh sb="5" eb="8">
      <t>ジュウギョウシャ</t>
    </rPh>
    <rPh sb="9" eb="11">
      <t>シメイ</t>
    </rPh>
    <rPh sb="12" eb="14">
      <t>キニュウ</t>
    </rPh>
    <phoneticPr fontId="35"/>
  </si>
  <si>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35"/>
  </si>
  <si>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</si>
  <si>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5"/>
  </si>
  <si>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5"/>
  </si>
  <si>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5"/>
  </si>
  <si>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5"/>
  </si>
  <si>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5"/>
  </si>
  <si>
    <t>　　　 その他、特記事項欄としてもご活用ください。</t>
    <rPh sb="6" eb="7">
      <t>タ</t>
    </rPh>
    <rPh sb="8" eb="10">
      <t>トッキ</t>
    </rPh>
    <rPh sb="10" eb="12">
      <t>ジコウ</t>
    </rPh>
    <rPh sb="12" eb="13">
      <t>ラン</t>
    </rPh>
    <rPh sb="18" eb="20">
      <t>カツヨウ</t>
    </rPh>
    <phoneticPr fontId="35"/>
  </si>
  <si>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35"/>
  </si>
  <si>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35"/>
  </si>
  <si>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35"/>
  </si>
  <si>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35"/>
  </si>
  <si>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35"/>
  </si>
  <si>
    <t xml:space="preserve"> （参考）</t>
    <rPh sb="2" eb="4">
      <t>サンコウ</t>
    </rPh>
    <phoneticPr fontId="35"/>
  </si>
  <si>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35"/>
  </si>
  <si>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35"/>
  </si>
  <si>
    <t>１．サービス種別</t>
    <rPh sb="6" eb="8">
      <t>シュベツ</t>
    </rPh>
    <phoneticPr fontId="35"/>
  </si>
  <si>
    <t>サービス種別</t>
    <rPh sb="4" eb="6">
      <t>シュベツ</t>
    </rPh>
    <phoneticPr fontId="35"/>
  </si>
  <si>
    <t>ー</t>
    <phoneticPr fontId="35"/>
  </si>
  <si>
    <t>２．職種名・資格名称</t>
    <rPh sb="2" eb="4">
      <t>ショクシュ</t>
    </rPh>
    <rPh sb="4" eb="5">
      <t>メイ</t>
    </rPh>
    <rPh sb="6" eb="8">
      <t>シカク</t>
    </rPh>
    <rPh sb="8" eb="10">
      <t>メイショウ</t>
    </rPh>
    <phoneticPr fontId="35"/>
  </si>
  <si>
    <t>資格</t>
    <rPh sb="0" eb="2">
      <t>シカク</t>
    </rPh>
    <phoneticPr fontId="35"/>
  </si>
  <si>
    <t>社会福祉主事任用資格</t>
    <phoneticPr fontId="35"/>
  </si>
  <si>
    <t>作業療法士</t>
    <rPh sb="0" eb="2">
      <t>サギョウ</t>
    </rPh>
    <rPh sb="2" eb="5">
      <t>リョウホウシ</t>
    </rPh>
    <phoneticPr fontId="35"/>
  </si>
  <si>
    <t>精神保健福祉士</t>
    <rPh sb="0" eb="2">
      <t>セイシン</t>
    </rPh>
    <rPh sb="2" eb="4">
      <t>ホケン</t>
    </rPh>
    <rPh sb="4" eb="7">
      <t>フクシシ</t>
    </rPh>
    <phoneticPr fontId="35"/>
  </si>
  <si>
    <t>言語聴覚士</t>
    <rPh sb="0" eb="2">
      <t>ゲンゴ</t>
    </rPh>
    <rPh sb="2" eb="5">
      <t>チョウカクシ</t>
    </rPh>
    <phoneticPr fontId="35"/>
  </si>
  <si>
    <t>柔道整復師</t>
    <rPh sb="0" eb="2">
      <t>ジュウドウ</t>
    </rPh>
    <rPh sb="2" eb="5">
      <t>セイフクシ</t>
    </rPh>
    <phoneticPr fontId="35"/>
  </si>
  <si>
    <t>あん摩マッサージ指圧師</t>
    <rPh sb="2" eb="3">
      <t>マ</t>
    </rPh>
    <rPh sb="8" eb="11">
      <t>シアツシ</t>
    </rPh>
    <phoneticPr fontId="35"/>
  </si>
  <si>
    <t>はり師</t>
    <rPh sb="2" eb="3">
      <t>シ</t>
    </rPh>
    <phoneticPr fontId="35"/>
  </si>
  <si>
    <t>きゅう師</t>
    <rPh sb="3" eb="4">
      <t>シ</t>
    </rPh>
    <phoneticPr fontId="35"/>
  </si>
  <si>
    <t>【自治体の皆様へ】</t>
    <rPh sb="1" eb="4">
      <t>ジチタイ</t>
    </rPh>
    <rPh sb="5" eb="7">
      <t>ミナサマ</t>
    </rPh>
    <phoneticPr fontId="35"/>
  </si>
  <si>
    <t>※ INDIRECT関数使用のため、以下のとおりセルに「名前の定義」をしています。</t>
    <rPh sb="10" eb="12">
      <t>カンスウ</t>
    </rPh>
    <rPh sb="12" eb="14">
      <t>シヨウ</t>
    </rPh>
    <rPh sb="18" eb="20">
      <t>イカ</t>
    </rPh>
    <rPh sb="28" eb="30">
      <t>ナマエ</t>
    </rPh>
    <rPh sb="31" eb="33">
      <t>テイギ</t>
    </rPh>
    <phoneticPr fontId="35"/>
  </si>
  <si>
    <t>　C12～L12・・・「職種」</t>
    <rPh sb="12" eb="14">
      <t>ショクシュ</t>
    </rPh>
    <phoneticPr fontId="35"/>
  </si>
  <si>
    <t>　C列・・・「管理者」</t>
    <rPh sb="2" eb="3">
      <t>レツ</t>
    </rPh>
    <rPh sb="7" eb="10">
      <t>カンリシャ</t>
    </rPh>
    <phoneticPr fontId="35"/>
  </si>
  <si>
    <t>　D列・・・「生活相談員」</t>
    <rPh sb="2" eb="3">
      <t>レツ</t>
    </rPh>
    <rPh sb="7" eb="9">
      <t>セイカツ</t>
    </rPh>
    <rPh sb="9" eb="12">
      <t>ソウダンイン</t>
    </rPh>
    <phoneticPr fontId="35"/>
  </si>
  <si>
    <t>　E列・・・「看護職員」</t>
    <rPh sb="2" eb="3">
      <t>レツ</t>
    </rPh>
    <rPh sb="7" eb="9">
      <t>カンゴ</t>
    </rPh>
    <rPh sb="9" eb="11">
      <t>ショクイン</t>
    </rPh>
    <phoneticPr fontId="35"/>
  </si>
  <si>
    <t>　F列・・・「介護職員」</t>
    <rPh sb="2" eb="3">
      <t>レツ</t>
    </rPh>
    <rPh sb="7" eb="9">
      <t>カイゴ</t>
    </rPh>
    <rPh sb="9" eb="11">
      <t>ショクイン</t>
    </rPh>
    <phoneticPr fontId="35"/>
  </si>
  <si>
    <t>　G列・・・「機能訓練指導員」</t>
    <rPh sb="2" eb="3">
      <t>レツ</t>
    </rPh>
    <rPh sb="7" eb="9">
      <t>キノウ</t>
    </rPh>
    <rPh sb="9" eb="11">
      <t>クンレン</t>
    </rPh>
    <rPh sb="11" eb="14">
      <t>シドウイン</t>
    </rPh>
    <phoneticPr fontId="35"/>
  </si>
  <si>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5"/>
  </si>
  <si>
    <t>　行が足りない場合は、適宜追加してください。</t>
    <rPh sb="1" eb="2">
      <t>ギョウ</t>
    </rPh>
    <rPh sb="3" eb="4">
      <t>タ</t>
    </rPh>
    <rPh sb="7" eb="9">
      <t>バアイ</t>
    </rPh>
    <rPh sb="11" eb="13">
      <t>テキギ</t>
    </rPh>
    <rPh sb="13" eb="15">
      <t>ツイカ</t>
    </rPh>
    <phoneticPr fontId="35"/>
  </si>
  <si>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5"/>
  </si>
  <si>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5"/>
  </si>
  <si>
    <t>　・「数式」タブ　⇒　「名前の定義」を選択</t>
    <rPh sb="3" eb="5">
      <t>スウシキ</t>
    </rPh>
    <rPh sb="12" eb="14">
      <t>ナマエ</t>
    </rPh>
    <rPh sb="15" eb="17">
      <t>テイギ</t>
    </rPh>
    <rPh sb="19" eb="21">
      <t>センタク</t>
    </rPh>
    <phoneticPr fontId="35"/>
  </si>
  <si>
    <t>　・「名前」に職種名を入力</t>
    <rPh sb="3" eb="5">
      <t>ナマエ</t>
    </rPh>
    <rPh sb="7" eb="9">
      <t>ショクシュ</t>
    </rPh>
    <rPh sb="9" eb="10">
      <t>メイ</t>
    </rPh>
    <rPh sb="11" eb="13">
      <t>ニュウリョク</t>
    </rPh>
    <phoneticPr fontId="35"/>
  </si>
  <si>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5"/>
  </si>
  <si>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5"/>
  </si>
  <si>
    <t>個別機能訓練加算（Ⅰ）イ</t>
    <rPh sb="0" eb="2">
      <t>コベツ</t>
    </rPh>
    <rPh sb="2" eb="4">
      <t>キノウ</t>
    </rPh>
    <rPh sb="4" eb="6">
      <t>クンレン</t>
    </rPh>
    <rPh sb="6" eb="8">
      <t>カサン</t>
    </rPh>
    <phoneticPr fontId="3"/>
  </si>
  <si>
    <t>個別機能訓練加算（Ⅰ）ロ</t>
    <rPh sb="0" eb="2">
      <t>コベツ</t>
    </rPh>
    <rPh sb="2" eb="4">
      <t>キノウ</t>
    </rPh>
    <rPh sb="4" eb="6">
      <t>クンレン</t>
    </rPh>
    <rPh sb="6" eb="8">
      <t>カサン</t>
    </rPh>
    <phoneticPr fontId="3"/>
  </si>
  <si>
    <t>栄養アセスメント加算</t>
    <rPh sb="0" eb="2">
      <t>エイヨウ</t>
    </rPh>
    <rPh sb="8" eb="10">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</si>
  <si>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</si>
  <si>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サービス提供体制強化加算（Ⅰ）</t>
    <rPh sb="4" eb="6">
      <t>テイキョウ</t>
    </rPh>
    <rPh sb="6" eb="8">
      <t>タイセイ</t>
    </rPh>
    <rPh sb="8" eb="10">
      <t>キョウカ</t>
    </rPh>
    <rPh sb="10" eb="12">
      <t>カサン</t>
    </rPh>
    <phoneticPr fontId="3"/>
  </si>
  <si>
    <t>サービス提供体制強化加算（Ⅲ）</t>
    <rPh sb="4" eb="6">
      <t>テイキョウ</t>
    </rPh>
    <rPh sb="6" eb="8">
      <t>タイセイ</t>
    </rPh>
    <rPh sb="8" eb="10">
      <t>キョウカ</t>
    </rPh>
    <rPh sb="10" eb="12">
      <t>カサン</t>
    </rPh>
    <phoneticPr fontId="3"/>
  </si>
  <si>
    <t>【指定居宅サービス事業者運営指導事前提出資料】</t>
    <rPh sb="12" eb="14">
      <t>ウンエイ</t>
    </rPh>
    <rPh sb="16" eb="18">
      <t>ジゼン</t>
    </rPh>
    <phoneticPr fontId="3"/>
  </si>
  <si>
    <t>通常規模型通所介護費</t>
    <rPh sb="0" eb="2">
      <t>ツウジョウ</t>
    </rPh>
    <rPh sb="2" eb="4">
      <t>キボ</t>
    </rPh>
    <rPh sb="4" eb="5">
      <t>ガタ</t>
    </rPh>
    <rPh sb="5" eb="7">
      <t>ツウショ</t>
    </rPh>
    <rPh sb="7" eb="10">
      <t>カイゴヒ</t>
    </rPh>
    <phoneticPr fontId="3"/>
  </si>
  <si>
    <t>前年度の１月当たりの平均利用延人員数が750人以内</t>
    <rPh sb="0" eb="3">
      <t>ゼンネンド</t>
    </rPh>
    <rPh sb="5" eb="6">
      <t>ツキ</t>
    </rPh>
    <rPh sb="6" eb="7">
      <t>ア</t>
    </rPh>
    <rPh sb="10" eb="12">
      <t>ヘイキン</t>
    </rPh>
    <rPh sb="12" eb="14">
      <t>リヨウ</t>
    </rPh>
    <rPh sb="14" eb="15">
      <t>ノ</t>
    </rPh>
    <rPh sb="15" eb="18">
      <t>ジンインスウ</t>
    </rPh>
    <rPh sb="22" eb="23">
      <t>ニン</t>
    </rPh>
    <rPh sb="23" eb="25">
      <t>イナイ</t>
    </rPh>
    <phoneticPr fontId="3"/>
  </si>
  <si>
    <t>大規模型通所介護費（Ⅰ）</t>
    <rPh sb="0" eb="4">
      <t>ダイキボガタ</t>
    </rPh>
    <rPh sb="4" eb="6">
      <t>ツウショ</t>
    </rPh>
    <rPh sb="6" eb="9">
      <t>カイゴヒ</t>
    </rPh>
    <phoneticPr fontId="3"/>
  </si>
  <si>
    <t>前年度の１月当たりの平均利用延人員数が750人超～900人以内</t>
    <rPh sb="0" eb="3">
      <t>ゼンネンド</t>
    </rPh>
    <rPh sb="5" eb="6">
      <t>ツキ</t>
    </rPh>
    <rPh sb="6" eb="7">
      <t>ア</t>
    </rPh>
    <rPh sb="10" eb="12">
      <t>ヘイキン</t>
    </rPh>
    <rPh sb="12" eb="14">
      <t>リヨウ</t>
    </rPh>
    <rPh sb="14" eb="15">
      <t>ノ</t>
    </rPh>
    <rPh sb="15" eb="18">
      <t>ジンインスウ</t>
    </rPh>
    <rPh sb="22" eb="23">
      <t>ニン</t>
    </rPh>
    <rPh sb="23" eb="24">
      <t>コ</t>
    </rPh>
    <rPh sb="28" eb="29">
      <t>ニン</t>
    </rPh>
    <rPh sb="29" eb="31">
      <t>イナイ</t>
    </rPh>
    <phoneticPr fontId="3"/>
  </si>
  <si>
    <t>該当</t>
    <phoneticPr fontId="3"/>
  </si>
  <si>
    <t>大規模型通所介護費（Ⅱ）</t>
    <rPh sb="0" eb="4">
      <t>ダイキボガタ</t>
    </rPh>
    <rPh sb="4" eb="6">
      <t>ツウショ</t>
    </rPh>
    <rPh sb="6" eb="9">
      <t>カイゴヒ</t>
    </rPh>
    <phoneticPr fontId="3"/>
  </si>
  <si>
    <t>前年度の１月当たりの平均利用延人員数が900人超</t>
    <rPh sb="0" eb="3">
      <t>ゼンネンド</t>
    </rPh>
    <rPh sb="5" eb="6">
      <t>ツキ</t>
    </rPh>
    <rPh sb="6" eb="7">
      <t>ア</t>
    </rPh>
    <rPh sb="10" eb="12">
      <t>ヘイキン</t>
    </rPh>
    <rPh sb="12" eb="14">
      <t>リヨウ</t>
    </rPh>
    <rPh sb="14" eb="15">
      <t>ノ</t>
    </rPh>
    <rPh sb="15" eb="18">
      <t>ジンインスウ</t>
    </rPh>
    <rPh sb="22" eb="23">
      <t>ニン</t>
    </rPh>
    <rPh sb="23" eb="24">
      <t>コ</t>
    </rPh>
    <phoneticPr fontId="3"/>
  </si>
  <si>
    <t>介護保険法施行規則第119条の規定に基づき都道府県知事等に提出した運営規程に定められている利用定員を超える場合</t>
    <rPh sb="0" eb="2">
      <t>カイゴ</t>
    </rPh>
    <rPh sb="2" eb="5">
      <t>ホケンホウ</t>
    </rPh>
    <rPh sb="5" eb="7">
      <t>セコウ</t>
    </rPh>
    <rPh sb="7" eb="9">
      <t>キソク</t>
    </rPh>
    <rPh sb="9" eb="10">
      <t>ダイ</t>
    </rPh>
    <rPh sb="13" eb="14">
      <t>ジョウ</t>
    </rPh>
    <rPh sb="15" eb="17">
      <t>キテイ</t>
    </rPh>
    <rPh sb="18" eb="19">
      <t>モト</t>
    </rPh>
    <rPh sb="21" eb="25">
      <t>トドウフケン</t>
    </rPh>
    <rPh sb="25" eb="27">
      <t>チジ</t>
    </rPh>
    <rPh sb="27" eb="28">
      <t>トウ</t>
    </rPh>
    <rPh sb="29" eb="31">
      <t>テイシュツ</t>
    </rPh>
    <rPh sb="33" eb="35">
      <t>ウンエイ</t>
    </rPh>
    <rPh sb="35" eb="37">
      <t>キテイ</t>
    </rPh>
    <rPh sb="38" eb="39">
      <t>サダ</t>
    </rPh>
    <rPh sb="45" eb="47">
      <t>リヨウ</t>
    </rPh>
    <rPh sb="47" eb="49">
      <t>テイイン</t>
    </rPh>
    <rPh sb="50" eb="51">
      <t>コ</t>
    </rPh>
    <rPh sb="53" eb="55">
      <t>バアイ</t>
    </rPh>
    <phoneticPr fontId="3"/>
  </si>
  <si>
    <t>指定居宅サービス基準第105条の２の規定の適用を受けない指定通所介護事業所にあっては、指定居宅サービス基準第93条に定める員数を置いていない場合</t>
    <rPh sb="0" eb="2">
      <t>シテイ</t>
    </rPh>
    <rPh sb="2" eb="4">
      <t>キョタク</t>
    </rPh>
    <rPh sb="8" eb="10">
      <t>キジュン</t>
    </rPh>
    <rPh sb="10" eb="11">
      <t>ダイ</t>
    </rPh>
    <rPh sb="14" eb="15">
      <t>ジョウ</t>
    </rPh>
    <rPh sb="18" eb="20">
      <t>キテイ</t>
    </rPh>
    <rPh sb="21" eb="23">
      <t>テキヨウ</t>
    </rPh>
    <rPh sb="24" eb="25">
      <t>ウ</t>
    </rPh>
    <rPh sb="28" eb="30">
      <t>シテイ</t>
    </rPh>
    <rPh sb="30" eb="32">
      <t>ツウショ</t>
    </rPh>
    <rPh sb="32" eb="34">
      <t>カイゴ</t>
    </rPh>
    <rPh sb="34" eb="37">
      <t>ジギョウショ</t>
    </rPh>
    <rPh sb="43" eb="45">
      <t>シテイ</t>
    </rPh>
    <rPh sb="45" eb="47">
      <t>キョタク</t>
    </rPh>
    <rPh sb="51" eb="53">
      <t>キジュン</t>
    </rPh>
    <rPh sb="53" eb="54">
      <t>ダイ</t>
    </rPh>
    <rPh sb="56" eb="57">
      <t>ジョウ</t>
    </rPh>
    <rPh sb="58" eb="59">
      <t>サダ</t>
    </rPh>
    <rPh sb="61" eb="63">
      <t>インスウ</t>
    </rPh>
    <rPh sb="64" eb="65">
      <t>オ</t>
    </rPh>
    <rPh sb="70" eb="72">
      <t>バアイ</t>
    </rPh>
    <phoneticPr fontId="3"/>
  </si>
  <si>
    <t>指定居宅サービス基準第105条の２の規定の適用を受ける指定通所介護事業所にあっては、同条第１号に定める員数を置いていない場合</t>
    <rPh sb="0" eb="2">
      <t>シテイ</t>
    </rPh>
    <rPh sb="2" eb="4">
      <t>キョタク</t>
    </rPh>
    <rPh sb="8" eb="10">
      <t>キジュン</t>
    </rPh>
    <rPh sb="10" eb="11">
      <t>ダイ</t>
    </rPh>
    <rPh sb="14" eb="15">
      <t>ジョウ</t>
    </rPh>
    <rPh sb="18" eb="20">
      <t>キテイ</t>
    </rPh>
    <rPh sb="21" eb="23">
      <t>テキヨウ</t>
    </rPh>
    <rPh sb="24" eb="25">
      <t>ウ</t>
    </rPh>
    <rPh sb="27" eb="29">
      <t>シテイ</t>
    </rPh>
    <rPh sb="29" eb="31">
      <t>ツウショ</t>
    </rPh>
    <rPh sb="31" eb="33">
      <t>カイゴ</t>
    </rPh>
    <rPh sb="33" eb="36">
      <t>ジギョウショ</t>
    </rPh>
    <rPh sb="42" eb="44">
      <t>ドウジョウ</t>
    </rPh>
    <rPh sb="44" eb="45">
      <t>ダイ</t>
    </rPh>
    <rPh sb="46" eb="47">
      <t>ゴウ</t>
    </rPh>
    <rPh sb="48" eb="49">
      <t>サダ</t>
    </rPh>
    <rPh sb="51" eb="53">
      <t>インズウ</t>
    </rPh>
    <rPh sb="54" eb="55">
      <t>オ</t>
    </rPh>
    <rPh sb="60" eb="62">
      <t>バアイ</t>
    </rPh>
    <phoneticPr fontId="3"/>
  </si>
  <si>
    <t>２時間以上３時間未満の通所介護を行う場合</t>
    <rPh sb="1" eb="3">
      <t>ジカン</t>
    </rPh>
    <rPh sb="3" eb="5">
      <t>イジョウ</t>
    </rPh>
    <rPh sb="6" eb="8">
      <t>ジカン</t>
    </rPh>
    <rPh sb="8" eb="10">
      <t>ミマン</t>
    </rPh>
    <rPh sb="11" eb="13">
      <t>ツウショ</t>
    </rPh>
    <rPh sb="13" eb="15">
      <t>カイゴ</t>
    </rPh>
    <rPh sb="16" eb="17">
      <t>オコナ</t>
    </rPh>
    <rPh sb="18" eb="20">
      <t>バアイ</t>
    </rPh>
    <phoneticPr fontId="3"/>
  </si>
  <si>
    <t>心身の状況その他利用者側のやむを得ない事情により長時間のサービス利用が困難な者に対して、所要時間２時間以上３時間未満の指定通所介護を行う場合</t>
    <rPh sb="0" eb="2">
      <t>シンシン</t>
    </rPh>
    <rPh sb="3" eb="5">
      <t>ジョウキョウ</t>
    </rPh>
    <rPh sb="7" eb="8">
      <t>ホカ</t>
    </rPh>
    <rPh sb="8" eb="11">
      <t>リヨウシャ</t>
    </rPh>
    <rPh sb="11" eb="12">
      <t>ガワ</t>
    </rPh>
    <rPh sb="16" eb="17">
      <t>エ</t>
    </rPh>
    <rPh sb="19" eb="21">
      <t>ジジョウ</t>
    </rPh>
    <rPh sb="24" eb="27">
      <t>チョウジカン</t>
    </rPh>
    <rPh sb="32" eb="34">
      <t>リヨウ</t>
    </rPh>
    <rPh sb="35" eb="37">
      <t>コンナン</t>
    </rPh>
    <rPh sb="38" eb="39">
      <t>モノ</t>
    </rPh>
    <rPh sb="40" eb="41">
      <t>タイ</t>
    </rPh>
    <rPh sb="44" eb="46">
      <t>ショヨウ</t>
    </rPh>
    <rPh sb="46" eb="48">
      <t>ジカン</t>
    </rPh>
    <rPh sb="49" eb="51">
      <t>ジカン</t>
    </rPh>
    <rPh sb="51" eb="53">
      <t>イジョウ</t>
    </rPh>
    <rPh sb="54" eb="56">
      <t>ジカン</t>
    </rPh>
    <rPh sb="56" eb="58">
      <t>ミマン</t>
    </rPh>
    <rPh sb="59" eb="61">
      <t>シテイ</t>
    </rPh>
    <rPh sb="61" eb="63">
      <t>ツウショ</t>
    </rPh>
    <rPh sb="63" eb="65">
      <t>カイゴ</t>
    </rPh>
    <rPh sb="66" eb="67">
      <t>オコナ</t>
    </rPh>
    <rPh sb="68" eb="70">
      <t>バアイ</t>
    </rPh>
    <phoneticPr fontId="3"/>
  </si>
  <si>
    <t>通所介護の本来の目的に照らし、単に入浴サービスのみといった利用ではなく、利用者の日常生活動作能力などの向上のため、日常生活を通じた機能訓練等が実施されている。</t>
    <rPh sb="0" eb="2">
      <t>ツウショ</t>
    </rPh>
    <rPh sb="2" eb="4">
      <t>カイゴ</t>
    </rPh>
    <rPh sb="5" eb="7">
      <t>ホンライ</t>
    </rPh>
    <rPh sb="8" eb="10">
      <t>モクテキ</t>
    </rPh>
    <rPh sb="11" eb="12">
      <t>テ</t>
    </rPh>
    <rPh sb="15" eb="16">
      <t>タン</t>
    </rPh>
    <rPh sb="17" eb="19">
      <t>ニュウヨク</t>
    </rPh>
    <rPh sb="29" eb="31">
      <t>リヨウ</t>
    </rPh>
    <rPh sb="36" eb="39">
      <t>リヨウシャ</t>
    </rPh>
    <rPh sb="40" eb="42">
      <t>ニチジョウ</t>
    </rPh>
    <rPh sb="42" eb="44">
      <t>セイカツ</t>
    </rPh>
    <rPh sb="44" eb="46">
      <t>ドウサ</t>
    </rPh>
    <rPh sb="46" eb="48">
      <t>ノウリョク</t>
    </rPh>
    <rPh sb="51" eb="53">
      <t>コウジョウ</t>
    </rPh>
    <rPh sb="57" eb="59">
      <t>ニチジョウ</t>
    </rPh>
    <rPh sb="59" eb="61">
      <t>セイカツ</t>
    </rPh>
    <rPh sb="62" eb="63">
      <t>ツウ</t>
    </rPh>
    <rPh sb="65" eb="67">
      <t>キノウ</t>
    </rPh>
    <rPh sb="67" eb="69">
      <t>クンレン</t>
    </rPh>
    <rPh sb="69" eb="70">
      <t>トウ</t>
    </rPh>
    <rPh sb="71" eb="73">
      <t>ジッシ</t>
    </rPh>
    <phoneticPr fontId="3"/>
  </si>
  <si>
    <t>感染症又は災害の発生を理由とする利用者数の減少が一定以上生じている場合の基本報酬への加算</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キホン</t>
    </rPh>
    <rPh sb="38" eb="40">
      <t>ホウシュウ</t>
    </rPh>
    <rPh sb="42" eb="44">
      <t>カサン</t>
    </rPh>
    <phoneticPr fontId="3"/>
  </si>
  <si>
    <t>感染症又は災害（厚生労働大臣が認めるものに限る。）の発生を理由とする利用者数の減少が生じ、当該月の利用者数の実績が当該月の前年度における月平均の利用者数よりも100分の５以上減少している。</t>
    <rPh sb="0" eb="3">
      <t>カンセンショウ</t>
    </rPh>
    <rPh sb="3" eb="4">
      <t>マタ</t>
    </rPh>
    <rPh sb="5" eb="7">
      <t>サイガイ</t>
    </rPh>
    <rPh sb="8" eb="10">
      <t>コウセイ</t>
    </rPh>
    <rPh sb="10" eb="12">
      <t>ロウドウ</t>
    </rPh>
    <rPh sb="12" eb="14">
      <t>ダイジン</t>
    </rPh>
    <rPh sb="15" eb="16">
      <t>ミト</t>
    </rPh>
    <rPh sb="21" eb="22">
      <t>カギ</t>
    </rPh>
    <rPh sb="26" eb="28">
      <t>ハッセイ</t>
    </rPh>
    <rPh sb="29" eb="31">
      <t>リユウ</t>
    </rPh>
    <rPh sb="34" eb="37">
      <t>リヨウシャ</t>
    </rPh>
    <rPh sb="37" eb="38">
      <t>スウ</t>
    </rPh>
    <rPh sb="39" eb="41">
      <t>ゲンショウ</t>
    </rPh>
    <rPh sb="42" eb="43">
      <t>ショウ</t>
    </rPh>
    <rPh sb="45" eb="47">
      <t>トウガイ</t>
    </rPh>
    <rPh sb="47" eb="48">
      <t>ツキ</t>
    </rPh>
    <rPh sb="49" eb="52">
      <t>リヨウシャ</t>
    </rPh>
    <rPh sb="52" eb="53">
      <t>スウ</t>
    </rPh>
    <rPh sb="54" eb="56">
      <t>ジッセキ</t>
    </rPh>
    <rPh sb="57" eb="59">
      <t>トウガイ</t>
    </rPh>
    <rPh sb="59" eb="60">
      <t>ツキ</t>
    </rPh>
    <rPh sb="61" eb="64">
      <t>ゼンネンド</t>
    </rPh>
    <rPh sb="68" eb="71">
      <t>ツキヘイキン</t>
    </rPh>
    <rPh sb="72" eb="75">
      <t>リヨウシャ</t>
    </rPh>
    <rPh sb="75" eb="76">
      <t>スウ</t>
    </rPh>
    <rPh sb="82" eb="83">
      <t>ブン</t>
    </rPh>
    <rPh sb="85" eb="87">
      <t>イジョウ</t>
    </rPh>
    <rPh sb="87" eb="89">
      <t>ゲンショウ</t>
    </rPh>
    <phoneticPr fontId="3"/>
  </si>
  <si>
    <t>○　感染症又は災害の発生を理由とする通所介護等の介護報酬による評価　届出様式（参考様式）
○　利用延人員数計算シート（参考様式）</t>
    <rPh sb="2" eb="5">
      <t>カンセンショウ</t>
    </rPh>
    <rPh sb="5" eb="6">
      <t>マタ</t>
    </rPh>
    <rPh sb="7" eb="9">
      <t>サイガイ</t>
    </rPh>
    <rPh sb="10" eb="12">
      <t>ハッセイ</t>
    </rPh>
    <rPh sb="13" eb="15">
      <t>リユウ</t>
    </rPh>
    <rPh sb="18" eb="20">
      <t>ツウショ</t>
    </rPh>
    <rPh sb="20" eb="22">
      <t>カイゴ</t>
    </rPh>
    <rPh sb="22" eb="23">
      <t>トウ</t>
    </rPh>
    <rPh sb="24" eb="26">
      <t>カイゴ</t>
    </rPh>
    <rPh sb="26" eb="28">
      <t>ホウシュウ</t>
    </rPh>
    <rPh sb="31" eb="33">
      <t>ヒョウカ</t>
    </rPh>
    <rPh sb="34" eb="36">
      <t>トドケデ</t>
    </rPh>
    <rPh sb="36" eb="38">
      <t>ヨウシキ</t>
    </rPh>
    <rPh sb="39" eb="41">
      <t>サンコウ</t>
    </rPh>
    <rPh sb="41" eb="43">
      <t>ヨウシキ</t>
    </rPh>
    <rPh sb="47" eb="49">
      <t>リヨウ</t>
    </rPh>
    <rPh sb="49" eb="50">
      <t>ノ</t>
    </rPh>
    <rPh sb="50" eb="53">
      <t>ジンインスウ</t>
    </rPh>
    <rPh sb="53" eb="55">
      <t>ケイサン</t>
    </rPh>
    <rPh sb="59" eb="61">
      <t>サンコウ</t>
    </rPh>
    <rPh sb="61" eb="63">
      <t>ヨウシキ</t>
    </rPh>
    <phoneticPr fontId="3"/>
  </si>
  <si>
    <t>８時間以上９時間未満の報酬区分によるサービス提供の前後に行う日常生活上の世話</t>
    <rPh sb="1" eb="3">
      <t>ジカン</t>
    </rPh>
    <rPh sb="3" eb="5">
      <t>イジョウ</t>
    </rPh>
    <rPh sb="6" eb="8">
      <t>ジカン</t>
    </rPh>
    <rPh sb="8" eb="10">
      <t>ミマン</t>
    </rPh>
    <rPh sb="11" eb="13">
      <t>ホウシュウ</t>
    </rPh>
    <rPh sb="13" eb="15">
      <t>クブン</t>
    </rPh>
    <rPh sb="22" eb="24">
      <t>テイキョウ</t>
    </rPh>
    <rPh sb="25" eb="27">
      <t>ゼンゴ</t>
    </rPh>
    <rPh sb="28" eb="29">
      <t>オコナ</t>
    </rPh>
    <rPh sb="30" eb="32">
      <t>ニチジョウ</t>
    </rPh>
    <rPh sb="32" eb="35">
      <t>セイカツジョウ</t>
    </rPh>
    <rPh sb="36" eb="38">
      <t>セワ</t>
    </rPh>
    <phoneticPr fontId="3"/>
  </si>
  <si>
    <t>８時間以上９時間未満の報酬区分でのサービス提供</t>
    <rPh sb="1" eb="3">
      <t>ジカン</t>
    </rPh>
    <rPh sb="3" eb="5">
      <t>イジョウ</t>
    </rPh>
    <rPh sb="6" eb="8">
      <t>ジカン</t>
    </rPh>
    <rPh sb="8" eb="10">
      <t>ミマン</t>
    </rPh>
    <rPh sb="11" eb="13">
      <t>ホウシュウ</t>
    </rPh>
    <rPh sb="13" eb="15">
      <t>クブン</t>
    </rPh>
    <rPh sb="21" eb="23">
      <t>テイキョウ</t>
    </rPh>
    <phoneticPr fontId="3"/>
  </si>
  <si>
    <t>共生型通所介護を行う場合</t>
    <rPh sb="0" eb="3">
      <t>キョウセイガタ</t>
    </rPh>
    <rPh sb="3" eb="5">
      <t>ツウショ</t>
    </rPh>
    <rPh sb="5" eb="7">
      <t>カイゴ</t>
    </rPh>
    <rPh sb="8" eb="9">
      <t>オコナ</t>
    </rPh>
    <rPh sb="10" eb="12">
      <t>バアイ</t>
    </rPh>
    <phoneticPr fontId="3"/>
  </si>
  <si>
    <t>共生型通所介護費を算定している。</t>
    <rPh sb="0" eb="3">
      <t>キョウセイガタ</t>
    </rPh>
    <rPh sb="3" eb="5">
      <t>ツウショ</t>
    </rPh>
    <rPh sb="5" eb="7">
      <t>カイゴ</t>
    </rPh>
    <rPh sb="7" eb="8">
      <t>ヒ</t>
    </rPh>
    <rPh sb="9" eb="11">
      <t>サンテイ</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</si>
  <si>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3">
      <t>メイ</t>
    </rPh>
    <rPh sb="43" eb="45">
      <t>イジョウ</t>
    </rPh>
    <rPh sb="45" eb="47">
      <t>ハイチ</t>
    </rPh>
    <phoneticPr fontId="3"/>
  </si>
  <si>
    <t>地域に貢献する活動を行っている。</t>
    <rPh sb="0" eb="2">
      <t>チイキ</t>
    </rPh>
    <rPh sb="3" eb="5">
      <t>コウケン</t>
    </rPh>
    <rPh sb="7" eb="9">
      <t>カツドウ</t>
    </rPh>
    <rPh sb="10" eb="11">
      <t>オコナ</t>
    </rPh>
    <phoneticPr fontId="3"/>
  </si>
  <si>
    <t>厚生労働大臣の定める地域に居住している利用者に通常の事業の実施地域を越えて指定通所介護を行った場合</t>
    <rPh sb="0" eb="2">
      <t>コウセイ</t>
    </rPh>
    <rPh sb="2" eb="4">
      <t>ロウドウ</t>
    </rPh>
    <rPh sb="4" eb="6">
      <t>ダイジン</t>
    </rPh>
    <rPh sb="7" eb="8">
      <t>サダ</t>
    </rPh>
    <rPh sb="10" eb="12">
      <t>チイキ</t>
    </rPh>
    <rPh sb="13" eb="15">
      <t>キョジュウ</t>
    </rPh>
    <rPh sb="19" eb="22">
      <t>リヨウシャ</t>
    </rPh>
    <rPh sb="23" eb="25">
      <t>ツウジョウ</t>
    </rPh>
    <rPh sb="26" eb="28">
      <t>ジギョウ</t>
    </rPh>
    <rPh sb="29" eb="31">
      <t>ジッシ</t>
    </rPh>
    <rPh sb="31" eb="33">
      <t>チイキ</t>
    </rPh>
    <rPh sb="34" eb="35">
      <t>コ</t>
    </rPh>
    <rPh sb="37" eb="39">
      <t>シテイ</t>
    </rPh>
    <rPh sb="39" eb="41">
      <t>ツウショ</t>
    </rPh>
    <rPh sb="41" eb="43">
      <t>カイゴ</t>
    </rPh>
    <rPh sb="44" eb="45">
      <t>オコナ</t>
    </rPh>
    <rPh sb="47" eb="49">
      <t>バアイ</t>
    </rPh>
    <phoneticPr fontId="3"/>
  </si>
  <si>
    <t>入浴介助加算（Ⅰ）</t>
    <rPh sb="0" eb="2">
      <t>ニュウヨク</t>
    </rPh>
    <rPh sb="2" eb="4">
      <t>カイジョ</t>
    </rPh>
    <rPh sb="4" eb="6">
      <t>カサン</t>
    </rPh>
    <phoneticPr fontId="3"/>
  </si>
  <si>
    <t>入浴介助を適切に行うことのできる人員及び設備を有している。</t>
    <rPh sb="0" eb="2">
      <t>ニュウヨク</t>
    </rPh>
    <rPh sb="2" eb="4">
      <t>カイジョ</t>
    </rPh>
    <rPh sb="5" eb="7">
      <t>テキセツ</t>
    </rPh>
    <rPh sb="8" eb="9">
      <t>オコナ</t>
    </rPh>
    <rPh sb="16" eb="18">
      <t>ジンイン</t>
    </rPh>
    <rPh sb="18" eb="19">
      <t>オヨ</t>
    </rPh>
    <rPh sb="20" eb="22">
      <t>セツビ</t>
    </rPh>
    <rPh sb="23" eb="24">
      <t>ユウ</t>
    </rPh>
    <phoneticPr fontId="3"/>
  </si>
  <si>
    <t>入浴介助を実施している。</t>
    <rPh sb="0" eb="2">
      <t>ニュウヨク</t>
    </rPh>
    <rPh sb="2" eb="4">
      <t>カイジョ</t>
    </rPh>
    <rPh sb="5" eb="7">
      <t>ジッシ</t>
    </rPh>
    <phoneticPr fontId="3"/>
  </si>
  <si>
    <t>入浴介助加算(Ⅱ)</t>
    <phoneticPr fontId="3"/>
  </si>
  <si>
    <t>医師、理学療法士、作業療法士、介護福祉士、介護支援専門員等（利用者の動作及び浴室の環境の評価を行うことができる福祉用具専門相談員、機能訓練指導員を含む。）が利用者の居宅を訪問し、利用者の状態を踏まえ、浴室における利用者の動作と浴室環境を評価している。</t>
    <rPh sb="28" eb="29">
      <t>トウ</t>
    </rPh>
    <rPh sb="30" eb="33">
      <t>リヨウシャ</t>
    </rPh>
    <rPh sb="34" eb="36">
      <t>ドウサ</t>
    </rPh>
    <rPh sb="36" eb="37">
      <t>オヨ</t>
    </rPh>
    <rPh sb="38" eb="40">
      <t>ヨクシツ</t>
    </rPh>
    <rPh sb="41" eb="43">
      <t>カンキョウ</t>
    </rPh>
    <rPh sb="44" eb="46">
      <t>ヒョウカ</t>
    </rPh>
    <rPh sb="47" eb="48">
      <t>オコナ</t>
    </rPh>
    <rPh sb="55" eb="57">
      <t>フクシ</t>
    </rPh>
    <rPh sb="57" eb="59">
      <t>ヨウグ</t>
    </rPh>
    <rPh sb="59" eb="61">
      <t>センモン</t>
    </rPh>
    <rPh sb="61" eb="64">
      <t>ソウダンイン</t>
    </rPh>
    <rPh sb="65" eb="67">
      <t>キノウ</t>
    </rPh>
    <rPh sb="67" eb="69">
      <t>クンレン</t>
    </rPh>
    <rPh sb="69" eb="72">
      <t>シドウイン</t>
    </rPh>
    <rPh sb="73" eb="74">
      <t>フク</t>
    </rPh>
    <rPh sb="78" eb="81">
      <t>リヨウシャ</t>
    </rPh>
    <rPh sb="83" eb="84">
      <t>タク</t>
    </rPh>
    <rPh sb="85" eb="87">
      <t>ホウモン</t>
    </rPh>
    <rPh sb="89" eb="92">
      <t>リヨウシャ</t>
    </rPh>
    <rPh sb="93" eb="95">
      <t>ジョウタイ</t>
    </rPh>
    <rPh sb="96" eb="97">
      <t>フ</t>
    </rPh>
    <rPh sb="100" eb="102">
      <t>ヨクシツ</t>
    </rPh>
    <rPh sb="106" eb="109">
      <t>リヨウシャ</t>
    </rPh>
    <rPh sb="110" eb="112">
      <t>ドウサ</t>
    </rPh>
    <rPh sb="113" eb="115">
      <t>ヨクシツ</t>
    </rPh>
    <rPh sb="115" eb="117">
      <t>カンキョウ</t>
    </rPh>
    <rPh sb="118" eb="120">
      <t>ヒョウカ</t>
    </rPh>
    <phoneticPr fontId="3"/>
  </si>
  <si>
    <t>当該利用者の居宅を訪問し評価した者が、入浴に係る適切な介護技術に基づいて、利用者の動作を踏まえ、利用者自身で又は家族・訪問介護員等の介助により入浴を行うことが可能であると判断した場合、指定通所介護事業所に対し、その旨情報共有している。
（当該利用者の居宅を訪問し評価した者が、指定通所介護事業所の従業者以外の者である場合は、書面等を活用し、十分な情報共有を行っている。）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1">
      <t>カノウ</t>
    </rPh>
    <rPh sb="85" eb="87">
      <t>ハンダン</t>
    </rPh>
    <rPh sb="89" eb="91">
      <t>バアイ</t>
    </rPh>
    <rPh sb="92" eb="94">
      <t>シテイ</t>
    </rPh>
    <rPh sb="94" eb="96">
      <t>ツウショ</t>
    </rPh>
    <rPh sb="96" eb="98">
      <t>カイゴ</t>
    </rPh>
    <rPh sb="98" eb="101">
      <t>ジギョウショ</t>
    </rPh>
    <rPh sb="102" eb="103">
      <t>タイ</t>
    </rPh>
    <rPh sb="107" eb="108">
      <t>ムネ</t>
    </rPh>
    <rPh sb="108" eb="110">
      <t>ジョウホウ</t>
    </rPh>
    <rPh sb="110" eb="112">
      <t>キョウユウ</t>
    </rPh>
    <rPh sb="119" eb="121">
      <t>トウガイ</t>
    </rPh>
    <rPh sb="121" eb="124">
      <t>リヨウシャ</t>
    </rPh>
    <rPh sb="125" eb="127">
      <t>キョタク</t>
    </rPh>
    <rPh sb="128" eb="130">
      <t>ホウモン</t>
    </rPh>
    <rPh sb="131" eb="133">
      <t>ヒョウカ</t>
    </rPh>
    <rPh sb="135" eb="136">
      <t>モノ</t>
    </rPh>
    <rPh sb="138" eb="140">
      <t>シテイ</t>
    </rPh>
    <rPh sb="140" eb="142">
      <t>ツウショ</t>
    </rPh>
    <rPh sb="142" eb="144">
      <t>カイゴ</t>
    </rPh>
    <rPh sb="144" eb="147">
      <t>ジギョウショ</t>
    </rPh>
    <rPh sb="148" eb="151">
      <t>ジュウギョウシャ</t>
    </rPh>
    <rPh sb="151" eb="153">
      <t>イガイ</t>
    </rPh>
    <rPh sb="154" eb="155">
      <t>モノ</t>
    </rPh>
    <rPh sb="158" eb="160">
      <t>バアイ</t>
    </rPh>
    <rPh sb="162" eb="164">
      <t>ショメン</t>
    </rPh>
    <rPh sb="164" eb="165">
      <t>トウ</t>
    </rPh>
    <rPh sb="166" eb="168">
      <t>カツヨウ</t>
    </rPh>
    <rPh sb="170" eb="172">
      <t>ジュウブン</t>
    </rPh>
    <rPh sb="173" eb="175">
      <t>ジョウホウ</t>
    </rPh>
    <rPh sb="175" eb="177">
      <t>キョウユウ</t>
    </rPh>
    <rPh sb="178" eb="179">
      <t>オコナ</t>
    </rPh>
    <phoneticPr fontId="3"/>
  </si>
  <si>
    <t>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0">
      <t>ムズカ</t>
    </rPh>
    <rPh sb="83" eb="85">
      <t>ハンダン</t>
    </rPh>
    <rPh sb="87" eb="89">
      <t>バアイ</t>
    </rPh>
    <rPh sb="91" eb="93">
      <t>シテイ</t>
    </rPh>
    <rPh sb="93" eb="95">
      <t>キョタク</t>
    </rPh>
    <rPh sb="95" eb="97">
      <t>カイゴ</t>
    </rPh>
    <rPh sb="97" eb="99">
      <t>シエン</t>
    </rPh>
    <rPh sb="99" eb="102">
      <t>ジギョウショ</t>
    </rPh>
    <rPh sb="103" eb="105">
      <t>カイゴ</t>
    </rPh>
    <rPh sb="105" eb="107">
      <t>シエン</t>
    </rPh>
    <rPh sb="107" eb="110">
      <t>センモンイン</t>
    </rPh>
    <rPh sb="110" eb="111">
      <t>マタ</t>
    </rPh>
    <rPh sb="112" eb="114">
      <t>シテイ</t>
    </rPh>
    <rPh sb="114" eb="116">
      <t>フクシ</t>
    </rPh>
    <rPh sb="116" eb="118">
      <t>ヨウグ</t>
    </rPh>
    <rPh sb="118" eb="120">
      <t>タイヨ</t>
    </rPh>
    <rPh sb="120" eb="123">
      <t>ジギョウショ</t>
    </rPh>
    <rPh sb="123" eb="124">
      <t>モ</t>
    </rPh>
    <rPh sb="127" eb="129">
      <t>シテイ</t>
    </rPh>
    <rPh sb="129" eb="131">
      <t>トクテイ</t>
    </rPh>
    <rPh sb="131" eb="133">
      <t>フクシ</t>
    </rPh>
    <rPh sb="133" eb="135">
      <t>ヨウグ</t>
    </rPh>
    <rPh sb="135" eb="137">
      <t>ハンバイ</t>
    </rPh>
    <rPh sb="137" eb="140">
      <t>ジギョウショ</t>
    </rPh>
    <rPh sb="141" eb="143">
      <t>フクシ</t>
    </rPh>
    <rPh sb="143" eb="145">
      <t>ヨウグ</t>
    </rPh>
    <rPh sb="145" eb="147">
      <t>センモン</t>
    </rPh>
    <rPh sb="147" eb="150">
      <t>ソウダンイン</t>
    </rPh>
    <rPh sb="151" eb="153">
      <t>レンケイ</t>
    </rPh>
    <rPh sb="155" eb="158">
      <t>リヨウシャ</t>
    </rPh>
    <rPh sb="158" eb="159">
      <t>オヨ</t>
    </rPh>
    <rPh sb="160" eb="162">
      <t>トウガイ</t>
    </rPh>
    <rPh sb="162" eb="165">
      <t>リヨウシャ</t>
    </rPh>
    <rPh sb="166" eb="168">
      <t>タントウ</t>
    </rPh>
    <rPh sb="170" eb="172">
      <t>カイゴ</t>
    </rPh>
    <rPh sb="172" eb="174">
      <t>シエン</t>
    </rPh>
    <rPh sb="174" eb="177">
      <t>センモンイン</t>
    </rPh>
    <rPh sb="177" eb="178">
      <t>トウ</t>
    </rPh>
    <rPh sb="179" eb="180">
      <t>タイ</t>
    </rPh>
    <rPh sb="182" eb="184">
      <t>フクシ</t>
    </rPh>
    <rPh sb="184" eb="186">
      <t>ヨウグ</t>
    </rPh>
    <rPh sb="187" eb="189">
      <t>タイヨ</t>
    </rPh>
    <rPh sb="189" eb="190">
      <t>モ</t>
    </rPh>
    <rPh sb="193" eb="195">
      <t>コウニュウ</t>
    </rPh>
    <rPh sb="195" eb="196">
      <t>マタ</t>
    </rPh>
    <rPh sb="197" eb="199">
      <t>ジュウタク</t>
    </rPh>
    <rPh sb="199" eb="202">
      <t>カイシュウトウ</t>
    </rPh>
    <rPh sb="203" eb="205">
      <t>ヨクシツ</t>
    </rPh>
    <rPh sb="206" eb="208">
      <t>カンキョウ</t>
    </rPh>
    <rPh sb="208" eb="210">
      <t>セイビ</t>
    </rPh>
    <rPh sb="211" eb="212">
      <t>カカ</t>
    </rPh>
    <rPh sb="213" eb="215">
      <t>ジョゲン</t>
    </rPh>
    <rPh sb="216" eb="217">
      <t>オコナ</t>
    </rPh>
    <phoneticPr fontId="3"/>
  </si>
  <si>
    <t>指定通所介護事業所の機能訓練指導員等（機能訓練指導員、看護職員、介護職員、生活相談員その他の職種の者）が共同し、利用者の居宅を訪問し評価した者との連携の下で、利用者の身体状況や訪問で把握した利用者の居宅の浴室の環境等を踏まえた個別の入浴計画を作成している。</t>
    <rPh sb="0" eb="2">
      <t>シテイ</t>
    </rPh>
    <rPh sb="2" eb="4">
      <t>ツウショ</t>
    </rPh>
    <rPh sb="4" eb="6">
      <t>カイゴ</t>
    </rPh>
    <rPh sb="6" eb="9">
      <t>ジギョウショ</t>
    </rPh>
    <rPh sb="10" eb="17">
      <t>キノウクンレンシドウイン</t>
    </rPh>
    <rPh sb="17" eb="18">
      <t>トウ</t>
    </rPh>
    <rPh sb="52" eb="54">
      <t>キョウドウ</t>
    </rPh>
    <rPh sb="56" eb="59">
      <t>リヨウシャ</t>
    </rPh>
    <rPh sb="61" eb="62">
      <t>タク</t>
    </rPh>
    <rPh sb="63" eb="65">
      <t>ホウモン</t>
    </rPh>
    <rPh sb="66" eb="68">
      <t>ヒョウカ</t>
    </rPh>
    <rPh sb="70" eb="71">
      <t>モノ</t>
    </rPh>
    <rPh sb="73" eb="75">
      <t>レンケイ</t>
    </rPh>
    <rPh sb="76" eb="77">
      <t>モト</t>
    </rPh>
    <rPh sb="79" eb="82">
      <t>リヨウシャ</t>
    </rPh>
    <rPh sb="83" eb="85">
      <t>シンタイ</t>
    </rPh>
    <rPh sb="85" eb="87">
      <t>ジョウキョウ</t>
    </rPh>
    <rPh sb="88" eb="90">
      <t>ホウモン</t>
    </rPh>
    <rPh sb="91" eb="93">
      <t>ハアク</t>
    </rPh>
    <rPh sb="95" eb="98">
      <t>リヨウシャ</t>
    </rPh>
    <rPh sb="99" eb="101">
      <t>キョタク</t>
    </rPh>
    <rPh sb="102" eb="104">
      <t>ヨクシツ</t>
    </rPh>
    <rPh sb="105" eb="107">
      <t>カンキョウ</t>
    </rPh>
    <rPh sb="107" eb="108">
      <t>トウ</t>
    </rPh>
    <rPh sb="109" eb="110">
      <t>フ</t>
    </rPh>
    <rPh sb="113" eb="115">
      <t>コベツ</t>
    </rPh>
    <rPh sb="116" eb="118">
      <t>ニュウヨク</t>
    </rPh>
    <rPh sb="118" eb="120">
      <t>ケイカク</t>
    </rPh>
    <rPh sb="121" eb="123">
      <t>サクセイ</t>
    </rPh>
    <phoneticPr fontId="3"/>
  </si>
  <si>
    <t>個別の入浴計画に基づき、個浴その他の利用者宅の状況に近い環境で入浴介助を実施している。</t>
    <rPh sb="0" eb="2">
      <t>コベツ</t>
    </rPh>
    <rPh sb="3" eb="5">
      <t>ニュウヨク</t>
    </rPh>
    <rPh sb="5" eb="7">
      <t>ケイカク</t>
    </rPh>
    <rPh sb="8" eb="9">
      <t>モト</t>
    </rPh>
    <rPh sb="12" eb="13">
      <t>コ</t>
    </rPh>
    <rPh sb="13" eb="14">
      <t>ヨク</t>
    </rPh>
    <rPh sb="16" eb="17">
      <t>タ</t>
    </rPh>
    <rPh sb="18" eb="21">
      <t>リヨウシャ</t>
    </rPh>
    <rPh sb="21" eb="22">
      <t>タク</t>
    </rPh>
    <rPh sb="23" eb="25">
      <t>ジョウキョウ</t>
    </rPh>
    <rPh sb="26" eb="27">
      <t>チカ</t>
    </rPh>
    <rPh sb="28" eb="30">
      <t>カンキョウ</t>
    </rPh>
    <rPh sb="31" eb="33">
      <t>ニュウヨク</t>
    </rPh>
    <rPh sb="33" eb="35">
      <t>カイジョ</t>
    </rPh>
    <rPh sb="36" eb="38">
      <t>ジッシ</t>
    </rPh>
    <phoneticPr fontId="3"/>
  </si>
  <si>
    <t>入浴介助を行う際は、関係計画等の達成状況や利用者の状態をふまえて、自身で又は家族・訪問介護員等の介助によって入浴することができるようになるよう、既存の研修等を参考に必要な介護技術の習得に努め、これを用いて行われている。</t>
    <rPh sb="0" eb="2">
      <t>ニュウヨク</t>
    </rPh>
    <rPh sb="2" eb="4">
      <t>カイジョ</t>
    </rPh>
    <rPh sb="5" eb="6">
      <t>オコナ</t>
    </rPh>
    <rPh sb="7" eb="8">
      <t>サイ</t>
    </rPh>
    <rPh sb="10" eb="12">
      <t>カンケイ</t>
    </rPh>
    <rPh sb="12" eb="14">
      <t>ケイカク</t>
    </rPh>
    <rPh sb="14" eb="15">
      <t>トウ</t>
    </rPh>
    <rPh sb="16" eb="18">
      <t>タッセイ</t>
    </rPh>
    <rPh sb="18" eb="20">
      <t>ジョウキョウ</t>
    </rPh>
    <rPh sb="21" eb="24">
      <t>リヨウシャ</t>
    </rPh>
    <rPh sb="25" eb="27">
      <t>ジョウタイ</t>
    </rPh>
    <rPh sb="33" eb="35">
      <t>ジシン</t>
    </rPh>
    <rPh sb="36" eb="37">
      <t>マタ</t>
    </rPh>
    <rPh sb="38" eb="40">
      <t>カゾク</t>
    </rPh>
    <rPh sb="41" eb="43">
      <t>ホウモン</t>
    </rPh>
    <rPh sb="43" eb="46">
      <t>カイゴイン</t>
    </rPh>
    <rPh sb="46" eb="47">
      <t>トウ</t>
    </rPh>
    <rPh sb="48" eb="50">
      <t>カイジョ</t>
    </rPh>
    <rPh sb="54" eb="56">
      <t>ニュウヨク</t>
    </rPh>
    <rPh sb="72" eb="74">
      <t>キゾン</t>
    </rPh>
    <rPh sb="75" eb="78">
      <t>ケンシュウトウ</t>
    </rPh>
    <rPh sb="79" eb="81">
      <t>サンコウ</t>
    </rPh>
    <rPh sb="82" eb="84">
      <t>ヒツヨウ</t>
    </rPh>
    <rPh sb="85" eb="87">
      <t>カイゴ</t>
    </rPh>
    <rPh sb="87" eb="89">
      <t>ギジュツ</t>
    </rPh>
    <rPh sb="90" eb="92">
      <t>シュウトク</t>
    </rPh>
    <rPh sb="93" eb="94">
      <t>ツト</t>
    </rPh>
    <rPh sb="99" eb="100">
      <t>モチ</t>
    </rPh>
    <rPh sb="102" eb="103">
      <t>オコナ</t>
    </rPh>
    <phoneticPr fontId="3"/>
  </si>
  <si>
    <t>指定居宅サービス等基準第93条第１項第２号又は第３号に規定する看護職員又は介護職員の員数に加え、看護職員又は介護職員を常勤換算方法で２以上確保している。</t>
    <rPh sb="0" eb="2">
      <t>シテイ</t>
    </rPh>
    <rPh sb="2" eb="4">
      <t>キョタク</t>
    </rPh>
    <rPh sb="8" eb="9">
      <t>トウ</t>
    </rPh>
    <rPh sb="9" eb="11">
      <t>キジュン</t>
    </rPh>
    <rPh sb="11" eb="12">
      <t>ダイ</t>
    </rPh>
    <rPh sb="14" eb="15">
      <t>ジョウ</t>
    </rPh>
    <rPh sb="15" eb="16">
      <t>ダイ</t>
    </rPh>
    <rPh sb="17" eb="18">
      <t>コウ</t>
    </rPh>
    <rPh sb="18" eb="19">
      <t>ダイ</t>
    </rPh>
    <rPh sb="20" eb="21">
      <t>ゴウ</t>
    </rPh>
    <rPh sb="21" eb="22">
      <t>マタ</t>
    </rPh>
    <rPh sb="23" eb="24">
      <t>ダイ</t>
    </rPh>
    <rPh sb="25" eb="26">
      <t>ゴウ</t>
    </rPh>
    <rPh sb="27" eb="29">
      <t>キテイ</t>
    </rPh>
    <rPh sb="31" eb="33">
      <t>カンゴ</t>
    </rPh>
    <rPh sb="33" eb="35">
      <t>ショクイン</t>
    </rPh>
    <rPh sb="35" eb="36">
      <t>マタ</t>
    </rPh>
    <rPh sb="37" eb="39">
      <t>カイゴ</t>
    </rPh>
    <rPh sb="39" eb="41">
      <t>ショクイン</t>
    </rPh>
    <rPh sb="42" eb="44">
      <t>インスウ</t>
    </rPh>
    <rPh sb="45" eb="46">
      <t>クワ</t>
    </rPh>
    <rPh sb="48" eb="50">
      <t>カンゴ</t>
    </rPh>
    <rPh sb="50" eb="52">
      <t>ショクイン</t>
    </rPh>
    <rPh sb="52" eb="53">
      <t>マタ</t>
    </rPh>
    <rPh sb="54" eb="56">
      <t>カイゴ</t>
    </rPh>
    <rPh sb="56" eb="58">
      <t>ショクイン</t>
    </rPh>
    <rPh sb="59" eb="61">
      <t>ジョウキン</t>
    </rPh>
    <rPh sb="61" eb="63">
      <t>カンサン</t>
    </rPh>
    <rPh sb="63" eb="65">
      <t>ホウホウ</t>
    </rPh>
    <rPh sb="67" eb="69">
      <t>イジョウ</t>
    </rPh>
    <rPh sb="69" eb="71">
      <t>カクホ</t>
    </rPh>
    <phoneticPr fontId="3"/>
  </si>
  <si>
    <t>指定通所介護事業所における前年度又は算定日が属する月の前３月間の利用者の総数のうち、要介護状態区分が要介護３、要介護４又は要介護５である者の占める割合が100分の30以上である。</t>
    <rPh sb="0" eb="2">
      <t>シテイ</t>
    </rPh>
    <rPh sb="2" eb="4">
      <t>ツウショ</t>
    </rPh>
    <rPh sb="4" eb="6">
      <t>カイゴ</t>
    </rPh>
    <rPh sb="6" eb="9">
      <t>ジギョウショ</t>
    </rPh>
    <rPh sb="13" eb="16">
      <t>ゼンネンド</t>
    </rPh>
    <rPh sb="16" eb="17">
      <t>マタ</t>
    </rPh>
    <rPh sb="18" eb="20">
      <t>サンテイ</t>
    </rPh>
    <rPh sb="20" eb="21">
      <t>ビ</t>
    </rPh>
    <rPh sb="22" eb="23">
      <t>ゾク</t>
    </rPh>
    <rPh sb="25" eb="26">
      <t>ツキ</t>
    </rPh>
    <rPh sb="27" eb="28">
      <t>マエ</t>
    </rPh>
    <rPh sb="29" eb="31">
      <t>ツキアイダ</t>
    </rPh>
    <rPh sb="32" eb="35">
      <t>リヨウシャ</t>
    </rPh>
    <rPh sb="36" eb="38">
      <t>ソウスウ</t>
    </rPh>
    <rPh sb="42" eb="45">
      <t>ヨウカイゴ</t>
    </rPh>
    <rPh sb="45" eb="47">
      <t>ジョウタイ</t>
    </rPh>
    <rPh sb="47" eb="49">
      <t>クブン</t>
    </rPh>
    <rPh sb="50" eb="53">
      <t>ヨウカイゴ</t>
    </rPh>
    <rPh sb="55" eb="58">
      <t>ヨウカイゴ</t>
    </rPh>
    <rPh sb="59" eb="60">
      <t>マタ</t>
    </rPh>
    <rPh sb="61" eb="64">
      <t>ヨウカイゴ</t>
    </rPh>
    <rPh sb="68" eb="69">
      <t>モノ</t>
    </rPh>
    <rPh sb="70" eb="71">
      <t>シ</t>
    </rPh>
    <rPh sb="73" eb="75">
      <t>ワリアイ</t>
    </rPh>
    <rPh sb="79" eb="80">
      <t>ブン</t>
    </rPh>
    <rPh sb="83" eb="85">
      <t>イジョウ</t>
    </rPh>
    <phoneticPr fontId="3"/>
  </si>
  <si>
    <t>指定通所介護を行う時間帯を通じて専ら当該指定通所介護の提供に当たる看護職員を１名以上配置している。</t>
    <rPh sb="0" eb="2">
      <t>シテイ</t>
    </rPh>
    <rPh sb="2" eb="4">
      <t>ツウショ</t>
    </rPh>
    <rPh sb="4" eb="6">
      <t>カイゴ</t>
    </rPh>
    <rPh sb="7" eb="8">
      <t>オコナ</t>
    </rPh>
    <phoneticPr fontId="3"/>
  </si>
  <si>
    <t>共生型通所介護費を算定していない。</t>
    <rPh sb="0" eb="3">
      <t>キョウセイガタ</t>
    </rPh>
    <rPh sb="3" eb="5">
      <t>ツウショ</t>
    </rPh>
    <rPh sb="5" eb="7">
      <t>カイゴ</t>
    </rPh>
    <rPh sb="7" eb="8">
      <t>ヒ</t>
    </rPh>
    <rPh sb="9" eb="11">
      <t>サンテイ</t>
    </rPh>
    <phoneticPr fontId="3"/>
  </si>
  <si>
    <t>生活機能向上連携加算（Ⅰ）</t>
    <rPh sb="0" eb="10">
      <t>セイカツキノウコウジョウレンケイカサン</t>
    </rPh>
    <phoneticPr fontId="3"/>
  </si>
  <si>
    <r>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通所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r>
    <r>
      <rPr>
        <strike/>
        <sz val="11"/>
        <rFont val="ＭＳ ゴシック"/>
        <family val="3"/>
        <charset val="128"/>
      </rPr>
      <t xml:space="preserve">
</t>
    </r>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5" eb="167">
      <t>ジョゲン</t>
    </rPh>
    <rPh sb="168" eb="169">
      <t>モト</t>
    </rPh>
    <rPh sb="172" eb="174">
      <t>トウガイ</t>
    </rPh>
    <rPh sb="174" eb="176">
      <t>ツウショ</t>
    </rPh>
    <rPh sb="176" eb="178">
      <t>カイゴ</t>
    </rPh>
    <rPh sb="178" eb="181">
      <t>ジギョウショ</t>
    </rPh>
    <rPh sb="182" eb="184">
      <t>キノウ</t>
    </rPh>
    <rPh sb="184" eb="186">
      <t>クンレン</t>
    </rPh>
    <rPh sb="186" eb="189">
      <t>シドウイン</t>
    </rPh>
    <rPh sb="190" eb="192">
      <t>カンゴ</t>
    </rPh>
    <rPh sb="192" eb="194">
      <t>ショクイン</t>
    </rPh>
    <rPh sb="195" eb="197">
      <t>カイゴ</t>
    </rPh>
    <rPh sb="197" eb="199">
      <t>ショクイン</t>
    </rPh>
    <rPh sb="200" eb="202">
      <t>セイカツ</t>
    </rPh>
    <rPh sb="202" eb="205">
      <t>ソウダンイン</t>
    </rPh>
    <rPh sb="207" eb="208">
      <t>ホカ</t>
    </rPh>
    <rPh sb="209" eb="211">
      <t>ショクシュ</t>
    </rPh>
    <rPh sb="212" eb="213">
      <t>モノ</t>
    </rPh>
    <rPh sb="214" eb="215">
      <t>トウ</t>
    </rPh>
    <rPh sb="215" eb="217">
      <t>カサン</t>
    </rPh>
    <rPh sb="222" eb="224">
      <t>キノウ</t>
    </rPh>
    <rPh sb="224" eb="226">
      <t>クンレン</t>
    </rPh>
    <rPh sb="226" eb="229">
      <t>シドウイン</t>
    </rPh>
    <rPh sb="229" eb="230">
      <t>トウ</t>
    </rPh>
    <rPh sb="237" eb="239">
      <t>キョウドウ</t>
    </rPh>
    <rPh sb="248" eb="251">
      <t>リヨウシャ</t>
    </rPh>
    <rPh sb="252" eb="254">
      <t>シンタイ</t>
    </rPh>
    <rPh sb="255" eb="257">
      <t>ジョウキョウ</t>
    </rPh>
    <rPh sb="257" eb="258">
      <t>トウ</t>
    </rPh>
    <rPh sb="259" eb="261">
      <t>ヒョウカ</t>
    </rPh>
    <rPh sb="261" eb="262">
      <t>オヨ</t>
    </rPh>
    <rPh sb="263" eb="265">
      <t>コベツ</t>
    </rPh>
    <rPh sb="265" eb="267">
      <t>キノウ</t>
    </rPh>
    <rPh sb="267" eb="269">
      <t>クンレン</t>
    </rPh>
    <rPh sb="269" eb="271">
      <t>ケイカク</t>
    </rPh>
    <rPh sb="272" eb="274">
      <t>サクセイ</t>
    </rPh>
    <rPh sb="275" eb="276">
      <t>オコナ</t>
    </rPh>
    <phoneticPr fontId="3"/>
  </si>
  <si>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通所介護事業所の機能訓練指導員等と連携してICTを活用した動画やテレビ電話を用いて把握した上で、当該事業所の機能訓練指導員等に助言を行っている。</t>
    <rPh sb="0" eb="2">
      <t>コベツ</t>
    </rPh>
    <rPh sb="2" eb="4">
      <t>キノウ</t>
    </rPh>
    <rPh sb="4" eb="6">
      <t>クンレン</t>
    </rPh>
    <rPh sb="6" eb="8">
      <t>ケイカク</t>
    </rPh>
    <rPh sb="9" eb="11">
      <t>サクセイ</t>
    </rPh>
    <rPh sb="12" eb="13">
      <t>ア</t>
    </rPh>
    <rPh sb="18" eb="20">
      <t>シテイ</t>
    </rPh>
    <rPh sb="20" eb="22">
      <t>ホウモン</t>
    </rPh>
    <rPh sb="31" eb="34">
      <t>ジギョウショ</t>
    </rPh>
    <rPh sb="34" eb="35">
      <t>トウ</t>
    </rPh>
    <rPh sb="36" eb="38">
      <t>リガク</t>
    </rPh>
    <rPh sb="38" eb="41">
      <t>リョウホウシ</t>
    </rPh>
    <rPh sb="41" eb="42">
      <t>トウ</t>
    </rPh>
    <rPh sb="44" eb="46">
      <t>トウガイ</t>
    </rPh>
    <rPh sb="46" eb="49">
      <t>リヨウシャ</t>
    </rPh>
    <rPh sb="53" eb="54">
      <t>オヨ</t>
    </rPh>
    <rPh sb="60" eb="61">
      <t>カン</t>
    </rPh>
    <rPh sb="63" eb="65">
      <t>ジョウキョウ</t>
    </rPh>
    <rPh sb="70" eb="72">
      <t>シテイ</t>
    </rPh>
    <rPh sb="72" eb="74">
      <t>ホウモン</t>
    </rPh>
    <rPh sb="83" eb="86">
      <t>ジギョウショ</t>
    </rPh>
    <rPh sb="87" eb="89">
      <t>シテイ</t>
    </rPh>
    <rPh sb="89" eb="91">
      <t>ツウショ</t>
    </rPh>
    <rPh sb="156" eb="157">
      <t>トウ</t>
    </rPh>
    <phoneticPr fontId="3"/>
  </si>
  <si>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phoneticPr fontId="3"/>
  </si>
  <si>
    <t>個別機能訓練計画に基づき、利用者の身体機能又は生活機能の向上を目的とする機能訓練の項目を準備し、機能訓練指導員等が利用者の心身の状況に応じて計画的に機能訓練を適切に提供している。</t>
    <rPh sb="70" eb="73">
      <t>ケイカクテキ</t>
    </rPh>
    <phoneticPr fontId="3"/>
  </si>
  <si>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rPh sb="0" eb="2">
      <t>キノウ</t>
    </rPh>
    <rPh sb="2" eb="4">
      <t>クンレン</t>
    </rPh>
    <rPh sb="4" eb="8">
      <t>シドウイントウ</t>
    </rPh>
    <rPh sb="10" eb="12">
      <t>カクツキ</t>
    </rPh>
    <rPh sb="16" eb="18">
      <t>ヒョウカ</t>
    </rPh>
    <rPh sb="18" eb="20">
      <t>ナイヨウ</t>
    </rPh>
    <rPh sb="21" eb="23">
      <t>モクヒョウ</t>
    </rPh>
    <rPh sb="24" eb="26">
      <t>タッセイ</t>
    </rPh>
    <rPh sb="26" eb="28">
      <t>ドア</t>
    </rPh>
    <rPh sb="34" eb="37">
      <t>リヨウシャ</t>
    </rPh>
    <rPh sb="37" eb="38">
      <t>マタ</t>
    </rPh>
    <rPh sb="41" eb="43">
      <t>カゾク</t>
    </rPh>
    <rPh sb="43" eb="44">
      <t>オヨ</t>
    </rPh>
    <rPh sb="45" eb="47">
      <t>リガク</t>
    </rPh>
    <rPh sb="47" eb="50">
      <t>リョウホウシ</t>
    </rPh>
    <rPh sb="50" eb="51">
      <t>トウ</t>
    </rPh>
    <rPh sb="52" eb="54">
      <t>ホウコク</t>
    </rPh>
    <rPh sb="55" eb="57">
      <t>ソウダン</t>
    </rPh>
    <rPh sb="59" eb="61">
      <t>リガク</t>
    </rPh>
    <rPh sb="61" eb="64">
      <t>リョウホウシ</t>
    </rPh>
    <rPh sb="64" eb="65">
      <t>トウ</t>
    </rPh>
    <rPh sb="67" eb="69">
      <t>ヒツヨウ</t>
    </rPh>
    <rPh sb="70" eb="72">
      <t>ジョゲン</t>
    </rPh>
    <rPh sb="73" eb="74">
      <t>エ</t>
    </rPh>
    <rPh sb="75" eb="76">
      <t>ウエ</t>
    </rPh>
    <rPh sb="78" eb="80">
      <t>ヒツヨウ</t>
    </rPh>
    <rPh sb="81" eb="82">
      <t>オウ</t>
    </rPh>
    <rPh sb="84" eb="86">
      <t>トウガイ</t>
    </rPh>
    <rPh sb="86" eb="89">
      <t>リヨウシャ</t>
    </rPh>
    <rPh sb="89" eb="90">
      <t>マタ</t>
    </rPh>
    <rPh sb="93" eb="95">
      <t>カゾク</t>
    </rPh>
    <rPh sb="96" eb="98">
      <t>イコウ</t>
    </rPh>
    <rPh sb="99" eb="101">
      <t>カクニン</t>
    </rPh>
    <rPh sb="102" eb="103">
      <t>ウエ</t>
    </rPh>
    <rPh sb="104" eb="106">
      <t>トウガイ</t>
    </rPh>
    <rPh sb="106" eb="109">
      <t>リヨウシャ</t>
    </rPh>
    <rPh sb="119" eb="121">
      <t>カイゼン</t>
    </rPh>
    <rPh sb="121" eb="123">
      <t>ジョウキョウ</t>
    </rPh>
    <rPh sb="124" eb="125">
      <t>フ</t>
    </rPh>
    <rPh sb="128" eb="130">
      <t>モクヒョウ</t>
    </rPh>
    <rPh sb="131" eb="133">
      <t>ミナオ</t>
    </rPh>
    <rPh sb="135" eb="137">
      <t>クンレン</t>
    </rPh>
    <rPh sb="137" eb="139">
      <t>ナイヨウ</t>
    </rPh>
    <rPh sb="140" eb="142">
      <t>ヘンコウ</t>
    </rPh>
    <rPh sb="144" eb="146">
      <t>テキセツ</t>
    </rPh>
    <rPh sb="147" eb="149">
      <t>タイオウ</t>
    </rPh>
    <rPh sb="150" eb="151">
      <t>オコナ</t>
    </rPh>
    <phoneticPr fontId="3"/>
  </si>
  <si>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rPh sb="0" eb="2">
      <t>リガク</t>
    </rPh>
    <rPh sb="2" eb="5">
      <t>リョウホウシ</t>
    </rPh>
    <rPh sb="5" eb="6">
      <t>トウ</t>
    </rPh>
    <rPh sb="8" eb="10">
      <t>キノウ</t>
    </rPh>
    <rPh sb="10" eb="12">
      <t>クンレン</t>
    </rPh>
    <rPh sb="12" eb="16">
      <t>シドウイントウ</t>
    </rPh>
    <rPh sb="17" eb="19">
      <t>キョウドウ</t>
    </rPh>
    <rPh sb="22" eb="23">
      <t>ツキ</t>
    </rPh>
    <rPh sb="27" eb="28">
      <t>カイ</t>
    </rPh>
    <rPh sb="28" eb="30">
      <t>イジョウ</t>
    </rPh>
    <rPh sb="31" eb="33">
      <t>コベツ</t>
    </rPh>
    <rPh sb="33" eb="35">
      <t>キノウ</t>
    </rPh>
    <rPh sb="35" eb="37">
      <t>クンレン</t>
    </rPh>
    <rPh sb="38" eb="40">
      <t>シンチョク</t>
    </rPh>
    <rPh sb="40" eb="42">
      <t>ジョウキョウ</t>
    </rPh>
    <rPh sb="42" eb="43">
      <t>トウ</t>
    </rPh>
    <rPh sb="47" eb="49">
      <t>ヒョウカ</t>
    </rPh>
    <rPh sb="51" eb="52">
      <t>ウエ</t>
    </rPh>
    <rPh sb="54" eb="56">
      <t>キノウ</t>
    </rPh>
    <rPh sb="56" eb="58">
      <t>クンレン</t>
    </rPh>
    <rPh sb="58" eb="62">
      <t>シドウイントウ</t>
    </rPh>
    <rPh sb="63" eb="66">
      <t>リヨウシャ</t>
    </rPh>
    <rPh sb="66" eb="67">
      <t>マタ</t>
    </rPh>
    <rPh sb="70" eb="72">
      <t>カゾク</t>
    </rPh>
    <rPh sb="73" eb="74">
      <t>タイ</t>
    </rPh>
    <rPh sb="76" eb="78">
      <t>コベツ</t>
    </rPh>
    <rPh sb="78" eb="80">
      <t>キノウ</t>
    </rPh>
    <rPh sb="80" eb="82">
      <t>クンレン</t>
    </rPh>
    <rPh sb="82" eb="84">
      <t>ケイカク</t>
    </rPh>
    <rPh sb="85" eb="87">
      <t>ナイヨウ</t>
    </rPh>
    <rPh sb="88" eb="90">
      <t>ヒョウカ</t>
    </rPh>
    <rPh sb="91" eb="92">
      <t>フク</t>
    </rPh>
    <rPh sb="96" eb="98">
      <t>シンチョク</t>
    </rPh>
    <rPh sb="98" eb="100">
      <t>ジョウキョウ</t>
    </rPh>
    <rPh sb="100" eb="101">
      <t>トウ</t>
    </rPh>
    <rPh sb="102" eb="104">
      <t>セツメイ</t>
    </rPh>
    <phoneticPr fontId="3"/>
  </si>
  <si>
    <t>機能訓練に関する記録（実施時間、訓練内容、担当者等）は、利用者ごとに保管され、常に当該事業所の機能訓練指導員等により閲覧が可能であるようにしている。</t>
    <rPh sb="0" eb="2">
      <t>キノウ</t>
    </rPh>
    <rPh sb="2" eb="4">
      <t>クンレン</t>
    </rPh>
    <rPh sb="5" eb="6">
      <t>カン</t>
    </rPh>
    <rPh sb="8" eb="10">
      <t>キロク</t>
    </rPh>
    <rPh sb="11" eb="13">
      <t>ジッシ</t>
    </rPh>
    <rPh sb="13" eb="15">
      <t>ジカン</t>
    </rPh>
    <rPh sb="16" eb="18">
      <t>クンレン</t>
    </rPh>
    <rPh sb="18" eb="20">
      <t>ナイヨウ</t>
    </rPh>
    <rPh sb="21" eb="24">
      <t>タントウシャ</t>
    </rPh>
    <rPh sb="24" eb="25">
      <t>トウ</t>
    </rPh>
    <rPh sb="28" eb="31">
      <t>リヨウシャ</t>
    </rPh>
    <rPh sb="34" eb="36">
      <t>ホカン</t>
    </rPh>
    <rPh sb="39" eb="40">
      <t>ツネ</t>
    </rPh>
    <rPh sb="41" eb="43">
      <t>トウガイ</t>
    </rPh>
    <rPh sb="43" eb="46">
      <t>ジギョウショ</t>
    </rPh>
    <rPh sb="47" eb="49">
      <t>キノウ</t>
    </rPh>
    <rPh sb="49" eb="51">
      <t>クンレン</t>
    </rPh>
    <rPh sb="51" eb="55">
      <t>シドウイントウ</t>
    </rPh>
    <rPh sb="58" eb="60">
      <t>エツラン</t>
    </rPh>
    <rPh sb="61" eb="63">
      <t>カノウ</t>
    </rPh>
    <phoneticPr fontId="3"/>
  </si>
  <si>
    <t>生活機能向上連携加算（Ⅱ）</t>
    <rPh sb="0" eb="2">
      <t>セイカツ</t>
    </rPh>
    <rPh sb="2" eb="4">
      <t>キノウ</t>
    </rPh>
    <rPh sb="4" eb="6">
      <t>コウジョウ</t>
    </rPh>
    <rPh sb="6" eb="8">
      <t>レンケイ</t>
    </rPh>
    <rPh sb="8" eb="10">
      <t>カサン</t>
    </rPh>
    <phoneticPr fontId="3"/>
  </si>
  <si>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通所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6" eb="168">
      <t>トウガイ</t>
    </rPh>
    <rPh sb="168" eb="170">
      <t>シテイ</t>
    </rPh>
    <rPh sb="170" eb="172">
      <t>ツウショ</t>
    </rPh>
    <rPh sb="172" eb="174">
      <t>カイゴ</t>
    </rPh>
    <rPh sb="174" eb="177">
      <t>ジギョウショ</t>
    </rPh>
    <rPh sb="178" eb="180">
      <t>ホウモン</t>
    </rPh>
    <rPh sb="182" eb="184">
      <t>トウガイ</t>
    </rPh>
    <rPh sb="184" eb="187">
      <t>ジギョウショ</t>
    </rPh>
    <rPh sb="188" eb="190">
      <t>キノウ</t>
    </rPh>
    <rPh sb="190" eb="192">
      <t>クンレン</t>
    </rPh>
    <rPh sb="243" eb="245">
      <t>キョウドウ</t>
    </rPh>
    <rPh sb="248" eb="251">
      <t>リヨウシャ</t>
    </rPh>
    <rPh sb="252" eb="254">
      <t>シンタイ</t>
    </rPh>
    <rPh sb="255" eb="258">
      <t>ジョウキョウトウ</t>
    </rPh>
    <rPh sb="259" eb="261">
      <t>ヒョウカ</t>
    </rPh>
    <rPh sb="261" eb="262">
      <t>オヨ</t>
    </rPh>
    <rPh sb="263" eb="265">
      <t>コベツ</t>
    </rPh>
    <rPh sb="265" eb="267">
      <t>キノウ</t>
    </rPh>
    <rPh sb="267" eb="271">
      <t>クンレンケイカク</t>
    </rPh>
    <rPh sb="272" eb="274">
      <t>サクセイ</t>
    </rPh>
    <rPh sb="275" eb="276">
      <t>オコナジョウキョウトウヒョウカオヨコベツキノウクンレンケイカクサクセイオコナトウガイツウショカイゴジギョウショホウモントウガイジギョウショキノウクンレンシドウインカンゴショクインカイゴショクインセイカツソウダンインタショクシュシャイカキノウクンレンシドウイントウキョウドウリヨウシャシンタイジョウキョウトウヒョウカオヨコベツキノウクンレンケイカクサクセイジッシ</t>
    </rPh>
    <phoneticPr fontId="3"/>
  </si>
  <si>
    <t>個別機能訓練計画の作成にあたっては、理学療法士等が、機能訓練指導員等に対し、日常生活上の留意点、介護の工夫等に対する助言を行っている。</t>
    <rPh sb="0" eb="2">
      <t>コベツ</t>
    </rPh>
    <rPh sb="2" eb="4">
      <t>キノウ</t>
    </rPh>
    <rPh sb="4" eb="6">
      <t>クンレン</t>
    </rPh>
    <rPh sb="6" eb="8">
      <t>ケイカク</t>
    </rPh>
    <rPh sb="9" eb="11">
      <t>サクセイ</t>
    </rPh>
    <rPh sb="18" eb="20">
      <t>リガク</t>
    </rPh>
    <rPh sb="20" eb="23">
      <t>リョウホウシ</t>
    </rPh>
    <rPh sb="23" eb="24">
      <t>トウ</t>
    </rPh>
    <rPh sb="26" eb="28">
      <t>キノウ</t>
    </rPh>
    <rPh sb="28" eb="30">
      <t>クンレン</t>
    </rPh>
    <rPh sb="30" eb="34">
      <t>シドウイントウ</t>
    </rPh>
    <rPh sb="35" eb="36">
      <t>タイ</t>
    </rPh>
    <rPh sb="38" eb="40">
      <t>ニチジョウ</t>
    </rPh>
    <rPh sb="40" eb="42">
      <t>セイカツ</t>
    </rPh>
    <rPh sb="42" eb="43">
      <t>ウエ</t>
    </rPh>
    <rPh sb="44" eb="46">
      <t>リュウイ</t>
    </rPh>
    <rPh sb="46" eb="47">
      <t>テン</t>
    </rPh>
    <rPh sb="48" eb="50">
      <t>カイゴ</t>
    </rPh>
    <rPh sb="51" eb="53">
      <t>クフウ</t>
    </rPh>
    <rPh sb="53" eb="54">
      <t>トウ</t>
    </rPh>
    <rPh sb="55" eb="56">
      <t>タイ</t>
    </rPh>
    <rPh sb="58" eb="60">
      <t>ジョゲン</t>
    </rPh>
    <rPh sb="61" eb="62">
      <t>オコナ</t>
    </rPh>
    <phoneticPr fontId="3"/>
  </si>
  <si>
    <t>理学療法士等は、３月ごとに１回以上指定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rPh sb="0" eb="2">
      <t>リガク</t>
    </rPh>
    <rPh sb="2" eb="5">
      <t>リョウホウシ</t>
    </rPh>
    <rPh sb="5" eb="6">
      <t>トウ</t>
    </rPh>
    <rPh sb="9" eb="10">
      <t>ツキ</t>
    </rPh>
    <rPh sb="14" eb="15">
      <t>カイ</t>
    </rPh>
    <rPh sb="15" eb="17">
      <t>イジョウ</t>
    </rPh>
    <rPh sb="17" eb="19">
      <t>シテイ</t>
    </rPh>
    <rPh sb="19" eb="21">
      <t>ツウショ</t>
    </rPh>
    <rPh sb="21" eb="23">
      <t>カイゴ</t>
    </rPh>
    <rPh sb="23" eb="26">
      <t>ジギョウショ</t>
    </rPh>
    <rPh sb="27" eb="29">
      <t>ホウモン</t>
    </rPh>
    <rPh sb="31" eb="33">
      <t>キノウ</t>
    </rPh>
    <rPh sb="33" eb="35">
      <t>クンレン</t>
    </rPh>
    <rPh sb="35" eb="38">
      <t>シドウイン</t>
    </rPh>
    <rPh sb="38" eb="39">
      <t>トウ</t>
    </rPh>
    <rPh sb="40" eb="42">
      <t>キョウドウ</t>
    </rPh>
    <rPh sb="43" eb="45">
      <t>コベツ</t>
    </rPh>
    <rPh sb="45" eb="47">
      <t>キノウ</t>
    </rPh>
    <rPh sb="47" eb="49">
      <t>クンレン</t>
    </rPh>
    <rPh sb="50" eb="52">
      <t>シンチョク</t>
    </rPh>
    <rPh sb="52" eb="54">
      <t>ジョウキョウ</t>
    </rPh>
    <rPh sb="54" eb="55">
      <t>トウ</t>
    </rPh>
    <rPh sb="59" eb="61">
      <t>ヒョウカ</t>
    </rPh>
    <rPh sb="63" eb="64">
      <t>ウエ</t>
    </rPh>
    <rPh sb="66" eb="68">
      <t>キノウ</t>
    </rPh>
    <rPh sb="68" eb="70">
      <t>クンレン</t>
    </rPh>
    <rPh sb="70" eb="74">
      <t>シドウイントウ</t>
    </rPh>
    <rPh sb="76" eb="79">
      <t>リヨウシャ</t>
    </rPh>
    <rPh sb="79" eb="80">
      <t>マタ</t>
    </rPh>
    <rPh sb="83" eb="85">
      <t>カゾク</t>
    </rPh>
    <rPh sb="86" eb="87">
      <t>タイ</t>
    </rPh>
    <rPh sb="89" eb="91">
      <t>コベツ</t>
    </rPh>
    <rPh sb="91" eb="93">
      <t>キノウ</t>
    </rPh>
    <rPh sb="93" eb="95">
      <t>クンレン</t>
    </rPh>
    <rPh sb="95" eb="97">
      <t>ケイカク</t>
    </rPh>
    <rPh sb="98" eb="100">
      <t>ナイヨウ</t>
    </rPh>
    <rPh sb="101" eb="103">
      <t>ヒョウカ</t>
    </rPh>
    <rPh sb="104" eb="105">
      <t>フク</t>
    </rPh>
    <rPh sb="109" eb="111">
      <t>シンチョク</t>
    </rPh>
    <rPh sb="111" eb="113">
      <t>ジョウキョウ</t>
    </rPh>
    <rPh sb="113" eb="114">
      <t>トウ</t>
    </rPh>
    <rPh sb="115" eb="117">
      <t>セツメイ</t>
    </rPh>
    <rPh sb="118" eb="120">
      <t>キロク</t>
    </rPh>
    <rPh sb="127" eb="129">
      <t>ヒツヨウ</t>
    </rPh>
    <rPh sb="130" eb="131">
      <t>オウ</t>
    </rPh>
    <rPh sb="133" eb="135">
      <t>クンレン</t>
    </rPh>
    <rPh sb="135" eb="137">
      <t>ナイヨウ</t>
    </rPh>
    <rPh sb="138" eb="140">
      <t>ミナオ</t>
    </rPh>
    <rPh sb="141" eb="142">
      <t>トウ</t>
    </rPh>
    <rPh sb="143" eb="144">
      <t>オコナ</t>
    </rPh>
    <phoneticPr fontId="3"/>
  </si>
  <si>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1">
      <t>ゲンゴ</t>
    </rPh>
    <rPh sb="31" eb="34">
      <t>チョウカクシ</t>
    </rPh>
    <rPh sb="35" eb="37">
      <t>カンゴ</t>
    </rPh>
    <rPh sb="37" eb="39">
      <t>ショクイン</t>
    </rPh>
    <rPh sb="40" eb="42">
      <t>ジュウドウ</t>
    </rPh>
    <rPh sb="42" eb="45">
      <t>セイフクシ</t>
    </rPh>
    <rPh sb="48" eb="49">
      <t>マ</t>
    </rPh>
    <rPh sb="54" eb="57">
      <t>シアツシ</t>
    </rPh>
    <rPh sb="60" eb="61">
      <t>シ</t>
    </rPh>
    <rPh sb="61" eb="62">
      <t>マタ</t>
    </rPh>
    <rPh sb="66" eb="67">
      <t>シ</t>
    </rPh>
    <rPh sb="70" eb="71">
      <t>シ</t>
    </rPh>
    <rPh sb="71" eb="72">
      <t>マタ</t>
    </rPh>
    <rPh sb="76" eb="77">
      <t>シ</t>
    </rPh>
    <rPh sb="83" eb="85">
      <t>リガク</t>
    </rPh>
    <rPh sb="85" eb="88">
      <t>リョウホウシ</t>
    </rPh>
    <rPh sb="89" eb="91">
      <t>サギョウ</t>
    </rPh>
    <rPh sb="91" eb="94">
      <t>リョウホウシ</t>
    </rPh>
    <rPh sb="95" eb="97">
      <t>ゲンゴ</t>
    </rPh>
    <rPh sb="97" eb="100">
      <t>チョウカクシ</t>
    </rPh>
    <rPh sb="101" eb="103">
      <t>カンゴ</t>
    </rPh>
    <rPh sb="103" eb="105">
      <t>ショクイン</t>
    </rPh>
    <rPh sb="106" eb="108">
      <t>ジュウドウ</t>
    </rPh>
    <rPh sb="108" eb="111">
      <t>セイフクシ</t>
    </rPh>
    <rPh sb="111" eb="112">
      <t>マタ</t>
    </rPh>
    <rPh sb="115" eb="116">
      <t>マ</t>
    </rPh>
    <rPh sb="121" eb="124">
      <t>シアツシ</t>
    </rPh>
    <rPh sb="125" eb="127">
      <t>シカク</t>
    </rPh>
    <rPh sb="128" eb="129">
      <t>ユウ</t>
    </rPh>
    <rPh sb="131" eb="133">
      <t>キノウ</t>
    </rPh>
    <rPh sb="133" eb="135">
      <t>クンレン</t>
    </rPh>
    <rPh sb="135" eb="138">
      <t>シドウイン</t>
    </rPh>
    <rPh sb="139" eb="141">
      <t>ハイチ</t>
    </rPh>
    <rPh sb="143" eb="146">
      <t>ジギョウショ</t>
    </rPh>
    <rPh sb="148" eb="149">
      <t>ツキ</t>
    </rPh>
    <rPh sb="149" eb="151">
      <t>イジョウ</t>
    </rPh>
    <rPh sb="151" eb="153">
      <t>キノウ</t>
    </rPh>
    <rPh sb="153" eb="155">
      <t>クンレン</t>
    </rPh>
    <rPh sb="155" eb="157">
      <t>シドウ</t>
    </rPh>
    <rPh sb="158" eb="160">
      <t>ジュウジ</t>
    </rPh>
    <rPh sb="162" eb="164">
      <t>ケイケン</t>
    </rPh>
    <rPh sb="165" eb="166">
      <t>ユウ</t>
    </rPh>
    <rPh sb="168" eb="169">
      <t>モノ</t>
    </rPh>
    <rPh sb="170" eb="171">
      <t>カギ</t>
    </rPh>
    <rPh sb="175" eb="176">
      <t>トウ</t>
    </rPh>
    <rPh sb="176" eb="178">
      <t>カサン</t>
    </rPh>
    <rPh sb="183" eb="185">
      <t>リガク</t>
    </rPh>
    <rPh sb="185" eb="188">
      <t>リョウホウシ</t>
    </rPh>
    <rPh sb="188" eb="189">
      <t>トウ</t>
    </rPh>
    <rPh sb="197" eb="198">
      <t>メイ</t>
    </rPh>
    <rPh sb="198" eb="200">
      <t>イジョウ</t>
    </rPh>
    <rPh sb="200" eb="202">
      <t>ハイチ</t>
    </rPh>
    <phoneticPr fontId="3"/>
  </si>
  <si>
    <t>個別機能訓練を行うにあたっては、機能訓練指導員等が共同して、利用者ごとにその目標、目標を踏まえた訓練項目、訓練実施時間、訓練実施回数等を内容とする個別機能訓練計画を作成している。</t>
    <rPh sb="0" eb="2">
      <t>コベツ</t>
    </rPh>
    <rPh sb="2" eb="4">
      <t>キノウ</t>
    </rPh>
    <rPh sb="4" eb="6">
      <t>クンレン</t>
    </rPh>
    <rPh sb="7" eb="8">
      <t>オコナ</t>
    </rPh>
    <rPh sb="16" eb="18">
      <t>キノウ</t>
    </rPh>
    <rPh sb="18" eb="20">
      <t>クンレン</t>
    </rPh>
    <rPh sb="20" eb="24">
      <t>シドウイントウ</t>
    </rPh>
    <rPh sb="25" eb="27">
      <t>キョウドウ</t>
    </rPh>
    <rPh sb="30" eb="33">
      <t>リヨウシャ</t>
    </rPh>
    <rPh sb="38" eb="40">
      <t>モクヒョウ</t>
    </rPh>
    <rPh sb="41" eb="43">
      <t>モクヒョウ</t>
    </rPh>
    <rPh sb="44" eb="45">
      <t>フ</t>
    </rPh>
    <rPh sb="48" eb="50">
      <t>クンレン</t>
    </rPh>
    <rPh sb="50" eb="52">
      <t>コウモク</t>
    </rPh>
    <rPh sb="53" eb="55">
      <t>クンレン</t>
    </rPh>
    <rPh sb="55" eb="57">
      <t>ジッシ</t>
    </rPh>
    <rPh sb="57" eb="59">
      <t>ジカン</t>
    </rPh>
    <rPh sb="60" eb="62">
      <t>クンレン</t>
    </rPh>
    <rPh sb="62" eb="64">
      <t>ジッシ</t>
    </rPh>
    <rPh sb="64" eb="66">
      <t>カイスウ</t>
    </rPh>
    <rPh sb="66" eb="67">
      <t>トウ</t>
    </rPh>
    <rPh sb="68" eb="70">
      <t>ナイヨウ</t>
    </rPh>
    <rPh sb="73" eb="75">
      <t>コベツ</t>
    </rPh>
    <rPh sb="75" eb="77">
      <t>キノウ</t>
    </rPh>
    <rPh sb="77" eb="79">
      <t>クンレン</t>
    </rPh>
    <rPh sb="79" eb="81">
      <t>ケイカク</t>
    </rPh>
    <rPh sb="82" eb="84">
      <t>サクセイ</t>
    </rPh>
    <phoneticPr fontId="3"/>
  </si>
  <si>
    <t>○　個別機能訓練計画書（参考様式）</t>
    <rPh sb="2" eb="4">
      <t>コベツ</t>
    </rPh>
    <rPh sb="4" eb="6">
      <t>キノウ</t>
    </rPh>
    <rPh sb="6" eb="8">
      <t>クンレン</t>
    </rPh>
    <rPh sb="8" eb="11">
      <t>ケイカクショ</t>
    </rPh>
    <rPh sb="12" eb="14">
      <t>サンコウ</t>
    </rPh>
    <rPh sb="14" eb="16">
      <t>ヨウシキ</t>
    </rPh>
    <phoneticPr fontId="3"/>
  </si>
  <si>
    <t>個別機能訓練目標の設定にあたっては、機能訓練指導員等が利用者の居宅を訪問した上で利用者の居宅での生活状況（起居動作、ADL、IADL等の状況）を確認し、その結果や利用者又は家族の意向及び介護支援専門員等の意見も踏まえつつ行っている。</t>
    <rPh sb="0" eb="2">
      <t>コベツ</t>
    </rPh>
    <rPh sb="2" eb="4">
      <t>キノウ</t>
    </rPh>
    <rPh sb="4" eb="6">
      <t>クンレン</t>
    </rPh>
    <rPh sb="6" eb="8">
      <t>モクヒョウ</t>
    </rPh>
    <rPh sb="9" eb="11">
      <t>セッテイ</t>
    </rPh>
    <rPh sb="18" eb="20">
      <t>キノウ</t>
    </rPh>
    <rPh sb="20" eb="22">
      <t>クンレン</t>
    </rPh>
    <rPh sb="22" eb="26">
      <t>シドウイントウ</t>
    </rPh>
    <rPh sb="27" eb="30">
      <t>リヨウシャ</t>
    </rPh>
    <rPh sb="31" eb="33">
      <t>キョタク</t>
    </rPh>
    <rPh sb="34" eb="36">
      <t>ホウモン</t>
    </rPh>
    <rPh sb="38" eb="39">
      <t>ウエ</t>
    </rPh>
    <rPh sb="40" eb="43">
      <t>リヨウシャ</t>
    </rPh>
    <rPh sb="44" eb="46">
      <t>キョタク</t>
    </rPh>
    <rPh sb="48" eb="50">
      <t>セイカツ</t>
    </rPh>
    <rPh sb="50" eb="52">
      <t>ジョウキョウ</t>
    </rPh>
    <rPh sb="53" eb="55">
      <t>キキョ</t>
    </rPh>
    <rPh sb="55" eb="57">
      <t>ドウサ</t>
    </rPh>
    <rPh sb="66" eb="67">
      <t>トウ</t>
    </rPh>
    <rPh sb="68" eb="70">
      <t>ジョウキョウ</t>
    </rPh>
    <rPh sb="72" eb="74">
      <t>カクニン</t>
    </rPh>
    <rPh sb="78" eb="80">
      <t>ケッカ</t>
    </rPh>
    <rPh sb="81" eb="84">
      <t>リヨウシャ</t>
    </rPh>
    <rPh sb="84" eb="85">
      <t>マタ</t>
    </rPh>
    <rPh sb="86" eb="88">
      <t>カゾク</t>
    </rPh>
    <rPh sb="89" eb="91">
      <t>イコウ</t>
    </rPh>
    <rPh sb="91" eb="92">
      <t>オヨ</t>
    </rPh>
    <rPh sb="93" eb="95">
      <t>カイゴ</t>
    </rPh>
    <rPh sb="95" eb="97">
      <t>シエン</t>
    </rPh>
    <rPh sb="97" eb="100">
      <t>センモンイン</t>
    </rPh>
    <rPh sb="100" eb="101">
      <t>トウ</t>
    </rPh>
    <rPh sb="102" eb="104">
      <t>イケン</t>
    </rPh>
    <rPh sb="105" eb="106">
      <t>フ</t>
    </rPh>
    <rPh sb="110" eb="111">
      <t>オコナ</t>
    </rPh>
    <phoneticPr fontId="3"/>
  </si>
  <si>
    <t>○　興味・関心チェックシート（参考様式）
○　生活機能チェックシート（参考様式）</t>
    <rPh sb="2" eb="4">
      <t>キョウミ</t>
    </rPh>
    <rPh sb="5" eb="7">
      <t>カンシン</t>
    </rPh>
    <rPh sb="15" eb="17">
      <t>サンコウ</t>
    </rPh>
    <rPh sb="17" eb="19">
      <t>ヨウシキ</t>
    </rPh>
    <rPh sb="23" eb="25">
      <t>セイカツ</t>
    </rPh>
    <rPh sb="25" eb="27">
      <t>キノウ</t>
    </rPh>
    <rPh sb="35" eb="37">
      <t>サンコウ</t>
    </rPh>
    <rPh sb="37" eb="39">
      <t>ヨウシキ</t>
    </rPh>
    <phoneticPr fontId="3"/>
  </si>
  <si>
    <t>個別機能訓練目標の設定にあたっては、当該利用者の意欲の向上につながるよう長期目標・短期目標のように段階的な目標とするなど可能な限り具体的かつ分かりやすい目標としている。</t>
    <rPh sb="0" eb="2">
      <t>コベツ</t>
    </rPh>
    <rPh sb="2" eb="4">
      <t>キノウ</t>
    </rPh>
    <rPh sb="4" eb="6">
      <t>クンレン</t>
    </rPh>
    <rPh sb="6" eb="8">
      <t>モクヒョウ</t>
    </rPh>
    <rPh sb="9" eb="11">
      <t>セッテイ</t>
    </rPh>
    <rPh sb="18" eb="20">
      <t>トウガイ</t>
    </rPh>
    <rPh sb="20" eb="23">
      <t>リヨウシャ</t>
    </rPh>
    <rPh sb="24" eb="26">
      <t>イヨク</t>
    </rPh>
    <rPh sb="27" eb="29">
      <t>コウジョウ</t>
    </rPh>
    <rPh sb="36" eb="38">
      <t>チョウキ</t>
    </rPh>
    <rPh sb="38" eb="40">
      <t>モクヒョウ</t>
    </rPh>
    <rPh sb="41" eb="43">
      <t>タンキ</t>
    </rPh>
    <rPh sb="43" eb="45">
      <t>モクヒョウ</t>
    </rPh>
    <rPh sb="49" eb="52">
      <t>ダンカイテキ</t>
    </rPh>
    <rPh sb="53" eb="55">
      <t>モクヒョウ</t>
    </rPh>
    <rPh sb="60" eb="62">
      <t>カノウ</t>
    </rPh>
    <rPh sb="63" eb="64">
      <t>カギ</t>
    </rPh>
    <rPh sb="65" eb="68">
      <t>グタイテキ</t>
    </rPh>
    <rPh sb="70" eb="71">
      <t>ワ</t>
    </rPh>
    <rPh sb="76" eb="78">
      <t>モクヒョウ</t>
    </rPh>
    <phoneticPr fontId="3"/>
  </si>
  <si>
    <t>個別機能訓練目標の設定にあたっては、単に身体機能の向上を目指すことのみを目標とするのではなく、日常生活における生活機能の維持・向上を目指すことを含めた目標としている。</t>
    <rPh sb="0" eb="2">
      <t>コベツ</t>
    </rPh>
    <rPh sb="2" eb="4">
      <t>キノウ</t>
    </rPh>
    <rPh sb="4" eb="6">
      <t>クンレン</t>
    </rPh>
    <rPh sb="6" eb="8">
      <t>モクヒョウ</t>
    </rPh>
    <rPh sb="9" eb="11">
      <t>セッテイ</t>
    </rPh>
    <rPh sb="18" eb="19">
      <t>タン</t>
    </rPh>
    <rPh sb="20" eb="22">
      <t>シンタイ</t>
    </rPh>
    <rPh sb="22" eb="24">
      <t>キノウ</t>
    </rPh>
    <rPh sb="25" eb="27">
      <t>コウジョウ</t>
    </rPh>
    <rPh sb="28" eb="30">
      <t>メザ</t>
    </rPh>
    <rPh sb="36" eb="38">
      <t>モクヒョウ</t>
    </rPh>
    <rPh sb="47" eb="49">
      <t>ニチジョウ</t>
    </rPh>
    <rPh sb="49" eb="51">
      <t>セイカツ</t>
    </rPh>
    <rPh sb="55" eb="57">
      <t>セイカツ</t>
    </rPh>
    <rPh sb="57" eb="59">
      <t>キノウ</t>
    </rPh>
    <rPh sb="60" eb="62">
      <t>イジ</t>
    </rPh>
    <rPh sb="63" eb="65">
      <t>コウジョウ</t>
    </rPh>
    <rPh sb="66" eb="68">
      <t>メザ</t>
    </rPh>
    <rPh sb="72" eb="73">
      <t>フク</t>
    </rPh>
    <rPh sb="75" eb="77">
      <t>モクヒョウ</t>
    </rPh>
    <phoneticPr fontId="3"/>
  </si>
  <si>
    <t>個別機能訓練項目の設定にあたっては、利用者の生活機能の向上に資するよう複数の種類の機能訓練項目を準備し、その項目の選択に当たっては、利用者の生活意欲の向上に繋がるよう利用者を援助している。</t>
    <rPh sb="0" eb="2">
      <t>コベツ</t>
    </rPh>
    <rPh sb="2" eb="4">
      <t>キノウ</t>
    </rPh>
    <rPh sb="4" eb="6">
      <t>クンレン</t>
    </rPh>
    <rPh sb="6" eb="8">
      <t>コウモク</t>
    </rPh>
    <rPh sb="9" eb="11">
      <t>セッテイ</t>
    </rPh>
    <rPh sb="18" eb="21">
      <t>リヨウシャ</t>
    </rPh>
    <rPh sb="22" eb="24">
      <t>セイカツ</t>
    </rPh>
    <rPh sb="24" eb="26">
      <t>キノウ</t>
    </rPh>
    <rPh sb="27" eb="29">
      <t>コウジョウ</t>
    </rPh>
    <rPh sb="30" eb="31">
      <t>シ</t>
    </rPh>
    <rPh sb="35" eb="37">
      <t>フクスウ</t>
    </rPh>
    <rPh sb="38" eb="40">
      <t>シュルイ</t>
    </rPh>
    <rPh sb="41" eb="43">
      <t>キノウ</t>
    </rPh>
    <rPh sb="43" eb="45">
      <t>クンレン</t>
    </rPh>
    <rPh sb="45" eb="47">
      <t>コウモク</t>
    </rPh>
    <rPh sb="48" eb="50">
      <t>ジュンビ</t>
    </rPh>
    <rPh sb="54" eb="56">
      <t>コウモク</t>
    </rPh>
    <rPh sb="57" eb="59">
      <t>センタク</t>
    </rPh>
    <rPh sb="60" eb="61">
      <t>ア</t>
    </rPh>
    <rPh sb="66" eb="69">
      <t>リヨウシャ</t>
    </rPh>
    <rPh sb="70" eb="72">
      <t>セイカツ</t>
    </rPh>
    <rPh sb="72" eb="74">
      <t>イヨク</t>
    </rPh>
    <rPh sb="75" eb="77">
      <t>コウジョウ</t>
    </rPh>
    <rPh sb="78" eb="79">
      <t>ツナ</t>
    </rPh>
    <rPh sb="83" eb="86">
      <t>リヨウシャ</t>
    </rPh>
    <rPh sb="87" eb="89">
      <t>エンジョ</t>
    </rPh>
    <phoneticPr fontId="3"/>
  </si>
  <si>
    <t>個別機能訓練は、類似の目標を持ち、同様の訓練項目を選択した５人程度以下の小集団（個別対応含む）に対して機能訓練指導員が直接行い、必要に応じて事業所内外の設備等を用いた実践的かつ反復的な訓練としている。</t>
    <rPh sb="0" eb="2">
      <t>コベツ</t>
    </rPh>
    <rPh sb="2" eb="4">
      <t>キノウ</t>
    </rPh>
    <rPh sb="4" eb="6">
      <t>クンレン</t>
    </rPh>
    <rPh sb="8" eb="10">
      <t>ルイジ</t>
    </rPh>
    <rPh sb="11" eb="13">
      <t>モクヒョウ</t>
    </rPh>
    <rPh sb="14" eb="15">
      <t>モ</t>
    </rPh>
    <rPh sb="17" eb="19">
      <t>ドウヨウ</t>
    </rPh>
    <rPh sb="20" eb="22">
      <t>クンレン</t>
    </rPh>
    <rPh sb="22" eb="24">
      <t>コウモク</t>
    </rPh>
    <rPh sb="25" eb="27">
      <t>センタク</t>
    </rPh>
    <rPh sb="30" eb="31">
      <t>ニン</t>
    </rPh>
    <rPh sb="31" eb="33">
      <t>テイド</t>
    </rPh>
    <rPh sb="33" eb="35">
      <t>イカ</t>
    </rPh>
    <rPh sb="36" eb="39">
      <t>ショウシュウダン</t>
    </rPh>
    <rPh sb="40" eb="42">
      <t>コベツ</t>
    </rPh>
    <rPh sb="42" eb="44">
      <t>タイオウ</t>
    </rPh>
    <rPh sb="44" eb="45">
      <t>フク</t>
    </rPh>
    <rPh sb="48" eb="49">
      <t>タイ</t>
    </rPh>
    <rPh sb="51" eb="53">
      <t>キノウ</t>
    </rPh>
    <rPh sb="53" eb="55">
      <t>クンレン</t>
    </rPh>
    <rPh sb="55" eb="58">
      <t>シドウイン</t>
    </rPh>
    <rPh sb="59" eb="61">
      <t>チョクセツ</t>
    </rPh>
    <rPh sb="61" eb="62">
      <t>オコナ</t>
    </rPh>
    <rPh sb="64" eb="66">
      <t>ヒツヨウ</t>
    </rPh>
    <rPh sb="67" eb="68">
      <t>オウ</t>
    </rPh>
    <rPh sb="70" eb="73">
      <t>ジギョウショ</t>
    </rPh>
    <rPh sb="73" eb="75">
      <t>ナイガイ</t>
    </rPh>
    <rPh sb="76" eb="78">
      <t>セツビ</t>
    </rPh>
    <rPh sb="78" eb="79">
      <t>トウ</t>
    </rPh>
    <rPh sb="80" eb="81">
      <t>モチ</t>
    </rPh>
    <rPh sb="83" eb="86">
      <t>ジッセンテキ</t>
    </rPh>
    <rPh sb="88" eb="91">
      <t>ハンプクテキ</t>
    </rPh>
    <rPh sb="92" eb="94">
      <t>クンレン</t>
    </rPh>
    <phoneticPr fontId="3"/>
  </si>
  <si>
    <t>個別機能訓練を、概ね週１回以上を目安に実施している。</t>
    <rPh sb="0" eb="2">
      <t>コベツ</t>
    </rPh>
    <rPh sb="2" eb="4">
      <t>キノウ</t>
    </rPh>
    <rPh sb="4" eb="6">
      <t>クンレン</t>
    </rPh>
    <rPh sb="8" eb="9">
      <t>オオム</t>
    </rPh>
    <rPh sb="10" eb="11">
      <t>シュウ</t>
    </rPh>
    <rPh sb="12" eb="13">
      <t>カイ</t>
    </rPh>
    <rPh sb="16" eb="18">
      <t>メヤス</t>
    </rPh>
    <rPh sb="19" eb="21">
      <t>ジッシ</t>
    </rPh>
    <phoneticPr fontId="3"/>
  </si>
  <si>
    <t>個別機能訓練時間を、個別機能訓練計画に定めた訓練項目の実施に必要な１回あたりの訓練時間を考慮し、適切に設定している。</t>
    <rPh sb="0" eb="2">
      <t>コベツ</t>
    </rPh>
    <rPh sb="2" eb="4">
      <t>キノウ</t>
    </rPh>
    <rPh sb="4" eb="6">
      <t>クンレン</t>
    </rPh>
    <rPh sb="6" eb="8">
      <t>ジカン</t>
    </rPh>
    <rPh sb="10" eb="12">
      <t>コベツ</t>
    </rPh>
    <rPh sb="12" eb="14">
      <t>キノウ</t>
    </rPh>
    <rPh sb="14" eb="16">
      <t>クンレン</t>
    </rPh>
    <rPh sb="16" eb="18">
      <t>ケイカク</t>
    </rPh>
    <rPh sb="19" eb="20">
      <t>サダ</t>
    </rPh>
    <rPh sb="22" eb="24">
      <t>クンレン</t>
    </rPh>
    <rPh sb="24" eb="26">
      <t>コウモク</t>
    </rPh>
    <rPh sb="27" eb="29">
      <t>ジッシ</t>
    </rPh>
    <rPh sb="30" eb="32">
      <t>ヒツヨウ</t>
    </rPh>
    <rPh sb="34" eb="35">
      <t>カイ</t>
    </rPh>
    <rPh sb="39" eb="41">
      <t>クンレン</t>
    </rPh>
    <rPh sb="41" eb="43">
      <t>ジカン</t>
    </rPh>
    <rPh sb="44" eb="46">
      <t>コウリョ</t>
    </rPh>
    <rPh sb="48" eb="50">
      <t>テキセツ</t>
    </rPh>
    <rPh sb="51" eb="53">
      <t>セッテイ</t>
    </rPh>
    <phoneticPr fontId="3"/>
  </si>
  <si>
    <t>個別機能訓練を開始した後に、個別機能訓練項目や訓練実施時間、個別機能訓練の効果（当該利用者のADL及びIADLの改善状況）等についての評価を行っている。</t>
    <rPh sb="0" eb="2">
      <t>コベツ</t>
    </rPh>
    <rPh sb="2" eb="4">
      <t>キノウ</t>
    </rPh>
    <rPh sb="4" eb="6">
      <t>クンレン</t>
    </rPh>
    <rPh sb="7" eb="9">
      <t>カイシ</t>
    </rPh>
    <rPh sb="11" eb="12">
      <t>ノチ</t>
    </rPh>
    <rPh sb="14" eb="16">
      <t>コベツ</t>
    </rPh>
    <rPh sb="16" eb="18">
      <t>キノウ</t>
    </rPh>
    <rPh sb="18" eb="20">
      <t>クンレン</t>
    </rPh>
    <rPh sb="20" eb="22">
      <t>コウモク</t>
    </rPh>
    <rPh sb="23" eb="25">
      <t>クンレン</t>
    </rPh>
    <rPh sb="25" eb="27">
      <t>ジッシ</t>
    </rPh>
    <rPh sb="27" eb="29">
      <t>ジカン</t>
    </rPh>
    <rPh sb="30" eb="32">
      <t>コベツ</t>
    </rPh>
    <rPh sb="32" eb="34">
      <t>キノウ</t>
    </rPh>
    <rPh sb="34" eb="36">
      <t>クンレン</t>
    </rPh>
    <rPh sb="37" eb="39">
      <t>コウカ</t>
    </rPh>
    <rPh sb="40" eb="42">
      <t>トウガイ</t>
    </rPh>
    <rPh sb="42" eb="45">
      <t>リヨウシャ</t>
    </rPh>
    <rPh sb="49" eb="50">
      <t>オヨ</t>
    </rPh>
    <rPh sb="56" eb="58">
      <t>カイゼン</t>
    </rPh>
    <rPh sb="58" eb="60">
      <t>ジョウキョウ</t>
    </rPh>
    <rPh sb="61" eb="62">
      <t>トウ</t>
    </rPh>
    <rPh sb="67" eb="69">
      <t>ヒョウカ</t>
    </rPh>
    <rPh sb="70" eb="71">
      <t>オコナ</t>
    </rPh>
    <phoneticPr fontId="3"/>
  </si>
  <si>
    <t>個別機能訓練を開始した後に、３月ごとに１回以上、利用者の居宅を訪問し、利用者の居宅での生活状況（起居動作、ADL、IADL等の状況）の確認を行い、利用者又はその家族に対して個別機能訓練の実施状況や個別機能訓練の効果等について説明・記録している。</t>
    <rPh sb="0" eb="2">
      <t>コベツ</t>
    </rPh>
    <rPh sb="2" eb="4">
      <t>キノウ</t>
    </rPh>
    <rPh sb="4" eb="6">
      <t>クンレン</t>
    </rPh>
    <rPh sb="7" eb="9">
      <t>カイシ</t>
    </rPh>
    <rPh sb="11" eb="12">
      <t>ノチ</t>
    </rPh>
    <rPh sb="15" eb="16">
      <t>ツキ</t>
    </rPh>
    <rPh sb="20" eb="21">
      <t>カイ</t>
    </rPh>
    <rPh sb="21" eb="23">
      <t>イジョウ</t>
    </rPh>
    <rPh sb="24" eb="27">
      <t>リヨウシャ</t>
    </rPh>
    <rPh sb="28" eb="30">
      <t>キョタク</t>
    </rPh>
    <rPh sb="31" eb="33">
      <t>ホウモン</t>
    </rPh>
    <rPh sb="35" eb="38">
      <t>リヨウシャ</t>
    </rPh>
    <rPh sb="39" eb="41">
      <t>キョタク</t>
    </rPh>
    <rPh sb="43" eb="45">
      <t>セイカツ</t>
    </rPh>
    <rPh sb="45" eb="47">
      <t>ジョウキョウ</t>
    </rPh>
    <rPh sb="48" eb="50">
      <t>キキョ</t>
    </rPh>
    <rPh sb="50" eb="52">
      <t>ドウサ</t>
    </rPh>
    <rPh sb="61" eb="62">
      <t>トウ</t>
    </rPh>
    <rPh sb="63" eb="65">
      <t>ジョウキョウ</t>
    </rPh>
    <rPh sb="67" eb="69">
      <t>カクニン</t>
    </rPh>
    <rPh sb="70" eb="71">
      <t>オコナ</t>
    </rPh>
    <rPh sb="73" eb="76">
      <t>リヨウシャ</t>
    </rPh>
    <rPh sb="76" eb="77">
      <t>マタ</t>
    </rPh>
    <rPh sb="80" eb="82">
      <t>カゾク</t>
    </rPh>
    <rPh sb="83" eb="84">
      <t>タイ</t>
    </rPh>
    <rPh sb="86" eb="88">
      <t>コベツ</t>
    </rPh>
    <rPh sb="88" eb="90">
      <t>キノウ</t>
    </rPh>
    <rPh sb="90" eb="92">
      <t>クンレン</t>
    </rPh>
    <rPh sb="93" eb="95">
      <t>ジッシ</t>
    </rPh>
    <rPh sb="95" eb="97">
      <t>ジョウキョウ</t>
    </rPh>
    <rPh sb="98" eb="100">
      <t>コベツ</t>
    </rPh>
    <rPh sb="100" eb="102">
      <t>キノウ</t>
    </rPh>
    <rPh sb="102" eb="104">
      <t>クンレン</t>
    </rPh>
    <rPh sb="105" eb="108">
      <t>コウカトウ</t>
    </rPh>
    <rPh sb="112" eb="114">
      <t>セツメイ</t>
    </rPh>
    <rPh sb="115" eb="117">
      <t>キロク</t>
    </rPh>
    <phoneticPr fontId="3"/>
  </si>
  <si>
    <t>個別機能訓練を開始した後に、概ね３月ごと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ADL及びIADLの改善状況）等をふまえた個別機能訓練の目標の見直しや訓練項目の変更など、適切な対応を行っている。</t>
    <rPh sb="0" eb="2">
      <t>コベツ</t>
    </rPh>
    <rPh sb="2" eb="4">
      <t>キノウ</t>
    </rPh>
    <rPh sb="4" eb="6">
      <t>クンレン</t>
    </rPh>
    <rPh sb="7" eb="9">
      <t>カイシ</t>
    </rPh>
    <rPh sb="11" eb="12">
      <t>ノチ</t>
    </rPh>
    <rPh sb="14" eb="15">
      <t>オオム</t>
    </rPh>
    <rPh sb="17" eb="18">
      <t>ツキ</t>
    </rPh>
    <rPh sb="21" eb="22">
      <t>カイ</t>
    </rPh>
    <rPh sb="22" eb="24">
      <t>イジョウ</t>
    </rPh>
    <rPh sb="25" eb="27">
      <t>コベツ</t>
    </rPh>
    <rPh sb="27" eb="29">
      <t>キノウ</t>
    </rPh>
    <rPh sb="29" eb="31">
      <t>クンレン</t>
    </rPh>
    <rPh sb="32" eb="34">
      <t>ジッシ</t>
    </rPh>
    <rPh sb="34" eb="36">
      <t>ジョウキョウ</t>
    </rPh>
    <rPh sb="37" eb="39">
      <t>コベツ</t>
    </rPh>
    <rPh sb="39" eb="41">
      <t>キノウ</t>
    </rPh>
    <rPh sb="41" eb="43">
      <t>クンレン</t>
    </rPh>
    <rPh sb="44" eb="47">
      <t>コウカトウ</t>
    </rPh>
    <rPh sb="52" eb="54">
      <t>トウガイ</t>
    </rPh>
    <rPh sb="54" eb="57">
      <t>リヨウシャ</t>
    </rPh>
    <rPh sb="58" eb="60">
      <t>タントウ</t>
    </rPh>
    <rPh sb="62" eb="64">
      <t>カイゴ</t>
    </rPh>
    <rPh sb="64" eb="66">
      <t>シエン</t>
    </rPh>
    <rPh sb="66" eb="69">
      <t>センモンイン</t>
    </rPh>
    <rPh sb="69" eb="70">
      <t>トウ</t>
    </rPh>
    <rPh sb="72" eb="74">
      <t>テキギ</t>
    </rPh>
    <rPh sb="74" eb="76">
      <t>ホウコク</t>
    </rPh>
    <rPh sb="77" eb="79">
      <t>ソウダン</t>
    </rPh>
    <rPh sb="81" eb="84">
      <t>リヨウシャ</t>
    </rPh>
    <rPh sb="84" eb="85">
      <t>トウ</t>
    </rPh>
    <rPh sb="86" eb="88">
      <t>イコウ</t>
    </rPh>
    <rPh sb="89" eb="91">
      <t>カクニン</t>
    </rPh>
    <rPh sb="92" eb="93">
      <t>ウエ</t>
    </rPh>
    <rPh sb="94" eb="96">
      <t>トウガイ</t>
    </rPh>
    <rPh sb="96" eb="99">
      <t>リヨウシャ</t>
    </rPh>
    <rPh sb="100" eb="101">
      <t>タイ</t>
    </rPh>
    <rPh sb="103" eb="105">
      <t>コベツ</t>
    </rPh>
    <rPh sb="105" eb="107">
      <t>キノウ</t>
    </rPh>
    <rPh sb="107" eb="109">
      <t>クンレン</t>
    </rPh>
    <rPh sb="110" eb="112">
      <t>コウカ</t>
    </rPh>
    <rPh sb="113" eb="114">
      <t>タト</t>
    </rPh>
    <rPh sb="116" eb="118">
      <t>トウガイ</t>
    </rPh>
    <rPh sb="118" eb="121">
      <t>リヨウシャ</t>
    </rPh>
    <rPh sb="125" eb="126">
      <t>オヨ</t>
    </rPh>
    <rPh sb="132" eb="134">
      <t>カイゼン</t>
    </rPh>
    <rPh sb="134" eb="136">
      <t>ジョウキョウ</t>
    </rPh>
    <rPh sb="137" eb="138">
      <t>トウ</t>
    </rPh>
    <rPh sb="143" eb="145">
      <t>コベツ</t>
    </rPh>
    <rPh sb="145" eb="147">
      <t>キノウ</t>
    </rPh>
    <rPh sb="147" eb="149">
      <t>クンレン</t>
    </rPh>
    <rPh sb="150" eb="152">
      <t>モクヒョウ</t>
    </rPh>
    <rPh sb="153" eb="155">
      <t>ミナオ</t>
    </rPh>
    <rPh sb="157" eb="159">
      <t>クンレン</t>
    </rPh>
    <rPh sb="159" eb="161">
      <t>コウモク</t>
    </rPh>
    <rPh sb="162" eb="164">
      <t>ヘンコウ</t>
    </rPh>
    <rPh sb="167" eb="169">
      <t>テキセツ</t>
    </rPh>
    <rPh sb="170" eb="172">
      <t>タイオウ</t>
    </rPh>
    <rPh sb="173" eb="174">
      <t>オコナ</t>
    </rPh>
    <phoneticPr fontId="3"/>
  </si>
  <si>
    <t>個別機能訓練に関する記録（個別機能訓練の目標、目標をふまえた訓練項目、訓練実施時間、個別機能訓練実施者等）は、利用者ごとに保管され、常に当該事業所の個別機能訓練従事者により閲覧が可能であるようにしている。</t>
    <rPh sb="0" eb="2">
      <t>コベツ</t>
    </rPh>
    <rPh sb="2" eb="4">
      <t>キノウ</t>
    </rPh>
    <rPh sb="4" eb="6">
      <t>クンレン</t>
    </rPh>
    <rPh sb="7" eb="8">
      <t>カン</t>
    </rPh>
    <rPh sb="10" eb="12">
      <t>キロク</t>
    </rPh>
    <rPh sb="13" eb="15">
      <t>コベツ</t>
    </rPh>
    <rPh sb="15" eb="17">
      <t>キノウ</t>
    </rPh>
    <rPh sb="17" eb="19">
      <t>クンレン</t>
    </rPh>
    <rPh sb="20" eb="22">
      <t>モクヒョウ</t>
    </rPh>
    <rPh sb="23" eb="25">
      <t>モクヒョウ</t>
    </rPh>
    <rPh sb="30" eb="32">
      <t>クンレン</t>
    </rPh>
    <rPh sb="32" eb="34">
      <t>コウモク</t>
    </rPh>
    <rPh sb="35" eb="37">
      <t>クンレン</t>
    </rPh>
    <rPh sb="37" eb="39">
      <t>ジッシ</t>
    </rPh>
    <rPh sb="39" eb="41">
      <t>ジカン</t>
    </rPh>
    <rPh sb="42" eb="44">
      <t>コベツ</t>
    </rPh>
    <rPh sb="44" eb="46">
      <t>キノウ</t>
    </rPh>
    <rPh sb="46" eb="48">
      <t>クンレン</t>
    </rPh>
    <rPh sb="48" eb="51">
      <t>ジッシシャ</t>
    </rPh>
    <rPh sb="51" eb="52">
      <t>トウ</t>
    </rPh>
    <rPh sb="55" eb="58">
      <t>リヨウシャ</t>
    </rPh>
    <rPh sb="61" eb="63">
      <t>ホカン</t>
    </rPh>
    <rPh sb="66" eb="67">
      <t>ツネ</t>
    </rPh>
    <rPh sb="68" eb="70">
      <t>トウガイ</t>
    </rPh>
    <rPh sb="70" eb="73">
      <t>ジギョウショ</t>
    </rPh>
    <rPh sb="74" eb="76">
      <t>コベツ</t>
    </rPh>
    <rPh sb="76" eb="78">
      <t>キノウ</t>
    </rPh>
    <rPh sb="78" eb="80">
      <t>クンレン</t>
    </rPh>
    <rPh sb="80" eb="83">
      <t>ジュウジシャ</t>
    </rPh>
    <rPh sb="86" eb="88">
      <t>エツラン</t>
    </rPh>
    <rPh sb="89" eb="91">
      <t>カノウ</t>
    </rPh>
    <phoneticPr fontId="3"/>
  </si>
  <si>
    <t>定員超過利用・人員基準欠如が発生していない。</t>
    <rPh sb="0" eb="2">
      <t>テイイン</t>
    </rPh>
    <rPh sb="2" eb="4">
      <t>チョウカ</t>
    </rPh>
    <rPh sb="4" eb="6">
      <t>リヨウ</t>
    </rPh>
    <rPh sb="7" eb="9">
      <t>ジンイン</t>
    </rPh>
    <rPh sb="9" eb="11">
      <t>キジュン</t>
    </rPh>
    <rPh sb="11" eb="13">
      <t>ケツジョ</t>
    </rPh>
    <rPh sb="14" eb="16">
      <t>ハッセイ</t>
    </rPh>
    <phoneticPr fontId="3"/>
  </si>
  <si>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することに加えて、専ら機能訓練指導員の職務に従事する理学療法士等を指定通所介護を行う時間帯を通じて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07" eb="208">
      <t>クワ</t>
    </rPh>
    <rPh sb="211" eb="212">
      <t>モッパ</t>
    </rPh>
    <rPh sb="213" eb="215">
      <t>キノウ</t>
    </rPh>
    <rPh sb="215" eb="217">
      <t>クンレン</t>
    </rPh>
    <rPh sb="217" eb="220">
      <t>シドウイン</t>
    </rPh>
    <rPh sb="221" eb="223">
      <t>ショクム</t>
    </rPh>
    <rPh sb="224" eb="226">
      <t>ジュウジ</t>
    </rPh>
    <rPh sb="228" eb="230">
      <t>リガク</t>
    </rPh>
    <rPh sb="230" eb="233">
      <t>リョウホウシ</t>
    </rPh>
    <rPh sb="233" eb="234">
      <t>トウ</t>
    </rPh>
    <rPh sb="235" eb="237">
      <t>シテイ</t>
    </rPh>
    <rPh sb="237" eb="241">
      <t>ツウショカイゴ</t>
    </rPh>
    <rPh sb="242" eb="243">
      <t>オコナ</t>
    </rPh>
    <rPh sb="244" eb="247">
      <t>ジカンタイ</t>
    </rPh>
    <rPh sb="248" eb="249">
      <t>ツウ</t>
    </rPh>
    <rPh sb="252" eb="253">
      <t>メイ</t>
    </rPh>
    <rPh sb="253" eb="255">
      <t>イジョウ</t>
    </rPh>
    <rPh sb="255" eb="257">
      <t>ハイチ</t>
    </rPh>
    <phoneticPr fontId="3"/>
  </si>
  <si>
    <t>個別機能訓練加算（Ⅱ）</t>
    <phoneticPr fontId="3"/>
  </si>
  <si>
    <t>個別機能県連加算（Ⅰ）イ又はロの基準に適合</t>
    <rPh sb="0" eb="8">
      <t>コベツキノウケンレンカサン</t>
    </rPh>
    <rPh sb="12" eb="13">
      <t>マタ</t>
    </rPh>
    <rPh sb="16" eb="18">
      <t>キジュン</t>
    </rPh>
    <rPh sb="19" eb="21">
      <t>テキゴウ</t>
    </rPh>
    <phoneticPr fontId="3"/>
  </si>
  <si>
    <t>個別機能訓練計画書の内容等の情報を厚生労働省（LIFE)に提出し、機能訓練の実施に当たって、当該情報その他機能訓練の適切かつ有効な実施のために必要な情報を活用</t>
    <phoneticPr fontId="3"/>
  </si>
  <si>
    <t>評価対象者（当該通所介護事業所の利用期間（評価対象利用期間）が６月を超える者）の総数が10人以上</t>
    <rPh sb="0" eb="2">
      <t>ヒョウカ</t>
    </rPh>
    <rPh sb="2" eb="5">
      <t>タイショウシャ</t>
    </rPh>
    <rPh sb="6" eb="8">
      <t>トウガイ</t>
    </rPh>
    <rPh sb="8" eb="10">
      <t>ツウショ</t>
    </rPh>
    <rPh sb="10" eb="12">
      <t>カイゴ</t>
    </rPh>
    <rPh sb="12" eb="15">
      <t>ジギョウショ</t>
    </rPh>
    <rPh sb="16" eb="18">
      <t>リヨウ</t>
    </rPh>
    <rPh sb="18" eb="20">
      <t>キカン</t>
    </rPh>
    <rPh sb="21" eb="23">
      <t>ヒョウカ</t>
    </rPh>
    <rPh sb="23" eb="25">
      <t>タイショウ</t>
    </rPh>
    <rPh sb="25" eb="27">
      <t>リヨウ</t>
    </rPh>
    <rPh sb="27" eb="29">
      <t>キカン</t>
    </rPh>
    <rPh sb="32" eb="33">
      <t>ツキ</t>
    </rPh>
    <rPh sb="34" eb="35">
      <t>コ</t>
    </rPh>
    <rPh sb="37" eb="38">
      <t>モノ</t>
    </rPh>
    <rPh sb="40" eb="42">
      <t>ソウスウ</t>
    </rPh>
    <rPh sb="45" eb="48">
      <t>ニンイジョウ</t>
    </rPh>
    <phoneticPr fontId="3"/>
  </si>
  <si>
    <t>評価対象者全員について、評価対象期間利用者の初月と当該月の翌月から起算して６月目において、ADLを評価し、その評価に基づく値（ADL値）を測定し、測定した日が属する月ごとに厚生労働省（LIFE)に測定を提出</t>
    <rPh sb="0" eb="2">
      <t>ヒョウカ</t>
    </rPh>
    <rPh sb="2" eb="5">
      <t>タイショウシャ</t>
    </rPh>
    <rPh sb="5" eb="7">
      <t>ゼンイン</t>
    </rPh>
    <rPh sb="12" eb="14">
      <t>ヒョウカ</t>
    </rPh>
    <rPh sb="14" eb="16">
      <t>タイショウ</t>
    </rPh>
    <rPh sb="16" eb="18">
      <t>キカン</t>
    </rPh>
    <rPh sb="18" eb="21">
      <t>リヨウシャ</t>
    </rPh>
    <rPh sb="22" eb="24">
      <t>ショゲツ</t>
    </rPh>
    <rPh sb="25" eb="27">
      <t>トウガイ</t>
    </rPh>
    <rPh sb="27" eb="28">
      <t>ツキ</t>
    </rPh>
    <rPh sb="29" eb="31">
      <t>ヨクゲツ</t>
    </rPh>
    <rPh sb="33" eb="35">
      <t>キサン</t>
    </rPh>
    <rPh sb="38" eb="40">
      <t>ツキメ</t>
    </rPh>
    <rPh sb="49" eb="51">
      <t>ヒョウカ</t>
    </rPh>
    <rPh sb="55" eb="57">
      <t>ヒョウカ</t>
    </rPh>
    <rPh sb="58" eb="59">
      <t>モト</t>
    </rPh>
    <rPh sb="61" eb="62">
      <t>アタイ</t>
    </rPh>
    <rPh sb="66" eb="67">
      <t>チ</t>
    </rPh>
    <rPh sb="69" eb="71">
      <t>ソクテイ</t>
    </rPh>
    <rPh sb="73" eb="75">
      <t>ソクテイ</t>
    </rPh>
    <rPh sb="77" eb="78">
      <t>ヒ</t>
    </rPh>
    <rPh sb="79" eb="80">
      <t>ゾク</t>
    </rPh>
    <rPh sb="82" eb="83">
      <t>ツキ</t>
    </rPh>
    <rPh sb="86" eb="88">
      <t>コウセイ</t>
    </rPh>
    <rPh sb="88" eb="91">
      <t>ロウドウショウ</t>
    </rPh>
    <rPh sb="98" eb="100">
      <t>ソクテイ</t>
    </rPh>
    <rPh sb="101" eb="103">
      <t>テイシュツ</t>
    </rPh>
    <phoneticPr fontId="3"/>
  </si>
  <si>
    <t>評価対象者の評価対象利用開始月の翌月から起算して６月目の月に測定したADL値から評価対象利用開始月に測定したADL値を控除して得た値を用いて一定の基準に基づき算定した値の平均値が１以上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3"/>
  </si>
  <si>
    <t>評価対象者全員について、評価対象期間利用者の初月と当該月の翌月から起算して６月目において、ADLを評価し、その評価に基づく値（ADL値）を測定し、測定した日が属する月ごとに厚生労働省（LIFE）に測定を提出</t>
    <rPh sb="0" eb="2">
      <t>ヒョウカ</t>
    </rPh>
    <rPh sb="2" eb="5">
      <t>タイショウシャ</t>
    </rPh>
    <rPh sb="5" eb="7">
      <t>ゼンイン</t>
    </rPh>
    <rPh sb="12" eb="14">
      <t>ヒョウカ</t>
    </rPh>
    <rPh sb="14" eb="16">
      <t>タイショウ</t>
    </rPh>
    <rPh sb="16" eb="18">
      <t>キカン</t>
    </rPh>
    <rPh sb="18" eb="21">
      <t>リヨウシャ</t>
    </rPh>
    <rPh sb="22" eb="24">
      <t>ショゲツ</t>
    </rPh>
    <rPh sb="25" eb="27">
      <t>トウガイ</t>
    </rPh>
    <rPh sb="27" eb="28">
      <t>ツキ</t>
    </rPh>
    <rPh sb="29" eb="31">
      <t>ヨクゲツ</t>
    </rPh>
    <rPh sb="33" eb="35">
      <t>キサン</t>
    </rPh>
    <rPh sb="38" eb="40">
      <t>ツキメ</t>
    </rPh>
    <rPh sb="49" eb="51">
      <t>ヒョウカ</t>
    </rPh>
    <rPh sb="55" eb="57">
      <t>ヒョウカ</t>
    </rPh>
    <rPh sb="58" eb="59">
      <t>モト</t>
    </rPh>
    <rPh sb="61" eb="62">
      <t>アタイ</t>
    </rPh>
    <rPh sb="66" eb="67">
      <t>チ</t>
    </rPh>
    <rPh sb="69" eb="71">
      <t>ソクテイ</t>
    </rPh>
    <rPh sb="73" eb="75">
      <t>ソクテイ</t>
    </rPh>
    <rPh sb="77" eb="78">
      <t>ヒ</t>
    </rPh>
    <rPh sb="79" eb="80">
      <t>ゾク</t>
    </rPh>
    <rPh sb="82" eb="83">
      <t>ツキ</t>
    </rPh>
    <rPh sb="86" eb="88">
      <t>コウセイ</t>
    </rPh>
    <rPh sb="88" eb="91">
      <t>ロウドウショウ</t>
    </rPh>
    <rPh sb="98" eb="100">
      <t>ソクテイ</t>
    </rPh>
    <rPh sb="101" eb="103">
      <t>テイシュツ</t>
    </rPh>
    <phoneticPr fontId="3"/>
  </si>
  <si>
    <t>ＡＤＬ維持等加算（Ⅲ）</t>
    <phoneticPr fontId="3"/>
  </si>
  <si>
    <t>令和３年３月31 日において現に、令和３年度介護報酬改定による改正前のＡＤＬ維持等加算に係る届け出を行っている</t>
    <phoneticPr fontId="3"/>
  </si>
  <si>
    <t>令和３年度介護報酬改定によるADL維持等加算（Ⅰ）又は（Ⅱ）の届出を行っていない</t>
    <rPh sb="0" eb="2">
      <t>レイワ</t>
    </rPh>
    <rPh sb="3" eb="4">
      <t>ネン</t>
    </rPh>
    <rPh sb="17" eb="19">
      <t>イジ</t>
    </rPh>
    <rPh sb="19" eb="20">
      <t>トウ</t>
    </rPh>
    <rPh sb="20" eb="22">
      <t>カサン</t>
    </rPh>
    <rPh sb="25" eb="26">
      <t>マタ</t>
    </rPh>
    <rPh sb="31" eb="33">
      <t>トドケデ</t>
    </rPh>
    <rPh sb="34" eb="35">
      <t>オコナ</t>
    </rPh>
    <phoneticPr fontId="3"/>
  </si>
  <si>
    <t>令和５年３月３１日までの措置である</t>
    <rPh sb="0" eb="2">
      <t>レイワ</t>
    </rPh>
    <rPh sb="3" eb="4">
      <t>ネン</t>
    </rPh>
    <rPh sb="5" eb="6">
      <t>ツキ</t>
    </rPh>
    <rPh sb="8" eb="9">
      <t>ヒ</t>
    </rPh>
    <rPh sb="12" eb="14">
      <t>ソチ</t>
    </rPh>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</si>
  <si>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rPh sb="0" eb="2">
      <t>シテイ</t>
    </rPh>
    <rPh sb="2" eb="4">
      <t>ツウショ</t>
    </rPh>
    <rPh sb="4" eb="6">
      <t>カイゴ</t>
    </rPh>
    <rPh sb="6" eb="9">
      <t>ジギョウショ</t>
    </rPh>
    <rPh sb="13" eb="16">
      <t>ゼンネンド</t>
    </rPh>
    <rPh sb="16" eb="17">
      <t>マタ</t>
    </rPh>
    <rPh sb="18" eb="20">
      <t>サンテイ</t>
    </rPh>
    <rPh sb="20" eb="21">
      <t>ビ</t>
    </rPh>
    <rPh sb="22" eb="23">
      <t>ゾク</t>
    </rPh>
    <rPh sb="25" eb="26">
      <t>ツキ</t>
    </rPh>
    <rPh sb="27" eb="28">
      <t>マエ</t>
    </rPh>
    <rPh sb="29" eb="30">
      <t>ツキ</t>
    </rPh>
    <rPh sb="30" eb="31">
      <t>アイダ</t>
    </rPh>
    <rPh sb="32" eb="35">
      <t>リヨウシャ</t>
    </rPh>
    <rPh sb="36" eb="38">
      <t>ソウスウ</t>
    </rPh>
    <rPh sb="42" eb="44">
      <t>ニチジョウ</t>
    </rPh>
    <rPh sb="44" eb="46">
      <t>セイカツ</t>
    </rPh>
    <rPh sb="47" eb="49">
      <t>シショウ</t>
    </rPh>
    <rPh sb="50" eb="51">
      <t>キタ</t>
    </rPh>
    <rPh sb="58" eb="60">
      <t>ショウジョウ</t>
    </rPh>
    <rPh sb="60" eb="61">
      <t>マタ</t>
    </rPh>
    <rPh sb="62" eb="64">
      <t>コウドウ</t>
    </rPh>
    <rPh sb="65" eb="66">
      <t>ミト</t>
    </rPh>
    <rPh sb="74" eb="76">
      <t>カイゴ</t>
    </rPh>
    <rPh sb="77" eb="79">
      <t>ヒツヨウ</t>
    </rPh>
    <rPh sb="82" eb="85">
      <t>ニンチショウ</t>
    </rPh>
    <rPh sb="86" eb="87">
      <t>モノ</t>
    </rPh>
    <rPh sb="88" eb="90">
      <t>ニチジョウ</t>
    </rPh>
    <rPh sb="90" eb="92">
      <t>セイカツ</t>
    </rPh>
    <rPh sb="92" eb="95">
      <t>ジリツド</t>
    </rPh>
    <rPh sb="102" eb="103">
      <t>マタ</t>
    </rPh>
    <rPh sb="106" eb="108">
      <t>ガイトウ</t>
    </rPh>
    <rPh sb="110" eb="111">
      <t>モノ</t>
    </rPh>
    <rPh sb="113" eb="114">
      <t>シ</t>
    </rPh>
    <rPh sb="116" eb="118">
      <t>ワリアイ</t>
    </rPh>
    <rPh sb="122" eb="123">
      <t>ブン</t>
    </rPh>
    <rPh sb="126" eb="128">
      <t>イジョウ</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</si>
  <si>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認知症介護指導者養成研修、認知症看護に係る適切な研修、認知症介護実践リーダー研修、認知症介護実践者研修の修了者）を１名以上配置している。</t>
    <rPh sb="0" eb="2">
      <t>シテイ</t>
    </rPh>
    <rPh sb="2" eb="4">
      <t>ツウショ</t>
    </rPh>
    <rPh sb="4" eb="6">
      <t>カイゴ</t>
    </rPh>
    <rPh sb="7" eb="8">
      <t>オコナ</t>
    </rPh>
    <rPh sb="9" eb="12">
      <t>ジカンタイ</t>
    </rPh>
    <rPh sb="13" eb="14">
      <t>ツウ</t>
    </rPh>
    <rPh sb="17" eb="18">
      <t>モッパ</t>
    </rPh>
    <rPh sb="19" eb="21">
      <t>トウガイ</t>
    </rPh>
    <rPh sb="21" eb="23">
      <t>シテイ</t>
    </rPh>
    <rPh sb="23" eb="25">
      <t>ツウショ</t>
    </rPh>
    <rPh sb="25" eb="27">
      <t>カイゴ</t>
    </rPh>
    <rPh sb="28" eb="30">
      <t>テイキョウ</t>
    </rPh>
    <rPh sb="31" eb="32">
      <t>ア</t>
    </rPh>
    <rPh sb="34" eb="37">
      <t>ニンチショウ</t>
    </rPh>
    <rPh sb="37" eb="39">
      <t>カイゴ</t>
    </rPh>
    <rPh sb="40" eb="42">
      <t>シドウ</t>
    </rPh>
    <rPh sb="43" eb="44">
      <t>カカ</t>
    </rPh>
    <rPh sb="45" eb="48">
      <t>センモンテキ</t>
    </rPh>
    <rPh sb="49" eb="51">
      <t>ケンシュウ</t>
    </rPh>
    <rPh sb="52" eb="55">
      <t>ニンチショウ</t>
    </rPh>
    <rPh sb="55" eb="57">
      <t>カイゴ</t>
    </rPh>
    <rPh sb="58" eb="59">
      <t>カカ</t>
    </rPh>
    <rPh sb="60" eb="63">
      <t>センモンテキ</t>
    </rPh>
    <rPh sb="64" eb="66">
      <t>ケンシュウ</t>
    </rPh>
    <rPh sb="66" eb="67">
      <t>マタ</t>
    </rPh>
    <rPh sb="68" eb="71">
      <t>ニンチショウ</t>
    </rPh>
    <rPh sb="71" eb="73">
      <t>カイゴ</t>
    </rPh>
    <rPh sb="74" eb="75">
      <t>カカ</t>
    </rPh>
    <rPh sb="76" eb="79">
      <t>ジッセンテキ</t>
    </rPh>
    <rPh sb="80" eb="83">
      <t>ケンシュウトウ</t>
    </rPh>
    <rPh sb="84" eb="86">
      <t>シュウリョウ</t>
    </rPh>
    <rPh sb="88" eb="89">
      <t>モノ</t>
    </rPh>
    <rPh sb="90" eb="93">
      <t>ニンチショウ</t>
    </rPh>
    <rPh sb="93" eb="95">
      <t>カイゴ</t>
    </rPh>
    <rPh sb="95" eb="98">
      <t>シドウシャ</t>
    </rPh>
    <rPh sb="98" eb="100">
      <t>ヨウセイ</t>
    </rPh>
    <rPh sb="100" eb="102">
      <t>ケンシュウ</t>
    </rPh>
    <rPh sb="103" eb="106">
      <t>ニンチショウ</t>
    </rPh>
    <rPh sb="106" eb="108">
      <t>カンゴ</t>
    </rPh>
    <rPh sb="109" eb="110">
      <t>カカ</t>
    </rPh>
    <rPh sb="111" eb="113">
      <t>テキセツ</t>
    </rPh>
    <rPh sb="114" eb="116">
      <t>ケンシュウ</t>
    </rPh>
    <rPh sb="117" eb="120">
      <t>ニンチショウ</t>
    </rPh>
    <rPh sb="120" eb="122">
      <t>カイゴ</t>
    </rPh>
    <rPh sb="122" eb="124">
      <t>ジッセン</t>
    </rPh>
    <rPh sb="128" eb="130">
      <t>ケンシュウ</t>
    </rPh>
    <rPh sb="131" eb="134">
      <t>ニンチショウ</t>
    </rPh>
    <rPh sb="134" eb="136">
      <t>カイゴ</t>
    </rPh>
    <rPh sb="136" eb="139">
      <t>ジッセンシャ</t>
    </rPh>
    <rPh sb="139" eb="141">
      <t>ケンシュウ</t>
    </rPh>
    <rPh sb="142" eb="145">
      <t>シュウリョウシャ</t>
    </rPh>
    <rPh sb="148" eb="149">
      <t>メイ</t>
    </rPh>
    <rPh sb="149" eb="151">
      <t>イジョウ</t>
    </rPh>
    <rPh sb="151" eb="153">
      <t>ハイチ</t>
    </rPh>
    <phoneticPr fontId="3"/>
  </si>
  <si>
    <t>受け入れた若年性認知症利用者（初老期における認知症によって要介護者となった者）ごとに個別に担当者を定めている。</t>
    <rPh sb="0" eb="1">
      <t>ウ</t>
    </rPh>
    <rPh sb="2" eb="3">
      <t>イ</t>
    </rPh>
    <rPh sb="5" eb="8">
      <t>ジャクネンセイ</t>
    </rPh>
    <rPh sb="8" eb="11">
      <t>ニンチショウ</t>
    </rPh>
    <rPh sb="11" eb="14">
      <t>リヨウシャ</t>
    </rPh>
    <rPh sb="15" eb="18">
      <t>ショロウキ</t>
    </rPh>
    <rPh sb="22" eb="25">
      <t>ニンチショウ</t>
    </rPh>
    <rPh sb="29" eb="32">
      <t>ヨウカイゴ</t>
    </rPh>
    <rPh sb="32" eb="33">
      <t>シャ</t>
    </rPh>
    <rPh sb="37" eb="38">
      <t>モノ</t>
    </rPh>
    <rPh sb="42" eb="44">
      <t>コベツ</t>
    </rPh>
    <rPh sb="45" eb="48">
      <t>タントウシャ</t>
    </rPh>
    <rPh sb="49" eb="50">
      <t>サダ</t>
    </rPh>
    <phoneticPr fontId="3"/>
  </si>
  <si>
    <t>担当者を中心に、当該利用者の特性やニーズに応じたサービス提供を行っている。</t>
    <rPh sb="0" eb="3">
      <t>タントウシャ</t>
    </rPh>
    <rPh sb="4" eb="6">
      <t>チュウシン</t>
    </rPh>
    <rPh sb="8" eb="10">
      <t>トウガイ</t>
    </rPh>
    <rPh sb="10" eb="13">
      <t>リヨウシャ</t>
    </rPh>
    <rPh sb="14" eb="16">
      <t>トクセイ</t>
    </rPh>
    <rPh sb="21" eb="22">
      <t>オウ</t>
    </rPh>
    <rPh sb="28" eb="30">
      <t>テイキョウ</t>
    </rPh>
    <rPh sb="31" eb="32">
      <t>オコナ</t>
    </rPh>
    <phoneticPr fontId="3"/>
  </si>
  <si>
    <t>管理栄養士（外部との連携を含む）を１人配置</t>
    <rPh sb="0" eb="2">
      <t>カンリ</t>
    </rPh>
    <rPh sb="2" eb="5">
      <t>エイヨウシ</t>
    </rPh>
    <rPh sb="6" eb="8">
      <t>ガイブ</t>
    </rPh>
    <rPh sb="10" eb="12">
      <t>レンケイ</t>
    </rPh>
    <rPh sb="13" eb="14">
      <t>フク</t>
    </rPh>
    <rPh sb="18" eb="19">
      <t>ニン</t>
    </rPh>
    <rPh sb="19" eb="21">
      <t>ハイチ</t>
    </rPh>
    <phoneticPr fontId="3"/>
  </si>
  <si>
    <t>利用者ごとに管理栄養士、看護職員、介護職員、生活相談員その他の職員が共同で栄養アセスメントを行い、利用者、家族に結果を説明し、相談等に対応</t>
    <rPh sb="0" eb="3">
      <t>リヨウシャ</t>
    </rPh>
    <rPh sb="6" eb="8">
      <t>カンリ</t>
    </rPh>
    <rPh sb="8" eb="11">
      <t>エイヨウシ</t>
    </rPh>
    <rPh sb="12" eb="14">
      <t>カンゴ</t>
    </rPh>
    <rPh sb="14" eb="16">
      <t>ショクイン</t>
    </rPh>
    <rPh sb="17" eb="19">
      <t>カイゴ</t>
    </rPh>
    <rPh sb="19" eb="21">
      <t>ショクイン</t>
    </rPh>
    <rPh sb="22" eb="24">
      <t>セイカツ</t>
    </rPh>
    <rPh sb="24" eb="27">
      <t>ソウダンイン</t>
    </rPh>
    <rPh sb="29" eb="30">
      <t>タ</t>
    </rPh>
    <rPh sb="31" eb="33">
      <t>ショクイン</t>
    </rPh>
    <rPh sb="34" eb="36">
      <t>キョウドウ</t>
    </rPh>
    <rPh sb="37" eb="39">
      <t>エイヨウ</t>
    </rPh>
    <rPh sb="46" eb="47">
      <t>オコナ</t>
    </rPh>
    <rPh sb="49" eb="52">
      <t>リヨウシャ</t>
    </rPh>
    <rPh sb="53" eb="55">
      <t>カゾク</t>
    </rPh>
    <rPh sb="56" eb="58">
      <t>ケッカ</t>
    </rPh>
    <rPh sb="59" eb="61">
      <t>セツメイ</t>
    </rPh>
    <rPh sb="63" eb="65">
      <t>ソウダン</t>
    </rPh>
    <rPh sb="65" eb="66">
      <t>トウ</t>
    </rPh>
    <rPh sb="67" eb="69">
      <t>タイオウ</t>
    </rPh>
    <phoneticPr fontId="3"/>
  </si>
  <si>
    <t>利用者ごとの栄養状態等の情報を厚生労働省（LIFE）へ提出し、当該情報その他栄養管理の適切かつ有効な実施のために必要な情報を活用</t>
    <rPh sb="0" eb="3">
      <t>リヨウシャ</t>
    </rPh>
    <rPh sb="6" eb="8">
      <t>エイヨウ</t>
    </rPh>
    <rPh sb="8" eb="10">
      <t>ジョウタイ</t>
    </rPh>
    <rPh sb="10" eb="11">
      <t>トウ</t>
    </rPh>
    <rPh sb="12" eb="14">
      <t>ジョウホウ</t>
    </rPh>
    <rPh sb="15" eb="17">
      <t>コウセイ</t>
    </rPh>
    <rPh sb="17" eb="20">
      <t>ロウドウショウ</t>
    </rPh>
    <rPh sb="27" eb="29">
      <t>テイシュツ</t>
    </rPh>
    <phoneticPr fontId="3"/>
  </si>
  <si>
    <t>管理栄養士等（看護職員、介護職員、生活相談員その他の職種の者）が共同して利用者ごとの摂食・嚥下機能及び食形態配慮した栄養ケア計画の作成</t>
    <rPh sb="0" eb="2">
      <t>カンリ</t>
    </rPh>
    <rPh sb="2" eb="5">
      <t>エイヨウシ</t>
    </rPh>
    <rPh sb="5" eb="6">
      <t>トウ</t>
    </rPh>
    <rPh sb="7" eb="9">
      <t>カンゴ</t>
    </rPh>
    <rPh sb="9" eb="11">
      <t>ショクイン</t>
    </rPh>
    <rPh sb="12" eb="14">
      <t>カイゴ</t>
    </rPh>
    <rPh sb="14" eb="16">
      <t>ショクイン</t>
    </rPh>
    <rPh sb="17" eb="19">
      <t>セイカツ</t>
    </rPh>
    <rPh sb="19" eb="22">
      <t>ソウダンイン</t>
    </rPh>
    <rPh sb="24" eb="25">
      <t>タ</t>
    </rPh>
    <rPh sb="26" eb="28">
      <t>ショクシュ</t>
    </rPh>
    <rPh sb="29" eb="30">
      <t>モノ</t>
    </rPh>
    <rPh sb="32" eb="34">
      <t>キョウドウ</t>
    </rPh>
    <rPh sb="36" eb="39">
      <t>リヨウシャ</t>
    </rPh>
    <rPh sb="42" eb="44">
      <t>セッショク</t>
    </rPh>
    <rPh sb="45" eb="47">
      <t>エンゲ</t>
    </rPh>
    <rPh sb="47" eb="49">
      <t>キノウ</t>
    </rPh>
    <rPh sb="49" eb="50">
      <t>オヨ</t>
    </rPh>
    <rPh sb="51" eb="52">
      <t>ショク</t>
    </rPh>
    <rPh sb="52" eb="54">
      <t>ケイタイ</t>
    </rPh>
    <rPh sb="54" eb="56">
      <t>ハイリョ</t>
    </rPh>
    <rPh sb="58" eb="60">
      <t>エイヨウ</t>
    </rPh>
    <rPh sb="62" eb="64">
      <t>ケイカク</t>
    </rPh>
    <rPh sb="65" eb="67">
      <t>サクセイ</t>
    </rPh>
    <phoneticPr fontId="3"/>
  </si>
  <si>
    <t>利用者等に対する計画の説明及び同意</t>
    <rPh sb="0" eb="3">
      <t>リヨウシャ</t>
    </rPh>
    <rPh sb="3" eb="4">
      <t>トウ</t>
    </rPh>
    <rPh sb="5" eb="6">
      <t>タイ</t>
    </rPh>
    <rPh sb="8" eb="10">
      <t>ケイカク</t>
    </rPh>
    <rPh sb="11" eb="13">
      <t>セツメイ</t>
    </rPh>
    <rPh sb="13" eb="14">
      <t>オヨ</t>
    </rPh>
    <rPh sb="15" eb="17">
      <t>ドウイ</t>
    </rPh>
    <phoneticPr fontId="3"/>
  </si>
  <si>
    <t>栄養ケア計画に基づく（必要に応じて居宅を訪問し）管理栄養士等による栄養改善サービスの提供、栄養状態等の記録</t>
    <rPh sb="0" eb="2">
      <t>エイヨウ</t>
    </rPh>
    <rPh sb="4" eb="6">
      <t>ケイカク</t>
    </rPh>
    <rPh sb="7" eb="8">
      <t>モト</t>
    </rPh>
    <rPh sb="11" eb="13">
      <t>ヒツヨウ</t>
    </rPh>
    <rPh sb="14" eb="15">
      <t>オウ</t>
    </rPh>
    <rPh sb="17" eb="19">
      <t>キョタク</t>
    </rPh>
    <rPh sb="20" eb="22">
      <t>ホウモン</t>
    </rPh>
    <rPh sb="24" eb="26">
      <t>カンリ</t>
    </rPh>
    <rPh sb="26" eb="29">
      <t>エイヨウシ</t>
    </rPh>
    <rPh sb="29" eb="30">
      <t>トウ</t>
    </rPh>
    <rPh sb="33" eb="35">
      <t>エイヨウ</t>
    </rPh>
    <rPh sb="35" eb="37">
      <t>カイゼン</t>
    </rPh>
    <rPh sb="42" eb="44">
      <t>テイキョウ</t>
    </rPh>
    <rPh sb="45" eb="47">
      <t>エイヨウ</t>
    </rPh>
    <rPh sb="47" eb="49">
      <t>ジョウタイ</t>
    </rPh>
    <rPh sb="49" eb="50">
      <t>トウ</t>
    </rPh>
    <rPh sb="51" eb="53">
      <t>キロク</t>
    </rPh>
    <phoneticPr fontId="3"/>
  </si>
  <si>
    <t>３月ごとに栄養ケア計画の評価、介護支援専門員や主治の医師に対する情報提供</t>
    <rPh sb="1" eb="2">
      <t>ツキ</t>
    </rPh>
    <rPh sb="5" eb="7">
      <t>エイヨウ</t>
    </rPh>
    <rPh sb="9" eb="11">
      <t>ケイカク</t>
    </rPh>
    <rPh sb="12" eb="14">
      <t>ヒョウカ</t>
    </rPh>
    <rPh sb="15" eb="17">
      <t>カイゴ</t>
    </rPh>
    <rPh sb="17" eb="19">
      <t>シエン</t>
    </rPh>
    <rPh sb="19" eb="22">
      <t>センモンイン</t>
    </rPh>
    <rPh sb="23" eb="25">
      <t>シュジ</t>
    </rPh>
    <rPh sb="26" eb="28">
      <t>イシ</t>
    </rPh>
    <rPh sb="29" eb="30">
      <t>タイ</t>
    </rPh>
    <rPh sb="32" eb="34">
      <t>ジョウホウ</t>
    </rPh>
    <rPh sb="34" eb="36">
      <t>テイキョウ</t>
    </rPh>
    <phoneticPr fontId="3"/>
  </si>
  <si>
    <t>月の算定回数２回以下</t>
    <rPh sb="0" eb="1">
      <t>ツキ</t>
    </rPh>
    <rPh sb="2" eb="4">
      <t>サンテイ</t>
    </rPh>
    <rPh sb="4" eb="6">
      <t>カイスウ</t>
    </rPh>
    <rPh sb="7" eb="8">
      <t>カイ</t>
    </rPh>
    <rPh sb="8" eb="10">
      <t>イカ</t>
    </rPh>
    <phoneticPr fontId="3"/>
  </si>
  <si>
    <t>口腔・栄養スクリーニング加算（Ⅰ）</t>
    <rPh sb="0" eb="2">
      <t>コウクウ</t>
    </rPh>
    <rPh sb="3" eb="5">
      <t>エイヨウ</t>
    </rPh>
    <rPh sb="12" eb="14">
      <t>カサン</t>
    </rPh>
    <phoneticPr fontId="3"/>
  </si>
  <si>
    <t>利用開始時および利用中６月ごとに利用者の口腔の健康状態について確認し情報を担当の介護支援専門員に提供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31" eb="33">
      <t>カクニン</t>
    </rPh>
    <rPh sb="34" eb="36">
      <t>ジョウホウ</t>
    </rPh>
    <rPh sb="37" eb="39">
      <t>タントウ</t>
    </rPh>
    <rPh sb="40" eb="42">
      <t>カイゴ</t>
    </rPh>
    <rPh sb="42" eb="44">
      <t>シエン</t>
    </rPh>
    <rPh sb="44" eb="47">
      <t>センモンイン</t>
    </rPh>
    <rPh sb="48" eb="50">
      <t>テイキョウ</t>
    </rPh>
    <phoneticPr fontId="3"/>
  </si>
  <si>
    <t>利用開始時および利用中６月ごとに利用者の栄養状態について確認し情報を担当ケアマネに提供</t>
    <rPh sb="0" eb="2">
      <t>リヨウ</t>
    </rPh>
    <rPh sb="2" eb="5">
      <t>カイシジ</t>
    </rPh>
    <rPh sb="8" eb="11">
      <t>リヨウチュウ</t>
    </rPh>
    <rPh sb="12" eb="13">
      <t>ツキ</t>
    </rPh>
    <rPh sb="16" eb="19">
      <t>リヨウシャ</t>
    </rPh>
    <rPh sb="20" eb="22">
      <t>エイヨウ</t>
    </rPh>
    <rPh sb="22" eb="24">
      <t>ジョウタイ</t>
    </rPh>
    <rPh sb="28" eb="30">
      <t>カクニン</t>
    </rPh>
    <rPh sb="31" eb="33">
      <t>ジョウホウ</t>
    </rPh>
    <rPh sb="34" eb="36">
      <t>タントウ</t>
    </rPh>
    <rPh sb="41" eb="43">
      <t>テイキョウ</t>
    </rPh>
    <phoneticPr fontId="3"/>
  </si>
  <si>
    <t>栄養アセスメント加算を算定している又は当該利用者が栄養改善加算の算定に係る栄養改善サービスを受けている間である若しくは当該栄養改善サービスが終了した日の属する月</t>
    <phoneticPr fontId="3"/>
  </si>
  <si>
    <t>非該当</t>
    <rPh sb="0" eb="1">
      <t>ヒ</t>
    </rPh>
    <rPh sb="1" eb="3">
      <t>ガイトウ</t>
    </rPh>
    <phoneticPr fontId="3"/>
  </si>
  <si>
    <t>口腔機能向上加算の算定に係る口腔機能向上サービスを受けている間である又は当該口腔機能向上サービスが終了した日の属する月</t>
    <phoneticPr fontId="3"/>
  </si>
  <si>
    <t>口腔・栄養スクリーニング加算（Ⅱ）</t>
    <rPh sb="0" eb="2">
      <t>コウクウ</t>
    </rPh>
    <rPh sb="3" eb="5">
      <t>エイヨウ</t>
    </rPh>
    <rPh sb="12" eb="14">
      <t>カサン</t>
    </rPh>
    <phoneticPr fontId="3"/>
  </si>
  <si>
    <t>（１）利用開始時および利用中６月ごとに利用者の口腔の健康状態について確認し情報を担当の介護支援専門員に提供している場合次の①及び②が該当</t>
    <rPh sb="3" eb="5">
      <t>リヨウ</t>
    </rPh>
    <rPh sb="5" eb="8">
      <t>カイシジ</t>
    </rPh>
    <rPh sb="11" eb="14">
      <t>リヨウチュウ</t>
    </rPh>
    <rPh sb="15" eb="16">
      <t>ツキ</t>
    </rPh>
    <rPh sb="19" eb="22">
      <t>リヨウシャ</t>
    </rPh>
    <rPh sb="23" eb="25">
      <t>コウクウ</t>
    </rPh>
    <rPh sb="26" eb="28">
      <t>ケンコウ</t>
    </rPh>
    <rPh sb="28" eb="30">
      <t>ジョウタイ</t>
    </rPh>
    <rPh sb="34" eb="36">
      <t>カクニン</t>
    </rPh>
    <rPh sb="37" eb="39">
      <t>ジョウホウ</t>
    </rPh>
    <rPh sb="40" eb="42">
      <t>タントウ</t>
    </rPh>
    <rPh sb="43" eb="45">
      <t>カイゴ</t>
    </rPh>
    <rPh sb="45" eb="47">
      <t>シエン</t>
    </rPh>
    <rPh sb="47" eb="50">
      <t>センモンイン</t>
    </rPh>
    <rPh sb="51" eb="53">
      <t>テイキョウ</t>
    </rPh>
    <rPh sb="57" eb="59">
      <t>バアイ</t>
    </rPh>
    <rPh sb="59" eb="60">
      <t>ツギ</t>
    </rPh>
    <rPh sb="62" eb="63">
      <t>オヨ</t>
    </rPh>
    <rPh sb="66" eb="68">
      <t>ガイトウ</t>
    </rPh>
    <phoneticPr fontId="3"/>
  </si>
  <si>
    <t>①算定日が属する月が、栄養アセスメント加算を算定している又は当該利用者が栄養改善加算の算定に係る栄養改善サービスを受けている間である若しくは当該栄養改善サービスが終了した日の属する月</t>
    <phoneticPr fontId="3"/>
  </si>
  <si>
    <t>②算定日が属する月が、当該利用者が口腔機能向上加算の算定に係る口腔機能向上サービスを受けている間及び当該口腔機能向上サービスが終了した日の属する月ではない</t>
    <phoneticPr fontId="3"/>
  </si>
  <si>
    <t>（２）利用開始時および利用中６月ごとに利用者の栄養状態について確認し情報を担当ケアマネに提供している場合次の①及び②が該当</t>
    <rPh sb="3" eb="5">
      <t>リヨウ</t>
    </rPh>
    <rPh sb="5" eb="8">
      <t>カイシジ</t>
    </rPh>
    <rPh sb="11" eb="14">
      <t>リヨウチュウ</t>
    </rPh>
    <rPh sb="15" eb="16">
      <t>ツキ</t>
    </rPh>
    <rPh sb="19" eb="22">
      <t>リヨウシャ</t>
    </rPh>
    <rPh sb="23" eb="25">
      <t>エイヨウ</t>
    </rPh>
    <rPh sb="25" eb="27">
      <t>ジョウタイ</t>
    </rPh>
    <rPh sb="31" eb="33">
      <t>カクニン</t>
    </rPh>
    <rPh sb="34" eb="36">
      <t>ジョウホウ</t>
    </rPh>
    <rPh sb="37" eb="39">
      <t>タントウ</t>
    </rPh>
    <rPh sb="44" eb="46">
      <t>テイキョウ</t>
    </rPh>
    <rPh sb="50" eb="52">
      <t>バアイ</t>
    </rPh>
    <rPh sb="52" eb="53">
      <t>ツギ</t>
    </rPh>
    <rPh sb="55" eb="56">
      <t>オヨ</t>
    </rPh>
    <rPh sb="59" eb="61">
      <t>ガイトウ</t>
    </rPh>
    <phoneticPr fontId="3"/>
  </si>
  <si>
    <t>①算定日が属する月が、栄養アセスメント加算を算定していない、かつ、当該利用者が栄養改善加算の算定に係る栄養改善サービスを受けている間又は当該栄養改善サービスが終了した日の属する月ではない</t>
    <phoneticPr fontId="3"/>
  </si>
  <si>
    <t>②算定日が属する月が、当該利用者が口腔機能向上加算の算定に係る口腔機能向上サービスを受けている間及び当該口腔機能向上サービスが終了した日の属する月</t>
    <phoneticPr fontId="3"/>
  </si>
  <si>
    <t>（１）又は（２）に該当</t>
    <rPh sb="3" eb="4">
      <t>マタ</t>
    </rPh>
    <rPh sb="9" eb="11">
      <t>ガイトウ</t>
    </rPh>
    <phoneticPr fontId="3"/>
  </si>
  <si>
    <t>口腔機能向上加算（Ⅰ）</t>
    <rPh sb="0" eb="2">
      <t>コウクウ</t>
    </rPh>
    <rPh sb="2" eb="4">
      <t>キノウ</t>
    </rPh>
    <rPh sb="4" eb="6">
      <t>コウジョウ</t>
    </rPh>
    <rPh sb="6" eb="8">
      <t>カサン</t>
    </rPh>
    <phoneticPr fontId="3"/>
  </si>
  <si>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3"/>
  </si>
  <si>
    <t>言語聴覚士、歯科衛生士、看護職員、介護職員、生活相談員その他の職種の者が共同して口腔機能改善管理指導計画の作成</t>
    <rPh sb="0" eb="2">
      <t>ゲンゴ</t>
    </rPh>
    <rPh sb="2" eb="5">
      <t>チョウカクシ</t>
    </rPh>
    <rPh sb="6" eb="8">
      <t>シカ</t>
    </rPh>
    <rPh sb="8" eb="11">
      <t>エイセイシ</t>
    </rPh>
    <rPh sb="12" eb="14">
      <t>カンゴ</t>
    </rPh>
    <rPh sb="14" eb="16">
      <t>ショクイン</t>
    </rPh>
    <rPh sb="17" eb="19">
      <t>カイゴ</t>
    </rPh>
    <rPh sb="19" eb="21">
      <t>ショクイン</t>
    </rPh>
    <rPh sb="22" eb="24">
      <t>セイカツ</t>
    </rPh>
    <rPh sb="24" eb="27">
      <t>ソウダンイン</t>
    </rPh>
    <rPh sb="29" eb="30">
      <t>タ</t>
    </rPh>
    <rPh sb="31" eb="33">
      <t>ショクシュ</t>
    </rPh>
    <rPh sb="34" eb="35">
      <t>モノ</t>
    </rPh>
    <rPh sb="36" eb="38">
      <t>キョウドウ</t>
    </rPh>
    <rPh sb="40" eb="42">
      <t>コウクウ</t>
    </rPh>
    <rPh sb="42" eb="44">
      <t>キノウ</t>
    </rPh>
    <rPh sb="44" eb="46">
      <t>カイゼン</t>
    </rPh>
    <rPh sb="46" eb="48">
      <t>カンリ</t>
    </rPh>
    <rPh sb="48" eb="50">
      <t>シドウ</t>
    </rPh>
    <rPh sb="50" eb="52">
      <t>ケイカク</t>
    </rPh>
    <rPh sb="53" eb="55">
      <t>サクセイ</t>
    </rPh>
    <phoneticPr fontId="3"/>
  </si>
  <si>
    <t>口腔機能改善管理指導計画に基づく言語聴覚士、歯科衛生士又は看護職員による口腔機能向上サービスの提供、定期的な記録作成</t>
    <rPh sb="10" eb="12">
      <t>ケイカク</t>
    </rPh>
    <rPh sb="13" eb="14">
      <t>モト</t>
    </rPh>
    <rPh sb="16" eb="18">
      <t>ゲンゴ</t>
    </rPh>
    <rPh sb="18" eb="21">
      <t>チョウカクシ</t>
    </rPh>
    <rPh sb="22" eb="24">
      <t>シカ</t>
    </rPh>
    <rPh sb="24" eb="27">
      <t>エイセイシ</t>
    </rPh>
    <rPh sb="27" eb="28">
      <t>マタ</t>
    </rPh>
    <rPh sb="29" eb="31">
      <t>カンゴ</t>
    </rPh>
    <rPh sb="31" eb="33">
      <t>ショクイン</t>
    </rPh>
    <rPh sb="36" eb="38">
      <t>コウクウ</t>
    </rPh>
    <rPh sb="38" eb="40">
      <t>キノウ</t>
    </rPh>
    <rPh sb="40" eb="42">
      <t>コウジョウ</t>
    </rPh>
    <rPh sb="47" eb="49">
      <t>テイキョウ</t>
    </rPh>
    <rPh sb="50" eb="53">
      <t>テイキテキ</t>
    </rPh>
    <rPh sb="54" eb="56">
      <t>キロク</t>
    </rPh>
    <rPh sb="56" eb="58">
      <t>サクセイ</t>
    </rPh>
    <phoneticPr fontId="3"/>
  </si>
  <si>
    <t>利用者毎の口腔機能改善管理指導計画の進捗状況を定期的に評価、３月ごとに口腔機能のの状態の評価を行い、介護支援専門員、主治の医師・歯科医師への情報提供</t>
    <rPh sb="0" eb="3">
      <t>リヨウシャ</t>
    </rPh>
    <rPh sb="3" eb="4">
      <t>ゴト</t>
    </rPh>
    <rPh sb="15" eb="17">
      <t>ケイカク</t>
    </rPh>
    <rPh sb="18" eb="20">
      <t>シンチョク</t>
    </rPh>
    <rPh sb="20" eb="22">
      <t>ジョウキョウ</t>
    </rPh>
    <rPh sb="23" eb="26">
      <t>テイキテキ</t>
    </rPh>
    <rPh sb="27" eb="29">
      <t>ヒョウカ</t>
    </rPh>
    <rPh sb="31" eb="32">
      <t>ツキ</t>
    </rPh>
    <rPh sb="35" eb="37">
      <t>コウクウ</t>
    </rPh>
    <rPh sb="37" eb="39">
      <t>キノウ</t>
    </rPh>
    <rPh sb="41" eb="43">
      <t>ジョウタイ</t>
    </rPh>
    <rPh sb="44" eb="46">
      <t>ヒョウカ</t>
    </rPh>
    <rPh sb="47" eb="48">
      <t>オコナ</t>
    </rPh>
    <rPh sb="50" eb="52">
      <t>カイゴ</t>
    </rPh>
    <rPh sb="52" eb="54">
      <t>シエン</t>
    </rPh>
    <rPh sb="54" eb="57">
      <t>センモンイン</t>
    </rPh>
    <rPh sb="58" eb="60">
      <t>シュジ</t>
    </rPh>
    <rPh sb="61" eb="63">
      <t>イシ</t>
    </rPh>
    <rPh sb="64" eb="68">
      <t>シカイシ</t>
    </rPh>
    <rPh sb="70" eb="72">
      <t>ジョウホウ</t>
    </rPh>
    <rPh sb="72" eb="74">
      <t>テイキョウ</t>
    </rPh>
    <phoneticPr fontId="3"/>
  </si>
  <si>
    <t>医療における対応の必要性</t>
    <rPh sb="0" eb="2">
      <t>イリョウ</t>
    </rPh>
    <rPh sb="6" eb="8">
      <t>タイオウ</t>
    </rPh>
    <rPh sb="9" eb="12">
      <t>ヒツヨウセイ</t>
    </rPh>
    <phoneticPr fontId="3"/>
  </si>
  <si>
    <t>口腔機能向上加算(Ⅱ)</t>
    <phoneticPr fontId="3"/>
  </si>
  <si>
    <t>利用者毎の口腔機能改善管理指導計画の進捗状況を定期的に評価、３月ごとに口腔機能のの状態の評価を行い、介護支援専門員、主治の医師・歯科医師への情報提供</t>
    <rPh sb="0" eb="3">
      <t>リヨウシャ</t>
    </rPh>
    <rPh sb="3" eb="4">
      <t>ゴト</t>
    </rPh>
    <rPh sb="15" eb="17">
      <t>ケイカク</t>
    </rPh>
    <rPh sb="18" eb="20">
      <t>シンチョク</t>
    </rPh>
    <rPh sb="20" eb="22">
      <t>ジョウキョウ</t>
    </rPh>
    <rPh sb="23" eb="26">
      <t>テイキテキ</t>
    </rPh>
    <rPh sb="27" eb="29">
      <t>ヒョウカ</t>
    </rPh>
    <rPh sb="50" eb="52">
      <t>カイゴ</t>
    </rPh>
    <rPh sb="52" eb="54">
      <t>シエン</t>
    </rPh>
    <rPh sb="54" eb="57">
      <t>センモンイン</t>
    </rPh>
    <rPh sb="58" eb="60">
      <t>シュジ</t>
    </rPh>
    <rPh sb="61" eb="63">
      <t>イシ</t>
    </rPh>
    <rPh sb="64" eb="68">
      <t>シカイシ</t>
    </rPh>
    <rPh sb="70" eb="72">
      <t>ジョウホウ</t>
    </rPh>
    <rPh sb="72" eb="74">
      <t>テイキョウ</t>
    </rPh>
    <phoneticPr fontId="3"/>
  </si>
  <si>
    <t>利用者ごとの口腔機能改善管理指導計画等の内容等の情報を厚生労働省（LIFE）へのデータ提出とフィードバックの活用</t>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7" eb="29">
      <t>コウセイ</t>
    </rPh>
    <rPh sb="29" eb="32">
      <t>ロウドウショウ</t>
    </rPh>
    <phoneticPr fontId="3"/>
  </si>
  <si>
    <t>利用者ごとのＡＤＬ値（ＡＤＬの評価に基づき測定し値）、栄養状態、口腔機能、認知症の状況その他の利用者の心身の状況等に係る基本的な情報を、厚生労働省（LIFE)に提出</t>
    <phoneticPr fontId="3"/>
  </si>
  <si>
    <t>必要に応じて通所介護計画を見直すなど、指定通所介護の提供に当たって、厚生労働省に提出する情報その他指定通所介護を適切かつ有効に提供するために必要な情報を活用している</t>
    <rPh sb="34" eb="36">
      <t>コウセイ</t>
    </rPh>
    <rPh sb="36" eb="39">
      <t>ロウドウショウ</t>
    </rPh>
    <rPh sb="40" eb="42">
      <t>テイシュツ</t>
    </rPh>
    <phoneticPr fontId="3"/>
  </si>
  <si>
    <t>指定通所介護事業所と同一建物に居住する者又は指定通所介護事業所と同一建物から当該指定通所介護事業所に通う者に対し指定通所介護を行った場合（傷病により一時的に送迎が必要であると認められる利用者その他やむを得ない事情により送迎が必要と認められる利用者に対して送迎を行った場合を除く。）</t>
    <rPh sb="0" eb="2">
      <t>シテイ</t>
    </rPh>
    <rPh sb="2" eb="4">
      <t>ツウショ</t>
    </rPh>
    <rPh sb="4" eb="6">
      <t>カイゴ</t>
    </rPh>
    <rPh sb="6" eb="9">
      <t>ジギョウショ</t>
    </rPh>
    <rPh sb="10" eb="12">
      <t>ドウイツ</t>
    </rPh>
    <rPh sb="12" eb="14">
      <t>タテモノ</t>
    </rPh>
    <rPh sb="15" eb="17">
      <t>キョジュウ</t>
    </rPh>
    <rPh sb="19" eb="20">
      <t>モノ</t>
    </rPh>
    <rPh sb="20" eb="21">
      <t>マタ</t>
    </rPh>
    <rPh sb="22" eb="24">
      <t>シテイ</t>
    </rPh>
    <rPh sb="24" eb="26">
      <t>ツウショ</t>
    </rPh>
    <rPh sb="26" eb="28">
      <t>カイゴ</t>
    </rPh>
    <rPh sb="28" eb="31">
      <t>ジギョウショ</t>
    </rPh>
    <rPh sb="32" eb="34">
      <t>ドウイツ</t>
    </rPh>
    <rPh sb="34" eb="36">
      <t>タテモノ</t>
    </rPh>
    <rPh sb="38" eb="40">
      <t>トウガイ</t>
    </rPh>
    <rPh sb="40" eb="42">
      <t>シテイ</t>
    </rPh>
    <rPh sb="42" eb="44">
      <t>ツウショ</t>
    </rPh>
    <rPh sb="44" eb="46">
      <t>カイゴ</t>
    </rPh>
    <rPh sb="46" eb="49">
      <t>ジギョウショ</t>
    </rPh>
    <rPh sb="50" eb="51">
      <t>カヨ</t>
    </rPh>
    <rPh sb="52" eb="53">
      <t>モノ</t>
    </rPh>
    <rPh sb="54" eb="55">
      <t>タイ</t>
    </rPh>
    <rPh sb="56" eb="58">
      <t>シテイ</t>
    </rPh>
    <rPh sb="58" eb="60">
      <t>ツウショ</t>
    </rPh>
    <rPh sb="60" eb="62">
      <t>カイゴ</t>
    </rPh>
    <rPh sb="63" eb="64">
      <t>オコナ</t>
    </rPh>
    <rPh sb="66" eb="68">
      <t>バアイ</t>
    </rPh>
    <rPh sb="69" eb="71">
      <t>ショウビョウ</t>
    </rPh>
    <rPh sb="74" eb="77">
      <t>イチジテキ</t>
    </rPh>
    <rPh sb="78" eb="80">
      <t>ソウゲイ</t>
    </rPh>
    <rPh sb="81" eb="83">
      <t>ヒツヨウ</t>
    </rPh>
    <rPh sb="87" eb="88">
      <t>ミト</t>
    </rPh>
    <rPh sb="92" eb="95">
      <t>リヨウシャ</t>
    </rPh>
    <rPh sb="97" eb="98">
      <t>ホカ</t>
    </rPh>
    <rPh sb="101" eb="102">
      <t>エ</t>
    </rPh>
    <rPh sb="104" eb="106">
      <t>ジジョウ</t>
    </rPh>
    <rPh sb="109" eb="111">
      <t>ソウゲイ</t>
    </rPh>
    <rPh sb="112" eb="114">
      <t>ヒツヨウ</t>
    </rPh>
    <rPh sb="115" eb="116">
      <t>ミト</t>
    </rPh>
    <rPh sb="120" eb="123">
      <t>リヨウシャ</t>
    </rPh>
    <rPh sb="124" eb="125">
      <t>タイ</t>
    </rPh>
    <rPh sb="127" eb="129">
      <t>ソウゲイ</t>
    </rPh>
    <rPh sb="130" eb="131">
      <t>オコナ</t>
    </rPh>
    <rPh sb="133" eb="135">
      <t>バアイ</t>
    </rPh>
    <rPh sb="136" eb="137">
      <t>ノゾ</t>
    </rPh>
    <phoneticPr fontId="3"/>
  </si>
  <si>
    <t>指定通所介護事業所の従業者が、利用者に対し、その居宅と指定通所介護事業所との間の送迎を行わない場合</t>
    <rPh sb="0" eb="2">
      <t>シテイ</t>
    </rPh>
    <rPh sb="2" eb="4">
      <t>ツウショ</t>
    </rPh>
    <rPh sb="4" eb="6">
      <t>カイゴ</t>
    </rPh>
    <rPh sb="6" eb="9">
      <t>ジギョウショ</t>
    </rPh>
    <rPh sb="10" eb="13">
      <t>ジュウギョウシャ</t>
    </rPh>
    <rPh sb="15" eb="18">
      <t>リヨウシャ</t>
    </rPh>
    <rPh sb="19" eb="20">
      <t>タイ</t>
    </rPh>
    <rPh sb="24" eb="26">
      <t>キョタク</t>
    </rPh>
    <rPh sb="27" eb="29">
      <t>シテイ</t>
    </rPh>
    <rPh sb="29" eb="31">
      <t>ツウショ</t>
    </rPh>
    <rPh sb="31" eb="33">
      <t>カイゴ</t>
    </rPh>
    <rPh sb="33" eb="36">
      <t>ジギョウショ</t>
    </rPh>
    <rPh sb="38" eb="39">
      <t>アイダ</t>
    </rPh>
    <rPh sb="40" eb="42">
      <t>ソウゲイ</t>
    </rPh>
    <rPh sb="43" eb="44">
      <t>オコナ</t>
    </rPh>
    <rPh sb="47" eb="49">
      <t>バアイ</t>
    </rPh>
    <phoneticPr fontId="3"/>
  </si>
  <si>
    <t>１ 次の（１）又は（２）に該当</t>
    <rPh sb="2" eb="3">
      <t>ツギ</t>
    </rPh>
    <rPh sb="7" eb="8">
      <t>マタ</t>
    </rPh>
    <rPh sb="13" eb="15">
      <t>ガイトウ</t>
    </rPh>
    <phoneticPr fontId="3"/>
  </si>
  <si>
    <t>（１） 介護職員の総数のうち介護福祉士の割合が100分の70以上</t>
    <rPh sb="9" eb="11">
      <t>ソウスウ</t>
    </rPh>
    <rPh sb="20" eb="22">
      <t>ワリアイ</t>
    </rPh>
    <rPh sb="26" eb="27">
      <t>ブン</t>
    </rPh>
    <rPh sb="30" eb="32">
      <t>イジョウ</t>
    </rPh>
    <phoneticPr fontId="3"/>
  </si>
  <si>
    <t>（２）　介護職員の総数のうち勤続年数10年以上の介護福祉士の割合が100分の25以上</t>
    <rPh sb="4" eb="6">
      <t>カイゴ</t>
    </rPh>
    <rPh sb="6" eb="8">
      <t>ショクイン</t>
    </rPh>
    <rPh sb="9" eb="11">
      <t>ソウスウ</t>
    </rPh>
    <rPh sb="14" eb="16">
      <t>キンゾク</t>
    </rPh>
    <rPh sb="16" eb="18">
      <t>ネンスウ</t>
    </rPh>
    <rPh sb="20" eb="23">
      <t>ネンイジョウ</t>
    </rPh>
    <rPh sb="24" eb="26">
      <t>カイゴ</t>
    </rPh>
    <rPh sb="26" eb="29">
      <t>フクシシ</t>
    </rPh>
    <rPh sb="30" eb="32">
      <t>ワリアイ</t>
    </rPh>
    <rPh sb="36" eb="37">
      <t>ブン</t>
    </rPh>
    <rPh sb="40" eb="42">
      <t>イジョウ</t>
    </rPh>
    <phoneticPr fontId="3"/>
  </si>
  <si>
    <t>２ 定員、人員基準に適合</t>
    <phoneticPr fontId="3"/>
  </si>
  <si>
    <t>３　サービス提供体制強化加算（Ⅱ）及び（Ⅲ）を算定していない</t>
    <rPh sb="6" eb="14">
      <t>テイキョウタイセイキョウカカサン</t>
    </rPh>
    <rPh sb="17" eb="18">
      <t>オヨ</t>
    </rPh>
    <rPh sb="23" eb="25">
      <t>サンテイ</t>
    </rPh>
    <phoneticPr fontId="3"/>
  </si>
  <si>
    <t>１ 介護職員の総数のうち介護福祉士の割合が100分の50以上</t>
    <rPh sb="2" eb="4">
      <t>カイゴ</t>
    </rPh>
    <rPh sb="4" eb="6">
      <t>ショクイン</t>
    </rPh>
    <rPh sb="7" eb="9">
      <t>ソウスウ</t>
    </rPh>
    <rPh sb="12" eb="14">
      <t>カイゴ</t>
    </rPh>
    <rPh sb="14" eb="17">
      <t>フクシシ</t>
    </rPh>
    <rPh sb="18" eb="20">
      <t>ワリアイ</t>
    </rPh>
    <rPh sb="24" eb="25">
      <t>ブン</t>
    </rPh>
    <rPh sb="28" eb="30">
      <t>イジョウ</t>
    </rPh>
    <phoneticPr fontId="3"/>
  </si>
  <si>
    <t>３ サービス提供体制強化加算（Ⅰ）及び（Ⅲ）を算定していない</t>
    <phoneticPr fontId="3"/>
  </si>
  <si>
    <t>１　次の（１）又は（２）に該当</t>
    <rPh sb="2" eb="3">
      <t>ツギ</t>
    </rPh>
    <rPh sb="7" eb="8">
      <t>マタ</t>
    </rPh>
    <rPh sb="13" eb="15">
      <t>ガイトウ</t>
    </rPh>
    <phoneticPr fontId="3"/>
  </si>
  <si>
    <t>（１） 介護職員の総数のうち介護福祉士の割合が100分の40以上</t>
    <rPh sb="9" eb="11">
      <t>ソウスウ</t>
    </rPh>
    <rPh sb="20" eb="22">
      <t>ワリアイ</t>
    </rPh>
    <rPh sb="26" eb="27">
      <t>ブン</t>
    </rPh>
    <rPh sb="30" eb="32">
      <t>イジョウ</t>
    </rPh>
    <phoneticPr fontId="3"/>
  </si>
  <si>
    <t>（２）直接提供する職員の総数のうち勤続年数７年以上の者の割合が100分の30以上</t>
    <rPh sb="5" eb="7">
      <t>テイキョウ</t>
    </rPh>
    <rPh sb="12" eb="14">
      <t>ソウスウ</t>
    </rPh>
    <rPh sb="26" eb="27">
      <t>モノ</t>
    </rPh>
    <rPh sb="28" eb="30">
      <t>ワリアイ</t>
    </rPh>
    <rPh sb="34" eb="35">
      <t>ブン</t>
    </rPh>
    <rPh sb="38" eb="40">
      <t>イジョウ</t>
    </rPh>
    <phoneticPr fontId="3"/>
  </si>
  <si>
    <t>３ サービス提供体制強化加算（Ⅰ）及び（Ⅱ）を算定していない</t>
    <phoneticPr fontId="3"/>
  </si>
  <si>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3"/>
  </si>
  <si>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3"/>
  </si>
  <si>
    <t>２　介護職員処遇改善計画書の作成、周知、届出</t>
    <rPh sb="8" eb="10">
      <t>カイゼン</t>
    </rPh>
    <rPh sb="10" eb="13">
      <t>ケイカクショ</t>
    </rPh>
    <rPh sb="14" eb="16">
      <t>サクセイ</t>
    </rPh>
    <rPh sb="17" eb="19">
      <t>シュウチ</t>
    </rPh>
    <rPh sb="20" eb="22">
      <t>トドケデ</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</si>
  <si>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</si>
  <si>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3"/>
  </si>
  <si>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3"/>
  </si>
  <si>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3"/>
  </si>
  <si>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3"/>
  </si>
  <si>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3"/>
  </si>
  <si>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3"/>
  </si>
  <si>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3"/>
  </si>
  <si>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3"/>
  </si>
  <si>
    <t>４　処遇改善の実施の報告</t>
    <rPh sb="2" eb="4">
      <t>ショグウ</t>
    </rPh>
    <rPh sb="4" eb="6">
      <t>カイゼン</t>
    </rPh>
    <rPh sb="7" eb="9">
      <t>ジッシ</t>
    </rPh>
    <rPh sb="10" eb="12">
      <t>ホウコク</t>
    </rPh>
    <phoneticPr fontId="3"/>
  </si>
  <si>
    <t>５　サービス提供体制強化加算（Ⅰ）又は（Ⅱ）の届出</t>
    <rPh sb="6" eb="8">
      <t>テイキョウ</t>
    </rPh>
    <rPh sb="8" eb="10">
      <t>タイセイ</t>
    </rPh>
    <rPh sb="10" eb="12">
      <t>キョウカ</t>
    </rPh>
    <rPh sb="12" eb="14">
      <t>カサン</t>
    </rPh>
    <rPh sb="17" eb="18">
      <t>マタ</t>
    </rPh>
    <rPh sb="23" eb="25">
      <t>トドケデ</t>
    </rPh>
    <phoneticPr fontId="3"/>
  </si>
  <si>
    <t>６　介護職員処遇改善加算（Ⅰ）から（Ⅲ）までのいずれかを算定</t>
    <rPh sb="2" eb="4">
      <t>カイゴ</t>
    </rPh>
    <rPh sb="4" eb="6">
      <t>ショクイン</t>
    </rPh>
    <rPh sb="6" eb="8">
      <t>ショグウ</t>
    </rPh>
    <rPh sb="8" eb="12">
      <t>カイゼンカサン</t>
    </rPh>
    <rPh sb="28" eb="30">
      <t>サンテイ</t>
    </rPh>
    <phoneticPr fontId="3"/>
  </si>
  <si>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</si>
  <si>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</si>
  <si>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５　介護職員処遇改善加算（Ⅰ）から（Ⅲ）までのいずれかを算定</t>
    <rPh sb="2" eb="4">
      <t>カイゴ</t>
    </rPh>
    <rPh sb="4" eb="6">
      <t>ショクイン</t>
    </rPh>
    <rPh sb="6" eb="8">
      <t>ショグウ</t>
    </rPh>
    <rPh sb="8" eb="12">
      <t>カイゼンカサン</t>
    </rPh>
    <rPh sb="28" eb="30">
      <t>サンテイ</t>
    </rPh>
    <phoneticPr fontId="3"/>
  </si>
  <si>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3"/>
  </si>
  <si>
    <t>A</t>
    <phoneticPr fontId="3"/>
  </si>
  <si>
    <t>介護福祉士</t>
    <phoneticPr fontId="3"/>
  </si>
  <si>
    <t>看護師</t>
  </si>
  <si>
    <t>准看護師</t>
  </si>
  <si>
    <t>介護支援専門員</t>
  </si>
  <si>
    <t>実務者研修棟修了者</t>
    <rPh sb="5" eb="6">
      <t>トウ</t>
    </rPh>
    <phoneticPr fontId="3"/>
  </si>
  <si>
    <t>評価対象者の評価対象利用開始月の翌月から起算して６月目の月に測定したADL値から評価対象利用開始月に測定したADL値を控除して得た値を用いて一定の基準に基づき算定した値の平均値が２以上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3"/>
  </si>
  <si>
    <t>８　処遇改善の内容（賃金改善を除く）及び処遇改善に要する費用の見込額を全ての職員に周知</t>
    <rPh sb="31" eb="34">
      <t>ミコミガク</t>
    </rPh>
    <phoneticPr fontId="3"/>
  </si>
  <si>
    <t>あり</t>
  </si>
  <si>
    <t>７　処遇改善の内容（賃金改善を除く）及び処遇改善に要する費用の見込額を全ての職員に周知</t>
    <rPh sb="31" eb="33">
      <t>ミコ</t>
    </rPh>
    <rPh sb="33" eb="34">
      <t>ガク</t>
    </rPh>
    <phoneticPr fontId="3"/>
  </si>
  <si>
    <t>６　処遇改善の内容（賃金改善を除く）及び処遇改善に要する費用の見込額を全ての職員に周知</t>
    <rPh sb="31" eb="33">
      <t>ミコ</t>
    </rPh>
    <rPh sb="33" eb="34">
      <t>ガク</t>
    </rPh>
    <phoneticPr fontId="3"/>
  </si>
  <si>
    <t>介護職員等ベースアップ等支援加算</t>
    <rPh sb="0" eb="2">
      <t>カイゴ</t>
    </rPh>
    <rPh sb="2" eb="4">
      <t>ショクイン</t>
    </rPh>
    <rPh sb="4" eb="5">
      <t>トウ</t>
    </rPh>
    <rPh sb="11" eb="12">
      <t>ナド</t>
    </rPh>
    <rPh sb="12" eb="14">
      <t>シエン</t>
    </rPh>
    <rPh sb="14" eb="16">
      <t>カサン</t>
    </rPh>
    <phoneticPr fontId="3"/>
  </si>
  <si>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3"/>
  </si>
  <si>
    <t>ベースアップ等支援加算処遇改善計画書</t>
    <rPh sb="6" eb="7">
      <t>ナド</t>
    </rPh>
    <rPh sb="7" eb="9">
      <t>シエン</t>
    </rPh>
    <rPh sb="9" eb="11">
      <t>カサン</t>
    </rPh>
    <rPh sb="11" eb="13">
      <t>ショグウ</t>
    </rPh>
    <rPh sb="13" eb="15">
      <t>カイゼン</t>
    </rPh>
    <rPh sb="15" eb="18">
      <t>ケイカクショ</t>
    </rPh>
    <phoneticPr fontId="3"/>
  </si>
  <si>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3"/>
  </si>
  <si>
    <t>令　　　　　　和
年　　　　　　月　　</t>
    <rPh sb="0" eb="1">
      <t>レイ</t>
    </rPh>
    <rPh sb="7" eb="8">
      <t>カズ</t>
    </rPh>
    <phoneticPr fontId="3"/>
  </si>
  <si>
    <t>前　年　同　月</t>
    <rPh sb="0" eb="1">
      <t>マエ</t>
    </rPh>
    <rPh sb="2" eb="3">
      <t>ネン</t>
    </rPh>
    <rPh sb="4" eb="5">
      <t>ドウ</t>
    </rPh>
    <rPh sb="6" eb="7">
      <t>ガツ</t>
    </rPh>
    <phoneticPr fontId="3"/>
  </si>
  <si>
    <t>○利用料の徴収</t>
    <rPh sb="1" eb="4">
      <t>リヨウリョウ</t>
    </rPh>
    <rPh sb="5" eb="7">
      <t>チョウシュウ</t>
    </rPh>
    <phoneticPr fontId="3"/>
  </si>
  <si>
    <t>区　　　分</t>
    <rPh sb="0" eb="5">
      <t>クブン</t>
    </rPh>
    <phoneticPr fontId="3"/>
  </si>
  <si>
    <t>徴収の有無</t>
    <rPh sb="0" eb="2">
      <t>チョウシュウ</t>
    </rPh>
    <rPh sb="3" eb="5">
      <t>ウム</t>
    </rPh>
    <phoneticPr fontId="3"/>
  </si>
  <si>
    <t>単　　価</t>
    <rPh sb="0" eb="4">
      <t>タンカ</t>
    </rPh>
    <phoneticPr fontId="3"/>
  </si>
  <si>
    <t>内　　　容</t>
    <rPh sb="0" eb="5">
      <t>ナイヨウ</t>
    </rPh>
    <phoneticPr fontId="3"/>
  </si>
  <si>
    <t>対象者</t>
    <rPh sb="0" eb="3">
      <t>タイショウシャ</t>
    </rPh>
    <phoneticPr fontId="3"/>
  </si>
  <si>
    <t>施設サービス</t>
    <rPh sb="0" eb="2">
      <t>シセツ</t>
    </rPh>
    <phoneticPr fontId="3"/>
  </si>
  <si>
    <t>食事の提供に要する費用</t>
    <rPh sb="0" eb="2">
      <t>ショクジ</t>
    </rPh>
    <rPh sb="3" eb="5">
      <t>テイキョウ</t>
    </rPh>
    <rPh sb="6" eb="7">
      <t>ヨウ</t>
    </rPh>
    <rPh sb="9" eb="11">
      <t>ヒヨウ</t>
    </rPh>
    <phoneticPr fontId="3"/>
  </si>
  <si>
    <t>有　・　無</t>
    <rPh sb="0" eb="1">
      <t>ア</t>
    </rPh>
    <rPh sb="4" eb="5">
      <t>ム</t>
    </rPh>
    <phoneticPr fontId="3"/>
  </si>
  <si>
    <t>全員 ・ 希望者</t>
    <rPh sb="0" eb="2">
      <t>ゼンイン</t>
    </rPh>
    <rPh sb="5" eb="8">
      <t>キボウシャ</t>
    </rPh>
    <phoneticPr fontId="3"/>
  </si>
  <si>
    <t>日常生活品費</t>
    <rPh sb="0" eb="2">
      <t>ニチジョウ</t>
    </rPh>
    <rPh sb="2" eb="4">
      <t>セイカツ</t>
    </rPh>
    <rPh sb="4" eb="5">
      <t>ヒン</t>
    </rPh>
    <rPh sb="5" eb="6">
      <t>ヒ</t>
    </rPh>
    <phoneticPr fontId="3"/>
  </si>
  <si>
    <t>教養娯楽費</t>
    <rPh sb="0" eb="2">
      <t>キョウヨウ</t>
    </rPh>
    <rPh sb="2" eb="5">
      <t>ゴラクヒ</t>
    </rPh>
    <phoneticPr fontId="3"/>
  </si>
  <si>
    <t>健康管理費</t>
    <rPh sb="0" eb="2">
      <t>ケンコウ</t>
    </rPh>
    <rPh sb="2" eb="4">
      <t>カンリ</t>
    </rPh>
    <rPh sb="4" eb="5">
      <t>ヒ</t>
    </rPh>
    <phoneticPr fontId="3"/>
  </si>
  <si>
    <t>預り金の出納管理費</t>
    <rPh sb="0" eb="1">
      <t>アズカ</t>
    </rPh>
    <rPh sb="2" eb="3">
      <t>キン</t>
    </rPh>
    <rPh sb="4" eb="6">
      <t>スイトウ</t>
    </rPh>
    <rPh sb="6" eb="9">
      <t>カンリヒ</t>
    </rPh>
    <phoneticPr fontId="3"/>
  </si>
  <si>
    <t>特別室料（入所者選定）</t>
    <rPh sb="0" eb="2">
      <t>トクベツ</t>
    </rPh>
    <rPh sb="2" eb="3">
      <t>シツ</t>
    </rPh>
    <rPh sb="3" eb="4">
      <t>リョウ</t>
    </rPh>
    <rPh sb="5" eb="8">
      <t>ニュウショシャ</t>
    </rPh>
    <rPh sb="8" eb="10">
      <t>センテイ</t>
    </rPh>
    <phoneticPr fontId="3"/>
  </si>
  <si>
    <t>特別食費（入所者選定）</t>
    <rPh sb="0" eb="2">
      <t>トクベツ</t>
    </rPh>
    <rPh sb="2" eb="3">
      <t>ショクジ</t>
    </rPh>
    <rPh sb="3" eb="4">
      <t>ヒヨウ</t>
    </rPh>
    <rPh sb="5" eb="8">
      <t>ニュウショシャ</t>
    </rPh>
    <rPh sb="8" eb="10">
      <t>センテイ</t>
    </rPh>
    <phoneticPr fontId="3"/>
  </si>
  <si>
    <t>その他（　　　　　　　　　　　　）</t>
    <rPh sb="0" eb="3">
      <t>ソノタ</t>
    </rPh>
    <phoneticPr fontId="3"/>
  </si>
  <si>
    <t>短期入所療養サービス</t>
    <rPh sb="0" eb="2">
      <t>タンキ</t>
    </rPh>
    <rPh sb="2" eb="4">
      <t>ニュウショ</t>
    </rPh>
    <rPh sb="4" eb="6">
      <t>リョウヨウ</t>
    </rPh>
    <phoneticPr fontId="3"/>
  </si>
  <si>
    <t>認知症対応型共同生活介護</t>
    <rPh sb="0" eb="3">
      <t>ニンチショウ</t>
    </rPh>
    <rPh sb="3" eb="6">
      <t>タイオウガタ</t>
    </rPh>
    <rPh sb="6" eb="8">
      <t>キョウドウ</t>
    </rPh>
    <rPh sb="8" eb="10">
      <t>セイカツ</t>
    </rPh>
    <rPh sb="10" eb="12">
      <t>カイゴ</t>
    </rPh>
    <phoneticPr fontId="3"/>
  </si>
  <si>
    <t>家　賃</t>
    <rPh sb="0" eb="3">
      <t>ヤチン</t>
    </rPh>
    <phoneticPr fontId="3"/>
  </si>
  <si>
    <t>光 熱 水 費</t>
    <rPh sb="0" eb="3">
      <t>コウネツ</t>
    </rPh>
    <rPh sb="4" eb="5">
      <t>スイ</t>
    </rPh>
    <rPh sb="6" eb="7">
      <t>ヒ</t>
    </rPh>
    <phoneticPr fontId="3"/>
  </si>
  <si>
    <t>食材料費</t>
    <rPh sb="0" eb="1">
      <t>ショク</t>
    </rPh>
    <rPh sb="1" eb="4">
      <t>ザイリョウヒ</t>
    </rPh>
    <phoneticPr fontId="3"/>
  </si>
  <si>
    <t>お む つ 代</t>
    <rPh sb="6" eb="7">
      <t>ダイ</t>
    </rPh>
    <phoneticPr fontId="3"/>
  </si>
  <si>
    <t>特定施設入所者生活介護</t>
    <rPh sb="0" eb="2">
      <t>トクテイ</t>
    </rPh>
    <rPh sb="2" eb="4">
      <t>シセツ</t>
    </rPh>
    <rPh sb="4" eb="7">
      <t>ニュウショシャ</t>
    </rPh>
    <rPh sb="7" eb="9">
      <t>セイカツ</t>
    </rPh>
    <rPh sb="9" eb="11">
      <t>カイゴ</t>
    </rPh>
    <phoneticPr fontId="3"/>
  </si>
  <si>
    <t>通所リハビリテーション</t>
    <rPh sb="0" eb="1">
      <t>ツウ</t>
    </rPh>
    <rPh sb="1" eb="2">
      <t>ショ</t>
    </rPh>
    <phoneticPr fontId="3"/>
  </si>
  <si>
    <t>延長預り費</t>
    <rPh sb="0" eb="2">
      <t>エンチョウ</t>
    </rPh>
    <rPh sb="2" eb="3">
      <t>アズカ</t>
    </rPh>
    <rPh sb="4" eb="5">
      <t>ヒ</t>
    </rPh>
    <phoneticPr fontId="3"/>
  </si>
  <si>
    <t>通所介護</t>
    <rPh sb="0" eb="1">
      <t>ツウ</t>
    </rPh>
    <rPh sb="1" eb="2">
      <t>トコロ</t>
    </rPh>
    <rPh sb="2" eb="4">
      <t>カイゴ</t>
    </rPh>
    <phoneticPr fontId="3"/>
  </si>
  <si>
    <t>訪問介護</t>
    <rPh sb="0" eb="2">
      <t>ホウモン</t>
    </rPh>
    <rPh sb="2" eb="4">
      <t>カイゴ</t>
    </rPh>
    <phoneticPr fontId="3"/>
  </si>
  <si>
    <t>通常の事業</t>
    <rPh sb="0" eb="2">
      <t>ツウジョウ</t>
    </rPh>
    <rPh sb="3" eb="5">
      <t>ジギョウ</t>
    </rPh>
    <phoneticPr fontId="3"/>
  </si>
  <si>
    <t>訪問看護</t>
    <rPh sb="0" eb="2">
      <t>ホウモン</t>
    </rPh>
    <rPh sb="2" eb="4">
      <t>カンゴ</t>
    </rPh>
    <phoneticPr fontId="3"/>
  </si>
  <si>
    <t>実施地域以</t>
    <rPh sb="0" eb="2">
      <t>ジッシ</t>
    </rPh>
    <rPh sb="2" eb="4">
      <t>チイキ</t>
    </rPh>
    <rPh sb="4" eb="5">
      <t>イ</t>
    </rPh>
    <phoneticPr fontId="3"/>
  </si>
  <si>
    <t>訪問リハ</t>
    <rPh sb="0" eb="2">
      <t>ホウモン</t>
    </rPh>
    <phoneticPr fontId="3"/>
  </si>
  <si>
    <t>外の交通費</t>
    <rPh sb="0" eb="1">
      <t>ガイ</t>
    </rPh>
    <rPh sb="2" eb="5">
      <t>コウツウヒ</t>
    </rPh>
    <phoneticPr fontId="3"/>
  </si>
  <si>
    <t>福祉用具貸与
福祉用具販売</t>
    <rPh sb="0" eb="2">
      <t>フクシ</t>
    </rPh>
    <rPh sb="2" eb="4">
      <t>ヨウグ</t>
    </rPh>
    <rPh sb="4" eb="6">
      <t>タイヨ</t>
    </rPh>
    <rPh sb="7" eb="9">
      <t>フクシ</t>
    </rPh>
    <rPh sb="9" eb="11">
      <t>ヨウグ</t>
    </rPh>
    <rPh sb="11" eb="13">
      <t>ハンバイ</t>
    </rPh>
    <phoneticPr fontId="3"/>
  </si>
  <si>
    <t>通常の事業の実施地域外の交通費</t>
    <rPh sb="0" eb="2">
      <t>ツウジョウ</t>
    </rPh>
    <rPh sb="3" eb="5">
      <t>ジギョウ</t>
    </rPh>
    <rPh sb="6" eb="8">
      <t>ジッシ</t>
    </rPh>
    <rPh sb="8" eb="10">
      <t>チイキ</t>
    </rPh>
    <rPh sb="10" eb="11">
      <t>ガイ</t>
    </rPh>
    <rPh sb="12" eb="15">
      <t>コウツウヒ</t>
    </rPh>
    <phoneticPr fontId="3"/>
  </si>
  <si>
    <t>特別搬入費</t>
    <rPh sb="0" eb="2">
      <t>トクベツ</t>
    </rPh>
    <rPh sb="2" eb="4">
      <t>ハンニュウ</t>
    </rPh>
    <rPh sb="4" eb="5">
      <t>ヒ</t>
    </rPh>
    <phoneticPr fontId="3"/>
  </si>
  <si>
    <t>実績</t>
    <rPh sb="0" eb="2">
      <t>ジッセキ</t>
    </rPh>
    <phoneticPr fontId="3"/>
  </si>
  <si>
    <t>　(2) 指導日の前月の実績を作成してください</t>
    <phoneticPr fontId="35"/>
  </si>
  <si>
    <t>管理者</t>
    <rPh sb="0" eb="3">
      <t>カンリシャ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</si>
</sst>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0.0"/>
    <numFmt numFmtId="179" formatCode="#,##0.0#"/>
    <numFmt numFmtId="180" formatCode="h:mm;@"/>
  </numFmts>
  <fonts count="5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color indexed="8"/>
      <name val="ＭＳ Ｐゴシック"/>
      <family val="3"/>
      <charset val="128"/>
    </font>
    <font>
      <b/>
      <sz val="11"/>
      <color indexed="8"/>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ゴシック"/>
      <family val="3"/>
      <charset val="128"/>
    </font>
    <font>
      <sz val="11"/>
      <name val="ＭＳ ゴシック"/>
      <family val="3"/>
      <charset val="128"/>
    </font>
    <font>
      <sz val="10"/>
      <color rgb="FFFF0000"/>
      <name val="ＭＳ Ｐゴシック"/>
      <family val="3"/>
      <charset val="128"/>
    </font>
    <font>
      <sz val="12"/>
      <color rgb="FFFF0000"/>
      <name val="ＭＳ Ｐゴシック"/>
      <family val="3"/>
      <charset val="128"/>
    </font>
    <font>
      <sz val="11"/>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6"/>
      <name val="HGSｺﾞｼｯｸM"/>
      <family val="3"/>
      <charset val="128"/>
    </font>
    <font>
      <b/>
      <sz val="16"/>
      <name val="HGSｺﾞｼｯｸM"/>
      <family val="3"/>
      <charset val="128"/>
    </font>
    <font>
      <b/>
      <sz val="14"/>
      <name val="HGSｺﾞｼｯｸM"/>
      <family val="3"/>
      <charset val="128"/>
    </font>
    <font>
      <sz val="6"/>
      <name val="ＭＳ Ｐゴシック"/>
      <family val="2"/>
      <charset val="128"/>
      <scheme val="minor"/>
    </font>
    <font>
      <sz val="14"/>
      <name val="HGSｺﾞｼｯｸM"/>
      <family val="3"/>
      <charset val="128"/>
    </font>
    <font>
      <sz val="12"/>
      <name val="HGSｺﾞｼｯｸM"/>
      <family val="3"/>
      <charset val="128"/>
    </font>
    <font>
      <b/>
      <sz val="12"/>
      <name val="HGSｺﾞｼｯｸM"/>
      <family val="3"/>
      <charset val="128"/>
    </font>
    <font>
      <sz val="10"/>
      <name val="HGSｺﾞｼｯｸM"/>
      <family val="3"/>
      <charset val="128"/>
    </font>
    <font>
      <sz val="11"/>
      <name val="HGSｺﾞｼｯｸM"/>
      <family val="3"/>
      <charset val="128"/>
    </font>
    <font>
      <sz val="6"/>
      <name val="HGSｺﾞｼｯｸM"/>
      <family val="3"/>
      <charset val="128"/>
    </font>
    <font>
      <sz val="12"/>
      <color rgb="FFFFFF99"/>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color rgb="FF000000"/>
      <name val="ＭＳ Ｐゴシック"/>
      <family val="3"/>
      <charset val="128"/>
      <scheme val="minor"/>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16"/>
      <name val="HGSｺﾞｼｯｸE"/>
      <family val="3"/>
      <charset val="128"/>
    </font>
    <font>
      <sz val="16"/>
      <color theme="1"/>
      <name val="ＭＳ Ｐゴシック"/>
      <family val="2"/>
      <charset val="128"/>
      <scheme val="minor"/>
    </font>
    <font>
      <sz val="16"/>
      <color theme="1"/>
      <name val="HGSｺﾞｼｯｸM"/>
      <family val="3"/>
      <charset val="128"/>
    </font>
    <font>
      <sz val="12"/>
      <color rgb="FFFF0000"/>
      <name val="HGSｺﾞｼｯｸM"/>
      <family val="3"/>
      <charset val="128"/>
    </font>
    <font>
      <b/>
      <sz val="20"/>
      <name val="ＭＳ ゴシック"/>
      <family val="3"/>
      <charset val="128"/>
    </font>
    <font>
      <strike/>
      <sz val="11"/>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s>
  <borders count="1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bottom/>
      <diagonal/>
    </border>
    <border>
      <left style="dotted">
        <color indexed="64"/>
      </left>
      <right/>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0">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2"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0"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9"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4" fillId="4"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977">
    <xf numFmtId="0" fontId="0" fillId="0" borderId="0" xfId="0"/>
    <xf numFmtId="0" fontId="4" fillId="0" borderId="0" xfId="0" applyFont="1" applyAlignment="1">
      <alignment vertical="center"/>
    </xf>
    <xf numFmtId="0" fontId="6" fillId="0" borderId="10" xfId="0" applyFont="1" applyBorder="1" applyAlignment="1">
      <alignment horizontal="center" vertical="center"/>
    </xf>
    <xf numFmtId="0" fontId="7" fillId="0" borderId="10" xfId="0" applyFont="1" applyBorder="1" applyAlignment="1">
      <alignment horizontal="center" vertical="center"/>
    </xf>
    <xf numFmtId="0" fontId="6" fillId="0" borderId="0" xfId="0" applyFont="1"/>
    <xf numFmtId="0" fontId="4" fillId="0" borderId="0" xfId="0" applyFont="1" applyAlignment="1">
      <alignment horizontal="center"/>
    </xf>
    <xf numFmtId="0" fontId="4"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xf>
    <xf numFmtId="0" fontId="6" fillId="0" borderId="0" xfId="0" applyFont="1" applyBorder="1"/>
    <xf numFmtId="0" fontId="0" fillId="0" borderId="0" xfId="0" applyFont="1" applyBorder="1" applyAlignment="1">
      <alignment vertical="center"/>
    </xf>
    <xf numFmtId="0" fontId="0" fillId="0" borderId="10" xfId="0" applyFont="1" applyBorder="1" applyAlignment="1">
      <alignment horizontal="center" vertical="center"/>
    </xf>
    <xf numFmtId="0" fontId="6" fillId="0" borderId="10" xfId="0" applyFont="1" applyBorder="1" applyAlignment="1">
      <alignment horizontal="center" vertical="center" shrinkToFit="1"/>
    </xf>
    <xf numFmtId="0" fontId="27" fillId="0" borderId="0" xfId="0" applyFont="1"/>
    <xf numFmtId="0" fontId="28" fillId="0" borderId="0" xfId="0" applyFont="1" applyAlignment="1">
      <alignment horizontal="center"/>
    </xf>
    <xf numFmtId="0" fontId="28" fillId="0" borderId="0" xfId="0" applyFont="1" applyBorder="1" applyAlignment="1">
      <alignment horizontal="center"/>
    </xf>
    <xf numFmtId="0" fontId="29" fillId="0" borderId="0" xfId="0" applyFont="1"/>
    <xf numFmtId="0" fontId="27" fillId="0" borderId="0" xfId="0" applyFont="1" applyBorder="1" applyAlignment="1">
      <alignment horizontal="center" vertical="center"/>
    </xf>
    <xf numFmtId="0" fontId="29" fillId="0" borderId="0" xfId="0" applyFont="1" applyBorder="1" applyAlignment="1">
      <alignment vertical="center"/>
    </xf>
    <xf numFmtId="0" fontId="29" fillId="0" borderId="0" xfId="0" applyFont="1" applyBorder="1" applyAlignment="1">
      <alignment horizontal="center" vertical="center"/>
    </xf>
    <xf numFmtId="0" fontId="29" fillId="0" borderId="0" xfId="0" applyFont="1" applyBorder="1" applyAlignment="1">
      <alignment horizontal="center"/>
    </xf>
    <xf numFmtId="0" fontId="29" fillId="0" borderId="0" xfId="0" applyFont="1" applyBorder="1"/>
    <xf numFmtId="0" fontId="30" fillId="0" borderId="0"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vertical="center"/>
    </xf>
    <xf numFmtId="0" fontId="31" fillId="0" borderId="15" xfId="0" applyFont="1" applyBorder="1" applyAlignment="1">
      <alignment vertical="center"/>
    </xf>
    <xf numFmtId="0" fontId="27" fillId="0" borderId="15" xfId="0" applyFont="1" applyBorder="1"/>
    <xf numFmtId="0" fontId="27" fillId="0" borderId="0" xfId="0" applyFont="1" applyBorder="1"/>
    <xf numFmtId="0" fontId="27" fillId="0" borderId="15" xfId="0" applyFont="1" applyBorder="1" applyAlignment="1">
      <alignment vertical="center"/>
    </xf>
    <xf numFmtId="0" fontId="27" fillId="0" borderId="0" xfId="0" applyFont="1" applyBorder="1" applyAlignment="1">
      <alignment vertical="center"/>
    </xf>
    <xf numFmtId="0" fontId="0" fillId="0" borderId="11"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0" fontId="0" fillId="0" borderId="10" xfId="0" applyFont="1" applyBorder="1" applyAlignment="1">
      <alignment horizontal="center" vertical="center" shrinkToFit="1"/>
    </xf>
    <xf numFmtId="0" fontId="6" fillId="0" borderId="10" xfId="0" applyFont="1" applyBorder="1" applyAlignment="1">
      <alignment horizontal="center" vertical="center" wrapText="1"/>
    </xf>
    <xf numFmtId="0" fontId="32" fillId="0" borderId="0" xfId="45" applyFont="1" applyProtection="1">
      <alignment vertical="center"/>
    </xf>
    <xf numFmtId="0" fontId="32" fillId="0" borderId="0" xfId="45" applyFont="1" applyAlignment="1" applyProtection="1">
      <alignment horizontal="left" vertical="center"/>
    </xf>
    <xf numFmtId="0" fontId="33" fillId="0" borderId="0" xfId="45" applyFont="1" applyAlignment="1" applyProtection="1">
      <alignment horizontal="left" vertical="center"/>
    </xf>
    <xf numFmtId="0" fontId="34" fillId="0" borderId="0" xfId="45" applyFont="1" applyAlignment="1" applyProtection="1">
      <alignment horizontal="left" vertical="center"/>
    </xf>
    <xf numFmtId="0" fontId="33" fillId="0" borderId="0" xfId="45" applyFont="1" applyAlignment="1" applyProtection="1">
      <alignment horizontal="right" vertical="center"/>
    </xf>
    <xf numFmtId="0" fontId="33" fillId="0" borderId="0" xfId="45" applyFont="1" applyFill="1" applyAlignment="1" applyProtection="1">
      <alignment horizontal="right" vertical="center"/>
    </xf>
    <xf numFmtId="0" fontId="33" fillId="0" borderId="0" xfId="45" applyFont="1" applyFill="1" applyAlignment="1" applyProtection="1">
      <alignment vertical="center"/>
    </xf>
    <xf numFmtId="0" fontId="33" fillId="0" borderId="0" xfId="45" applyFont="1" applyProtection="1">
      <alignment vertical="center"/>
    </xf>
    <xf numFmtId="0" fontId="33" fillId="28" borderId="0" xfId="45" applyFont="1" applyFill="1" applyAlignment="1" applyProtection="1">
      <alignment vertical="center"/>
    </xf>
    <xf numFmtId="0" fontId="33" fillId="28" borderId="0" xfId="45" applyFont="1" applyFill="1" applyProtection="1">
      <alignment vertical="center"/>
    </xf>
    <xf numFmtId="0" fontId="33" fillId="28" borderId="0" xfId="45" applyFont="1" applyFill="1" applyAlignment="1" applyProtection="1">
      <alignment horizontal="center" vertical="center"/>
    </xf>
    <xf numFmtId="0" fontId="32" fillId="28" borderId="0" xfId="45" quotePrefix="1" applyFont="1" applyFill="1" applyBorder="1" applyAlignment="1" applyProtection="1">
      <alignment vertical="center"/>
    </xf>
    <xf numFmtId="0" fontId="33" fillId="0" borderId="0" xfId="45" applyFont="1" applyAlignment="1" applyProtection="1">
      <alignment horizontal="center" vertical="center"/>
    </xf>
    <xf numFmtId="0" fontId="32" fillId="0" borderId="0" xfId="45" applyFont="1" applyAlignment="1" applyProtection="1">
      <alignment horizontal="right" vertical="center"/>
    </xf>
    <xf numFmtId="0" fontId="32" fillId="0" borderId="0" xfId="45" applyFont="1" applyBorder="1" applyProtection="1">
      <alignment vertical="center"/>
    </xf>
    <xf numFmtId="0" fontId="32" fillId="0" borderId="0" xfId="45" applyFont="1" applyBorder="1" applyAlignment="1" applyProtection="1">
      <alignment horizontal="left" vertical="center"/>
    </xf>
    <xf numFmtId="0" fontId="32" fillId="0" borderId="0" xfId="45" applyFont="1" applyBorder="1" applyAlignment="1" applyProtection="1">
      <alignment horizontal="right" vertical="center"/>
    </xf>
    <xf numFmtId="0" fontId="32" fillId="0" borderId="0" xfId="45" applyFont="1" applyBorder="1" applyAlignment="1" applyProtection="1">
      <alignment horizontal="center" vertical="center"/>
    </xf>
    <xf numFmtId="0" fontId="32" fillId="28" borderId="0" xfId="45" applyFont="1" applyFill="1" applyBorder="1" applyAlignment="1" applyProtection="1">
      <alignment vertical="center"/>
    </xf>
    <xf numFmtId="0" fontId="36" fillId="0" borderId="0" xfId="45" applyFont="1" applyProtection="1">
      <alignment vertical="center"/>
    </xf>
    <xf numFmtId="0" fontId="32" fillId="28" borderId="0" xfId="45" applyFont="1" applyFill="1" applyBorder="1" applyAlignment="1" applyProtection="1">
      <alignment horizontal="center" vertical="center"/>
    </xf>
    <xf numFmtId="20" fontId="32" fillId="28" borderId="0" xfId="45" applyNumberFormat="1" applyFont="1" applyFill="1" applyBorder="1" applyAlignment="1" applyProtection="1">
      <alignment vertical="center"/>
    </xf>
    <xf numFmtId="0" fontId="32" fillId="28" borderId="0" xfId="45" applyFont="1" applyFill="1" applyBorder="1" applyAlignment="1" applyProtection="1">
      <alignment horizontal="right" vertical="center"/>
    </xf>
    <xf numFmtId="178" fontId="32" fillId="28" borderId="0" xfId="45" applyNumberFormat="1" applyFont="1" applyFill="1" applyBorder="1" applyAlignment="1" applyProtection="1">
      <alignment vertical="center"/>
    </xf>
    <xf numFmtId="0" fontId="32" fillId="28" borderId="0" xfId="45" applyFont="1" applyFill="1" applyBorder="1" applyAlignment="1" applyProtection="1">
      <alignment horizontal="left" vertical="center"/>
    </xf>
    <xf numFmtId="178" fontId="32" fillId="0" borderId="0" xfId="45" applyNumberFormat="1" applyFont="1" applyBorder="1" applyAlignment="1" applyProtection="1">
      <alignment vertical="center"/>
    </xf>
    <xf numFmtId="0" fontId="33" fillId="0" borderId="0" xfId="45" applyFont="1" applyBorder="1" applyAlignment="1" applyProtection="1">
      <alignment horizontal="center" vertical="center"/>
    </xf>
    <xf numFmtId="20" fontId="32" fillId="0" borderId="0" xfId="45" applyNumberFormat="1" applyFont="1" applyBorder="1" applyAlignment="1" applyProtection="1">
      <alignment vertical="center"/>
    </xf>
    <xf numFmtId="0" fontId="32" fillId="0" borderId="0" xfId="45" applyFont="1" applyBorder="1" applyAlignment="1" applyProtection="1">
      <alignment vertical="center"/>
    </xf>
    <xf numFmtId="0" fontId="36" fillId="0" borderId="0" xfId="45" applyFont="1" applyBorder="1" applyAlignment="1" applyProtection="1">
      <alignment horizontal="left" vertical="center"/>
    </xf>
    <xf numFmtId="0" fontId="32" fillId="28" borderId="0" xfId="45" applyFont="1" applyFill="1" applyBorder="1" applyProtection="1">
      <alignment vertical="center"/>
    </xf>
    <xf numFmtId="0" fontId="33" fillId="0" borderId="0" xfId="45" applyFont="1" applyBorder="1" applyAlignment="1" applyProtection="1">
      <alignment vertical="center"/>
    </xf>
    <xf numFmtId="0" fontId="32" fillId="0" borderId="0" xfId="45" applyFont="1" applyAlignment="1" applyProtection="1">
      <alignment horizontal="center" vertical="center"/>
    </xf>
    <xf numFmtId="1" fontId="32" fillId="28" borderId="0" xfId="45" applyNumberFormat="1" applyFont="1" applyFill="1" applyBorder="1" applyAlignment="1" applyProtection="1">
      <alignment vertical="center"/>
    </xf>
    <xf numFmtId="0" fontId="36" fillId="0" borderId="0" xfId="45" applyFont="1" applyAlignment="1" applyProtection="1">
      <alignment horizontal="right" vertical="center"/>
    </xf>
    <xf numFmtId="0" fontId="36" fillId="0" borderId="0" xfId="45" applyFont="1" applyAlignment="1" applyProtection="1"/>
    <xf numFmtId="0" fontId="33" fillId="28" borderId="0" xfId="45" applyFont="1" applyFill="1" applyBorder="1" applyProtection="1">
      <alignment vertical="center"/>
    </xf>
    <xf numFmtId="0" fontId="36" fillId="0" borderId="0" xfId="45" applyFont="1" applyAlignment="1" applyProtection="1">
      <alignment horizontal="center" vertical="center"/>
    </xf>
    <xf numFmtId="0" fontId="37" fillId="28" borderId="0" xfId="45" applyFont="1" applyFill="1" applyBorder="1" applyAlignment="1" applyProtection="1">
      <alignment vertical="center"/>
    </xf>
    <xf numFmtId="0" fontId="37" fillId="0" borderId="0" xfId="45" applyFont="1" applyBorder="1" applyAlignment="1" applyProtection="1">
      <alignment vertical="center"/>
    </xf>
    <xf numFmtId="0" fontId="36" fillId="0" borderId="0" xfId="45" applyFont="1" applyAlignment="1" applyProtection="1">
      <alignment horizontal="left"/>
    </xf>
    <xf numFmtId="0" fontId="37" fillId="0" borderId="0" xfId="45" applyFont="1" applyBorder="1" applyAlignment="1" applyProtection="1">
      <alignment horizontal="left" vertical="center"/>
    </xf>
    <xf numFmtId="0" fontId="32" fillId="0" borderId="0" xfId="45" applyNumberFormat="1" applyFont="1" applyBorder="1" applyAlignment="1" applyProtection="1">
      <alignment horizontal="center" vertical="center"/>
    </xf>
    <xf numFmtId="20" fontId="33" fillId="0" borderId="0" xfId="45" applyNumberFormat="1" applyFont="1" applyBorder="1" applyAlignment="1" applyProtection="1">
      <alignment vertical="center"/>
    </xf>
    <xf numFmtId="0" fontId="33" fillId="0" borderId="0" xfId="45" applyFont="1" applyBorder="1" applyProtection="1">
      <alignment vertical="center"/>
    </xf>
    <xf numFmtId="0" fontId="34" fillId="0" borderId="0" xfId="45" applyFont="1" applyAlignment="1" applyProtection="1">
      <alignment horizontal="right" vertical="center"/>
    </xf>
    <xf numFmtId="0" fontId="38" fillId="0" borderId="0" xfId="45" applyFont="1" applyAlignment="1" applyProtection="1"/>
    <xf numFmtId="0" fontId="37" fillId="0" borderId="0" xfId="45" applyFont="1" applyProtection="1">
      <alignment vertical="center"/>
    </xf>
    <xf numFmtId="0" fontId="37" fillId="0" borderId="0" xfId="45" applyFont="1" applyAlignment="1" applyProtection="1">
      <alignment horizontal="left" vertical="center"/>
    </xf>
    <xf numFmtId="0" fontId="37" fillId="0" borderId="0" xfId="45" applyFont="1" applyAlignment="1" applyProtection="1">
      <alignment horizontal="right" vertical="center"/>
    </xf>
    <xf numFmtId="0" fontId="32" fillId="0" borderId="74" xfId="45" applyFont="1" applyBorder="1" applyAlignment="1" applyProtection="1">
      <alignment horizontal="center" vertical="center" wrapText="1"/>
    </xf>
    <xf numFmtId="0" fontId="32" fillId="0" borderId="19" xfId="45" applyFont="1" applyBorder="1" applyAlignment="1" applyProtection="1">
      <alignment horizontal="center" vertical="center" wrapText="1"/>
    </xf>
    <xf numFmtId="0" fontId="36" fillId="0" borderId="33" xfId="45" applyFont="1" applyBorder="1" applyAlignment="1" applyProtection="1">
      <alignment horizontal="center" vertical="center"/>
    </xf>
    <xf numFmtId="0" fontId="36" fillId="0" borderId="10" xfId="45" applyFont="1" applyBorder="1" applyAlignment="1" applyProtection="1">
      <alignment horizontal="center" vertical="center"/>
    </xf>
    <xf numFmtId="0" fontId="36" fillId="0" borderId="45" xfId="45" applyFont="1" applyBorder="1" applyAlignment="1" applyProtection="1">
      <alignment horizontal="center" vertical="center"/>
    </xf>
    <xf numFmtId="0" fontId="36" fillId="0" borderId="12" xfId="45" applyFont="1" applyBorder="1" applyAlignment="1" applyProtection="1">
      <alignment horizontal="center" vertical="center"/>
    </xf>
    <xf numFmtId="0" fontId="36" fillId="0" borderId="33" xfId="45" applyFont="1" applyFill="1" applyBorder="1" applyAlignment="1" applyProtection="1">
      <alignment horizontal="center" vertical="center"/>
    </xf>
    <xf numFmtId="0" fontId="36" fillId="0" borderId="10" xfId="45" applyFont="1" applyFill="1" applyBorder="1" applyAlignment="1" applyProtection="1">
      <alignment horizontal="center" vertical="center"/>
    </xf>
    <xf numFmtId="0" fontId="36" fillId="0" borderId="45" xfId="45" applyFont="1" applyFill="1" applyBorder="1" applyAlignment="1" applyProtection="1">
      <alignment horizontal="center" vertical="center"/>
    </xf>
    <xf numFmtId="0" fontId="32" fillId="0" borderId="76" xfId="45" applyFont="1" applyBorder="1" applyAlignment="1" applyProtection="1">
      <alignment horizontal="center" vertical="center" wrapText="1"/>
    </xf>
    <xf numFmtId="0" fontId="36" fillId="0" borderId="39" xfId="45" applyNumberFormat="1" applyFont="1" applyFill="1" applyBorder="1" applyAlignment="1" applyProtection="1">
      <alignment horizontal="center" vertical="center" wrapText="1"/>
    </xf>
    <xf numFmtId="0" fontId="36" fillId="0" borderId="38" xfId="45" applyNumberFormat="1" applyFont="1" applyFill="1" applyBorder="1" applyAlignment="1" applyProtection="1">
      <alignment horizontal="center" vertical="center" wrapText="1"/>
    </xf>
    <xf numFmtId="0" fontId="36" fillId="0" borderId="51" xfId="45" applyNumberFormat="1" applyFont="1" applyFill="1" applyBorder="1" applyAlignment="1" applyProtection="1">
      <alignment horizontal="center" vertical="center" wrapText="1"/>
    </xf>
    <xf numFmtId="0" fontId="32" fillId="26" borderId="74" xfId="45" applyFont="1" applyFill="1" applyBorder="1" applyAlignment="1" applyProtection="1">
      <alignment horizontal="center" vertical="center" wrapText="1"/>
      <protection locked="0"/>
    </xf>
    <xf numFmtId="0" fontId="32" fillId="26" borderId="81" xfId="45" applyFont="1" applyFill="1" applyBorder="1" applyAlignment="1" applyProtection="1">
      <alignment horizontal="center" vertical="center" shrinkToFit="1"/>
      <protection locked="0"/>
    </xf>
    <xf numFmtId="0" fontId="32" fillId="26" borderId="58" xfId="45" applyFont="1" applyFill="1" applyBorder="1" applyAlignment="1" applyProtection="1">
      <alignment horizontal="center" vertical="center" shrinkToFit="1"/>
      <protection locked="0"/>
    </xf>
    <xf numFmtId="0" fontId="32" fillId="26" borderId="82" xfId="45" applyFont="1" applyFill="1" applyBorder="1" applyAlignment="1" applyProtection="1">
      <alignment horizontal="center" vertical="center" shrinkToFit="1"/>
      <protection locked="0"/>
    </xf>
    <xf numFmtId="0" fontId="32" fillId="26" borderId="19" xfId="45" applyFont="1" applyFill="1" applyBorder="1" applyAlignment="1" applyProtection="1">
      <alignment horizontal="center" vertical="center" wrapText="1"/>
      <protection locked="0"/>
    </xf>
    <xf numFmtId="179" fontId="32" fillId="0" borderId="90" xfId="45" applyNumberFormat="1" applyFont="1" applyBorder="1" applyAlignment="1" applyProtection="1">
      <alignment horizontal="center" vertical="center" shrinkToFit="1"/>
    </xf>
    <xf numFmtId="179" fontId="32" fillId="0" borderId="59" xfId="45" applyNumberFormat="1" applyFont="1" applyBorder="1" applyAlignment="1" applyProtection="1">
      <alignment horizontal="center" vertical="center" shrinkToFit="1"/>
    </xf>
    <xf numFmtId="179" fontId="32" fillId="0" borderId="91" xfId="45" applyNumberFormat="1" applyFont="1" applyBorder="1" applyAlignment="1" applyProtection="1">
      <alignment horizontal="center" vertical="center" shrinkToFit="1"/>
    </xf>
    <xf numFmtId="0" fontId="32" fillId="26" borderId="16" xfId="45" applyFont="1" applyFill="1" applyBorder="1" applyAlignment="1" applyProtection="1">
      <alignment horizontal="center" vertical="center" wrapText="1"/>
      <protection locked="0"/>
    </xf>
    <xf numFmtId="179" fontId="32" fillId="0" borderId="96" xfId="45" applyNumberFormat="1" applyFont="1" applyBorder="1" applyAlignment="1" applyProtection="1">
      <alignment horizontal="center" vertical="center" shrinkToFit="1"/>
    </xf>
    <xf numFmtId="179" fontId="32" fillId="0" borderId="62" xfId="45" applyNumberFormat="1" applyFont="1" applyBorder="1" applyAlignment="1" applyProtection="1">
      <alignment horizontal="center" vertical="center" shrinkToFit="1"/>
    </xf>
    <xf numFmtId="179" fontId="32" fillId="0" borderId="97" xfId="45" applyNumberFormat="1" applyFont="1" applyBorder="1" applyAlignment="1" applyProtection="1">
      <alignment horizontal="center" vertical="center" shrinkToFit="1"/>
    </xf>
    <xf numFmtId="0" fontId="32" fillId="26" borderId="47" xfId="45" applyFont="1" applyFill="1" applyBorder="1" applyAlignment="1" applyProtection="1">
      <alignment horizontal="center" vertical="center" wrapText="1"/>
      <protection locked="0"/>
    </xf>
    <xf numFmtId="0" fontId="32" fillId="26" borderId="76" xfId="45" applyFont="1" applyFill="1" applyBorder="1" applyAlignment="1" applyProtection="1">
      <alignment horizontal="center" vertical="center" wrapText="1"/>
      <protection locked="0"/>
    </xf>
    <xf numFmtId="0" fontId="37" fillId="28" borderId="111" xfId="45" applyFont="1" applyFill="1" applyBorder="1" applyProtection="1">
      <alignment vertical="center"/>
    </xf>
    <xf numFmtId="0" fontId="42" fillId="28" borderId="112" xfId="45" applyFont="1" applyFill="1" applyBorder="1" applyAlignment="1" applyProtection="1">
      <alignment horizontal="center" vertical="center"/>
    </xf>
    <xf numFmtId="0" fontId="37" fillId="28" borderId="112" xfId="45" applyFont="1" applyFill="1" applyBorder="1" applyAlignment="1" applyProtection="1">
      <alignment horizontal="center" vertical="center" wrapText="1"/>
    </xf>
    <xf numFmtId="0" fontId="37" fillId="28" borderId="112" xfId="45" applyFont="1" applyFill="1" applyBorder="1" applyAlignment="1" applyProtection="1">
      <alignment horizontal="center" vertical="center" shrinkToFit="1"/>
    </xf>
    <xf numFmtId="0" fontId="41" fillId="28" borderId="112" xfId="45" applyFont="1" applyFill="1" applyBorder="1" applyAlignment="1" applyProtection="1">
      <alignment horizontal="center" vertical="center" wrapText="1"/>
    </xf>
    <xf numFmtId="1" fontId="37" fillId="28" borderId="112" xfId="45" applyNumberFormat="1" applyFont="1" applyFill="1" applyBorder="1" applyAlignment="1" applyProtection="1">
      <alignment horizontal="center" vertical="center" wrapText="1"/>
    </xf>
    <xf numFmtId="0" fontId="37" fillId="28" borderId="113" xfId="45" applyFont="1" applyFill="1" applyBorder="1" applyAlignment="1" applyProtection="1">
      <alignment horizontal="center" vertical="center" wrapText="1"/>
    </xf>
    <xf numFmtId="0" fontId="37" fillId="28" borderId="0" xfId="45" applyFont="1" applyFill="1" applyProtection="1">
      <alignment vertical="center"/>
    </xf>
    <xf numFmtId="0" fontId="36" fillId="0" borderId="114" xfId="45" applyFont="1" applyBorder="1" applyProtection="1">
      <alignment vertical="center"/>
    </xf>
    <xf numFmtId="0" fontId="36" fillId="0" borderId="28" xfId="45" applyFont="1" applyFill="1" applyBorder="1" applyAlignment="1" applyProtection="1">
      <alignment vertical="center" wrapText="1"/>
    </xf>
    <xf numFmtId="179" fontId="36" fillId="28" borderId="53" xfId="45" applyNumberFormat="1" applyFont="1" applyFill="1" applyBorder="1" applyAlignment="1" applyProtection="1">
      <alignment horizontal="center" vertical="center" shrinkToFit="1"/>
    </xf>
    <xf numFmtId="179" fontId="36" fillId="28" borderId="24" xfId="45" applyNumberFormat="1" applyFont="1" applyFill="1" applyBorder="1" applyAlignment="1" applyProtection="1">
      <alignment horizontal="center" vertical="center" shrinkToFit="1"/>
    </xf>
    <xf numFmtId="179" fontId="36" fillId="28" borderId="52" xfId="45" applyNumberFormat="1" applyFont="1" applyFill="1" applyBorder="1" applyAlignment="1" applyProtection="1">
      <alignment horizontal="center" vertical="center" shrinkToFit="1"/>
    </xf>
    <xf numFmtId="0" fontId="36" fillId="0" borderId="75" xfId="45" applyFont="1" applyBorder="1" applyProtection="1">
      <alignment vertical="center"/>
    </xf>
    <xf numFmtId="0" fontId="36" fillId="0" borderId="17" xfId="45" applyFont="1" applyFill="1" applyBorder="1" applyAlignment="1" applyProtection="1">
      <alignment vertical="center" wrapText="1"/>
    </xf>
    <xf numFmtId="179" fontId="36" fillId="28" borderId="33" xfId="45" applyNumberFormat="1" applyFont="1" applyFill="1" applyBorder="1" applyAlignment="1" applyProtection="1">
      <alignment horizontal="center" vertical="center" shrinkToFit="1"/>
    </xf>
    <xf numFmtId="179" fontId="36" fillId="28" borderId="10" xfId="45" applyNumberFormat="1" applyFont="1" applyFill="1" applyBorder="1" applyAlignment="1" applyProtection="1">
      <alignment horizontal="center" vertical="center" shrinkToFit="1"/>
    </xf>
    <xf numFmtId="179" fontId="36" fillId="28" borderId="45" xfId="45" applyNumberFormat="1" applyFont="1" applyFill="1" applyBorder="1" applyAlignment="1" applyProtection="1">
      <alignment horizontal="center" vertical="center" shrinkToFit="1"/>
    </xf>
    <xf numFmtId="179" fontId="36" fillId="25" borderId="33" xfId="45" applyNumberFormat="1" applyFont="1" applyFill="1" applyBorder="1" applyAlignment="1" applyProtection="1">
      <alignment horizontal="center" vertical="center" shrinkToFit="1"/>
      <protection locked="0"/>
    </xf>
    <xf numFmtId="179" fontId="36" fillId="25" borderId="10" xfId="45" applyNumberFormat="1" applyFont="1" applyFill="1" applyBorder="1" applyAlignment="1" applyProtection="1">
      <alignment horizontal="center" vertical="center" shrinkToFit="1"/>
      <protection locked="0"/>
    </xf>
    <xf numFmtId="179" fontId="36" fillId="25" borderId="45" xfId="45" applyNumberFormat="1" applyFont="1" applyFill="1" applyBorder="1" applyAlignment="1" applyProtection="1">
      <alignment horizontal="center" vertical="center" shrinkToFit="1"/>
      <protection locked="0"/>
    </xf>
    <xf numFmtId="0" fontId="36" fillId="0" borderId="70" xfId="45" applyFont="1" applyBorder="1" applyProtection="1">
      <alignment vertical="center"/>
    </xf>
    <xf numFmtId="0" fontId="36" fillId="0" borderId="71" xfId="45" applyFont="1" applyFill="1" applyBorder="1" applyAlignment="1" applyProtection="1">
      <alignment vertical="center" wrapText="1"/>
    </xf>
    <xf numFmtId="179" fontId="36" fillId="0" borderId="33" xfId="45" applyNumberFormat="1" applyFont="1" applyFill="1" applyBorder="1" applyAlignment="1" applyProtection="1">
      <alignment horizontal="center" vertical="center" shrinkToFit="1"/>
    </xf>
    <xf numFmtId="179" fontId="36" fillId="0" borderId="10" xfId="45" applyNumberFormat="1" applyFont="1" applyFill="1" applyBorder="1" applyAlignment="1" applyProtection="1">
      <alignment horizontal="center" vertical="center" shrinkToFit="1"/>
    </xf>
    <xf numFmtId="179" fontId="36" fillId="0" borderId="45" xfId="45" applyNumberFormat="1" applyFont="1" applyFill="1" applyBorder="1" applyAlignment="1" applyProtection="1">
      <alignment horizontal="center" vertical="center" shrinkToFit="1"/>
    </xf>
    <xf numFmtId="179" fontId="36" fillId="28" borderId="41" xfId="45" applyNumberFormat="1" applyFont="1" applyFill="1" applyBorder="1" applyAlignment="1" applyProtection="1">
      <alignment horizontal="center" vertical="center" shrinkToFit="1"/>
    </xf>
    <xf numFmtId="179" fontId="36" fillId="28" borderId="42" xfId="45" applyNumberFormat="1" applyFont="1" applyFill="1" applyBorder="1" applyAlignment="1" applyProtection="1">
      <alignment horizontal="center" vertical="center" shrinkToFit="1"/>
    </xf>
    <xf numFmtId="179" fontId="36" fillId="28" borderId="43" xfId="45" applyNumberFormat="1" applyFont="1" applyFill="1" applyBorder="1" applyAlignment="1" applyProtection="1">
      <alignment horizontal="center" vertical="center" shrinkToFit="1"/>
    </xf>
    <xf numFmtId="179" fontId="36" fillId="28" borderId="55" xfId="45" applyNumberFormat="1" applyFont="1" applyFill="1" applyBorder="1" applyAlignment="1" applyProtection="1">
      <alignment horizontal="center" vertical="center" shrinkToFit="1"/>
    </xf>
    <xf numFmtId="179" fontId="36" fillId="28" borderId="12" xfId="45" applyNumberFormat="1" applyFont="1" applyFill="1" applyBorder="1" applyAlignment="1" applyProtection="1">
      <alignment horizontal="center" vertical="center" shrinkToFit="1"/>
    </xf>
    <xf numFmtId="179" fontId="36" fillId="28" borderId="39" xfId="45" applyNumberFormat="1" applyFont="1" applyFill="1" applyBorder="1" applyAlignment="1" applyProtection="1">
      <alignment horizontal="center" vertical="center" shrinkToFit="1"/>
    </xf>
    <xf numFmtId="179" fontId="36" fillId="28" borderId="38" xfId="45" applyNumberFormat="1" applyFont="1" applyFill="1" applyBorder="1" applyAlignment="1" applyProtection="1">
      <alignment horizontal="center" vertical="center" shrinkToFit="1"/>
    </xf>
    <xf numFmtId="179" fontId="36" fillId="28" borderId="51" xfId="45" applyNumberFormat="1" applyFont="1" applyFill="1" applyBorder="1" applyAlignment="1" applyProtection="1">
      <alignment horizontal="center" vertical="center" shrinkToFit="1"/>
    </xf>
    <xf numFmtId="179" fontId="36" fillId="28" borderId="57" xfId="45" applyNumberFormat="1" applyFont="1" applyFill="1" applyBorder="1" applyAlignment="1" applyProtection="1">
      <alignment horizontal="center" vertical="center" shrinkToFit="1"/>
    </xf>
    <xf numFmtId="0" fontId="38" fillId="0" borderId="0" xfId="45" applyFont="1" applyProtection="1">
      <alignment vertical="center"/>
    </xf>
    <xf numFmtId="0" fontId="37" fillId="0" borderId="0" xfId="45" applyFont="1" applyAlignment="1" applyProtection="1">
      <alignment vertical="center" shrinkToFit="1"/>
    </xf>
    <xf numFmtId="0" fontId="40" fillId="0" borderId="0" xfId="45" applyFont="1" applyAlignment="1" applyProtection="1">
      <alignment vertical="center" shrinkToFit="1"/>
    </xf>
    <xf numFmtId="0" fontId="37" fillId="0" borderId="0" xfId="45" applyFont="1" applyFill="1" applyProtection="1">
      <alignment vertical="center"/>
    </xf>
    <xf numFmtId="0" fontId="37" fillId="0" borderId="0" xfId="45" applyFont="1" applyFill="1" applyAlignment="1" applyProtection="1">
      <alignment vertical="center" wrapText="1"/>
    </xf>
    <xf numFmtId="0" fontId="37" fillId="0" borderId="0" xfId="45" applyFont="1" applyAlignment="1" applyProtection="1">
      <alignment vertical="center" wrapText="1"/>
    </xf>
    <xf numFmtId="0" fontId="37" fillId="0" borderId="0" xfId="45" applyFont="1" applyFill="1" applyBorder="1" applyProtection="1">
      <alignment vertical="center"/>
    </xf>
    <xf numFmtId="0" fontId="37" fillId="0" borderId="0" xfId="45" applyFont="1" applyBorder="1" applyProtection="1">
      <alignment vertical="center"/>
    </xf>
    <xf numFmtId="0" fontId="36" fillId="0" borderId="0" xfId="45" applyFont="1" applyFill="1" applyAlignment="1" applyProtection="1"/>
    <xf numFmtId="0" fontId="36" fillId="0" borderId="0" xfId="45" applyFont="1" applyFill="1" applyAlignment="1" applyProtection="1">
      <alignment vertical="center"/>
    </xf>
    <xf numFmtId="0" fontId="36" fillId="0" borderId="0" xfId="45" applyFont="1" applyFill="1" applyBorder="1" applyAlignment="1" applyProtection="1">
      <alignment vertical="center" wrapText="1"/>
    </xf>
    <xf numFmtId="0" fontId="36" fillId="0" borderId="0" xfId="45" applyFont="1" applyFill="1" applyBorder="1" applyAlignment="1" applyProtection="1">
      <alignment horizontal="justify" vertical="center" wrapText="1"/>
    </xf>
    <xf numFmtId="0" fontId="37" fillId="0" borderId="0" xfId="45" applyFont="1" applyFill="1" applyAlignment="1" applyProtection="1">
      <alignment vertical="center" textRotation="90"/>
    </xf>
    <xf numFmtId="0" fontId="37" fillId="0" borderId="0" xfId="45" applyFont="1" applyFill="1" applyAlignment="1" applyProtection="1">
      <alignment horizontal="left" vertical="center"/>
    </xf>
    <xf numFmtId="0" fontId="43" fillId="28" borderId="0" xfId="45" applyFont="1" applyFill="1" applyAlignment="1" applyProtection="1">
      <alignment horizontal="left" vertical="center"/>
    </xf>
    <xf numFmtId="0" fontId="44" fillId="28" borderId="0" xfId="45" applyFont="1" applyFill="1" applyAlignment="1" applyProtection="1">
      <alignment horizontal="center" vertical="center"/>
    </xf>
    <xf numFmtId="0" fontId="44" fillId="28" borderId="0" xfId="45" applyFont="1" applyFill="1" applyProtection="1">
      <alignment vertical="center"/>
    </xf>
    <xf numFmtId="0" fontId="44" fillId="28" borderId="0" xfId="45" applyFont="1" applyFill="1" applyAlignment="1" applyProtection="1">
      <alignment horizontal="left" vertical="center"/>
    </xf>
    <xf numFmtId="0" fontId="45" fillId="28" borderId="0" xfId="45" applyFont="1" applyFill="1" applyProtection="1">
      <alignment vertical="center"/>
    </xf>
    <xf numFmtId="0" fontId="45" fillId="28" borderId="0" xfId="45" applyFont="1" applyFill="1" applyAlignment="1" applyProtection="1">
      <alignment horizontal="left" vertical="center"/>
    </xf>
    <xf numFmtId="0" fontId="44" fillId="25" borderId="10" xfId="45" applyFont="1" applyFill="1" applyBorder="1" applyAlignment="1" applyProtection="1">
      <alignment horizontal="center" vertical="center"/>
      <protection locked="0"/>
    </xf>
    <xf numFmtId="20" fontId="44" fillId="25" borderId="10" xfId="45" applyNumberFormat="1" applyFont="1" applyFill="1" applyBorder="1" applyAlignment="1" applyProtection="1">
      <alignment horizontal="center" vertical="center"/>
      <protection locked="0"/>
    </xf>
    <xf numFmtId="0" fontId="44" fillId="28" borderId="10" xfId="45" applyFont="1" applyFill="1" applyBorder="1" applyAlignment="1" applyProtection="1">
      <alignment horizontal="center" vertical="center"/>
    </xf>
    <xf numFmtId="180" fontId="44" fillId="28" borderId="10" xfId="45" applyNumberFormat="1" applyFont="1" applyFill="1" applyBorder="1" applyAlignment="1" applyProtection="1">
      <alignment horizontal="center" vertical="center"/>
    </xf>
    <xf numFmtId="0" fontId="44" fillId="28" borderId="10" xfId="45" applyNumberFormat="1" applyFont="1" applyFill="1" applyBorder="1" applyAlignment="1" applyProtection="1">
      <alignment horizontal="center" vertical="center"/>
    </xf>
    <xf numFmtId="0" fontId="44" fillId="25" borderId="10" xfId="45" applyFont="1" applyFill="1" applyBorder="1" applyAlignment="1" applyProtection="1">
      <alignment horizontal="left" vertical="center"/>
      <protection locked="0"/>
    </xf>
    <xf numFmtId="0" fontId="44" fillId="28" borderId="10" xfId="46" applyNumberFormat="1" applyFont="1" applyFill="1" applyBorder="1" applyAlignment="1" applyProtection="1">
      <alignment horizontal="center" vertical="center"/>
    </xf>
    <xf numFmtId="20" fontId="44" fillId="28" borderId="10" xfId="45" applyNumberFormat="1" applyFont="1" applyFill="1" applyBorder="1" applyAlignment="1" applyProtection="1">
      <alignment horizontal="center" vertical="center"/>
    </xf>
    <xf numFmtId="0" fontId="46" fillId="28" borderId="0" xfId="45" applyFont="1" applyFill="1" applyAlignment="1" applyProtection="1">
      <alignment horizontal="left" vertical="center"/>
    </xf>
    <xf numFmtId="0" fontId="44" fillId="28" borderId="0" xfId="45" applyFont="1" applyFill="1" applyAlignment="1" applyProtection="1">
      <alignment vertical="center"/>
    </xf>
    <xf numFmtId="0" fontId="32" fillId="0" borderId="0" xfId="45" applyFont="1">
      <alignment vertical="center"/>
    </xf>
    <xf numFmtId="0" fontId="32" fillId="0" borderId="0" xfId="45" applyFont="1" applyAlignment="1">
      <alignment horizontal="left" vertical="center"/>
    </xf>
    <xf numFmtId="0" fontId="33" fillId="0" borderId="0" xfId="45" applyFont="1" applyAlignment="1">
      <alignment horizontal="left" vertical="center"/>
    </xf>
    <xf numFmtId="0" fontId="34" fillId="0" borderId="0" xfId="45" applyFont="1" applyAlignment="1">
      <alignment horizontal="left" vertical="center"/>
    </xf>
    <xf numFmtId="0" fontId="33" fillId="0" borderId="0" xfId="45" applyFont="1" applyAlignment="1">
      <alignment horizontal="right" vertical="center"/>
    </xf>
    <xf numFmtId="0" fontId="33" fillId="0" borderId="0" xfId="45" applyFont="1" applyFill="1" applyAlignment="1">
      <alignment horizontal="right" vertical="center"/>
    </xf>
    <xf numFmtId="0" fontId="33" fillId="0" borderId="0" xfId="45" applyFont="1" applyFill="1" applyAlignment="1">
      <alignment vertical="center"/>
    </xf>
    <xf numFmtId="0" fontId="33" fillId="0" borderId="0" xfId="45" applyFont="1">
      <alignment vertical="center"/>
    </xf>
    <xf numFmtId="0" fontId="32" fillId="28" borderId="0" xfId="45" quotePrefix="1" applyFont="1" applyFill="1" applyBorder="1" applyAlignment="1">
      <alignment vertical="center"/>
    </xf>
    <xf numFmtId="0" fontId="32" fillId="0" borderId="0" xfId="45" applyFont="1" applyAlignment="1">
      <alignment horizontal="right" vertical="center"/>
    </xf>
    <xf numFmtId="0" fontId="32" fillId="0" borderId="0" xfId="45" applyFont="1" applyAlignment="1">
      <alignment horizontal="center" vertical="center"/>
    </xf>
    <xf numFmtId="0" fontId="32" fillId="0" borderId="0" xfId="45" applyFont="1" applyBorder="1" applyAlignment="1">
      <alignment vertical="center"/>
    </xf>
    <xf numFmtId="0" fontId="36" fillId="0" borderId="0" xfId="45" applyFont="1" applyAlignment="1">
      <alignment horizontal="right" vertical="center"/>
    </xf>
    <xf numFmtId="0" fontId="36" fillId="0" borderId="0" xfId="45" applyFont="1" applyAlignment="1"/>
    <xf numFmtId="0" fontId="32" fillId="0" borderId="0" xfId="45" applyFont="1" applyBorder="1" applyAlignment="1">
      <alignment horizontal="center" vertical="center"/>
    </xf>
    <xf numFmtId="0" fontId="36" fillId="0" borderId="0" xfId="45" applyFont="1" applyAlignment="1">
      <alignment horizontal="left"/>
    </xf>
    <xf numFmtId="0" fontId="32" fillId="0" borderId="0" xfId="45" applyFont="1" applyBorder="1" applyAlignment="1">
      <alignment horizontal="right" vertical="center"/>
    </xf>
    <xf numFmtId="0" fontId="32" fillId="0" borderId="0" xfId="45" applyFont="1" applyBorder="1" applyAlignment="1">
      <alignment horizontal="left" vertical="center"/>
    </xf>
    <xf numFmtId="0" fontId="33" fillId="0" borderId="0" xfId="45" applyFont="1" applyAlignment="1">
      <alignment horizontal="center" vertical="center"/>
    </xf>
    <xf numFmtId="0" fontId="33" fillId="0" borderId="0" xfId="45" applyFont="1" applyBorder="1" applyAlignment="1">
      <alignment vertical="center"/>
    </xf>
    <xf numFmtId="0" fontId="34" fillId="0" borderId="0" xfId="45" applyFont="1" applyAlignment="1">
      <alignment horizontal="right" vertical="center"/>
    </xf>
    <xf numFmtId="0" fontId="33" fillId="0" borderId="0" xfId="45" applyFont="1" applyBorder="1" applyAlignment="1">
      <alignment horizontal="center" vertical="center"/>
    </xf>
    <xf numFmtId="0" fontId="38" fillId="0" borderId="0" xfId="45" applyFont="1" applyAlignment="1"/>
    <xf numFmtId="0" fontId="37" fillId="0" borderId="0" xfId="45" applyFont="1">
      <alignment vertical="center"/>
    </xf>
    <xf numFmtId="0" fontId="37" fillId="0" borderId="0" xfId="45" applyFont="1" applyAlignment="1">
      <alignment horizontal="right" vertical="center"/>
    </xf>
    <xf numFmtId="0" fontId="32" fillId="0" borderId="74" xfId="45" applyFont="1" applyBorder="1" applyAlignment="1">
      <alignment horizontal="center" vertical="center" wrapText="1"/>
    </xf>
    <xf numFmtId="0" fontId="32" fillId="0" borderId="19" xfId="45" applyFont="1" applyBorder="1" applyAlignment="1">
      <alignment horizontal="center" vertical="center" wrapText="1"/>
    </xf>
    <xf numFmtId="0" fontId="36" fillId="0" borderId="33" xfId="45" applyFont="1" applyBorder="1" applyAlignment="1">
      <alignment horizontal="center" vertical="center"/>
    </xf>
    <xf numFmtId="0" fontId="36" fillId="0" borderId="10" xfId="45" applyFont="1" applyBorder="1" applyAlignment="1">
      <alignment horizontal="center" vertical="center"/>
    </xf>
    <xf numFmtId="0" fontId="36" fillId="0" borderId="45" xfId="45" applyFont="1" applyBorder="1" applyAlignment="1">
      <alignment horizontal="center" vertical="center"/>
    </xf>
    <xf numFmtId="0" fontId="36" fillId="0" borderId="12" xfId="45" applyFont="1" applyBorder="1" applyAlignment="1">
      <alignment horizontal="center" vertical="center"/>
    </xf>
    <xf numFmtId="0" fontId="36" fillId="0" borderId="33" xfId="45" applyFont="1" applyFill="1" applyBorder="1" applyAlignment="1">
      <alignment horizontal="center" vertical="center"/>
    </xf>
    <xf numFmtId="0" fontId="36" fillId="0" borderId="10" xfId="45" applyFont="1" applyFill="1" applyBorder="1" applyAlignment="1">
      <alignment horizontal="center" vertical="center"/>
    </xf>
    <xf numFmtId="0" fontId="36" fillId="0" borderId="45" xfId="45" applyFont="1" applyFill="1" applyBorder="1" applyAlignment="1">
      <alignment horizontal="center" vertical="center"/>
    </xf>
    <xf numFmtId="0" fontId="32" fillId="0" borderId="76" xfId="45" applyFont="1" applyBorder="1" applyAlignment="1">
      <alignment horizontal="center" vertical="center" wrapText="1"/>
    </xf>
    <xf numFmtId="179" fontId="32" fillId="26" borderId="81" xfId="45" applyNumberFormat="1" applyFont="1" applyFill="1" applyBorder="1" applyAlignment="1" applyProtection="1">
      <alignment horizontal="center" vertical="center" shrinkToFit="1"/>
      <protection locked="0"/>
    </xf>
    <xf numFmtId="179" fontId="32" fillId="26" borderId="58" xfId="45" applyNumberFormat="1" applyFont="1" applyFill="1" applyBorder="1" applyAlignment="1" applyProtection="1">
      <alignment horizontal="center" vertical="center" shrinkToFit="1"/>
      <protection locked="0"/>
    </xf>
    <xf numFmtId="179" fontId="32" fillId="26" borderId="82" xfId="45" applyNumberFormat="1" applyFont="1" applyFill="1" applyBorder="1" applyAlignment="1" applyProtection="1">
      <alignment horizontal="center" vertical="center" shrinkToFit="1"/>
      <protection locked="0"/>
    </xf>
    <xf numFmtId="179" fontId="32" fillId="0" borderId="90" xfId="45" applyNumberFormat="1" applyFont="1" applyBorder="1" applyAlignment="1">
      <alignment horizontal="center" vertical="center" shrinkToFit="1"/>
    </xf>
    <xf numFmtId="179" fontId="32" fillId="0" borderId="59" xfId="45" applyNumberFormat="1" applyFont="1" applyBorder="1" applyAlignment="1">
      <alignment horizontal="center" vertical="center" shrinkToFit="1"/>
    </xf>
    <xf numFmtId="179" fontId="32" fillId="0" borderId="91" xfId="45" applyNumberFormat="1" applyFont="1" applyBorder="1" applyAlignment="1">
      <alignment horizontal="center" vertical="center" shrinkToFit="1"/>
    </xf>
    <xf numFmtId="179" fontId="32" fillId="0" borderId="96" xfId="45" applyNumberFormat="1" applyFont="1" applyBorder="1" applyAlignment="1">
      <alignment horizontal="center" vertical="center" shrinkToFit="1"/>
    </xf>
    <xf numFmtId="179" fontId="32" fillId="0" borderId="62" xfId="45" applyNumberFormat="1" applyFont="1" applyBorder="1" applyAlignment="1">
      <alignment horizontal="center" vertical="center" shrinkToFit="1"/>
    </xf>
    <xf numFmtId="179" fontId="32" fillId="0" borderId="97" xfId="45" applyNumberFormat="1" applyFont="1" applyBorder="1" applyAlignment="1">
      <alignment horizontal="center" vertical="center" shrinkToFit="1"/>
    </xf>
    <xf numFmtId="0" fontId="32" fillId="26" borderId="22" xfId="45" applyFont="1" applyFill="1" applyBorder="1" applyAlignment="1" applyProtection="1">
      <alignment horizontal="center" vertical="center" wrapText="1"/>
      <protection locked="0"/>
    </xf>
    <xf numFmtId="0" fontId="32" fillId="26" borderId="31" xfId="45" applyFont="1" applyFill="1" applyBorder="1" applyAlignment="1" applyProtection="1">
      <alignment horizontal="center" vertical="center" wrapText="1"/>
      <protection locked="0"/>
    </xf>
    <xf numFmtId="0" fontId="37" fillId="28" borderId="0" xfId="45" applyFont="1" applyFill="1">
      <alignment vertical="center"/>
    </xf>
    <xf numFmtId="0" fontId="37" fillId="28" borderId="111" xfId="45" applyFont="1" applyFill="1" applyBorder="1">
      <alignment vertical="center"/>
    </xf>
    <xf numFmtId="0" fontId="42" fillId="28" borderId="112" xfId="45" applyFont="1" applyFill="1" applyBorder="1" applyAlignment="1">
      <alignment horizontal="center" vertical="center"/>
    </xf>
    <xf numFmtId="0" fontId="37" fillId="28" borderId="112" xfId="45" applyFont="1" applyFill="1" applyBorder="1" applyAlignment="1">
      <alignment horizontal="center" vertical="center" wrapText="1"/>
    </xf>
    <xf numFmtId="0" fontId="37" fillId="28" borderId="112" xfId="45" applyFont="1" applyFill="1" applyBorder="1" applyAlignment="1">
      <alignment horizontal="center" vertical="center" shrinkToFit="1"/>
    </xf>
    <xf numFmtId="0" fontId="41" fillId="28" borderId="112" xfId="45" applyFont="1" applyFill="1" applyBorder="1" applyAlignment="1">
      <alignment horizontal="center" vertical="center" wrapText="1"/>
    </xf>
    <xf numFmtId="179" fontId="37" fillId="28" borderId="112" xfId="45" applyNumberFormat="1" applyFont="1" applyFill="1" applyBorder="1" applyAlignment="1">
      <alignment horizontal="center" vertical="center" shrinkToFit="1"/>
    </xf>
    <xf numFmtId="179" fontId="37" fillId="28" borderId="112" xfId="45" applyNumberFormat="1" applyFont="1" applyFill="1" applyBorder="1" applyAlignment="1">
      <alignment horizontal="center" vertical="center" wrapText="1"/>
    </xf>
    <xf numFmtId="0" fontId="37" fillId="28" borderId="113" xfId="45" applyFont="1" applyFill="1" applyBorder="1" applyAlignment="1">
      <alignment horizontal="center" vertical="center" wrapText="1"/>
    </xf>
    <xf numFmtId="0" fontId="37" fillId="0" borderId="114" xfId="45" applyFont="1" applyBorder="1">
      <alignment vertical="center"/>
    </xf>
    <xf numFmtId="0" fontId="37" fillId="0" borderId="28" xfId="45" applyFont="1" applyFill="1" applyBorder="1" applyAlignment="1">
      <alignment vertical="center" wrapText="1"/>
    </xf>
    <xf numFmtId="179" fontId="36" fillId="28" borderId="53" xfId="45" applyNumberFormat="1" applyFont="1" applyFill="1" applyBorder="1" applyAlignment="1">
      <alignment horizontal="center" vertical="center" shrinkToFit="1"/>
    </xf>
    <xf numFmtId="179" fontId="36" fillId="28" borderId="24" xfId="45" applyNumberFormat="1" applyFont="1" applyFill="1" applyBorder="1" applyAlignment="1">
      <alignment horizontal="center" vertical="center" shrinkToFit="1"/>
    </xf>
    <xf numFmtId="179" fontId="36" fillId="28" borderId="52" xfId="45" applyNumberFormat="1" applyFont="1" applyFill="1" applyBorder="1" applyAlignment="1">
      <alignment horizontal="center" vertical="center" shrinkToFit="1"/>
    </xf>
    <xf numFmtId="0" fontId="37" fillId="0" borderId="75" xfId="45" applyFont="1" applyBorder="1">
      <alignment vertical="center"/>
    </xf>
    <xf numFmtId="0" fontId="37" fillId="0" borderId="17" xfId="45" applyFont="1" applyFill="1" applyBorder="1" applyAlignment="1">
      <alignment vertical="center" wrapText="1"/>
    </xf>
    <xf numFmtId="179" fontId="36" fillId="28" borderId="33" xfId="45" applyNumberFormat="1" applyFont="1" applyFill="1" applyBorder="1" applyAlignment="1">
      <alignment horizontal="center" vertical="center" shrinkToFit="1"/>
    </xf>
    <xf numFmtId="179" fontId="36" fillId="28" borderId="10" xfId="45" applyNumberFormat="1" applyFont="1" applyFill="1" applyBorder="1" applyAlignment="1">
      <alignment horizontal="center" vertical="center" shrinkToFit="1"/>
    </xf>
    <xf numFmtId="179" fontId="36" fillId="28" borderId="45" xfId="45" applyNumberFormat="1" applyFont="1" applyFill="1" applyBorder="1" applyAlignment="1">
      <alignment horizontal="center" vertical="center" shrinkToFit="1"/>
    </xf>
    <xf numFmtId="0" fontId="37" fillId="0" borderId="70" xfId="45" applyFont="1" applyBorder="1">
      <alignment vertical="center"/>
    </xf>
    <xf numFmtId="0" fontId="37" fillId="0" borderId="71" xfId="45" applyFont="1" applyFill="1" applyBorder="1" applyAlignment="1">
      <alignment vertical="center" wrapText="1"/>
    </xf>
    <xf numFmtId="179" fontId="36" fillId="0" borderId="33" xfId="45" applyNumberFormat="1" applyFont="1" applyFill="1" applyBorder="1" applyAlignment="1">
      <alignment horizontal="center" vertical="center" shrinkToFit="1"/>
    </xf>
    <xf numFmtId="179" fontId="36" fillId="0" borderId="10" xfId="45" applyNumberFormat="1" applyFont="1" applyFill="1" applyBorder="1" applyAlignment="1">
      <alignment horizontal="center" vertical="center" shrinkToFit="1"/>
    </xf>
    <xf numFmtId="179" fontId="36" fillId="0" borderId="45" xfId="45" applyNumberFormat="1" applyFont="1" applyFill="1" applyBorder="1" applyAlignment="1">
      <alignment horizontal="center" vertical="center" shrinkToFit="1"/>
    </xf>
    <xf numFmtId="0" fontId="38" fillId="0" borderId="0" xfId="45" applyFont="1">
      <alignment vertical="center"/>
    </xf>
    <xf numFmtId="0" fontId="37" fillId="0" borderId="0" xfId="45" applyFont="1" applyAlignment="1">
      <alignment vertical="center" shrinkToFit="1"/>
    </xf>
    <xf numFmtId="0" fontId="40" fillId="0" borderId="0" xfId="45" applyFont="1" applyAlignment="1">
      <alignment vertical="center" shrinkToFit="1"/>
    </xf>
    <xf numFmtId="0" fontId="37" fillId="0" borderId="0" xfId="45" applyFont="1" applyAlignment="1">
      <alignment horizontal="left" vertical="center"/>
    </xf>
    <xf numFmtId="0" fontId="37" fillId="0" borderId="0" xfId="45" applyFont="1" applyFill="1">
      <alignment vertical="center"/>
    </xf>
    <xf numFmtId="0" fontId="37" fillId="0" borderId="0" xfId="45" applyFont="1" applyFill="1" applyAlignment="1">
      <alignment vertical="center" wrapText="1"/>
    </xf>
    <xf numFmtId="0" fontId="37" fillId="0" borderId="0" xfId="45" applyFont="1" applyAlignment="1">
      <alignment vertical="center" wrapText="1"/>
    </xf>
    <xf numFmtId="0" fontId="37" fillId="0" borderId="0" xfId="45" applyFont="1" applyFill="1" applyBorder="1">
      <alignment vertical="center"/>
    </xf>
    <xf numFmtId="0" fontId="37" fillId="0" borderId="0" xfId="45" applyFont="1" applyBorder="1">
      <alignment vertical="center"/>
    </xf>
    <xf numFmtId="0" fontId="36" fillId="0" borderId="0" xfId="45" applyFont="1" applyFill="1" applyAlignment="1"/>
    <xf numFmtId="0" fontId="36" fillId="0" borderId="0" xfId="45" applyFont="1" applyFill="1" applyAlignment="1">
      <alignment vertical="center"/>
    </xf>
    <xf numFmtId="0" fontId="36" fillId="0" borderId="0" xfId="45" applyFont="1" applyFill="1" applyBorder="1" applyAlignment="1">
      <alignment vertical="center" wrapText="1"/>
    </xf>
    <xf numFmtId="0" fontId="36" fillId="0" borderId="0" xfId="45" applyFont="1" applyFill="1" applyBorder="1" applyAlignment="1">
      <alignment horizontal="justify" vertical="center" wrapText="1"/>
    </xf>
    <xf numFmtId="0" fontId="37" fillId="0" borderId="0" xfId="45" applyFont="1" applyFill="1" applyAlignment="1">
      <alignment vertical="center" textRotation="90"/>
    </xf>
    <xf numFmtId="0" fontId="37" fillId="0" borderId="0" xfId="45" applyFont="1" applyFill="1" applyAlignment="1">
      <alignment horizontal="left" vertical="center"/>
    </xf>
    <xf numFmtId="1" fontId="37" fillId="28" borderId="112" xfId="45" applyNumberFormat="1" applyFont="1" applyFill="1" applyBorder="1" applyAlignment="1">
      <alignment horizontal="center" vertical="center" wrapText="1"/>
    </xf>
    <xf numFmtId="0" fontId="1" fillId="28" borderId="0" xfId="45" applyFill="1">
      <alignment vertical="center"/>
    </xf>
    <xf numFmtId="0" fontId="37" fillId="28" borderId="0" xfId="45" applyFont="1" applyFill="1" applyAlignment="1">
      <alignment horizontal="left" vertical="center"/>
    </xf>
    <xf numFmtId="0" fontId="34" fillId="28" borderId="0" xfId="45" applyFont="1" applyFill="1" applyAlignment="1">
      <alignment horizontal="left" vertical="center"/>
    </xf>
    <xf numFmtId="0" fontId="37" fillId="25" borderId="10" xfId="45" applyFont="1" applyFill="1" applyBorder="1" applyAlignment="1">
      <alignment horizontal="left" vertical="center"/>
    </xf>
    <xf numFmtId="0" fontId="37" fillId="28" borderId="0" xfId="45" applyFont="1" applyFill="1" applyAlignment="1">
      <alignment vertical="center"/>
    </xf>
    <xf numFmtId="0" fontId="37" fillId="26" borderId="10" xfId="45" applyFont="1" applyFill="1" applyBorder="1" applyAlignment="1">
      <alignment horizontal="left" vertical="center"/>
    </xf>
    <xf numFmtId="0" fontId="47" fillId="28" borderId="0" xfId="45" applyFont="1" applyFill="1" applyAlignment="1">
      <alignment horizontal="left" vertical="center"/>
    </xf>
    <xf numFmtId="0" fontId="37" fillId="28" borderId="0" xfId="45" applyFont="1" applyFill="1" applyBorder="1" applyAlignment="1">
      <alignment horizontal="center" vertical="center"/>
    </xf>
    <xf numFmtId="0" fontId="37" fillId="28" borderId="0" xfId="45" applyFont="1" applyFill="1" applyBorder="1" applyAlignment="1">
      <alignment horizontal="left" vertical="center"/>
    </xf>
    <xf numFmtId="0" fontId="37" fillId="28" borderId="10" xfId="45" applyFont="1" applyFill="1" applyBorder="1" applyAlignment="1">
      <alignment horizontal="center" vertical="center"/>
    </xf>
    <xf numFmtId="0" fontId="37" fillId="28" borderId="10" xfId="45" applyFont="1" applyFill="1" applyBorder="1" applyAlignment="1">
      <alignment horizontal="left" vertical="center"/>
    </xf>
    <xf numFmtId="0" fontId="48" fillId="28" borderId="0" xfId="45" applyFont="1" applyFill="1">
      <alignment vertical="center"/>
    </xf>
    <xf numFmtId="0" fontId="48" fillId="28" borderId="0" xfId="45" applyFont="1" applyFill="1" applyAlignment="1">
      <alignment horizontal="left" vertical="center"/>
    </xf>
    <xf numFmtId="0" fontId="37" fillId="28" borderId="0" xfId="45" applyFont="1" applyFill="1" applyBorder="1">
      <alignment vertical="center"/>
    </xf>
    <xf numFmtId="0" fontId="38" fillId="28" borderId="0" xfId="45" applyFont="1" applyFill="1" applyAlignment="1">
      <alignment vertical="center"/>
    </xf>
    <xf numFmtId="0" fontId="48" fillId="28" borderId="0" xfId="45" applyFont="1" applyFill="1" applyBorder="1">
      <alignment vertical="center"/>
    </xf>
    <xf numFmtId="0" fontId="48" fillId="28" borderId="0" xfId="45" applyFont="1" applyFill="1" applyBorder="1" applyAlignment="1">
      <alignment vertical="center"/>
    </xf>
    <xf numFmtId="0" fontId="48" fillId="28" borderId="0" xfId="45" applyFont="1" applyFill="1" applyBorder="1" applyAlignment="1">
      <alignment vertical="center" shrinkToFit="1"/>
    </xf>
    <xf numFmtId="0" fontId="37" fillId="28" borderId="0" xfId="45" applyFont="1" applyFill="1" applyAlignment="1">
      <alignment vertical="center" wrapText="1"/>
    </xf>
    <xf numFmtId="0" fontId="36" fillId="28" borderId="0" xfId="45" applyFont="1" applyFill="1" applyAlignment="1"/>
    <xf numFmtId="0" fontId="36" fillId="28" borderId="0" xfId="45" applyFont="1" applyFill="1">
      <alignment vertical="center"/>
    </xf>
    <xf numFmtId="0" fontId="36" fillId="28" borderId="0" xfId="45" applyFont="1" applyFill="1" applyAlignment="1">
      <alignment vertical="center" wrapText="1"/>
    </xf>
    <xf numFmtId="0" fontId="36" fillId="28" borderId="0" xfId="45" applyFont="1" applyFill="1" applyAlignment="1">
      <alignment horizontal="justify" vertical="center" wrapText="1"/>
    </xf>
    <xf numFmtId="0" fontId="51" fillId="28" borderId="0" xfId="45" applyFont="1" applyFill="1">
      <alignment vertical="center"/>
    </xf>
    <xf numFmtId="0" fontId="52" fillId="28" borderId="0" xfId="45" applyFont="1" applyFill="1" applyBorder="1">
      <alignment vertical="center"/>
    </xf>
    <xf numFmtId="0" fontId="32" fillId="28" borderId="0" xfId="45" applyFont="1" applyFill="1" applyBorder="1">
      <alignment vertical="center"/>
    </xf>
    <xf numFmtId="0" fontId="53" fillId="28" borderId="0" xfId="45" applyFont="1" applyFill="1">
      <alignment vertical="center"/>
    </xf>
    <xf numFmtId="0" fontId="32" fillId="28" borderId="10" xfId="45" applyFont="1" applyFill="1" applyBorder="1" applyAlignment="1">
      <alignment horizontal="center" vertical="center"/>
    </xf>
    <xf numFmtId="0" fontId="32" fillId="28" borderId="10" xfId="45" applyFont="1" applyFill="1" applyBorder="1">
      <alignment vertical="center"/>
    </xf>
    <xf numFmtId="0" fontId="55" fillId="28" borderId="0" xfId="45" applyFont="1" applyFill="1" applyAlignment="1">
      <alignment horizontal="left" vertical="center"/>
    </xf>
    <xf numFmtId="0" fontId="0" fillId="0" borderId="0" xfId="0" applyFont="1" applyBorder="1" applyAlignment="1">
      <alignment vertical="center"/>
    </xf>
    <xf numFmtId="0" fontId="53" fillId="28" borderId="0" xfId="45" applyFont="1" applyFill="1" applyBorder="1" applyAlignment="1">
      <alignment vertical="center"/>
    </xf>
    <xf numFmtId="0" fontId="53" fillId="28" borderId="10" xfId="45" applyFont="1" applyFill="1" applyBorder="1" applyAlignment="1">
      <alignment horizontal="center" vertical="center"/>
    </xf>
    <xf numFmtId="0" fontId="54" fillId="28" borderId="10" xfId="45" applyFont="1" applyFill="1" applyBorder="1" applyAlignment="1">
      <alignment horizontal="center" vertical="center"/>
    </xf>
    <xf numFmtId="0" fontId="4" fillId="0" borderId="0" xfId="49" applyFont="1">
      <alignment vertical="center"/>
    </xf>
    <xf numFmtId="0" fontId="25" fillId="24" borderId="11" xfId="49" applyFont="1" applyFill="1" applyBorder="1" applyAlignment="1">
      <alignment horizontal="center" vertical="center" wrapText="1"/>
    </xf>
    <xf numFmtId="0" fontId="25" fillId="24" borderId="10" xfId="49" applyFont="1" applyFill="1" applyBorder="1" applyAlignment="1">
      <alignment horizontal="center" vertical="center" wrapText="1"/>
    </xf>
    <xf numFmtId="0" fontId="4" fillId="24" borderId="10" xfId="49" applyFont="1" applyFill="1" applyBorder="1" applyAlignment="1">
      <alignment horizontal="left" vertical="center" wrapText="1"/>
    </xf>
    <xf numFmtId="0" fontId="26" fillId="0" borderId="11" xfId="49" applyFont="1" applyBorder="1" applyAlignment="1">
      <alignment horizontal="left" vertical="top" wrapText="1"/>
    </xf>
    <xf numFmtId="0" fontId="26" fillId="0" borderId="10" xfId="49" applyFont="1" applyBorder="1" applyAlignment="1">
      <alignment horizontal="left" vertical="top" wrapText="1"/>
    </xf>
    <xf numFmtId="0" fontId="26" fillId="0" borderId="134" xfId="49" applyFont="1" applyBorder="1" applyAlignment="1">
      <alignment horizontal="center" vertical="center" wrapText="1"/>
    </xf>
    <xf numFmtId="0" fontId="26" fillId="0" borderId="135" xfId="49" applyFont="1" applyBorder="1" applyAlignment="1">
      <alignment horizontal="left" vertical="center" wrapText="1" shrinkToFit="1"/>
    </xf>
    <xf numFmtId="0" fontId="26" fillId="0" borderId="10" xfId="49" applyFont="1" applyBorder="1" applyAlignment="1">
      <alignment horizontal="left" vertical="center" wrapText="1"/>
    </xf>
    <xf numFmtId="0" fontId="0" fillId="0" borderId="0" xfId="49" applyFont="1">
      <alignment vertical="center"/>
    </xf>
    <xf numFmtId="0" fontId="26" fillId="0" borderId="18" xfId="49" applyFont="1" applyBorder="1" applyAlignment="1">
      <alignment horizontal="left" vertical="top" wrapText="1"/>
    </xf>
    <xf numFmtId="0" fontId="26" fillId="0" borderId="31" xfId="49" applyFont="1" applyBorder="1" applyAlignment="1">
      <alignment horizontal="left" vertical="top" wrapText="1"/>
    </xf>
    <xf numFmtId="0" fontId="26" fillId="0" borderId="136" xfId="49" applyFont="1" applyBorder="1" applyAlignment="1">
      <alignment horizontal="center" vertical="center" wrapText="1"/>
    </xf>
    <xf numFmtId="0" fontId="26" fillId="0" borderId="137" xfId="49" applyFont="1" applyBorder="1" applyAlignment="1">
      <alignment horizontal="left" vertical="center" wrapText="1" shrinkToFit="1"/>
    </xf>
    <xf numFmtId="0" fontId="0" fillId="0" borderId="31" xfId="49" applyFont="1" applyBorder="1" applyAlignment="1">
      <alignment horizontal="left" vertical="center" wrapText="1"/>
    </xf>
    <xf numFmtId="0" fontId="26" fillId="0" borderId="31" xfId="49" applyFont="1" applyBorder="1" applyAlignment="1">
      <alignment horizontal="left" vertical="center" wrapText="1"/>
    </xf>
    <xf numFmtId="0" fontId="26" fillId="0" borderId="58" xfId="49" applyFont="1" applyBorder="1" applyAlignment="1">
      <alignment horizontal="left" vertical="top" wrapText="1"/>
    </xf>
    <xf numFmtId="0" fontId="26" fillId="0" borderId="138" xfId="49" applyFont="1" applyBorder="1" applyAlignment="1">
      <alignment horizontal="center" vertical="center" wrapText="1"/>
    </xf>
    <xf numFmtId="0" fontId="26" fillId="0" borderId="139" xfId="49" applyFont="1" applyBorder="1" applyAlignment="1">
      <alignment horizontal="left" vertical="center" wrapText="1" shrinkToFit="1"/>
    </xf>
    <xf numFmtId="0" fontId="26" fillId="0" borderId="58" xfId="49" applyFont="1" applyBorder="1" applyAlignment="1">
      <alignment horizontal="left" vertical="center" wrapText="1"/>
    </xf>
    <xf numFmtId="0" fontId="26" fillId="0" borderId="62" xfId="49" applyFont="1" applyBorder="1" applyAlignment="1">
      <alignment horizontal="left" vertical="top" wrapText="1"/>
    </xf>
    <xf numFmtId="0" fontId="26" fillId="0" borderId="140" xfId="49" applyFont="1" applyBorder="1" applyAlignment="1">
      <alignment horizontal="center" vertical="center" wrapText="1"/>
    </xf>
    <xf numFmtId="0" fontId="26" fillId="0" borderId="141" xfId="49" applyFont="1" applyBorder="1" applyAlignment="1">
      <alignment horizontal="left" vertical="center" wrapText="1" shrinkToFit="1"/>
    </xf>
    <xf numFmtId="0" fontId="26" fillId="0" borderId="62" xfId="49" applyFont="1" applyBorder="1" applyAlignment="1">
      <alignment horizontal="left" vertical="center" wrapText="1"/>
    </xf>
    <xf numFmtId="0" fontId="26" fillId="0" borderId="64" xfId="49" applyFont="1" applyBorder="1" applyAlignment="1">
      <alignment horizontal="left" vertical="top" wrapText="1"/>
    </xf>
    <xf numFmtId="0" fontId="26" fillId="0" borderId="143" xfId="49" applyFont="1" applyBorder="1" applyAlignment="1">
      <alignment horizontal="center" vertical="center" wrapText="1"/>
    </xf>
    <xf numFmtId="0" fontId="26" fillId="0" borderId="144" xfId="49" applyFont="1" applyBorder="1" applyAlignment="1">
      <alignment horizontal="left" vertical="center" wrapText="1" shrinkToFit="1"/>
    </xf>
    <xf numFmtId="0" fontId="26" fillId="0" borderId="64" xfId="49" applyFont="1" applyBorder="1" applyAlignment="1">
      <alignment horizontal="left" vertical="center" wrapText="1"/>
    </xf>
    <xf numFmtId="0" fontId="26" fillId="0" borderId="61" xfId="49" applyFont="1" applyBorder="1" applyAlignment="1">
      <alignment horizontal="left" vertical="top" wrapText="1"/>
    </xf>
    <xf numFmtId="0" fontId="26" fillId="0" borderId="145" xfId="49" applyFont="1" applyBorder="1" applyAlignment="1">
      <alignment horizontal="center" vertical="center" wrapText="1"/>
    </xf>
    <xf numFmtId="0" fontId="26" fillId="0" borderId="146" xfId="49" applyFont="1" applyBorder="1" applyAlignment="1">
      <alignment horizontal="left" vertical="center" wrapText="1" shrinkToFit="1"/>
    </xf>
    <xf numFmtId="0" fontId="26" fillId="0" borderId="61" xfId="49" applyFont="1" applyBorder="1" applyAlignment="1">
      <alignment horizontal="left" vertical="center" wrapText="1"/>
    </xf>
    <xf numFmtId="0" fontId="0" fillId="0" borderId="11" xfId="49" applyFont="1" applyBorder="1" applyAlignment="1">
      <alignment horizontal="left" vertical="top" wrapText="1"/>
    </xf>
    <xf numFmtId="0" fontId="0" fillId="0" borderId="134" xfId="49" applyFont="1" applyBorder="1" applyAlignment="1">
      <alignment horizontal="center" vertical="center" wrapText="1"/>
    </xf>
    <xf numFmtId="0" fontId="0" fillId="0" borderId="135" xfId="49" applyFont="1" applyBorder="1" applyAlignment="1">
      <alignment horizontal="left" vertical="center" wrapText="1" shrinkToFit="1"/>
    </xf>
    <xf numFmtId="0" fontId="0" fillId="0" borderId="10" xfId="49" applyFont="1" applyBorder="1" applyAlignment="1">
      <alignment horizontal="left" vertical="center" wrapText="1"/>
    </xf>
    <xf numFmtId="0" fontId="26" fillId="0" borderId="59" xfId="49" applyFont="1" applyBorder="1" applyAlignment="1">
      <alignment horizontal="left" vertical="top" wrapText="1"/>
    </xf>
    <xf numFmtId="0" fontId="26" fillId="0" borderId="147" xfId="49" applyFont="1" applyBorder="1" applyAlignment="1">
      <alignment horizontal="center" vertical="center" wrapText="1"/>
    </xf>
    <xf numFmtId="0" fontId="26" fillId="0" borderId="148" xfId="49" applyFont="1" applyBorder="1" applyAlignment="1">
      <alignment horizontal="left" vertical="center" wrapText="1" shrinkToFit="1"/>
    </xf>
    <xf numFmtId="0" fontId="26" fillId="0" borderId="59" xfId="49" applyFont="1" applyBorder="1" applyAlignment="1">
      <alignment horizontal="left" vertical="center" wrapText="1"/>
    </xf>
    <xf numFmtId="0" fontId="26" fillId="0" borderId="11" xfId="49" applyFont="1" applyBorder="1" applyAlignment="1">
      <alignment horizontal="left" vertical="top" wrapText="1" shrinkToFit="1"/>
    </xf>
    <xf numFmtId="0" fontId="26" fillId="0" borderId="10" xfId="49" applyFont="1" applyBorder="1" applyAlignment="1">
      <alignment horizontal="left" vertical="top" wrapText="1" shrinkToFit="1"/>
    </xf>
    <xf numFmtId="0" fontId="0" fillId="0" borderId="10" xfId="49" applyFont="1" applyBorder="1" applyAlignment="1">
      <alignment vertical="center" wrapText="1"/>
    </xf>
    <xf numFmtId="0" fontId="26" fillId="0" borderId="59" xfId="49" applyFont="1" applyBorder="1" applyAlignment="1">
      <alignment horizontal="left" vertical="top" wrapText="1" shrinkToFit="1"/>
    </xf>
    <xf numFmtId="0" fontId="57" fillId="0" borderId="59" xfId="49" applyFont="1" applyBorder="1" applyAlignment="1">
      <alignment horizontal="left" vertical="center" wrapText="1"/>
    </xf>
    <xf numFmtId="0" fontId="26" fillId="0" borderId="47" xfId="49" applyFont="1" applyBorder="1" applyAlignment="1">
      <alignment horizontal="left" vertical="top" wrapText="1"/>
    </xf>
    <xf numFmtId="0" fontId="26" fillId="0" borderId="149" xfId="49" applyFont="1" applyBorder="1" applyAlignment="1">
      <alignment horizontal="center" vertical="center" wrapText="1"/>
    </xf>
    <xf numFmtId="0" fontId="26" fillId="0" borderId="150" xfId="49" applyFont="1" applyBorder="1" applyAlignment="1">
      <alignment horizontal="left" vertical="center" wrapText="1" shrinkToFit="1"/>
    </xf>
    <xf numFmtId="0" fontId="26" fillId="0" borderId="47" xfId="49" applyFont="1" applyBorder="1" applyAlignment="1">
      <alignment horizontal="left" vertical="center" wrapText="1"/>
    </xf>
    <xf numFmtId="0" fontId="0" fillId="0" borderId="138" xfId="49" applyFont="1" applyBorder="1" applyAlignment="1">
      <alignment horizontal="center" vertical="center" wrapText="1"/>
    </xf>
    <xf numFmtId="0" fontId="0" fillId="0" borderId="139" xfId="49" applyFont="1" applyBorder="1" applyAlignment="1">
      <alignment horizontal="left" vertical="center" wrapText="1" shrinkToFit="1"/>
    </xf>
    <xf numFmtId="0" fontId="0" fillId="0" borderId="58" xfId="49" applyFont="1" applyBorder="1" applyAlignment="1">
      <alignment horizontal="left" vertical="center" wrapText="1"/>
    </xf>
    <xf numFmtId="0" fontId="0" fillId="0" borderId="140" xfId="49" applyFont="1" applyBorder="1" applyAlignment="1">
      <alignment horizontal="center" vertical="center" wrapText="1"/>
    </xf>
    <xf numFmtId="0" fontId="0" fillId="0" borderId="141" xfId="49" applyFont="1" applyBorder="1" applyAlignment="1">
      <alignment horizontal="left" vertical="center" wrapText="1" shrinkToFit="1"/>
    </xf>
    <xf numFmtId="0" fontId="0" fillId="0" borderId="62" xfId="49" applyFont="1" applyBorder="1" applyAlignment="1">
      <alignment horizontal="left" vertical="center" wrapText="1"/>
    </xf>
    <xf numFmtId="0" fontId="26" fillId="0" borderId="18" xfId="49" applyFont="1" applyBorder="1" applyAlignment="1">
      <alignment horizontal="left" vertical="top" wrapText="1" shrinkToFit="1"/>
    </xf>
    <xf numFmtId="0" fontId="26" fillId="0" borderId="31" xfId="49" applyFont="1" applyBorder="1" applyAlignment="1">
      <alignment horizontal="left" vertical="top" wrapText="1" shrinkToFit="1"/>
    </xf>
    <xf numFmtId="0" fontId="0" fillId="0" borderId="31" xfId="49" applyFont="1" applyBorder="1" applyAlignment="1">
      <alignment vertical="center" wrapText="1"/>
    </xf>
    <xf numFmtId="0" fontId="26" fillId="0" borderId="47" xfId="49" applyFont="1" applyBorder="1" applyAlignment="1">
      <alignment horizontal="left" vertical="top" wrapText="1" shrinkToFit="1"/>
    </xf>
    <xf numFmtId="0" fontId="0" fillId="0" borderId="47" xfId="49" applyFont="1" applyBorder="1" applyAlignment="1">
      <alignment vertical="center" wrapText="1"/>
    </xf>
    <xf numFmtId="0" fontId="26" fillId="0" borderId="64" xfId="49" applyFont="1" applyBorder="1" applyAlignment="1">
      <alignment horizontal="left" vertical="top" wrapText="1" shrinkToFit="1"/>
    </xf>
    <xf numFmtId="0" fontId="0" fillId="0" borderId="64" xfId="49" applyFont="1" applyBorder="1" applyAlignment="1">
      <alignment vertical="center" wrapText="1"/>
    </xf>
    <xf numFmtId="0" fontId="0" fillId="0" borderId="59" xfId="49" applyFont="1" applyBorder="1" applyAlignment="1">
      <alignment vertical="center" wrapText="1"/>
    </xf>
    <xf numFmtId="0" fontId="26" fillId="0" borderId="62" xfId="49" applyFont="1" applyBorder="1" applyAlignment="1">
      <alignment horizontal="left" vertical="top" wrapText="1" shrinkToFit="1"/>
    </xf>
    <xf numFmtId="0" fontId="0" fillId="0" borderId="62" xfId="49" applyFont="1" applyBorder="1" applyAlignment="1">
      <alignment vertical="center" wrapText="1"/>
    </xf>
    <xf numFmtId="0" fontId="26" fillId="0" borderId="58" xfId="49" applyFont="1" applyBorder="1" applyAlignment="1">
      <alignment horizontal="left" vertical="top" wrapText="1" shrinkToFit="1"/>
    </xf>
    <xf numFmtId="0" fontId="0" fillId="0" borderId="58" xfId="49" applyFont="1" applyBorder="1" applyAlignment="1">
      <alignment vertical="center" wrapText="1"/>
    </xf>
    <xf numFmtId="176" fontId="26" fillId="0" borderId="138" xfId="49" applyNumberFormat="1" applyFont="1" applyBorder="1" applyAlignment="1">
      <alignment horizontal="center" vertical="center" wrapText="1"/>
    </xf>
    <xf numFmtId="0" fontId="26" fillId="0" borderId="58" xfId="49" applyFont="1" applyBorder="1" applyAlignment="1">
      <alignment vertical="center" wrapText="1"/>
    </xf>
    <xf numFmtId="0" fontId="25" fillId="0" borderId="0" xfId="49" applyFont="1">
      <alignment vertical="center"/>
    </xf>
    <xf numFmtId="176" fontId="26" fillId="0" borderId="147" xfId="49" applyNumberFormat="1" applyFont="1" applyBorder="1" applyAlignment="1">
      <alignment horizontal="center" vertical="center" wrapText="1"/>
    </xf>
    <xf numFmtId="0" fontId="26" fillId="0" borderId="59" xfId="49" applyFont="1" applyBorder="1" applyAlignment="1">
      <alignment vertical="center" wrapText="1"/>
    </xf>
    <xf numFmtId="0" fontId="26" fillId="0" borderId="61" xfId="49" applyFont="1" applyBorder="1" applyAlignment="1">
      <alignment horizontal="left" vertical="top" wrapText="1" shrinkToFit="1"/>
    </xf>
    <xf numFmtId="176" fontId="26" fillId="0" borderId="145" xfId="49" applyNumberFormat="1" applyFont="1" applyBorder="1" applyAlignment="1">
      <alignment horizontal="center" vertical="center" wrapText="1"/>
    </xf>
    <xf numFmtId="0" fontId="26" fillId="0" borderId="61" xfId="49" applyFont="1" applyBorder="1" applyAlignment="1">
      <alignment vertical="center" wrapText="1"/>
    </xf>
    <xf numFmtId="176" fontId="26" fillId="0" borderId="136" xfId="49" applyNumberFormat="1" applyFont="1" applyBorder="1" applyAlignment="1">
      <alignment horizontal="center" vertical="center" wrapText="1"/>
    </xf>
    <xf numFmtId="0" fontId="26" fillId="0" borderId="31" xfId="49" applyFont="1" applyBorder="1" applyAlignment="1">
      <alignment vertical="center" wrapText="1"/>
    </xf>
    <xf numFmtId="176" fontId="26" fillId="0" borderId="143" xfId="49" applyNumberFormat="1" applyFont="1" applyBorder="1" applyAlignment="1">
      <alignment horizontal="center" vertical="center" wrapText="1"/>
    </xf>
    <xf numFmtId="0" fontId="26" fillId="0" borderId="64" xfId="49" applyFont="1" applyBorder="1" applyAlignment="1">
      <alignment vertical="center" wrapText="1"/>
    </xf>
    <xf numFmtId="0" fontId="26" fillId="0" borderId="68" xfId="49" applyFont="1" applyBorder="1" applyAlignment="1">
      <alignment vertical="center" wrapText="1" shrinkToFit="1"/>
    </xf>
    <xf numFmtId="176" fontId="26" fillId="0" borderId="68" xfId="49" applyNumberFormat="1" applyFont="1" applyBorder="1" applyAlignment="1">
      <alignment horizontal="center" vertical="center" wrapText="1"/>
    </xf>
    <xf numFmtId="0" fontId="26" fillId="0" borderId="151" xfId="49" applyFont="1" applyBorder="1" applyAlignment="1">
      <alignment horizontal="left" vertical="center" shrinkToFit="1"/>
    </xf>
    <xf numFmtId="0" fontId="26" fillId="0" borderId="62" xfId="49" applyFont="1" applyBorder="1" applyAlignment="1">
      <alignment vertical="center" wrapText="1"/>
    </xf>
    <xf numFmtId="176" fontId="26" fillId="0" borderId="152" xfId="49" applyNumberFormat="1" applyFont="1" applyBorder="1" applyAlignment="1">
      <alignment horizontal="center" vertical="center" wrapText="1"/>
    </xf>
    <xf numFmtId="176" fontId="26" fillId="0" borderId="153" xfId="49" applyNumberFormat="1" applyFont="1" applyBorder="1" applyAlignment="1">
      <alignment horizontal="center" vertical="center" wrapText="1"/>
    </xf>
    <xf numFmtId="176" fontId="26" fillId="0" borderId="149" xfId="49" applyNumberFormat="1" applyFont="1" applyBorder="1" applyAlignment="1">
      <alignment horizontal="center" vertical="center" wrapText="1"/>
    </xf>
    <xf numFmtId="0" fontId="26" fillId="0" borderId="47" xfId="49" applyFont="1" applyBorder="1" applyAlignment="1">
      <alignment vertical="center" wrapText="1"/>
    </xf>
    <xf numFmtId="0" fontId="26" fillId="0" borderId="66" xfId="49" applyFont="1" applyBorder="1" applyAlignment="1">
      <alignment vertical="center" wrapText="1" shrinkToFit="1"/>
    </xf>
    <xf numFmtId="176" fontId="26" fillId="0" borderId="66" xfId="49" applyNumberFormat="1" applyFont="1" applyBorder="1" applyAlignment="1">
      <alignment horizontal="center" vertical="center" wrapText="1"/>
    </xf>
    <xf numFmtId="0" fontId="26" fillId="0" borderId="154" xfId="49" applyFont="1" applyBorder="1" applyAlignment="1">
      <alignment horizontal="left" vertical="center" shrinkToFit="1"/>
    </xf>
    <xf numFmtId="0" fontId="26" fillId="0" borderId="66" xfId="49" applyFont="1" applyBorder="1" applyAlignment="1">
      <alignment vertical="top" wrapText="1" shrinkToFit="1"/>
    </xf>
    <xf numFmtId="0" fontId="26" fillId="0" borderId="68" xfId="49" applyFont="1" applyBorder="1" applyAlignment="1">
      <alignment vertical="top" wrapText="1" shrinkToFit="1"/>
    </xf>
    <xf numFmtId="0" fontId="26" fillId="0" borderId="65" xfId="49" applyFont="1" applyBorder="1" applyAlignment="1">
      <alignment vertical="center" wrapText="1" shrinkToFit="1"/>
    </xf>
    <xf numFmtId="176" fontId="26" fillId="0" borderId="65" xfId="49" applyNumberFormat="1" applyFont="1" applyBorder="1" applyAlignment="1">
      <alignment horizontal="center" vertical="center" wrapText="1"/>
    </xf>
    <xf numFmtId="0" fontId="26" fillId="0" borderId="155" xfId="49" applyFont="1" applyBorder="1" applyAlignment="1">
      <alignment horizontal="left" vertical="center" shrinkToFit="1"/>
    </xf>
    <xf numFmtId="0" fontId="0" fillId="0" borderId="0" xfId="49" applyFont="1" applyAlignment="1">
      <alignment horizontal="left" vertical="top" wrapText="1"/>
    </xf>
    <xf numFmtId="0" fontId="26" fillId="0" borderId="0" xfId="49" applyFont="1" applyAlignment="1">
      <alignment horizontal="left" vertical="top" wrapText="1"/>
    </xf>
    <xf numFmtId="0" fontId="0" fillId="0" borderId="0" xfId="49" applyFont="1" applyAlignment="1">
      <alignment horizontal="center" vertical="center" wrapText="1"/>
    </xf>
    <xf numFmtId="0" fontId="0" fillId="0" borderId="0" xfId="49" applyFont="1" applyAlignment="1">
      <alignment horizontal="left" vertical="center" wrapText="1" shrinkToFit="1"/>
    </xf>
    <xf numFmtId="0" fontId="0" fillId="0" borderId="0" xfId="49" applyFont="1" applyAlignment="1">
      <alignment horizontal="left" vertical="center" wrapText="1"/>
    </xf>
    <xf numFmtId="0" fontId="6" fillId="0" borderId="11" xfId="0" applyFont="1" applyBorder="1" applyAlignment="1">
      <alignment horizontal="center"/>
    </xf>
    <xf numFmtId="0" fontId="6" fillId="0" borderId="12" xfId="0" applyFont="1" applyBorder="1" applyAlignment="1">
      <alignment horizontal="center"/>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7" fillId="29" borderId="20" xfId="0" applyFont="1" applyFill="1" applyBorder="1" applyAlignment="1">
      <alignment vertical="center"/>
    </xf>
    <xf numFmtId="0" fontId="6" fillId="29" borderId="22" xfId="0" applyFont="1" applyFill="1" applyBorder="1" applyAlignment="1">
      <alignment vertical="center"/>
    </xf>
    <xf numFmtId="0" fontId="6" fillId="29" borderId="16" xfId="0" applyFont="1" applyFill="1" applyBorder="1" applyAlignment="1">
      <alignment horizontal="center" vertical="center"/>
    </xf>
    <xf numFmtId="0" fontId="7" fillId="29" borderId="16" xfId="0" applyFont="1" applyFill="1" applyBorder="1" applyAlignment="1">
      <alignment horizontal="center" vertical="center"/>
    </xf>
    <xf numFmtId="0" fontId="7" fillId="29" borderId="13" xfId="0" applyFont="1" applyFill="1" applyBorder="1" applyAlignment="1">
      <alignment vertical="center"/>
    </xf>
    <xf numFmtId="0" fontId="6" fillId="29" borderId="14" xfId="0" applyFont="1" applyFill="1" applyBorder="1" applyAlignment="1">
      <alignment vertical="center"/>
    </xf>
    <xf numFmtId="0" fontId="6" fillId="29" borderId="10" xfId="0" applyFont="1" applyFill="1" applyBorder="1" applyAlignment="1">
      <alignment horizontal="center" vertical="center"/>
    </xf>
    <xf numFmtId="0" fontId="0" fillId="29" borderId="11" xfId="0" applyFill="1" applyBorder="1" applyAlignment="1">
      <alignment horizontal="center" vertical="center"/>
    </xf>
    <xf numFmtId="0" fontId="0" fillId="29" borderId="12" xfId="0" applyFill="1" applyBorder="1" applyAlignment="1">
      <alignment horizontal="center" vertical="center"/>
    </xf>
    <xf numFmtId="0" fontId="7" fillId="29" borderId="10" xfId="0" applyFont="1" applyFill="1" applyBorder="1" applyAlignment="1">
      <alignment horizontal="center" vertical="center"/>
    </xf>
    <xf numFmtId="0" fontId="7" fillId="29" borderId="11" xfId="0" applyFont="1" applyFill="1" applyBorder="1" applyAlignment="1">
      <alignment vertical="center"/>
    </xf>
    <xf numFmtId="0" fontId="6" fillId="29" borderId="12" xfId="0" applyFont="1" applyFill="1" applyBorder="1" applyAlignment="1">
      <alignment vertical="center"/>
    </xf>
    <xf numFmtId="0" fontId="7" fillId="29" borderId="157" xfId="0" applyFont="1" applyFill="1" applyBorder="1" applyAlignment="1">
      <alignment vertical="center"/>
    </xf>
    <xf numFmtId="0" fontId="5" fillId="29" borderId="158" xfId="0" applyFont="1" applyFill="1" applyBorder="1" applyAlignment="1">
      <alignment vertical="center"/>
    </xf>
    <xf numFmtId="0" fontId="6" fillId="29" borderId="159" xfId="0" applyFont="1" applyFill="1" applyBorder="1" applyAlignment="1">
      <alignment horizontal="center" vertical="center"/>
    </xf>
    <xf numFmtId="0" fontId="0" fillId="29" borderId="160" xfId="0" applyFill="1" applyBorder="1" applyAlignment="1">
      <alignment horizontal="center" vertical="center"/>
    </xf>
    <xf numFmtId="0" fontId="0" fillId="29" borderId="158" xfId="0" applyFill="1" applyBorder="1" applyAlignment="1">
      <alignment horizontal="center" vertical="center"/>
    </xf>
    <xf numFmtId="0" fontId="7" fillId="29" borderId="159" xfId="0" applyFont="1" applyFill="1" applyBorder="1" applyAlignment="1">
      <alignment horizontal="center" vertical="center"/>
    </xf>
    <xf numFmtId="0" fontId="7" fillId="29" borderId="162" xfId="0" applyFont="1" applyFill="1" applyBorder="1" applyAlignment="1">
      <alignment vertical="center"/>
    </xf>
    <xf numFmtId="0" fontId="0" fillId="29" borderId="163" xfId="0" applyFill="1" applyBorder="1" applyAlignment="1">
      <alignment horizontal="center" vertical="center"/>
    </xf>
    <xf numFmtId="0" fontId="0" fillId="29" borderId="164" xfId="0" applyFill="1" applyBorder="1" applyAlignment="1">
      <alignment horizontal="center" vertical="center"/>
    </xf>
    <xf numFmtId="0" fontId="0" fillId="29" borderId="17" xfId="0" applyFill="1" applyBorder="1" applyAlignment="1">
      <alignment horizontal="center" vertical="center"/>
    </xf>
    <xf numFmtId="0" fontId="0" fillId="29" borderId="12" xfId="0" applyFill="1" applyBorder="1" applyAlignment="1">
      <alignment vertical="center"/>
    </xf>
    <xf numFmtId="0" fontId="0" fillId="29" borderId="20" xfId="0" applyFill="1" applyBorder="1" applyAlignment="1">
      <alignment horizontal="center" vertical="center"/>
    </xf>
    <xf numFmtId="0" fontId="0" fillId="29" borderId="22" xfId="0" applyFill="1" applyBorder="1" applyAlignment="1">
      <alignment horizontal="center" vertical="center"/>
    </xf>
    <xf numFmtId="0" fontId="0" fillId="29" borderId="157" xfId="0" applyFill="1" applyBorder="1" applyAlignment="1">
      <alignment horizontal="center" vertical="center"/>
    </xf>
    <xf numFmtId="0" fontId="6" fillId="29" borderId="164" xfId="0" applyFont="1" applyFill="1" applyBorder="1" applyAlignment="1">
      <alignment vertical="center"/>
    </xf>
    <xf numFmtId="0" fontId="6" fillId="29" borderId="165" xfId="0" applyFont="1" applyFill="1" applyBorder="1" applyAlignment="1">
      <alignment horizontal="center" vertical="center"/>
    </xf>
    <xf numFmtId="0" fontId="0" fillId="29" borderId="162" xfId="0" applyFill="1" applyBorder="1" applyAlignment="1">
      <alignment horizontal="center" vertical="center"/>
    </xf>
    <xf numFmtId="0" fontId="7" fillId="29" borderId="165" xfId="0" applyFont="1" applyFill="1" applyBorder="1" applyAlignment="1">
      <alignment horizontal="center" vertical="center"/>
    </xf>
    <xf numFmtId="0" fontId="0" fillId="29" borderId="13" xfId="0" applyFill="1" applyBorder="1" applyAlignment="1">
      <alignment horizontal="center" vertical="center"/>
    </xf>
    <xf numFmtId="0" fontId="0" fillId="29" borderId="14" xfId="0" applyFill="1" applyBorder="1" applyAlignment="1">
      <alignment horizontal="center" vertical="center"/>
    </xf>
    <xf numFmtId="0" fontId="7" fillId="0" borderId="162" xfId="0" applyFont="1" applyBorder="1" applyAlignment="1">
      <alignment vertical="center"/>
    </xf>
    <xf numFmtId="0" fontId="6" fillId="0" borderId="164" xfId="0" applyFont="1" applyBorder="1" applyAlignment="1">
      <alignment vertical="center"/>
    </xf>
    <xf numFmtId="0" fontId="6" fillId="0" borderId="165" xfId="0" applyFont="1" applyBorder="1" applyAlignment="1">
      <alignment horizontal="center" vertical="center"/>
    </xf>
    <xf numFmtId="0" fontId="7" fillId="0" borderId="165" xfId="0" applyFont="1" applyBorder="1" applyAlignment="1">
      <alignment horizontal="center" vertical="center"/>
    </xf>
    <xf numFmtId="0" fontId="7" fillId="0" borderId="11" xfId="0" applyFont="1" applyBorder="1" applyAlignment="1">
      <alignment vertical="center"/>
    </xf>
    <xf numFmtId="0" fontId="6" fillId="0" borderId="12" xfId="0" applyFont="1" applyBorder="1" applyAlignment="1">
      <alignment vertical="center"/>
    </xf>
    <xf numFmtId="0" fontId="7" fillId="0" borderId="13" xfId="0" applyFont="1" applyBorder="1" applyAlignment="1">
      <alignment vertical="center"/>
    </xf>
    <xf numFmtId="0" fontId="6" fillId="0" borderId="14" xfId="0" applyFont="1" applyBorder="1" applyAlignment="1">
      <alignment vertical="center"/>
    </xf>
    <xf numFmtId="0" fontId="0" fillId="0" borderId="12" xfId="0" applyBorder="1" applyAlignment="1">
      <alignment vertical="center"/>
    </xf>
    <xf numFmtId="0" fontId="7" fillId="0" borderId="157" xfId="0" applyFont="1" applyBorder="1" applyAlignment="1">
      <alignment vertical="center"/>
    </xf>
    <xf numFmtId="0" fontId="5" fillId="0" borderId="158" xfId="0" applyFont="1" applyBorder="1" applyAlignment="1">
      <alignment vertical="center"/>
    </xf>
    <xf numFmtId="0" fontId="6" fillId="0" borderId="159" xfId="0" applyFont="1" applyBorder="1" applyAlignment="1">
      <alignment horizontal="center" vertical="center"/>
    </xf>
    <xf numFmtId="0" fontId="7" fillId="0" borderId="159" xfId="0" applyFont="1" applyBorder="1" applyAlignment="1">
      <alignment horizontal="center" vertical="center"/>
    </xf>
    <xf numFmtId="0" fontId="7" fillId="29" borderId="161" xfId="0" applyFont="1" applyFill="1" applyBorder="1" applyAlignment="1">
      <alignment horizontal="center" vertical="center"/>
    </xf>
    <xf numFmtId="0" fontId="0" fillId="29" borderId="162" xfId="0" applyFill="1" applyBorder="1" applyAlignment="1">
      <alignment vertical="center"/>
    </xf>
    <xf numFmtId="0" fontId="0" fillId="29" borderId="164" xfId="0" applyFill="1" applyBorder="1" applyAlignment="1">
      <alignment vertical="center"/>
    </xf>
    <xf numFmtId="0" fontId="6" fillId="29" borderId="162" xfId="0" applyFont="1" applyFill="1" applyBorder="1" applyAlignment="1">
      <alignment horizontal="center" vertical="center"/>
    </xf>
    <xf numFmtId="0" fontId="6" fillId="29" borderId="164" xfId="0" applyFont="1" applyFill="1" applyBorder="1" applyAlignment="1">
      <alignment horizontal="center" vertical="center"/>
    </xf>
    <xf numFmtId="0" fontId="7" fillId="29" borderId="31" xfId="0" applyFont="1" applyFill="1" applyBorder="1" applyAlignment="1">
      <alignment horizontal="center" vertical="center"/>
    </xf>
    <xf numFmtId="0" fontId="0" fillId="29" borderId="11" xfId="0" applyFill="1" applyBorder="1" applyAlignment="1">
      <alignment vertical="center"/>
    </xf>
    <xf numFmtId="0" fontId="6" fillId="29" borderId="11" xfId="0" applyFont="1" applyFill="1" applyBorder="1" applyAlignment="1">
      <alignment horizontal="center" vertical="center"/>
    </xf>
    <xf numFmtId="0" fontId="6" fillId="29" borderId="12" xfId="0" applyFont="1" applyFill="1" applyBorder="1" applyAlignment="1">
      <alignment horizontal="center" vertical="center"/>
    </xf>
    <xf numFmtId="0" fontId="6" fillId="29" borderId="47" xfId="0" applyFont="1" applyFill="1" applyBorder="1" applyAlignment="1">
      <alignment horizontal="center" vertical="center"/>
    </xf>
    <xf numFmtId="0" fontId="0" fillId="29" borderId="13" xfId="0" applyFill="1" applyBorder="1" applyAlignment="1">
      <alignment vertical="center"/>
    </xf>
    <xf numFmtId="0" fontId="0" fillId="29" borderId="14" xfId="0" applyFill="1" applyBorder="1" applyAlignment="1">
      <alignment vertical="center"/>
    </xf>
    <xf numFmtId="0" fontId="7" fillId="29" borderId="47" xfId="0" applyFont="1" applyFill="1" applyBorder="1" applyAlignment="1">
      <alignment horizontal="center" vertical="center"/>
    </xf>
    <xf numFmtId="0" fontId="32" fillId="26" borderId="47" xfId="45" applyFont="1" applyFill="1" applyBorder="1" applyAlignment="1" applyProtection="1">
      <alignment horizontal="center" vertical="center" wrapText="1"/>
      <protection locked="0"/>
    </xf>
    <xf numFmtId="0" fontId="36" fillId="25" borderId="39" xfId="45" applyNumberFormat="1" applyFont="1" applyFill="1" applyBorder="1" applyAlignment="1">
      <alignment horizontal="center" vertical="center" wrapText="1"/>
    </xf>
    <xf numFmtId="0" fontId="36" fillId="25" borderId="38" xfId="45" applyNumberFormat="1" applyFont="1" applyFill="1" applyBorder="1" applyAlignment="1">
      <alignment horizontal="center" vertical="center" wrapText="1"/>
    </xf>
    <xf numFmtId="0" fontId="36" fillId="25" borderId="51" xfId="45" applyNumberFormat="1" applyFont="1" applyFill="1" applyBorder="1" applyAlignment="1">
      <alignment horizontal="center" vertical="center" wrapText="1"/>
    </xf>
    <xf numFmtId="179" fontId="36" fillId="28" borderId="41" xfId="45" applyNumberFormat="1" applyFont="1" applyFill="1" applyBorder="1" applyAlignment="1">
      <alignment horizontal="center" vertical="center" shrinkToFit="1"/>
    </xf>
    <xf numFmtId="179" fontId="36" fillId="28" borderId="42" xfId="45" applyNumberFormat="1" applyFont="1" applyFill="1" applyBorder="1" applyAlignment="1">
      <alignment horizontal="center" vertical="center" shrinkToFit="1"/>
    </xf>
    <xf numFmtId="179" fontId="36" fillId="28" borderId="43" xfId="45" applyNumberFormat="1" applyFont="1" applyFill="1" applyBorder="1" applyAlignment="1">
      <alignment horizontal="center" vertical="center" shrinkToFit="1"/>
    </xf>
    <xf numFmtId="179" fontId="36" fillId="28" borderId="54" xfId="45" applyNumberFormat="1" applyFont="1" applyFill="1" applyBorder="1" applyAlignment="1" applyProtection="1">
      <alignment horizontal="center" vertical="center" shrinkToFit="1"/>
    </xf>
    <xf numFmtId="0" fontId="5" fillId="0" borderId="0" xfId="0" applyFont="1" applyBorder="1" applyAlignment="1">
      <alignment horizontal="distributed"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0" xfId="0" applyFont="1" applyBorder="1" applyAlignment="1">
      <alignment horizontal="center"/>
    </xf>
    <xf numFmtId="0" fontId="6" fillId="0" borderId="0" xfId="0" applyFont="1" applyBorder="1" applyAlignment="1">
      <alignment horizontal="center" vertical="center" wrapText="1"/>
    </xf>
    <xf numFmtId="0" fontId="5" fillId="0" borderId="0" xfId="0" applyFont="1" applyBorder="1" applyAlignment="1">
      <alignment horizontal="distributed"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6" fillId="0" borderId="11" xfId="0" applyFont="1" applyBorder="1" applyAlignment="1">
      <alignment vertical="center" shrinkToFit="1"/>
    </xf>
    <xf numFmtId="0" fontId="6" fillId="0" borderId="17" xfId="0" applyFont="1" applyBorder="1" applyAlignment="1">
      <alignment vertical="center" shrinkToFit="1"/>
    </xf>
    <xf numFmtId="0" fontId="27" fillId="0" borderId="11" xfId="0" applyFont="1" applyBorder="1" applyAlignment="1">
      <alignment horizontal="center" vertical="center" shrinkToFit="1"/>
    </xf>
    <xf numFmtId="0" fontId="27" fillId="0" borderId="17" xfId="0" applyFont="1" applyBorder="1" applyAlignment="1">
      <alignment horizontal="center" vertical="center" shrinkToFit="1"/>
    </xf>
    <xf numFmtId="0" fontId="27" fillId="0" borderId="12" xfId="0" applyFont="1" applyBorder="1" applyAlignment="1">
      <alignment horizontal="center" vertical="center" shrinkToFit="1"/>
    </xf>
    <xf numFmtId="0" fontId="6" fillId="0" borderId="13" xfId="0" applyFont="1" applyBorder="1" applyAlignment="1">
      <alignment horizontal="center" vertical="center" wrapText="1"/>
    </xf>
    <xf numFmtId="0" fontId="0" fillId="0" borderId="15" xfId="0" applyFont="1" applyBorder="1" applyAlignment="1">
      <alignment vertical="center"/>
    </xf>
    <xf numFmtId="0" fontId="0" fillId="0" borderId="14" xfId="0" applyFont="1" applyBorder="1" applyAlignment="1">
      <alignment vertical="center"/>
    </xf>
    <xf numFmtId="0" fontId="0" fillId="0" borderId="18" xfId="0" applyFont="1" applyBorder="1" applyAlignment="1">
      <alignment vertical="center"/>
    </xf>
    <xf numFmtId="0" fontId="0" fillId="0" borderId="0" xfId="0" applyFont="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6" fillId="0" borderId="47" xfId="0" applyFont="1" applyBorder="1" applyAlignment="1">
      <alignment horizontal="center" vertical="center"/>
    </xf>
    <xf numFmtId="0" fontId="6" fillId="0" borderId="16" xfId="0" applyFont="1" applyBorder="1" applyAlignment="1">
      <alignment horizontal="center" vertical="center"/>
    </xf>
    <xf numFmtId="0" fontId="0" fillId="0" borderId="11"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2" xfId="0" applyFont="1" applyBorder="1" applyAlignment="1">
      <alignment horizontal="center" vertical="center" shrinkToFit="1"/>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6" fillId="0" borderId="14" xfId="0" applyFont="1" applyBorder="1" applyAlignment="1">
      <alignment horizontal="center" vertical="center"/>
    </xf>
    <xf numFmtId="0" fontId="6" fillId="0" borderId="22" xfId="0" applyFont="1" applyBorder="1" applyAlignment="1">
      <alignment horizontal="center" vertical="center"/>
    </xf>
    <xf numFmtId="0" fontId="6" fillId="0" borderId="21" xfId="0" applyFont="1" applyBorder="1" applyAlignment="1">
      <alignment horizontal="right"/>
    </xf>
    <xf numFmtId="0" fontId="7" fillId="0" borderId="13" xfId="0" applyFont="1" applyBorder="1" applyAlignment="1">
      <alignment horizontal="center" vertical="center" wrapText="1"/>
    </xf>
    <xf numFmtId="0" fontId="7" fillId="0" borderId="20" xfId="0" applyFont="1" applyBorder="1" applyAlignment="1">
      <alignment horizontal="center" vertical="center" wrapText="1"/>
    </xf>
    <xf numFmtId="177" fontId="6" fillId="0" borderId="21" xfId="0" applyNumberFormat="1" applyFont="1" applyBorder="1" applyAlignment="1">
      <alignment horizontal="left"/>
    </xf>
    <xf numFmtId="0" fontId="0" fillId="0" borderId="17" xfId="0" applyBorder="1" applyAlignment="1">
      <alignment vertical="center" shrinkToFit="1"/>
    </xf>
    <xf numFmtId="0" fontId="0" fillId="0" borderId="12" xfId="0" applyBorder="1" applyAlignment="1">
      <alignment vertical="center" shrinkToFit="1"/>
    </xf>
    <xf numFmtId="0" fontId="6" fillId="0" borderId="12" xfId="0" applyFont="1" applyBorder="1" applyAlignment="1">
      <alignment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0" fillId="0" borderId="11" xfId="0" applyFont="1" applyBorder="1" applyAlignment="1">
      <alignment vertical="top" shrinkToFit="1"/>
    </xf>
    <xf numFmtId="0" fontId="0" fillId="0" borderId="17" xfId="0" applyFont="1" applyBorder="1" applyAlignment="1">
      <alignment vertical="top" shrinkToFit="1"/>
    </xf>
    <xf numFmtId="0" fontId="0" fillId="0" borderId="12" xfId="0" applyFont="1" applyBorder="1" applyAlignment="1">
      <alignment vertical="top" shrinkToFit="1"/>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6" fillId="29" borderId="47" xfId="0" applyFont="1" applyFill="1" applyBorder="1" applyAlignment="1">
      <alignment horizontal="center" vertical="center" textRotation="255"/>
    </xf>
    <xf numFmtId="0" fontId="6" fillId="29" borderId="31" xfId="0" applyFont="1" applyFill="1" applyBorder="1" applyAlignment="1">
      <alignment horizontal="center" vertical="center" textRotation="255"/>
    </xf>
    <xf numFmtId="0" fontId="6" fillId="29" borderId="156" xfId="0" applyFont="1" applyFill="1" applyBorder="1" applyAlignment="1">
      <alignment horizontal="center" vertical="center" textRotation="255"/>
    </xf>
    <xf numFmtId="0" fontId="0" fillId="29" borderId="20" xfId="0" applyFill="1" applyBorder="1" applyAlignment="1">
      <alignment horizontal="center" vertical="center"/>
    </xf>
    <xf numFmtId="0" fontId="0" fillId="29" borderId="22" xfId="0" applyFill="1" applyBorder="1" applyAlignment="1">
      <alignment horizontal="center" vertical="center"/>
    </xf>
    <xf numFmtId="0" fontId="6" fillId="29" borderId="161" xfId="0" applyFont="1" applyFill="1" applyBorder="1" applyAlignment="1">
      <alignment horizontal="center" vertical="center" textRotation="255" wrapText="1"/>
    </xf>
    <xf numFmtId="0" fontId="0" fillId="29" borderId="31" xfId="0" applyFill="1" applyBorder="1" applyAlignment="1">
      <alignment horizontal="center" vertical="center" textRotation="255" wrapText="1"/>
    </xf>
    <xf numFmtId="0" fontId="0" fillId="29" borderId="156" xfId="0" applyFill="1" applyBorder="1" applyAlignment="1">
      <alignment horizontal="center" vertical="center" textRotation="255" wrapText="1"/>
    </xf>
    <xf numFmtId="0" fontId="6" fillId="29" borderId="31" xfId="0" applyFont="1" applyFill="1" applyBorder="1" applyAlignment="1">
      <alignment horizontal="center" vertical="center" textRotation="255" wrapText="1"/>
    </xf>
    <xf numFmtId="0" fontId="6" fillId="29" borderId="156" xfId="0" applyFont="1" applyFill="1" applyBorder="1" applyAlignment="1">
      <alignment horizontal="center" vertical="center" textRotation="255" wrapText="1"/>
    </xf>
    <xf numFmtId="0" fontId="6" fillId="0" borderId="161" xfId="0" applyFont="1" applyBorder="1" applyAlignment="1">
      <alignment horizontal="center" vertical="center" textRotation="255"/>
    </xf>
    <xf numFmtId="0" fontId="0" fillId="0" borderId="31" xfId="0" applyBorder="1" applyAlignment="1">
      <alignment horizontal="center" vertical="center" textRotation="255"/>
    </xf>
    <xf numFmtId="0" fontId="0" fillId="0" borderId="156" xfId="0" applyBorder="1" applyAlignment="1">
      <alignment horizontal="center" vertical="center" textRotation="255"/>
    </xf>
    <xf numFmtId="0" fontId="0" fillId="0" borderId="162" xfId="0" applyBorder="1" applyAlignment="1">
      <alignment horizontal="center" vertical="center"/>
    </xf>
    <xf numFmtId="0" fontId="0" fillId="0" borderId="164" xfId="0" applyBorder="1" applyAlignment="1">
      <alignment horizontal="center" vertical="center"/>
    </xf>
    <xf numFmtId="0" fontId="6" fillId="29" borderId="10" xfId="0" applyFont="1" applyFill="1" applyBorder="1" applyAlignment="1">
      <alignment horizontal="center" vertical="center" wrapText="1"/>
    </xf>
    <xf numFmtId="0" fontId="0" fillId="29" borderId="10" xfId="0" applyFill="1" applyBorder="1" applyAlignment="1">
      <alignment vertical="center" wrapText="1"/>
    </xf>
    <xf numFmtId="0" fontId="0" fillId="29" borderId="10" xfId="0" applyFill="1" applyBorder="1" applyAlignment="1">
      <alignment vertical="center"/>
    </xf>
    <xf numFmtId="0" fontId="7" fillId="29" borderId="10" xfId="0" applyFont="1" applyFill="1" applyBorder="1" applyAlignment="1">
      <alignment horizontal="center" vertical="center" wrapText="1"/>
    </xf>
    <xf numFmtId="0" fontId="7" fillId="29" borderId="10" xfId="0" applyFont="1" applyFill="1" applyBorder="1" applyAlignment="1">
      <alignment vertical="center" wrapText="1"/>
    </xf>
    <xf numFmtId="0" fontId="0" fillId="0" borderId="157" xfId="0" applyBorder="1" applyAlignment="1">
      <alignment horizontal="center" vertical="center"/>
    </xf>
    <xf numFmtId="0" fontId="0" fillId="0" borderId="158" xfId="0" applyBorder="1" applyAlignment="1">
      <alignment horizontal="center" vertical="center"/>
    </xf>
    <xf numFmtId="0" fontId="6" fillId="29" borderId="162" xfId="0" applyFont="1" applyFill="1" applyBorder="1" applyAlignment="1">
      <alignment horizontal="center" vertical="center"/>
    </xf>
    <xf numFmtId="0" fontId="6" fillId="29" borderId="164" xfId="0" applyFont="1" applyFill="1" applyBorder="1" applyAlignment="1">
      <alignment horizontal="center" vertical="center"/>
    </xf>
    <xf numFmtId="0" fontId="6" fillId="29" borderId="11" xfId="0" applyFont="1" applyFill="1" applyBorder="1" applyAlignment="1">
      <alignment horizontal="center" vertical="center"/>
    </xf>
    <xf numFmtId="0" fontId="6" fillId="29" borderId="12" xfId="0" applyFont="1" applyFill="1" applyBorder="1" applyAlignment="1">
      <alignment horizontal="center" vertical="center"/>
    </xf>
    <xf numFmtId="0" fontId="6" fillId="29" borderId="13" xfId="0" applyFont="1" applyFill="1" applyBorder="1" applyAlignment="1">
      <alignment horizontal="center" vertical="center"/>
    </xf>
    <xf numFmtId="0" fontId="6" fillId="29" borderId="14" xfId="0" applyFont="1" applyFill="1" applyBorder="1" applyAlignment="1">
      <alignment horizontal="center" vertical="center"/>
    </xf>
    <xf numFmtId="0" fontId="26" fillId="0" borderId="47" xfId="49" applyFont="1" applyBorder="1" applyAlignment="1">
      <alignment horizontal="left" vertical="top" wrapText="1" shrinkToFit="1"/>
    </xf>
    <xf numFmtId="0" fontId="26" fillId="0" borderId="16" xfId="49" applyFont="1" applyBorder="1" applyAlignment="1">
      <alignment horizontal="left" vertical="top" wrapText="1" shrinkToFit="1"/>
    </xf>
    <xf numFmtId="0" fontId="26" fillId="0" borderId="47" xfId="49" applyFont="1" applyBorder="1" applyAlignment="1">
      <alignment horizontal="left" vertical="top" wrapText="1"/>
    </xf>
    <xf numFmtId="0" fontId="26" fillId="0" borderId="31" xfId="49" applyFont="1" applyBorder="1" applyAlignment="1">
      <alignment horizontal="left" vertical="top" wrapText="1"/>
    </xf>
    <xf numFmtId="0" fontId="26" fillId="0" borderId="16" xfId="49" applyFont="1" applyBorder="1" applyAlignment="1">
      <alignment horizontal="left" vertical="top" wrapText="1"/>
    </xf>
    <xf numFmtId="0" fontId="0" fillId="0" borderId="65" xfId="49" applyFont="1" applyBorder="1" applyAlignment="1">
      <alignment horizontal="left" vertical="top" wrapText="1"/>
    </xf>
    <xf numFmtId="0" fontId="0" fillId="0" borderId="68" xfId="49" applyFont="1" applyBorder="1" applyAlignment="1">
      <alignment horizontal="left" vertical="top" wrapText="1"/>
    </xf>
    <xf numFmtId="0" fontId="26" fillId="0" borderId="142" xfId="49" applyFont="1" applyBorder="1" applyAlignment="1">
      <alignment horizontal="left" vertical="top" wrapText="1" shrinkToFit="1"/>
    </xf>
    <xf numFmtId="0" fontId="26" fillId="0" borderId="66" xfId="49" applyFont="1" applyBorder="1" applyAlignment="1">
      <alignment horizontal="left" vertical="top" wrapText="1" shrinkToFit="1"/>
    </xf>
    <xf numFmtId="0" fontId="26" fillId="0" borderId="68" xfId="49" applyFont="1" applyBorder="1" applyAlignment="1">
      <alignment horizontal="left" vertical="top" wrapText="1" shrinkToFit="1"/>
    </xf>
    <xf numFmtId="0" fontId="26" fillId="0" borderId="65" xfId="49" applyFont="1" applyBorder="1" applyAlignment="1">
      <alignment horizontal="left" vertical="top" wrapText="1" shrinkToFit="1"/>
    </xf>
    <xf numFmtId="0" fontId="26" fillId="0" borderId="31" xfId="49" applyFont="1" applyBorder="1" applyAlignment="1">
      <alignment horizontal="left" vertical="top" wrapText="1" shrinkToFit="1"/>
    </xf>
    <xf numFmtId="0" fontId="0" fillId="0" borderId="47" xfId="49" applyFont="1" applyBorder="1" applyAlignment="1">
      <alignment horizontal="left" vertical="top" wrapText="1" shrinkToFit="1"/>
    </xf>
    <xf numFmtId="0" fontId="0" fillId="0" borderId="31" xfId="49" applyFont="1" applyBorder="1" applyAlignment="1">
      <alignment horizontal="left" vertical="top" wrapText="1" shrinkToFit="1"/>
    </xf>
    <xf numFmtId="0" fontId="0" fillId="0" borderId="16" xfId="49" applyFont="1" applyBorder="1" applyAlignment="1">
      <alignment horizontal="left" vertical="top" wrapText="1" shrinkToFit="1"/>
    </xf>
    <xf numFmtId="0" fontId="26" fillId="0" borderId="58" xfId="49" applyFont="1" applyBorder="1" applyAlignment="1">
      <alignment horizontal="left" vertical="top" wrapText="1"/>
    </xf>
    <xf numFmtId="0" fontId="26" fillId="0" borderId="59" xfId="49" applyFont="1" applyBorder="1" applyAlignment="1">
      <alignment horizontal="left" vertical="top" wrapText="1"/>
    </xf>
    <xf numFmtId="0" fontId="26" fillId="0" borderId="62" xfId="49" applyFont="1" applyBorder="1" applyAlignment="1">
      <alignment horizontal="left" vertical="top" wrapText="1"/>
    </xf>
    <xf numFmtId="0" fontId="26" fillId="0" borderId="65" xfId="49" applyFont="1" applyBorder="1" applyAlignment="1">
      <alignment horizontal="left" vertical="top" wrapText="1"/>
    </xf>
    <xf numFmtId="0" fontId="26" fillId="0" borderId="66" xfId="49" applyFont="1" applyBorder="1" applyAlignment="1">
      <alignment horizontal="left" vertical="top" wrapText="1"/>
    </xf>
    <xf numFmtId="0" fontId="26" fillId="0" borderId="68" xfId="49" applyFont="1" applyBorder="1" applyAlignment="1">
      <alignment horizontal="left" vertical="top" wrapText="1"/>
    </xf>
    <xf numFmtId="176" fontId="26" fillId="0" borderId="142" xfId="49" applyNumberFormat="1" applyFont="1" applyBorder="1" applyAlignment="1">
      <alignment horizontal="left" vertical="top" wrapText="1"/>
    </xf>
    <xf numFmtId="176" fontId="26" fillId="0" borderId="66" xfId="49" applyNumberFormat="1" applyFont="1" applyBorder="1" applyAlignment="1">
      <alignment horizontal="left" vertical="top" wrapText="1"/>
    </xf>
    <xf numFmtId="176" fontId="26" fillId="0" borderId="67" xfId="49" applyNumberFormat="1" applyFont="1" applyBorder="1" applyAlignment="1">
      <alignment horizontal="left" vertical="top" wrapText="1"/>
    </xf>
    <xf numFmtId="176" fontId="26" fillId="0" borderId="65" xfId="49" applyNumberFormat="1" applyFont="1" applyBorder="1" applyAlignment="1">
      <alignment horizontal="left" vertical="top" wrapText="1"/>
    </xf>
    <xf numFmtId="176" fontId="26" fillId="0" borderId="68" xfId="49" applyNumberFormat="1" applyFont="1" applyBorder="1" applyAlignment="1">
      <alignment horizontal="left" vertical="top" wrapText="1"/>
    </xf>
    <xf numFmtId="0" fontId="26" fillId="0" borderId="67" xfId="49" applyFont="1" applyBorder="1" applyAlignment="1">
      <alignment horizontal="left" vertical="top" wrapText="1"/>
    </xf>
    <xf numFmtId="0" fontId="56" fillId="0" borderId="21" xfId="49" applyFont="1" applyBorder="1" applyAlignment="1">
      <alignment horizontal="center" vertical="center"/>
    </xf>
    <xf numFmtId="0" fontId="25" fillId="24" borderId="11" xfId="49" applyFont="1" applyFill="1" applyBorder="1" applyAlignment="1">
      <alignment horizontal="center" vertical="center" wrapText="1"/>
    </xf>
    <xf numFmtId="0" fontId="25" fillId="24" borderId="12" xfId="49" applyFont="1" applyFill="1" applyBorder="1" applyAlignment="1">
      <alignment horizontal="center" vertical="center" wrapText="1"/>
    </xf>
    <xf numFmtId="0" fontId="26" fillId="0" borderId="142" xfId="49" applyFont="1" applyBorder="1" applyAlignment="1">
      <alignment horizontal="left" vertical="top" wrapText="1"/>
    </xf>
    <xf numFmtId="0" fontId="36" fillId="0" borderId="28" xfId="45" applyFont="1" applyFill="1" applyBorder="1" applyAlignment="1">
      <alignment horizontal="left" vertical="center" wrapText="1"/>
    </xf>
    <xf numFmtId="0" fontId="36" fillId="0" borderId="49" xfId="45" applyFont="1" applyFill="1" applyBorder="1" applyAlignment="1">
      <alignment horizontal="left" vertical="center" wrapText="1"/>
    </xf>
    <xf numFmtId="179" fontId="36" fillId="28" borderId="114" xfId="45" applyNumberFormat="1" applyFont="1" applyFill="1" applyBorder="1" applyAlignment="1">
      <alignment horizontal="center" vertical="center" wrapText="1"/>
    </xf>
    <xf numFmtId="179" fontId="36" fillId="28" borderId="55" xfId="45" applyNumberFormat="1" applyFont="1" applyFill="1" applyBorder="1" applyAlignment="1">
      <alignment horizontal="center" vertical="center" wrapText="1"/>
    </xf>
    <xf numFmtId="0" fontId="32" fillId="26" borderId="47" xfId="45" applyFont="1" applyFill="1" applyBorder="1" applyAlignment="1" applyProtection="1">
      <alignment horizontal="center" vertical="center" wrapText="1"/>
      <protection locked="0"/>
    </xf>
    <xf numFmtId="0" fontId="32" fillId="27" borderId="31" xfId="45" applyFont="1" applyFill="1" applyBorder="1" applyAlignment="1" applyProtection="1">
      <alignment horizontal="center" vertical="center" wrapText="1"/>
      <protection locked="0"/>
    </xf>
    <xf numFmtId="0" fontId="32" fillId="27" borderId="16" xfId="45" applyFont="1" applyFill="1" applyBorder="1" applyAlignment="1" applyProtection="1">
      <alignment horizontal="center" vertical="center" wrapText="1"/>
      <protection locked="0"/>
    </xf>
    <xf numFmtId="0" fontId="32" fillId="26" borderId="11" xfId="45" applyFont="1" applyFill="1" applyBorder="1" applyAlignment="1" applyProtection="1">
      <alignment horizontal="center" vertical="center" shrinkToFit="1"/>
      <protection locked="0"/>
    </xf>
    <xf numFmtId="0" fontId="32" fillId="27" borderId="17" xfId="45" applyFont="1" applyFill="1" applyBorder="1" applyAlignment="1" applyProtection="1">
      <alignment horizontal="center" vertical="center" shrinkToFit="1"/>
      <protection locked="0"/>
    </xf>
    <xf numFmtId="0" fontId="32" fillId="27" borderId="12" xfId="45" applyFont="1" applyFill="1" applyBorder="1" applyAlignment="1" applyProtection="1">
      <alignment horizontal="center" vertical="center" shrinkToFit="1"/>
      <protection locked="0"/>
    </xf>
    <xf numFmtId="0" fontId="32" fillId="27" borderId="11" xfId="45" applyFont="1" applyFill="1" applyBorder="1" applyAlignment="1" applyProtection="1">
      <alignment horizontal="center" vertical="center" shrinkToFit="1"/>
      <protection locked="0"/>
    </xf>
    <xf numFmtId="0" fontId="32" fillId="25" borderId="13" xfId="45" applyFont="1" applyFill="1" applyBorder="1" applyAlignment="1" applyProtection="1">
      <alignment horizontal="center" vertical="center" wrapText="1"/>
      <protection locked="0"/>
    </xf>
    <xf numFmtId="0" fontId="32" fillId="25" borderId="15" xfId="45" applyFont="1" applyFill="1" applyBorder="1" applyAlignment="1" applyProtection="1">
      <alignment horizontal="center" vertical="center" wrapText="1"/>
      <protection locked="0"/>
    </xf>
    <xf numFmtId="0" fontId="32" fillId="25" borderId="100" xfId="45" applyFont="1" applyFill="1" applyBorder="1" applyAlignment="1" applyProtection="1">
      <alignment horizontal="center" vertical="center" wrapText="1"/>
      <protection locked="0"/>
    </xf>
    <xf numFmtId="0" fontId="32" fillId="25" borderId="18" xfId="45" applyFont="1" applyFill="1" applyBorder="1" applyAlignment="1" applyProtection="1">
      <alignment horizontal="center" vertical="center" wrapText="1"/>
      <protection locked="0"/>
    </xf>
    <xf numFmtId="0" fontId="32" fillId="25" borderId="0" xfId="45" applyFont="1" applyFill="1" applyBorder="1" applyAlignment="1" applyProtection="1">
      <alignment horizontal="center" vertical="center" wrapText="1"/>
      <protection locked="0"/>
    </xf>
    <xf numFmtId="0" fontId="32" fillId="25" borderId="32" xfId="45" applyFont="1" applyFill="1" applyBorder="1" applyAlignment="1" applyProtection="1">
      <alignment horizontal="center" vertical="center" wrapText="1"/>
      <protection locked="0"/>
    </xf>
    <xf numFmtId="0" fontId="32" fillId="25" borderId="20" xfId="45" applyFont="1" applyFill="1" applyBorder="1" applyAlignment="1" applyProtection="1">
      <alignment horizontal="center" vertical="center" wrapText="1"/>
      <protection locked="0"/>
    </xf>
    <xf numFmtId="0" fontId="32" fillId="25" borderId="21" xfId="45" applyFont="1" applyFill="1" applyBorder="1" applyAlignment="1" applyProtection="1">
      <alignment horizontal="center" vertical="center" wrapText="1"/>
      <protection locked="0"/>
    </xf>
    <xf numFmtId="0" fontId="32" fillId="25" borderId="98" xfId="45" applyFont="1" applyFill="1" applyBorder="1" applyAlignment="1" applyProtection="1">
      <alignment horizontal="center" vertical="center" wrapText="1"/>
      <protection locked="0"/>
    </xf>
    <xf numFmtId="0" fontId="40" fillId="0" borderId="101" xfId="45" applyFont="1" applyFill="1" applyBorder="1" applyAlignment="1">
      <alignment horizontal="center" vertical="center" wrapText="1"/>
    </xf>
    <xf numFmtId="0" fontId="40" fillId="0" borderId="102" xfId="45" applyFont="1" applyFill="1" applyBorder="1" applyAlignment="1">
      <alignment horizontal="center" vertical="center" wrapText="1"/>
    </xf>
    <xf numFmtId="0" fontId="40" fillId="0" borderId="103" xfId="45" applyFont="1" applyFill="1" applyBorder="1" applyAlignment="1">
      <alignment horizontal="center" vertical="center" wrapText="1"/>
    </xf>
    <xf numFmtId="179" fontId="36" fillId="28" borderId="54" xfId="45" applyNumberFormat="1" applyFont="1" applyFill="1" applyBorder="1" applyAlignment="1">
      <alignment horizontal="center" vertical="center" wrapText="1"/>
    </xf>
    <xf numFmtId="179" fontId="36" fillId="28" borderId="49" xfId="45" applyNumberFormat="1" applyFont="1" applyFill="1" applyBorder="1" applyAlignment="1">
      <alignment horizontal="center" vertical="center" wrapText="1"/>
    </xf>
    <xf numFmtId="0" fontId="37" fillId="0" borderId="115" xfId="45" applyFont="1" applyBorder="1" applyAlignment="1">
      <alignment horizontal="center" vertical="center" wrapText="1"/>
    </xf>
    <xf numFmtId="0" fontId="37" fillId="0" borderId="116" xfId="45" applyFont="1" applyBorder="1" applyAlignment="1">
      <alignment horizontal="center" vertical="center" wrapText="1"/>
    </xf>
    <xf numFmtId="0" fontId="37" fillId="0" borderId="117" xfId="45" applyFont="1" applyBorder="1" applyAlignment="1">
      <alignment horizontal="center" vertical="center" wrapText="1"/>
    </xf>
    <xf numFmtId="0" fontId="37" fillId="0" borderId="118" xfId="45" applyFont="1" applyBorder="1" applyAlignment="1">
      <alignment horizontal="center" vertical="center" wrapText="1"/>
    </xf>
    <xf numFmtId="0" fontId="37" fillId="0" borderId="119" xfId="45" applyFont="1" applyBorder="1" applyAlignment="1">
      <alignment horizontal="center" vertical="center" wrapText="1"/>
    </xf>
    <xf numFmtId="0" fontId="37" fillId="0" borderId="120" xfId="45" applyFont="1" applyBorder="1" applyAlignment="1">
      <alignment horizontal="center" vertical="center" wrapText="1"/>
    </xf>
    <xf numFmtId="0" fontId="37" fillId="0" borderId="124" xfId="45" applyFont="1" applyBorder="1" applyAlignment="1">
      <alignment horizontal="center" vertical="center" wrapText="1"/>
    </xf>
    <xf numFmtId="0" fontId="37" fillId="0" borderId="125" xfId="45" applyFont="1" applyBorder="1" applyAlignment="1">
      <alignment horizontal="center" vertical="center" wrapText="1"/>
    </xf>
    <xf numFmtId="0" fontId="37" fillId="0" borderId="126" xfId="45" applyFont="1" applyBorder="1" applyAlignment="1">
      <alignment horizontal="center" vertical="center" wrapText="1"/>
    </xf>
    <xf numFmtId="0" fontId="36" fillId="0" borderId="17" xfId="45" applyFont="1" applyFill="1" applyBorder="1" applyAlignment="1">
      <alignment horizontal="left" vertical="center" wrapText="1"/>
    </xf>
    <xf numFmtId="0" fontId="36" fillId="0" borderId="50" xfId="45" applyFont="1" applyFill="1" applyBorder="1" applyAlignment="1">
      <alignment horizontal="left" vertical="center" wrapText="1"/>
    </xf>
    <xf numFmtId="179" fontId="36" fillId="28" borderId="99" xfId="45" applyNumberFormat="1" applyFont="1" applyFill="1" applyBorder="1" applyAlignment="1">
      <alignment horizontal="center" vertical="center" wrapText="1"/>
    </xf>
    <xf numFmtId="179" fontId="36" fillId="28" borderId="14" xfId="45" applyNumberFormat="1" applyFont="1" applyFill="1" applyBorder="1" applyAlignment="1">
      <alignment horizontal="center" vertical="center" wrapText="1"/>
    </xf>
    <xf numFmtId="179" fontId="36" fillId="28" borderId="13" xfId="45" applyNumberFormat="1" applyFont="1" applyFill="1" applyBorder="1" applyAlignment="1">
      <alignment horizontal="center" vertical="center" wrapText="1"/>
    </xf>
    <xf numFmtId="179" fontId="36" fillId="28" borderId="100" xfId="45" applyNumberFormat="1" applyFont="1" applyFill="1" applyBorder="1" applyAlignment="1">
      <alignment horizontal="center" vertical="center" wrapText="1"/>
    </xf>
    <xf numFmtId="179" fontId="37" fillId="28" borderId="121" xfId="45" applyNumberFormat="1" applyFont="1" applyFill="1" applyBorder="1" applyAlignment="1">
      <alignment horizontal="center" vertical="center" wrapText="1"/>
    </xf>
    <xf numFmtId="179" fontId="37" fillId="28" borderId="122" xfId="45" applyNumberFormat="1" applyFont="1" applyFill="1" applyBorder="1" applyAlignment="1">
      <alignment horizontal="center" vertical="center" wrapText="1"/>
    </xf>
    <xf numFmtId="179" fontId="37" fillId="28" borderId="123" xfId="45" applyNumberFormat="1" applyFont="1" applyFill="1" applyBorder="1" applyAlignment="1">
      <alignment horizontal="center" vertical="center" wrapText="1"/>
    </xf>
    <xf numFmtId="179" fontId="37" fillId="28" borderId="118" xfId="45" applyNumberFormat="1" applyFont="1" applyFill="1" applyBorder="1" applyAlignment="1">
      <alignment horizontal="center" vertical="center" wrapText="1"/>
    </xf>
    <xf numFmtId="179" fontId="37" fillId="28" borderId="119" xfId="45" applyNumberFormat="1" applyFont="1" applyFill="1" applyBorder="1" applyAlignment="1">
      <alignment horizontal="center" vertical="center" wrapText="1"/>
    </xf>
    <xf numFmtId="179" fontId="37" fillId="28" borderId="120" xfId="45" applyNumberFormat="1" applyFont="1" applyFill="1" applyBorder="1" applyAlignment="1">
      <alignment horizontal="center" vertical="center" wrapText="1"/>
    </xf>
    <xf numFmtId="179" fontId="37" fillId="28" borderId="124" xfId="45" applyNumberFormat="1" applyFont="1" applyFill="1" applyBorder="1" applyAlignment="1">
      <alignment horizontal="center" vertical="center" wrapText="1"/>
    </xf>
    <xf numFmtId="179" fontId="37" fillId="28" borderId="125" xfId="45" applyNumberFormat="1" applyFont="1" applyFill="1" applyBorder="1" applyAlignment="1">
      <alignment horizontal="center" vertical="center" wrapText="1"/>
    </xf>
    <xf numFmtId="179" fontId="37" fillId="28" borderId="126" xfId="45" applyNumberFormat="1" applyFont="1" applyFill="1" applyBorder="1" applyAlignment="1">
      <alignment horizontal="center" vertical="center" wrapText="1"/>
    </xf>
    <xf numFmtId="1" fontId="32" fillId="28" borderId="104" xfId="45" applyNumberFormat="1" applyFont="1" applyFill="1" applyBorder="1" applyAlignment="1">
      <alignment horizontal="center" vertical="center" wrapText="1"/>
    </xf>
    <xf numFmtId="1" fontId="32" fillId="28" borderId="105" xfId="45" applyNumberFormat="1" applyFont="1" applyFill="1" applyBorder="1" applyAlignment="1">
      <alignment horizontal="center" vertical="center" wrapText="1"/>
    </xf>
    <xf numFmtId="1" fontId="32" fillId="28" borderId="106" xfId="45" applyNumberFormat="1" applyFont="1" applyFill="1" applyBorder="1" applyAlignment="1">
      <alignment horizontal="center" vertical="center" wrapText="1"/>
    </xf>
    <xf numFmtId="1" fontId="32" fillId="28" borderId="107" xfId="45" applyNumberFormat="1" applyFont="1" applyFill="1" applyBorder="1" applyAlignment="1">
      <alignment horizontal="center" vertical="center" wrapText="1"/>
    </xf>
    <xf numFmtId="0" fontId="32" fillId="25" borderId="99" xfId="45" applyFont="1" applyFill="1" applyBorder="1" applyAlignment="1" applyProtection="1">
      <alignment horizontal="center" vertical="center" wrapText="1"/>
      <protection locked="0"/>
    </xf>
    <xf numFmtId="0" fontId="32" fillId="25" borderId="30" xfId="45" applyFont="1" applyFill="1" applyBorder="1" applyAlignment="1" applyProtection="1">
      <alignment horizontal="center" vertical="center" wrapText="1"/>
      <protection locked="0"/>
    </xf>
    <xf numFmtId="0" fontId="32" fillId="25" borderId="35" xfId="45" applyFont="1" applyFill="1" applyBorder="1" applyAlignment="1" applyProtection="1">
      <alignment horizontal="center" vertical="center" wrapText="1"/>
      <protection locked="0"/>
    </xf>
    <xf numFmtId="0" fontId="32" fillId="25" borderId="69" xfId="45" applyFont="1" applyFill="1" applyBorder="1" applyAlignment="1" applyProtection="1">
      <alignment horizontal="center" vertical="center" wrapText="1"/>
      <protection locked="0"/>
    </xf>
    <xf numFmtId="0" fontId="32" fillId="25" borderId="37" xfId="45" applyFont="1" applyFill="1" applyBorder="1" applyAlignment="1" applyProtection="1">
      <alignment horizontal="center" vertical="center" wrapText="1"/>
      <protection locked="0"/>
    </xf>
    <xf numFmtId="0" fontId="40" fillId="0" borderId="87" xfId="45" applyFont="1" applyFill="1" applyBorder="1" applyAlignment="1">
      <alignment horizontal="center" vertical="center" wrapText="1"/>
    </xf>
    <xf numFmtId="0" fontId="40" fillId="0" borderId="88" xfId="45" applyFont="1" applyFill="1" applyBorder="1" applyAlignment="1">
      <alignment horizontal="center" vertical="center" wrapText="1"/>
    </xf>
    <xf numFmtId="0" fontId="40" fillId="0" borderId="89" xfId="45" applyFont="1" applyFill="1" applyBorder="1" applyAlignment="1">
      <alignment horizontal="center" vertical="center" wrapText="1"/>
    </xf>
    <xf numFmtId="179" fontId="32" fillId="28" borderId="87" xfId="45" applyNumberFormat="1" applyFont="1" applyFill="1" applyBorder="1" applyAlignment="1">
      <alignment horizontal="center" vertical="center" wrapText="1"/>
    </xf>
    <xf numFmtId="179" fontId="32" fillId="28" borderId="60" xfId="45" applyNumberFormat="1" applyFont="1" applyFill="1" applyBorder="1" applyAlignment="1">
      <alignment horizontal="center" vertical="center" wrapText="1"/>
    </xf>
    <xf numFmtId="179" fontId="32" fillId="28" borderId="66" xfId="45" applyNumberFormat="1" applyFont="1" applyFill="1" applyBorder="1" applyAlignment="1">
      <alignment horizontal="center" vertical="center" wrapText="1"/>
    </xf>
    <xf numFmtId="179" fontId="32" fillId="28" borderId="89" xfId="45" applyNumberFormat="1" applyFont="1" applyFill="1" applyBorder="1" applyAlignment="1">
      <alignment horizontal="center" vertical="center" wrapText="1"/>
    </xf>
    <xf numFmtId="0" fontId="41" fillId="0" borderId="108" xfId="45" applyFont="1" applyFill="1" applyBorder="1" applyAlignment="1">
      <alignment horizontal="center" vertical="center" wrapText="1"/>
    </xf>
    <xf numFmtId="0" fontId="41" fillId="0" borderId="109" xfId="45" applyFont="1" applyFill="1" applyBorder="1" applyAlignment="1">
      <alignment horizontal="center" vertical="center" wrapText="1"/>
    </xf>
    <xf numFmtId="0" fontId="41" fillId="0" borderId="110" xfId="45" applyFont="1" applyFill="1" applyBorder="1" applyAlignment="1">
      <alignment horizontal="center" vertical="center" wrapText="1"/>
    </xf>
    <xf numFmtId="179" fontId="32" fillId="28" borderId="93" xfId="45" applyNumberFormat="1" applyFont="1" applyFill="1" applyBorder="1" applyAlignment="1">
      <alignment horizontal="center" vertical="center" wrapText="1"/>
    </xf>
    <xf numFmtId="179" fontId="32" fillId="28" borderId="63" xfId="45" applyNumberFormat="1" applyFont="1" applyFill="1" applyBorder="1" applyAlignment="1">
      <alignment horizontal="center" vertical="center" wrapText="1"/>
    </xf>
    <xf numFmtId="179" fontId="32" fillId="28" borderId="68" xfId="45" applyNumberFormat="1" applyFont="1" applyFill="1" applyBorder="1" applyAlignment="1">
      <alignment horizontal="center" vertical="center" wrapText="1"/>
    </xf>
    <xf numFmtId="179" fontId="32" fillId="28" borderId="95" xfId="45" applyNumberFormat="1" applyFont="1" applyFill="1" applyBorder="1" applyAlignment="1">
      <alignment horizontal="center" vertical="center" wrapText="1"/>
    </xf>
    <xf numFmtId="0" fontId="36" fillId="0" borderId="71" xfId="45" applyFont="1" applyFill="1" applyBorder="1" applyAlignment="1">
      <alignment horizontal="left" vertical="center" wrapText="1"/>
    </xf>
    <xf numFmtId="0" fontId="36" fillId="0" borderId="72" xfId="45" applyFont="1" applyFill="1" applyBorder="1" applyAlignment="1">
      <alignment horizontal="left" vertical="center" wrapText="1"/>
    </xf>
    <xf numFmtId="0" fontId="36" fillId="0" borderId="30" xfId="45" applyFont="1" applyBorder="1" applyAlignment="1">
      <alignment horizontal="center" vertical="center" wrapText="1"/>
    </xf>
    <xf numFmtId="0" fontId="36" fillId="0" borderId="0" xfId="45" applyFont="1" applyBorder="1" applyAlignment="1">
      <alignment horizontal="center" vertical="center" wrapText="1"/>
    </xf>
    <xf numFmtId="0" fontId="36" fillId="0" borderId="32" xfId="45" applyFont="1" applyBorder="1" applyAlignment="1">
      <alignment horizontal="center" vertical="center" wrapText="1"/>
    </xf>
    <xf numFmtId="0" fontId="36" fillId="0" borderId="35" xfId="45" applyFont="1" applyBorder="1" applyAlignment="1">
      <alignment horizontal="center" vertical="center" wrapText="1"/>
    </xf>
    <xf numFmtId="0" fontId="36" fillId="0" borderId="69" xfId="45" applyFont="1" applyBorder="1" applyAlignment="1">
      <alignment horizontal="center" vertical="center" wrapText="1"/>
    </xf>
    <xf numFmtId="0" fontId="36" fillId="0" borderId="37" xfId="45" applyFont="1" applyBorder="1" applyAlignment="1">
      <alignment horizontal="center" vertical="center" wrapText="1"/>
    </xf>
    <xf numFmtId="0" fontId="36" fillId="0" borderId="21" xfId="45" applyFont="1" applyBorder="1" applyAlignment="1">
      <alignment horizontal="center" vertical="center"/>
    </xf>
    <xf numFmtId="0" fontId="36" fillId="0" borderId="98" xfId="45" applyFont="1" applyBorder="1" applyAlignment="1">
      <alignment horizontal="center" vertical="center"/>
    </xf>
    <xf numFmtId="0" fontId="36" fillId="0" borderId="17" xfId="45" applyFont="1" applyBorder="1" applyAlignment="1">
      <alignment horizontal="center" vertical="center"/>
    </xf>
    <xf numFmtId="0" fontId="36" fillId="0" borderId="50" xfId="45" applyFont="1" applyBorder="1" applyAlignment="1">
      <alignment horizontal="center" vertical="center"/>
    </xf>
    <xf numFmtId="0" fontId="36" fillId="25" borderId="71" xfId="45" applyFont="1" applyFill="1" applyBorder="1" applyAlignment="1" applyProtection="1">
      <alignment horizontal="center" vertical="center"/>
      <protection locked="0"/>
    </xf>
    <xf numFmtId="0" fontId="36" fillId="25" borderId="72" xfId="45" applyFont="1" applyFill="1" applyBorder="1" applyAlignment="1" applyProtection="1">
      <alignment horizontal="center" vertical="center"/>
      <protection locked="0"/>
    </xf>
    <xf numFmtId="0" fontId="32" fillId="25" borderId="99" xfId="45" applyFont="1" applyFill="1" applyBorder="1" applyAlignment="1" applyProtection="1">
      <alignment horizontal="left" vertical="center" wrapText="1"/>
      <protection locked="0"/>
    </xf>
    <xf numFmtId="0" fontId="32" fillId="25" borderId="15" xfId="45" applyFont="1" applyFill="1" applyBorder="1" applyAlignment="1" applyProtection="1">
      <alignment horizontal="left" vertical="center" wrapText="1"/>
      <protection locked="0"/>
    </xf>
    <xf numFmtId="0" fontId="32" fillId="25" borderId="100" xfId="45" applyFont="1" applyFill="1" applyBorder="1" applyAlignment="1" applyProtection="1">
      <alignment horizontal="left" vertical="center" wrapText="1"/>
      <protection locked="0"/>
    </xf>
    <xf numFmtId="0" fontId="32" fillId="25" borderId="30" xfId="45" applyFont="1" applyFill="1" applyBorder="1" applyAlignment="1" applyProtection="1">
      <alignment horizontal="left" vertical="center" wrapText="1"/>
      <protection locked="0"/>
    </xf>
    <xf numFmtId="0" fontId="32" fillId="25" borderId="0" xfId="45" applyFont="1" applyFill="1" applyBorder="1" applyAlignment="1" applyProtection="1">
      <alignment horizontal="left" vertical="center" wrapText="1"/>
      <protection locked="0"/>
    </xf>
    <xf numFmtId="0" fontId="32" fillId="25" borderId="32" xfId="45" applyFont="1" applyFill="1" applyBorder="1" applyAlignment="1" applyProtection="1">
      <alignment horizontal="left" vertical="center" wrapText="1"/>
      <protection locked="0"/>
    </xf>
    <xf numFmtId="0" fontId="32" fillId="25" borderId="92" xfId="45" applyFont="1" applyFill="1" applyBorder="1" applyAlignment="1" applyProtection="1">
      <alignment horizontal="left" vertical="center" wrapText="1"/>
      <protection locked="0"/>
    </xf>
    <xf numFmtId="0" fontId="32" fillId="25" borderId="21" xfId="45" applyFont="1" applyFill="1" applyBorder="1" applyAlignment="1" applyProtection="1">
      <alignment horizontal="left" vertical="center" wrapText="1"/>
      <protection locked="0"/>
    </xf>
    <xf numFmtId="0" fontId="32" fillId="25" borderId="98" xfId="45" applyFont="1" applyFill="1" applyBorder="1" applyAlignment="1" applyProtection="1">
      <alignment horizontal="left" vertical="center" wrapText="1"/>
      <protection locked="0"/>
    </xf>
    <xf numFmtId="0" fontId="41" fillId="0" borderId="93" xfId="45" applyFont="1" applyFill="1" applyBorder="1" applyAlignment="1">
      <alignment horizontal="center" vertical="center" wrapText="1"/>
    </xf>
    <xf numFmtId="0" fontId="41" fillId="0" borderId="94" xfId="45" applyFont="1" applyFill="1" applyBorder="1" applyAlignment="1">
      <alignment horizontal="center" vertical="center" wrapText="1"/>
    </xf>
    <xf numFmtId="0" fontId="41" fillId="0" borderId="95" xfId="45" applyFont="1" applyFill="1" applyBorder="1" applyAlignment="1">
      <alignment horizontal="center" vertical="center" wrapText="1"/>
    </xf>
    <xf numFmtId="0" fontId="32" fillId="0" borderId="46" xfId="45" applyFont="1" applyBorder="1" applyAlignment="1">
      <alignment horizontal="center" vertical="center" shrinkToFit="1"/>
    </xf>
    <xf numFmtId="0" fontId="32" fillId="0" borderId="73" xfId="45" applyFont="1" applyBorder="1" applyAlignment="1">
      <alignment horizontal="center" vertical="center" shrinkToFit="1"/>
    </xf>
    <xf numFmtId="0" fontId="32" fillId="26" borderId="99" xfId="45" applyFont="1" applyFill="1" applyBorder="1" applyAlignment="1" applyProtection="1">
      <alignment horizontal="center" vertical="center" shrinkToFit="1"/>
      <protection locked="0"/>
    </xf>
    <xf numFmtId="0" fontId="32" fillId="26" borderId="15" xfId="45" applyFont="1" applyFill="1" applyBorder="1" applyAlignment="1" applyProtection="1">
      <alignment horizontal="center" vertical="center" shrinkToFit="1"/>
      <protection locked="0"/>
    </xf>
    <xf numFmtId="0" fontId="32" fillId="26" borderId="14" xfId="45" applyFont="1" applyFill="1" applyBorder="1" applyAlignment="1" applyProtection="1">
      <alignment horizontal="center" vertical="center" shrinkToFit="1"/>
      <protection locked="0"/>
    </xf>
    <xf numFmtId="0" fontId="32" fillId="26" borderId="30" xfId="45" applyFont="1" applyFill="1" applyBorder="1" applyAlignment="1" applyProtection="1">
      <alignment horizontal="center" vertical="center" shrinkToFit="1"/>
      <protection locked="0"/>
    </xf>
    <xf numFmtId="0" fontId="32" fillId="26" borderId="0" xfId="45" applyFont="1" applyFill="1" applyBorder="1" applyAlignment="1" applyProtection="1">
      <alignment horizontal="center" vertical="center" shrinkToFit="1"/>
      <protection locked="0"/>
    </xf>
    <xf numFmtId="0" fontId="32" fillId="26" borderId="19" xfId="45" applyFont="1" applyFill="1" applyBorder="1" applyAlignment="1" applyProtection="1">
      <alignment horizontal="center" vertical="center" shrinkToFit="1"/>
      <protection locked="0"/>
    </xf>
    <xf numFmtId="0" fontId="32" fillId="26" borderId="92" xfId="45" applyFont="1" applyFill="1" applyBorder="1" applyAlignment="1" applyProtection="1">
      <alignment horizontal="center" vertical="center" shrinkToFit="1"/>
      <protection locked="0"/>
    </xf>
    <xf numFmtId="0" fontId="32" fillId="26" borderId="21" xfId="45" applyFont="1" applyFill="1" applyBorder="1" applyAlignment="1" applyProtection="1">
      <alignment horizontal="center" vertical="center" shrinkToFit="1"/>
      <protection locked="0"/>
    </xf>
    <xf numFmtId="0" fontId="32" fillId="26" borderId="22" xfId="45" applyFont="1" applyFill="1" applyBorder="1" applyAlignment="1" applyProtection="1">
      <alignment horizontal="center" vertical="center" shrinkToFit="1"/>
      <protection locked="0"/>
    </xf>
    <xf numFmtId="0" fontId="32" fillId="27" borderId="36" xfId="45" applyFont="1" applyFill="1" applyBorder="1" applyAlignment="1" applyProtection="1">
      <alignment horizontal="center" vertical="center" wrapText="1"/>
      <protection locked="0"/>
    </xf>
    <xf numFmtId="0" fontId="32" fillId="27" borderId="56" xfId="45" applyFont="1" applyFill="1" applyBorder="1" applyAlignment="1" applyProtection="1">
      <alignment horizontal="center" vertical="center" shrinkToFit="1"/>
      <protection locked="0"/>
    </xf>
    <xf numFmtId="0" fontId="32" fillId="27" borderId="71" xfId="45" applyFont="1" applyFill="1" applyBorder="1" applyAlignment="1" applyProtection="1">
      <alignment horizontal="center" vertical="center" shrinkToFit="1"/>
      <protection locked="0"/>
    </xf>
    <xf numFmtId="0" fontId="32" fillId="27" borderId="57" xfId="45" applyFont="1" applyFill="1" applyBorder="1" applyAlignment="1" applyProtection="1">
      <alignment horizontal="center" vertical="center" shrinkToFit="1"/>
      <protection locked="0"/>
    </xf>
    <xf numFmtId="0" fontId="32" fillId="25" borderId="77" xfId="45" applyFont="1" applyFill="1" applyBorder="1" applyAlignment="1" applyProtection="1">
      <alignment horizontal="center" vertical="center" wrapText="1"/>
      <protection locked="0"/>
    </xf>
    <xf numFmtId="0" fontId="32" fillId="25" borderId="92" xfId="45" applyFont="1" applyFill="1" applyBorder="1" applyAlignment="1" applyProtection="1">
      <alignment horizontal="center" vertical="center" wrapText="1"/>
      <protection locked="0"/>
    </xf>
    <xf numFmtId="0" fontId="32" fillId="26" borderId="99" xfId="45" applyFont="1" applyFill="1" applyBorder="1" applyAlignment="1" applyProtection="1">
      <alignment horizontal="center" vertical="center"/>
      <protection locked="0"/>
    </xf>
    <xf numFmtId="0" fontId="32" fillId="26" borderId="15" xfId="45" applyFont="1" applyFill="1" applyBorder="1" applyAlignment="1" applyProtection="1">
      <alignment horizontal="center" vertical="center"/>
      <protection locked="0"/>
    </xf>
    <xf numFmtId="0" fontId="32" fillId="26" borderId="14" xfId="45" applyFont="1" applyFill="1" applyBorder="1" applyAlignment="1" applyProtection="1">
      <alignment horizontal="center" vertical="center"/>
      <protection locked="0"/>
    </xf>
    <xf numFmtId="0" fontId="32" fillId="26" borderId="30" xfId="45" applyFont="1" applyFill="1" applyBorder="1" applyAlignment="1" applyProtection="1">
      <alignment horizontal="center" vertical="center"/>
      <protection locked="0"/>
    </xf>
    <xf numFmtId="0" fontId="32" fillId="26" borderId="0" xfId="45" applyFont="1" applyFill="1" applyBorder="1" applyAlignment="1" applyProtection="1">
      <alignment horizontal="center" vertical="center"/>
      <protection locked="0"/>
    </xf>
    <xf numFmtId="0" fontId="32" fillId="26" borderId="19" xfId="45" applyFont="1" applyFill="1" applyBorder="1" applyAlignment="1" applyProtection="1">
      <alignment horizontal="center" vertical="center"/>
      <protection locked="0"/>
    </xf>
    <xf numFmtId="0" fontId="32" fillId="26" borderId="92" xfId="45" applyFont="1" applyFill="1" applyBorder="1" applyAlignment="1" applyProtection="1">
      <alignment horizontal="center" vertical="center"/>
      <protection locked="0"/>
    </xf>
    <xf numFmtId="0" fontId="32" fillId="26" borderId="21" xfId="45" applyFont="1" applyFill="1" applyBorder="1" applyAlignment="1" applyProtection="1">
      <alignment horizontal="center" vertical="center"/>
      <protection locked="0"/>
    </xf>
    <xf numFmtId="0" fontId="32" fillId="26" borderId="22" xfId="45" applyFont="1" applyFill="1" applyBorder="1" applyAlignment="1" applyProtection="1">
      <alignment horizontal="center" vertical="center"/>
      <protection locked="0"/>
    </xf>
    <xf numFmtId="0" fontId="32" fillId="0" borderId="44" xfId="45" applyFont="1" applyBorder="1" applyAlignment="1">
      <alignment horizontal="center" vertical="center" shrinkToFit="1"/>
    </xf>
    <xf numFmtId="0" fontId="32" fillId="26" borderId="23" xfId="45" applyFont="1" applyFill="1" applyBorder="1" applyAlignment="1" applyProtection="1">
      <alignment horizontal="center" vertical="center"/>
      <protection locked="0"/>
    </xf>
    <xf numFmtId="0" fontId="32" fillId="26" borderId="27" xfId="45" applyFont="1" applyFill="1" applyBorder="1" applyAlignment="1" applyProtection="1">
      <alignment horizontal="center" vertical="center"/>
      <protection locked="0"/>
    </xf>
    <xf numFmtId="0" fontId="32" fillId="26" borderId="74" xfId="45" applyFont="1" applyFill="1" applyBorder="1" applyAlignment="1" applyProtection="1">
      <alignment horizontal="center" vertical="center"/>
      <protection locked="0"/>
    </xf>
    <xf numFmtId="0" fontId="32" fillId="26" borderId="24" xfId="45" applyFont="1" applyFill="1" applyBorder="1" applyAlignment="1" applyProtection="1">
      <alignment horizontal="center" vertical="center" wrapText="1"/>
      <protection locked="0"/>
    </xf>
    <xf numFmtId="0" fontId="32" fillId="26" borderId="54" xfId="45" applyFont="1" applyFill="1" applyBorder="1" applyAlignment="1" applyProtection="1">
      <alignment horizontal="center" vertical="center" shrinkToFit="1"/>
      <protection locked="0"/>
    </xf>
    <xf numFmtId="0" fontId="32" fillId="27" borderId="28" xfId="45" applyFont="1" applyFill="1" applyBorder="1" applyAlignment="1" applyProtection="1">
      <alignment horizontal="center" vertical="center" shrinkToFit="1"/>
      <protection locked="0"/>
    </xf>
    <xf numFmtId="0" fontId="32" fillId="27" borderId="55" xfId="45" applyFont="1" applyFill="1" applyBorder="1" applyAlignment="1" applyProtection="1">
      <alignment horizontal="center" vertical="center" shrinkToFit="1"/>
      <protection locked="0"/>
    </xf>
    <xf numFmtId="0" fontId="32" fillId="25" borderId="26" xfId="45" applyFont="1" applyFill="1" applyBorder="1" applyAlignment="1" applyProtection="1">
      <alignment horizontal="center" vertical="center" wrapText="1"/>
      <protection locked="0"/>
    </xf>
    <xf numFmtId="0" fontId="32" fillId="25" borderId="27" xfId="45" applyFont="1" applyFill="1" applyBorder="1" applyAlignment="1" applyProtection="1">
      <alignment horizontal="center" vertical="center" wrapText="1"/>
      <protection locked="0"/>
    </xf>
    <xf numFmtId="0" fontId="32" fillId="25" borderId="25" xfId="45" applyFont="1" applyFill="1" applyBorder="1" applyAlignment="1" applyProtection="1">
      <alignment horizontal="center" vertical="center" wrapText="1"/>
      <protection locked="0"/>
    </xf>
    <xf numFmtId="0" fontId="40" fillId="0" borderId="78" xfId="45" applyFont="1" applyFill="1" applyBorder="1" applyAlignment="1">
      <alignment horizontal="center" vertical="center" wrapText="1"/>
    </xf>
    <xf numFmtId="0" fontId="40" fillId="0" borderId="79" xfId="45" applyFont="1" applyFill="1" applyBorder="1" applyAlignment="1">
      <alignment horizontal="center" vertical="center" wrapText="1"/>
    </xf>
    <xf numFmtId="0" fontId="40" fillId="0" borderId="80" xfId="45" applyFont="1" applyFill="1" applyBorder="1" applyAlignment="1">
      <alignment horizontal="center" vertical="center" wrapText="1"/>
    </xf>
    <xf numFmtId="0" fontId="39" fillId="28" borderId="23" xfId="45" applyFont="1" applyFill="1" applyBorder="1" applyAlignment="1">
      <alignment horizontal="center" vertical="center" wrapText="1"/>
    </xf>
    <xf numFmtId="0" fontId="39" fillId="28" borderId="74" xfId="45" applyFont="1" applyFill="1" applyBorder="1" applyAlignment="1">
      <alignment horizontal="center" vertical="center" wrapText="1"/>
    </xf>
    <xf numFmtId="0" fontId="39" fillId="28" borderId="30" xfId="45" applyFont="1" applyFill="1" applyBorder="1" applyAlignment="1">
      <alignment horizontal="center" vertical="center" wrapText="1"/>
    </xf>
    <xf numFmtId="0" fontId="39" fillId="28" borderId="19" xfId="45" applyFont="1" applyFill="1" applyBorder="1" applyAlignment="1">
      <alignment horizontal="center" vertical="center" wrapText="1"/>
    </xf>
    <xf numFmtId="0" fontId="39" fillId="28" borderId="35" xfId="45" applyFont="1" applyFill="1" applyBorder="1" applyAlignment="1">
      <alignment horizontal="center" vertical="center" wrapText="1"/>
    </xf>
    <xf numFmtId="0" fontId="39" fillId="28" borderId="76" xfId="45" applyFont="1" applyFill="1" applyBorder="1" applyAlignment="1">
      <alignment horizontal="center" vertical="center" wrapText="1"/>
    </xf>
    <xf numFmtId="0" fontId="39" fillId="28" borderId="26" xfId="45" applyFont="1" applyFill="1" applyBorder="1" applyAlignment="1">
      <alignment horizontal="center" vertical="center" wrapText="1"/>
    </xf>
    <xf numFmtId="0" fontId="39" fillId="28" borderId="25" xfId="45" applyFont="1" applyFill="1" applyBorder="1" applyAlignment="1">
      <alignment horizontal="center" vertical="center" wrapText="1"/>
    </xf>
    <xf numFmtId="0" fontId="39" fillId="28" borderId="18" xfId="45" applyFont="1" applyFill="1" applyBorder="1" applyAlignment="1">
      <alignment horizontal="center" vertical="center" wrapText="1"/>
    </xf>
    <xf numFmtId="0" fontId="39" fillId="28" borderId="32" xfId="45" applyFont="1" applyFill="1" applyBorder="1" applyAlignment="1">
      <alignment horizontal="center" vertical="center" wrapText="1"/>
    </xf>
    <xf numFmtId="0" fontId="39" fillId="28" borderId="77" xfId="45" applyFont="1" applyFill="1" applyBorder="1" applyAlignment="1">
      <alignment horizontal="center" vertical="center" wrapText="1"/>
    </xf>
    <xf numFmtId="0" fontId="39" fillId="28" borderId="37" xfId="45" applyFont="1" applyFill="1" applyBorder="1" applyAlignment="1">
      <alignment horizontal="center" vertical="center" wrapText="1"/>
    </xf>
    <xf numFmtId="0" fontId="36" fillId="0" borderId="23" xfId="45" applyFont="1" applyBorder="1" applyAlignment="1">
      <alignment horizontal="center" vertical="center" wrapText="1"/>
    </xf>
    <xf numFmtId="0" fontId="36" fillId="0" borderId="27" xfId="45" applyFont="1" applyBorder="1" applyAlignment="1">
      <alignment horizontal="center" vertical="center" wrapText="1"/>
    </xf>
    <xf numFmtId="0" fontId="36" fillId="0" borderId="25" xfId="45" applyFont="1" applyBorder="1" applyAlignment="1">
      <alignment horizontal="center" vertical="center" wrapText="1"/>
    </xf>
    <xf numFmtId="0" fontId="32" fillId="0" borderId="75" xfId="45" applyFont="1" applyBorder="1" applyAlignment="1">
      <alignment horizontal="center" vertical="center"/>
    </xf>
    <xf numFmtId="0" fontId="32" fillId="0" borderId="17" xfId="45" applyFont="1" applyBorder="1" applyAlignment="1">
      <alignment horizontal="center" vertical="center"/>
    </xf>
    <xf numFmtId="0" fontId="32" fillId="0" borderId="50" xfId="45" applyFont="1" applyBorder="1" applyAlignment="1">
      <alignment horizontal="center" vertical="center"/>
    </xf>
    <xf numFmtId="0" fontId="32" fillId="28" borderId="75" xfId="45" applyFont="1" applyFill="1" applyBorder="1" applyAlignment="1">
      <alignment horizontal="center" vertical="center"/>
    </xf>
    <xf numFmtId="0" fontId="32" fillId="28" borderId="17" xfId="45" applyFont="1" applyFill="1" applyBorder="1" applyAlignment="1">
      <alignment horizontal="center" vertical="center"/>
    </xf>
    <xf numFmtId="0" fontId="32" fillId="28" borderId="50" xfId="45" applyFont="1" applyFill="1" applyBorder="1" applyAlignment="1">
      <alignment horizontal="center" vertical="center"/>
    </xf>
    <xf numFmtId="1" fontId="32" fillId="28" borderId="83" xfId="45" applyNumberFormat="1" applyFont="1" applyFill="1" applyBorder="1" applyAlignment="1">
      <alignment horizontal="center" vertical="center" wrapText="1"/>
    </xf>
    <xf numFmtId="1" fontId="32" fillId="28" borderId="84" xfId="45" applyNumberFormat="1" applyFont="1" applyFill="1" applyBorder="1" applyAlignment="1">
      <alignment horizontal="center" vertical="center" wrapText="1"/>
    </xf>
    <xf numFmtId="1" fontId="32" fillId="28" borderId="85" xfId="45" applyNumberFormat="1" applyFont="1" applyFill="1" applyBorder="1" applyAlignment="1">
      <alignment horizontal="center" vertical="center" wrapText="1"/>
    </xf>
    <xf numFmtId="1" fontId="32" fillId="28" borderId="86" xfId="45" applyNumberFormat="1" applyFont="1" applyFill="1" applyBorder="1" applyAlignment="1">
      <alignment horizontal="center" vertical="center" wrapText="1"/>
    </xf>
    <xf numFmtId="0" fontId="32" fillId="25" borderId="23" xfId="45" applyFont="1" applyFill="1" applyBorder="1" applyAlignment="1" applyProtection="1">
      <alignment horizontal="left" vertical="center" wrapText="1"/>
      <protection locked="0"/>
    </xf>
    <xf numFmtId="0" fontId="32" fillId="25" borderId="27" xfId="45" applyFont="1" applyFill="1" applyBorder="1" applyAlignment="1" applyProtection="1">
      <alignment horizontal="left" vertical="center" wrapText="1"/>
      <protection locked="0"/>
    </xf>
    <xf numFmtId="0" fontId="32" fillId="25" borderId="25" xfId="45" applyFont="1" applyFill="1" applyBorder="1" applyAlignment="1" applyProtection="1">
      <alignment horizontal="left" vertical="center" wrapText="1"/>
      <protection locked="0"/>
    </xf>
    <xf numFmtId="20" fontId="32" fillId="25" borderId="11" xfId="45" applyNumberFormat="1" applyFont="1" applyFill="1" applyBorder="1" applyAlignment="1" applyProtection="1">
      <alignment horizontal="center" vertical="center"/>
      <protection locked="0"/>
    </xf>
    <xf numFmtId="20" fontId="32" fillId="25" borderId="17" xfId="45" applyNumberFormat="1" applyFont="1" applyFill="1" applyBorder="1" applyAlignment="1" applyProtection="1">
      <alignment horizontal="center" vertical="center"/>
      <protection locked="0"/>
    </xf>
    <xf numFmtId="20" fontId="32" fillId="25" borderId="12" xfId="45" applyNumberFormat="1" applyFont="1" applyFill="1" applyBorder="1" applyAlignment="1" applyProtection="1">
      <alignment horizontal="center" vertical="center"/>
      <protection locked="0"/>
    </xf>
    <xf numFmtId="4" fontId="32" fillId="0" borderId="11" xfId="45" applyNumberFormat="1" applyFont="1" applyBorder="1" applyAlignment="1">
      <alignment horizontal="center" vertical="center"/>
    </xf>
    <xf numFmtId="4" fontId="32" fillId="0" borderId="12" xfId="45" applyNumberFormat="1" applyFont="1" applyBorder="1" applyAlignment="1">
      <alignment horizontal="center" vertical="center"/>
    </xf>
    <xf numFmtId="0" fontId="32" fillId="0" borderId="29" xfId="45" applyFont="1" applyBorder="1" applyAlignment="1">
      <alignment horizontal="center" vertical="center"/>
    </xf>
    <xf numFmtId="0" fontId="32" fillId="0" borderId="34" xfId="45" applyFont="1" applyBorder="1" applyAlignment="1">
      <alignment horizontal="center" vertical="center"/>
    </xf>
    <xf numFmtId="0" fontId="32" fillId="0" borderId="40" xfId="45" applyFont="1" applyBorder="1" applyAlignment="1">
      <alignment horizontal="center" vertical="center"/>
    </xf>
    <xf numFmtId="0" fontId="32" fillId="0" borderId="23" xfId="45" applyFont="1" applyBorder="1" applyAlignment="1">
      <alignment horizontal="center" vertical="center" wrapText="1"/>
    </xf>
    <xf numFmtId="0" fontId="32" fillId="0" borderId="27" xfId="45" applyFont="1" applyBorder="1" applyAlignment="1">
      <alignment horizontal="center" vertical="center" wrapText="1"/>
    </xf>
    <xf numFmtId="0" fontId="32" fillId="0" borderId="74" xfId="45" applyFont="1" applyBorder="1" applyAlignment="1">
      <alignment horizontal="center" vertical="center" wrapText="1"/>
    </xf>
    <xf numFmtId="0" fontId="32" fillId="0" borderId="30" xfId="45" applyFont="1" applyBorder="1" applyAlignment="1">
      <alignment horizontal="center" vertical="center" wrapText="1"/>
    </xf>
    <xf numFmtId="0" fontId="32" fillId="0" borderId="0" xfId="45" applyFont="1" applyBorder="1" applyAlignment="1">
      <alignment horizontal="center" vertical="center" wrapText="1"/>
    </xf>
    <xf numFmtId="0" fontId="32" fillId="0" borderId="19" xfId="45" applyFont="1" applyBorder="1" applyAlignment="1">
      <alignment horizontal="center" vertical="center" wrapText="1"/>
    </xf>
    <xf numFmtId="0" fontId="32" fillId="0" borderId="35" xfId="45" applyFont="1" applyBorder="1" applyAlignment="1">
      <alignment horizontal="center" vertical="center" wrapText="1"/>
    </xf>
    <xf numFmtId="0" fontId="32" fillId="0" borderId="69" xfId="45" applyFont="1" applyBorder="1" applyAlignment="1">
      <alignment horizontal="center" vertical="center" wrapText="1"/>
    </xf>
    <xf numFmtId="0" fontId="32" fillId="0" borderId="76" xfId="45" applyFont="1" applyBorder="1" applyAlignment="1">
      <alignment horizontal="center" vertical="center" wrapText="1"/>
    </xf>
    <xf numFmtId="0" fontId="37" fillId="0" borderId="24" xfId="45" applyFont="1" applyBorder="1" applyAlignment="1">
      <alignment horizontal="center" vertical="center" wrapText="1"/>
    </xf>
    <xf numFmtId="0" fontId="37" fillId="0" borderId="31" xfId="45" applyFont="1" applyBorder="1" applyAlignment="1">
      <alignment horizontal="center" vertical="center" wrapText="1"/>
    </xf>
    <xf numFmtId="0" fontId="37" fillId="0" borderId="36" xfId="45" applyFont="1" applyBorder="1" applyAlignment="1">
      <alignment horizontal="center" vertical="center" wrapText="1"/>
    </xf>
    <xf numFmtId="0" fontId="32" fillId="0" borderId="26" xfId="45" applyFont="1" applyBorder="1" applyAlignment="1">
      <alignment horizontal="center" vertical="center" wrapText="1"/>
    </xf>
    <xf numFmtId="0" fontId="32" fillId="0" borderId="18" xfId="45" applyFont="1" applyBorder="1" applyAlignment="1">
      <alignment horizontal="center" vertical="center" wrapText="1"/>
    </xf>
    <xf numFmtId="0" fontId="32" fillId="0" borderId="77" xfId="45" applyFont="1" applyBorder="1" applyAlignment="1">
      <alignment horizontal="center" vertical="center" wrapText="1"/>
    </xf>
    <xf numFmtId="0" fontId="32" fillId="0" borderId="25" xfId="45" applyFont="1" applyBorder="1" applyAlignment="1">
      <alignment horizontal="center" vertical="center" wrapText="1"/>
    </xf>
    <xf numFmtId="0" fontId="32" fillId="0" borderId="32" xfId="45" applyFont="1" applyBorder="1" applyAlignment="1">
      <alignment horizontal="center" vertical="center" wrapText="1"/>
    </xf>
    <xf numFmtId="0" fontId="32" fillId="0" borderId="37" xfId="45" applyFont="1" applyBorder="1" applyAlignment="1">
      <alignment horizontal="center" vertical="center" wrapText="1"/>
    </xf>
    <xf numFmtId="0" fontId="37" fillId="0" borderId="23" xfId="45" applyFont="1" applyBorder="1" applyAlignment="1">
      <alignment horizontal="center" vertical="center" wrapText="1"/>
    </xf>
    <xf numFmtId="0" fontId="37" fillId="0" borderId="27" xfId="45" applyFont="1" applyBorder="1" applyAlignment="1">
      <alignment horizontal="center" vertical="center" wrapText="1"/>
    </xf>
    <xf numFmtId="0" fontId="37" fillId="0" borderId="25" xfId="45" applyFont="1" applyBorder="1" applyAlignment="1">
      <alignment horizontal="center" vertical="center" wrapText="1"/>
    </xf>
    <xf numFmtId="0" fontId="37" fillId="0" borderId="30" xfId="45" applyFont="1" applyBorder="1" applyAlignment="1">
      <alignment horizontal="center" vertical="center" wrapText="1"/>
    </xf>
    <xf numFmtId="0" fontId="37" fillId="0" borderId="0" xfId="45" applyFont="1" applyBorder="1" applyAlignment="1">
      <alignment horizontal="center" vertical="center" wrapText="1"/>
    </xf>
    <xf numFmtId="0" fontId="37" fillId="0" borderId="32" xfId="45" applyFont="1" applyBorder="1" applyAlignment="1">
      <alignment horizontal="center" vertical="center" wrapText="1"/>
    </xf>
    <xf numFmtId="0" fontId="37" fillId="0" borderId="35" xfId="45" applyFont="1" applyBorder="1" applyAlignment="1">
      <alignment horizontal="center" vertical="center" wrapText="1"/>
    </xf>
    <xf numFmtId="0" fontId="37" fillId="0" borderId="69" xfId="45" applyFont="1" applyBorder="1" applyAlignment="1">
      <alignment horizontal="center" vertical="center" wrapText="1"/>
    </xf>
    <xf numFmtId="0" fontId="37" fillId="0" borderId="37" xfId="45" applyFont="1" applyBorder="1" applyAlignment="1">
      <alignment horizontal="center" vertical="center" wrapText="1"/>
    </xf>
    <xf numFmtId="0" fontId="32" fillId="0" borderId="23" xfId="45" quotePrefix="1" applyFont="1" applyBorder="1" applyAlignment="1" applyProtection="1">
      <alignment horizontal="center" vertical="center"/>
    </xf>
    <xf numFmtId="0" fontId="32" fillId="0" borderId="27" xfId="45" applyFont="1" applyBorder="1" applyAlignment="1" applyProtection="1">
      <alignment horizontal="center" vertical="center"/>
    </xf>
    <xf numFmtId="0" fontId="32" fillId="0" borderId="25" xfId="45" applyFont="1" applyBorder="1" applyAlignment="1" applyProtection="1">
      <alignment horizontal="center" vertical="center"/>
    </xf>
    <xf numFmtId="0" fontId="32" fillId="0" borderId="11" xfId="45" applyFont="1" applyFill="1" applyBorder="1" applyAlignment="1" applyProtection="1">
      <alignment horizontal="center" vertical="center"/>
      <protection locked="0"/>
    </xf>
    <xf numFmtId="0" fontId="32" fillId="0" borderId="17" xfId="45" applyFont="1" applyFill="1" applyBorder="1" applyAlignment="1" applyProtection="1">
      <alignment horizontal="center" vertical="center"/>
      <protection locked="0"/>
    </xf>
    <xf numFmtId="0" fontId="32" fillId="0" borderId="12" xfId="45" applyFont="1" applyFill="1" applyBorder="1" applyAlignment="1" applyProtection="1">
      <alignment horizontal="center" vertical="center"/>
      <protection locked="0"/>
    </xf>
    <xf numFmtId="0" fontId="32" fillId="25" borderId="11" xfId="45" applyFont="1" applyFill="1" applyBorder="1" applyAlignment="1" applyProtection="1">
      <alignment horizontal="center" vertical="center"/>
      <protection locked="0"/>
    </xf>
    <xf numFmtId="0" fontId="32" fillId="25" borderId="12" xfId="45" applyFont="1" applyFill="1" applyBorder="1" applyAlignment="1" applyProtection="1">
      <alignment horizontal="center" vertical="center"/>
      <protection locked="0"/>
    </xf>
    <xf numFmtId="0" fontId="32" fillId="25" borderId="17" xfId="45" applyFont="1" applyFill="1" applyBorder="1" applyAlignment="1" applyProtection="1">
      <alignment horizontal="center" vertical="center"/>
      <protection locked="0"/>
    </xf>
    <xf numFmtId="38" fontId="32" fillId="28" borderId="0" xfId="46" applyFont="1" applyFill="1" applyBorder="1" applyAlignment="1" applyProtection="1">
      <alignment horizontal="center" vertical="center"/>
    </xf>
    <xf numFmtId="0" fontId="33" fillId="26" borderId="0" xfId="45" applyFont="1" applyFill="1" applyAlignment="1" applyProtection="1">
      <alignment horizontal="center" vertical="center"/>
      <protection locked="0"/>
    </xf>
    <xf numFmtId="0" fontId="33" fillId="27" borderId="0" xfId="45" applyFont="1" applyFill="1" applyAlignment="1" applyProtection="1">
      <alignment horizontal="center" vertical="center"/>
      <protection locked="0"/>
    </xf>
    <xf numFmtId="0" fontId="33" fillId="25" borderId="0" xfId="45" applyFont="1" applyFill="1" applyAlignment="1" applyProtection="1">
      <alignment horizontal="center" vertical="center"/>
      <protection locked="0"/>
    </xf>
    <xf numFmtId="0" fontId="33" fillId="0" borderId="0" xfId="45" applyFont="1" applyFill="1" applyAlignment="1" applyProtection="1">
      <alignment horizontal="center" vertical="center"/>
      <protection locked="0"/>
    </xf>
    <xf numFmtId="0" fontId="32" fillId="26" borderId="11" xfId="45" applyFont="1" applyFill="1" applyBorder="1" applyAlignment="1" applyProtection="1">
      <alignment horizontal="center" vertical="center"/>
      <protection locked="0"/>
    </xf>
    <xf numFmtId="0" fontId="32" fillId="27" borderId="17" xfId="45" applyFont="1" applyFill="1" applyBorder="1" applyAlignment="1" applyProtection="1">
      <alignment horizontal="center" vertical="center"/>
      <protection locked="0"/>
    </xf>
    <xf numFmtId="0" fontId="32" fillId="27" borderId="12" xfId="45" applyFont="1" applyFill="1" applyBorder="1" applyAlignment="1" applyProtection="1">
      <alignment horizontal="center" vertical="center"/>
      <protection locked="0"/>
    </xf>
    <xf numFmtId="179" fontId="32" fillId="28" borderId="104" xfId="45" applyNumberFormat="1" applyFont="1" applyFill="1" applyBorder="1" applyAlignment="1">
      <alignment horizontal="center" vertical="center" wrapText="1"/>
    </xf>
    <xf numFmtId="179" fontId="32" fillId="28" borderId="105" xfId="45" applyNumberFormat="1" applyFont="1" applyFill="1" applyBorder="1" applyAlignment="1">
      <alignment horizontal="center" vertical="center" wrapText="1"/>
    </xf>
    <xf numFmtId="179" fontId="32" fillId="28" borderId="106" xfId="45" applyNumberFormat="1" applyFont="1" applyFill="1" applyBorder="1" applyAlignment="1">
      <alignment horizontal="center" vertical="center" wrapText="1"/>
    </xf>
    <xf numFmtId="179" fontId="32" fillId="28" borderId="107" xfId="45" applyNumberFormat="1" applyFont="1" applyFill="1" applyBorder="1" applyAlignment="1">
      <alignment horizontal="center" vertical="center" wrapText="1"/>
    </xf>
    <xf numFmtId="179" fontId="32" fillId="28" borderId="130" xfId="45" applyNumberFormat="1" applyFont="1" applyFill="1" applyBorder="1" applyAlignment="1">
      <alignment horizontal="center" vertical="center" wrapText="1"/>
    </xf>
    <xf numFmtId="179" fontId="32" fillId="28" borderId="131" xfId="45" applyNumberFormat="1" applyFont="1" applyFill="1" applyBorder="1" applyAlignment="1">
      <alignment horizontal="center" vertical="center" wrapText="1"/>
    </xf>
    <xf numFmtId="179" fontId="32" fillId="28" borderId="132" xfId="45" applyNumberFormat="1" applyFont="1" applyFill="1" applyBorder="1" applyAlignment="1">
      <alignment horizontal="center" vertical="center" wrapText="1"/>
    </xf>
    <xf numFmtId="179" fontId="32" fillId="28" borderId="133" xfId="45" applyNumberFormat="1" applyFont="1" applyFill="1" applyBorder="1" applyAlignment="1">
      <alignment horizontal="center" vertical="center" wrapText="1"/>
    </xf>
    <xf numFmtId="0" fontId="32" fillId="0" borderId="48" xfId="45" applyFont="1" applyBorder="1" applyAlignment="1">
      <alignment horizontal="center" vertical="center" shrinkToFit="1"/>
    </xf>
    <xf numFmtId="0" fontId="32" fillId="26" borderId="31" xfId="45" applyFont="1" applyFill="1" applyBorder="1" applyAlignment="1" applyProtection="1">
      <alignment horizontal="center" vertical="center" wrapText="1"/>
      <protection locked="0"/>
    </xf>
    <xf numFmtId="0" fontId="32" fillId="26" borderId="20" xfId="45" applyFont="1" applyFill="1" applyBorder="1" applyAlignment="1" applyProtection="1">
      <alignment horizontal="center" vertical="center" shrinkToFit="1"/>
      <protection locked="0"/>
    </xf>
    <xf numFmtId="0" fontId="32" fillId="27" borderId="21" xfId="45" applyFont="1" applyFill="1" applyBorder="1" applyAlignment="1" applyProtection="1">
      <alignment horizontal="center" vertical="center" shrinkToFit="1"/>
      <protection locked="0"/>
    </xf>
    <xf numFmtId="0" fontId="32" fillId="27" borderId="22" xfId="45" applyFont="1" applyFill="1" applyBorder="1" applyAlignment="1" applyProtection="1">
      <alignment horizontal="center" vertical="center" shrinkToFit="1"/>
      <protection locked="0"/>
    </xf>
    <xf numFmtId="0" fontId="40" fillId="0" borderId="127" xfId="45" applyFont="1" applyFill="1" applyBorder="1" applyAlignment="1">
      <alignment horizontal="center" vertical="center" wrapText="1"/>
    </xf>
    <xf numFmtId="0" fontId="40" fillId="0" borderId="128" xfId="45" applyFont="1" applyFill="1" applyBorder="1" applyAlignment="1">
      <alignment horizontal="center" vertical="center" wrapText="1"/>
    </xf>
    <xf numFmtId="0" fontId="40" fillId="0" borderId="129" xfId="45" applyFont="1" applyFill="1" applyBorder="1" applyAlignment="1">
      <alignment horizontal="center" vertical="center" wrapText="1"/>
    </xf>
    <xf numFmtId="179" fontId="32" fillId="28" borderId="83" xfId="45" applyNumberFormat="1" applyFont="1" applyFill="1" applyBorder="1" applyAlignment="1">
      <alignment horizontal="center" vertical="center" wrapText="1"/>
    </xf>
    <xf numFmtId="179" fontId="32" fillId="28" borderId="84" xfId="45" applyNumberFormat="1" applyFont="1" applyFill="1" applyBorder="1" applyAlignment="1">
      <alignment horizontal="center" vertical="center" wrapText="1"/>
    </xf>
    <xf numFmtId="179" fontId="32" fillId="28" borderId="85" xfId="45" applyNumberFormat="1" applyFont="1" applyFill="1" applyBorder="1" applyAlignment="1">
      <alignment horizontal="center" vertical="center" wrapText="1"/>
    </xf>
    <xf numFmtId="179" fontId="32" fillId="28" borderId="86" xfId="45" applyNumberFormat="1" applyFont="1" applyFill="1" applyBorder="1" applyAlignment="1">
      <alignment horizontal="center" vertical="center" wrapText="1"/>
    </xf>
    <xf numFmtId="0" fontId="44" fillId="28" borderId="10" xfId="45" applyFont="1" applyFill="1" applyBorder="1" applyAlignment="1" applyProtection="1">
      <alignment horizontal="center" vertical="center"/>
    </xf>
    <xf numFmtId="0" fontId="37" fillId="28" borderId="0" xfId="45" applyFont="1" applyFill="1" applyBorder="1" applyAlignment="1">
      <alignment horizontal="left" vertical="center" indent="1"/>
    </xf>
    <xf numFmtId="0" fontId="36" fillId="0" borderId="28" xfId="45" applyFont="1" applyFill="1" applyBorder="1" applyAlignment="1" applyProtection="1">
      <alignment horizontal="left" vertical="center" wrapText="1"/>
    </xf>
    <xf numFmtId="0" fontId="36" fillId="0" borderId="49" xfId="45" applyFont="1" applyFill="1" applyBorder="1" applyAlignment="1" applyProtection="1">
      <alignment horizontal="left" vertical="center" wrapText="1"/>
    </xf>
    <xf numFmtId="179" fontId="36" fillId="28" borderId="114" xfId="45" applyNumberFormat="1" applyFont="1" applyFill="1" applyBorder="1" applyAlignment="1" applyProtection="1">
      <alignment horizontal="center" vertical="center" wrapText="1"/>
    </xf>
    <xf numFmtId="179" fontId="36" fillId="28" borderId="55" xfId="45" applyNumberFormat="1" applyFont="1" applyFill="1" applyBorder="1" applyAlignment="1" applyProtection="1">
      <alignment horizontal="center" vertical="center" wrapText="1"/>
    </xf>
    <xf numFmtId="0" fontId="40" fillId="0" borderId="101" xfId="45" applyFont="1" applyFill="1" applyBorder="1" applyAlignment="1" applyProtection="1">
      <alignment horizontal="center" vertical="center" wrapText="1"/>
    </xf>
    <xf numFmtId="0" fontId="40" fillId="0" borderId="102" xfId="45" applyFont="1" applyFill="1" applyBorder="1" applyAlignment="1" applyProtection="1">
      <alignment horizontal="center" vertical="center" wrapText="1"/>
    </xf>
    <xf numFmtId="0" fontId="40" fillId="0" borderId="103" xfId="45" applyFont="1" applyFill="1" applyBorder="1" applyAlignment="1" applyProtection="1">
      <alignment horizontal="center" vertical="center" wrapText="1"/>
    </xf>
    <xf numFmtId="179" fontId="36" fillId="28" borderId="54" xfId="45" applyNumberFormat="1" applyFont="1" applyFill="1" applyBorder="1" applyAlignment="1" applyProtection="1">
      <alignment horizontal="center" vertical="center" wrapText="1"/>
    </xf>
    <xf numFmtId="179" fontId="36" fillId="28" borderId="49" xfId="45" applyNumberFormat="1" applyFont="1" applyFill="1" applyBorder="1" applyAlignment="1" applyProtection="1">
      <alignment horizontal="center" vertical="center" wrapText="1"/>
    </xf>
    <xf numFmtId="0" fontId="36" fillId="0" borderId="115" xfId="45" applyFont="1" applyBorder="1" applyAlignment="1" applyProtection="1">
      <alignment horizontal="center" vertical="center" wrapText="1"/>
    </xf>
    <xf numFmtId="0" fontId="36" fillId="0" borderId="116" xfId="45" applyFont="1" applyBorder="1" applyAlignment="1" applyProtection="1">
      <alignment horizontal="center" vertical="center" wrapText="1"/>
    </xf>
    <xf numFmtId="0" fontId="36" fillId="0" borderId="117" xfId="45" applyFont="1" applyBorder="1" applyAlignment="1" applyProtection="1">
      <alignment horizontal="center" vertical="center" wrapText="1"/>
    </xf>
    <xf numFmtId="0" fontId="36" fillId="0" borderId="118" xfId="45" applyFont="1" applyBorder="1" applyAlignment="1" applyProtection="1">
      <alignment horizontal="center" vertical="center" wrapText="1"/>
    </xf>
    <xf numFmtId="0" fontId="36" fillId="0" borderId="119" xfId="45" applyFont="1" applyBorder="1" applyAlignment="1" applyProtection="1">
      <alignment horizontal="center" vertical="center" wrapText="1"/>
    </xf>
    <xf numFmtId="0" fontId="36" fillId="0" borderId="120" xfId="45" applyFont="1" applyBorder="1" applyAlignment="1" applyProtection="1">
      <alignment horizontal="center" vertical="center" wrapText="1"/>
    </xf>
    <xf numFmtId="0" fontId="36" fillId="0" borderId="124" xfId="45" applyFont="1" applyBorder="1" applyAlignment="1" applyProtection="1">
      <alignment horizontal="center" vertical="center" wrapText="1"/>
    </xf>
    <xf numFmtId="0" fontId="36" fillId="0" borderId="125" xfId="45" applyFont="1" applyBorder="1" applyAlignment="1" applyProtection="1">
      <alignment horizontal="center" vertical="center" wrapText="1"/>
    </xf>
    <xf numFmtId="0" fontId="36" fillId="0" borderId="126" xfId="45" applyFont="1" applyBorder="1" applyAlignment="1" applyProtection="1">
      <alignment horizontal="center" vertical="center" wrapText="1"/>
    </xf>
    <xf numFmtId="0" fontId="36" fillId="0" borderId="17" xfId="45" applyFont="1" applyFill="1" applyBorder="1" applyAlignment="1" applyProtection="1">
      <alignment horizontal="left" vertical="center" wrapText="1"/>
    </xf>
    <xf numFmtId="0" fontId="36" fillId="0" borderId="50" xfId="45" applyFont="1" applyFill="1" applyBorder="1" applyAlignment="1" applyProtection="1">
      <alignment horizontal="left" vertical="center" wrapText="1"/>
    </xf>
    <xf numFmtId="179" fontId="36" fillId="28" borderId="99" xfId="45" applyNumberFormat="1" applyFont="1" applyFill="1" applyBorder="1" applyAlignment="1" applyProtection="1">
      <alignment horizontal="center" vertical="center" wrapText="1"/>
    </xf>
    <xf numFmtId="179" fontId="36" fillId="28" borderId="14" xfId="45" applyNumberFormat="1" applyFont="1" applyFill="1" applyBorder="1" applyAlignment="1" applyProtection="1">
      <alignment horizontal="center" vertical="center" wrapText="1"/>
    </xf>
    <xf numFmtId="179" fontId="36" fillId="28" borderId="13" xfId="45" applyNumberFormat="1" applyFont="1" applyFill="1" applyBorder="1" applyAlignment="1" applyProtection="1">
      <alignment horizontal="center" vertical="center" wrapText="1"/>
    </xf>
    <xf numFmtId="179" fontId="36" fillId="28" borderId="100" xfId="45" applyNumberFormat="1" applyFont="1" applyFill="1" applyBorder="1" applyAlignment="1" applyProtection="1">
      <alignment horizontal="center" vertical="center" wrapText="1"/>
    </xf>
    <xf numFmtId="179" fontId="36" fillId="28" borderId="121" xfId="45" applyNumberFormat="1" applyFont="1" applyFill="1" applyBorder="1" applyAlignment="1" applyProtection="1">
      <alignment horizontal="center" vertical="center" wrapText="1"/>
    </xf>
    <xf numFmtId="179" fontId="36" fillId="28" borderId="122" xfId="45" applyNumberFormat="1" applyFont="1" applyFill="1" applyBorder="1" applyAlignment="1" applyProtection="1">
      <alignment horizontal="center" vertical="center" wrapText="1"/>
    </xf>
    <xf numFmtId="179" fontId="36" fillId="28" borderId="123" xfId="45" applyNumberFormat="1" applyFont="1" applyFill="1" applyBorder="1" applyAlignment="1" applyProtection="1">
      <alignment horizontal="center" vertical="center" wrapText="1"/>
    </xf>
    <xf numFmtId="179" fontId="36" fillId="28" borderId="118" xfId="45" applyNumberFormat="1" applyFont="1" applyFill="1" applyBorder="1" applyAlignment="1" applyProtection="1">
      <alignment horizontal="center" vertical="center" wrapText="1"/>
    </xf>
    <xf numFmtId="179" fontId="36" fillId="28" borderId="119" xfId="45" applyNumberFormat="1" applyFont="1" applyFill="1" applyBorder="1" applyAlignment="1" applyProtection="1">
      <alignment horizontal="center" vertical="center" wrapText="1"/>
    </xf>
    <xf numFmtId="179" fontId="36" fillId="28" borderId="120" xfId="45" applyNumberFormat="1" applyFont="1" applyFill="1" applyBorder="1" applyAlignment="1" applyProtection="1">
      <alignment horizontal="center" vertical="center" wrapText="1"/>
    </xf>
    <xf numFmtId="179" fontId="36" fillId="28" borderId="124" xfId="45" applyNumberFormat="1" applyFont="1" applyFill="1" applyBorder="1" applyAlignment="1" applyProtection="1">
      <alignment horizontal="center" vertical="center" wrapText="1"/>
    </xf>
    <xf numFmtId="179" fontId="36" fillId="28" borderId="125" xfId="45" applyNumberFormat="1" applyFont="1" applyFill="1" applyBorder="1" applyAlignment="1" applyProtection="1">
      <alignment horizontal="center" vertical="center" wrapText="1"/>
    </xf>
    <xf numFmtId="179" fontId="36" fillId="28" borderId="126" xfId="45" applyNumberFormat="1" applyFont="1" applyFill="1" applyBorder="1" applyAlignment="1" applyProtection="1">
      <alignment horizontal="center" vertical="center" wrapText="1"/>
    </xf>
    <xf numFmtId="1" fontId="32" fillId="28" borderId="104" xfId="45" applyNumberFormat="1" applyFont="1" applyFill="1" applyBorder="1" applyAlignment="1" applyProtection="1">
      <alignment horizontal="center" vertical="center" wrapText="1"/>
    </xf>
    <xf numFmtId="1" fontId="32" fillId="28" borderId="105" xfId="45" applyNumberFormat="1" applyFont="1" applyFill="1" applyBorder="1" applyAlignment="1" applyProtection="1">
      <alignment horizontal="center" vertical="center" wrapText="1"/>
    </xf>
    <xf numFmtId="1" fontId="32" fillId="28" borderId="106" xfId="45" applyNumberFormat="1" applyFont="1" applyFill="1" applyBorder="1" applyAlignment="1" applyProtection="1">
      <alignment horizontal="center" vertical="center" wrapText="1"/>
    </xf>
    <xf numFmtId="1" fontId="32" fillId="28" borderId="107" xfId="45" applyNumberFormat="1" applyFont="1" applyFill="1" applyBorder="1" applyAlignment="1" applyProtection="1">
      <alignment horizontal="center" vertical="center" wrapText="1"/>
    </xf>
    <xf numFmtId="0" fontId="40" fillId="0" borderId="87" xfId="45" applyFont="1" applyFill="1" applyBorder="1" applyAlignment="1" applyProtection="1">
      <alignment horizontal="center" vertical="center" wrapText="1"/>
    </xf>
    <xf numFmtId="0" fontId="40" fillId="0" borderId="88" xfId="45" applyFont="1" applyFill="1" applyBorder="1" applyAlignment="1" applyProtection="1">
      <alignment horizontal="center" vertical="center" wrapText="1"/>
    </xf>
    <xf numFmtId="0" fontId="40" fillId="0" borderId="89" xfId="45" applyFont="1" applyFill="1" applyBorder="1" applyAlignment="1" applyProtection="1">
      <alignment horizontal="center" vertical="center" wrapText="1"/>
    </xf>
    <xf numFmtId="179" fontId="32" fillId="28" borderId="87" xfId="45" applyNumberFormat="1" applyFont="1" applyFill="1" applyBorder="1" applyAlignment="1" applyProtection="1">
      <alignment horizontal="center" vertical="center" wrapText="1"/>
    </xf>
    <xf numFmtId="179" fontId="32" fillId="28" borderId="60" xfId="45" applyNumberFormat="1" applyFont="1" applyFill="1" applyBorder="1" applyAlignment="1" applyProtection="1">
      <alignment horizontal="center" vertical="center" wrapText="1"/>
    </xf>
    <xf numFmtId="179" fontId="32" fillId="28" borderId="66" xfId="45" applyNumberFormat="1" applyFont="1" applyFill="1" applyBorder="1" applyAlignment="1" applyProtection="1">
      <alignment horizontal="center" vertical="center" wrapText="1"/>
    </xf>
    <xf numFmtId="179" fontId="32" fillId="28" borderId="89" xfId="45" applyNumberFormat="1" applyFont="1" applyFill="1" applyBorder="1" applyAlignment="1" applyProtection="1">
      <alignment horizontal="center" vertical="center" wrapText="1"/>
    </xf>
    <xf numFmtId="0" fontId="41" fillId="0" borderId="108" xfId="45" applyFont="1" applyFill="1" applyBorder="1" applyAlignment="1" applyProtection="1">
      <alignment horizontal="center" vertical="center" wrapText="1"/>
    </xf>
    <xf numFmtId="0" fontId="41" fillId="0" borderId="109" xfId="45" applyFont="1" applyFill="1" applyBorder="1" applyAlignment="1" applyProtection="1">
      <alignment horizontal="center" vertical="center" wrapText="1"/>
    </xf>
    <xf numFmtId="0" fontId="41" fillId="0" borderId="110" xfId="45" applyFont="1" applyFill="1" applyBorder="1" applyAlignment="1" applyProtection="1">
      <alignment horizontal="center" vertical="center" wrapText="1"/>
    </xf>
    <xf numFmtId="179" fontId="32" fillId="28" borderId="93" xfId="45" applyNumberFormat="1" applyFont="1" applyFill="1" applyBorder="1" applyAlignment="1" applyProtection="1">
      <alignment horizontal="center" vertical="center" wrapText="1"/>
    </xf>
    <xf numFmtId="179" fontId="32" fillId="28" borderId="63" xfId="45" applyNumberFormat="1" applyFont="1" applyFill="1" applyBorder="1" applyAlignment="1" applyProtection="1">
      <alignment horizontal="center" vertical="center" wrapText="1"/>
    </xf>
    <xf numFmtId="179" fontId="32" fillId="28" borderId="68" xfId="45" applyNumberFormat="1" applyFont="1" applyFill="1" applyBorder="1" applyAlignment="1" applyProtection="1">
      <alignment horizontal="center" vertical="center" wrapText="1"/>
    </xf>
    <xf numFmtId="179" fontId="32" fillId="28" borderId="95" xfId="45" applyNumberFormat="1" applyFont="1" applyFill="1" applyBorder="1" applyAlignment="1" applyProtection="1">
      <alignment horizontal="center" vertical="center" wrapText="1"/>
    </xf>
    <xf numFmtId="0" fontId="36" fillId="0" borderId="71" xfId="45" applyFont="1" applyFill="1" applyBorder="1" applyAlignment="1" applyProtection="1">
      <alignment horizontal="left" vertical="center" wrapText="1"/>
    </xf>
    <xf numFmtId="0" fontId="36" fillId="0" borderId="72" xfId="45" applyFont="1" applyFill="1" applyBorder="1" applyAlignment="1" applyProtection="1">
      <alignment horizontal="left" vertical="center" wrapText="1"/>
    </xf>
    <xf numFmtId="0" fontId="36" fillId="0" borderId="30" xfId="45" applyFont="1" applyBorder="1" applyAlignment="1" applyProtection="1">
      <alignment horizontal="center" vertical="center" wrapText="1"/>
    </xf>
    <xf numFmtId="0" fontId="36" fillId="0" borderId="0" xfId="45" applyFont="1" applyBorder="1" applyAlignment="1" applyProtection="1">
      <alignment horizontal="center" vertical="center" wrapText="1"/>
    </xf>
    <xf numFmtId="0" fontId="36" fillId="0" borderId="32" xfId="45" applyFont="1" applyBorder="1" applyAlignment="1" applyProtection="1">
      <alignment horizontal="center" vertical="center" wrapText="1"/>
    </xf>
    <xf numFmtId="0" fontId="36" fillId="0" borderId="35" xfId="45" applyFont="1" applyBorder="1" applyAlignment="1" applyProtection="1">
      <alignment horizontal="center" vertical="center" wrapText="1"/>
    </xf>
    <xf numFmtId="0" fontId="36" fillId="0" borderId="69" xfId="45" applyFont="1" applyBorder="1" applyAlignment="1" applyProtection="1">
      <alignment horizontal="center" vertical="center" wrapText="1"/>
    </xf>
    <xf numFmtId="0" fontId="36" fillId="0" borderId="37" xfId="45" applyFont="1" applyBorder="1" applyAlignment="1" applyProtection="1">
      <alignment horizontal="center" vertical="center" wrapText="1"/>
    </xf>
    <xf numFmtId="0" fontId="36" fillId="0" borderId="21" xfId="45" applyFont="1" applyBorder="1" applyAlignment="1" applyProtection="1">
      <alignment horizontal="center" vertical="center"/>
    </xf>
    <xf numFmtId="0" fontId="36" fillId="0" borderId="98" xfId="45" applyFont="1" applyBorder="1" applyAlignment="1" applyProtection="1">
      <alignment horizontal="center" vertical="center"/>
    </xf>
    <xf numFmtId="0" fontId="36" fillId="0" borderId="17" xfId="45" applyFont="1" applyBorder="1" applyAlignment="1" applyProtection="1">
      <alignment horizontal="center" vertical="center"/>
    </xf>
    <xf numFmtId="0" fontId="36" fillId="0" borderId="50" xfId="45" applyFont="1" applyBorder="1" applyAlignment="1" applyProtection="1">
      <alignment horizontal="center" vertical="center"/>
    </xf>
    <xf numFmtId="0" fontId="41" fillId="0" borderId="93" xfId="45" applyFont="1" applyFill="1" applyBorder="1" applyAlignment="1" applyProtection="1">
      <alignment horizontal="center" vertical="center" wrapText="1"/>
    </xf>
    <xf numFmtId="0" fontId="41" fillId="0" borderId="94" xfId="45" applyFont="1" applyFill="1" applyBorder="1" applyAlignment="1" applyProtection="1">
      <alignment horizontal="center" vertical="center" wrapText="1"/>
    </xf>
    <xf numFmtId="0" fontId="41" fillId="0" borderId="95" xfId="45" applyFont="1" applyFill="1" applyBorder="1" applyAlignment="1" applyProtection="1">
      <alignment horizontal="center" vertical="center" wrapText="1"/>
    </xf>
    <xf numFmtId="0" fontId="32" fillId="0" borderId="46" xfId="45" applyFont="1" applyBorder="1" applyAlignment="1" applyProtection="1">
      <alignment horizontal="center" vertical="center"/>
    </xf>
    <xf numFmtId="0" fontId="32" fillId="0" borderId="73" xfId="45" applyFont="1" applyBorder="1" applyAlignment="1" applyProtection="1">
      <alignment horizontal="center" vertical="center"/>
    </xf>
    <xf numFmtId="0" fontId="32" fillId="26" borderId="35" xfId="45" applyFont="1" applyFill="1" applyBorder="1" applyAlignment="1" applyProtection="1">
      <alignment horizontal="center" vertical="center" shrinkToFit="1"/>
      <protection locked="0"/>
    </xf>
    <xf numFmtId="0" fontId="32" fillId="26" borderId="69" xfId="45" applyFont="1" applyFill="1" applyBorder="1" applyAlignment="1" applyProtection="1">
      <alignment horizontal="center" vertical="center" shrinkToFit="1"/>
      <protection locked="0"/>
    </xf>
    <xf numFmtId="0" fontId="32" fillId="26" borderId="76" xfId="45" applyFont="1" applyFill="1" applyBorder="1" applyAlignment="1" applyProtection="1">
      <alignment horizontal="center" vertical="center" shrinkToFit="1"/>
      <protection locked="0"/>
    </xf>
    <xf numFmtId="0" fontId="36" fillId="26" borderId="99" xfId="45" applyFont="1" applyFill="1" applyBorder="1" applyAlignment="1" applyProtection="1">
      <alignment horizontal="center" vertical="center"/>
      <protection locked="0"/>
    </xf>
    <xf numFmtId="0" fontId="36" fillId="26" borderId="15" xfId="45" applyFont="1" applyFill="1" applyBorder="1" applyAlignment="1" applyProtection="1">
      <alignment horizontal="center" vertical="center"/>
      <protection locked="0"/>
    </xf>
    <xf numFmtId="0" fontId="36" fillId="26" borderId="14" xfId="45" applyFont="1" applyFill="1" applyBorder="1" applyAlignment="1" applyProtection="1">
      <alignment horizontal="center" vertical="center"/>
      <protection locked="0"/>
    </xf>
    <xf numFmtId="0" fontId="36" fillId="26" borderId="30" xfId="45" applyFont="1" applyFill="1" applyBorder="1" applyAlignment="1" applyProtection="1">
      <alignment horizontal="center" vertical="center"/>
      <protection locked="0"/>
    </xf>
    <xf numFmtId="0" fontId="36" fillId="26" borderId="0" xfId="45" applyFont="1" applyFill="1" applyBorder="1" applyAlignment="1" applyProtection="1">
      <alignment horizontal="center" vertical="center"/>
      <protection locked="0"/>
    </xf>
    <xf numFmtId="0" fontId="36" fillId="26" borderId="19" xfId="45" applyFont="1" applyFill="1" applyBorder="1" applyAlignment="1" applyProtection="1">
      <alignment horizontal="center" vertical="center"/>
      <protection locked="0"/>
    </xf>
    <xf numFmtId="0" fontId="36" fillId="26" borderId="92" xfId="45" applyFont="1" applyFill="1" applyBorder="1" applyAlignment="1" applyProtection="1">
      <alignment horizontal="center" vertical="center"/>
      <protection locked="0"/>
    </xf>
    <xf numFmtId="0" fontId="36" fillId="26" borderId="21" xfId="45" applyFont="1" applyFill="1" applyBorder="1" applyAlignment="1" applyProtection="1">
      <alignment horizontal="center" vertical="center"/>
      <protection locked="0"/>
    </xf>
    <xf numFmtId="0" fontId="36" fillId="26" borderId="22" xfId="45" applyFont="1" applyFill="1" applyBorder="1" applyAlignment="1" applyProtection="1">
      <alignment horizontal="center" vertical="center"/>
      <protection locked="0"/>
    </xf>
    <xf numFmtId="0" fontId="32" fillId="0" borderId="44" xfId="45" applyFont="1" applyBorder="1" applyAlignment="1" applyProtection="1">
      <alignment horizontal="center" vertical="center"/>
    </xf>
    <xf numFmtId="0" fontId="32" fillId="26" borderId="16" xfId="45" applyFont="1" applyFill="1" applyBorder="1" applyAlignment="1" applyProtection="1">
      <alignment horizontal="center" vertical="center" wrapText="1"/>
      <protection locked="0"/>
    </xf>
    <xf numFmtId="0" fontId="32" fillId="26" borderId="26" xfId="45" applyFont="1" applyFill="1" applyBorder="1" applyAlignment="1" applyProtection="1">
      <alignment horizontal="center" vertical="center" shrinkToFit="1"/>
      <protection locked="0"/>
    </xf>
    <xf numFmtId="0" fontId="32" fillId="26" borderId="27" xfId="45" applyFont="1" applyFill="1" applyBorder="1" applyAlignment="1" applyProtection="1">
      <alignment horizontal="center" vertical="center" shrinkToFit="1"/>
      <protection locked="0"/>
    </xf>
    <xf numFmtId="0" fontId="32" fillId="26" borderId="74" xfId="45" applyFont="1" applyFill="1" applyBorder="1" applyAlignment="1" applyProtection="1">
      <alignment horizontal="center" vertical="center" shrinkToFit="1"/>
      <protection locked="0"/>
    </xf>
    <xf numFmtId="0" fontId="32" fillId="26" borderId="18" xfId="45" applyFont="1" applyFill="1" applyBorder="1" applyAlignment="1" applyProtection="1">
      <alignment horizontal="center" vertical="center" shrinkToFit="1"/>
      <protection locked="0"/>
    </xf>
    <xf numFmtId="0" fontId="40" fillId="0" borderId="78" xfId="45" applyFont="1" applyFill="1" applyBorder="1" applyAlignment="1" applyProtection="1">
      <alignment horizontal="center" vertical="center" wrapText="1"/>
    </xf>
    <xf numFmtId="0" fontId="40" fillId="0" borderId="79" xfId="45" applyFont="1" applyFill="1" applyBorder="1" applyAlignment="1" applyProtection="1">
      <alignment horizontal="center" vertical="center" wrapText="1"/>
    </xf>
    <xf numFmtId="0" fontId="40" fillId="0" borderId="80" xfId="45" applyFont="1" applyFill="1" applyBorder="1" applyAlignment="1" applyProtection="1">
      <alignment horizontal="center" vertical="center" wrapText="1"/>
    </xf>
    <xf numFmtId="0" fontId="39" fillId="28" borderId="23" xfId="45" applyFont="1" applyFill="1" applyBorder="1" applyAlignment="1" applyProtection="1">
      <alignment horizontal="center" vertical="center" wrapText="1"/>
    </xf>
    <xf numFmtId="0" fontId="39" fillId="28" borderId="74" xfId="45" applyFont="1" applyFill="1" applyBorder="1" applyAlignment="1" applyProtection="1">
      <alignment horizontal="center" vertical="center" wrapText="1"/>
    </xf>
    <xf numFmtId="0" fontId="39" fillId="28" borderId="30" xfId="45" applyFont="1" applyFill="1" applyBorder="1" applyAlignment="1" applyProtection="1">
      <alignment horizontal="center" vertical="center" wrapText="1"/>
    </xf>
    <xf numFmtId="0" fontId="39" fillId="28" borderId="19" xfId="45" applyFont="1" applyFill="1" applyBorder="1" applyAlignment="1" applyProtection="1">
      <alignment horizontal="center" vertical="center" wrapText="1"/>
    </xf>
    <xf numFmtId="0" fontId="39" fillId="28" borderId="35" xfId="45" applyFont="1" applyFill="1" applyBorder="1" applyAlignment="1" applyProtection="1">
      <alignment horizontal="center" vertical="center" wrapText="1"/>
    </xf>
    <xf numFmtId="0" fontId="39" fillId="28" borderId="76" xfId="45" applyFont="1" applyFill="1" applyBorder="1" applyAlignment="1" applyProtection="1">
      <alignment horizontal="center" vertical="center" wrapText="1"/>
    </xf>
    <xf numFmtId="0" fontId="39" fillId="28" borderId="26" xfId="45" applyFont="1" applyFill="1" applyBorder="1" applyAlignment="1" applyProtection="1">
      <alignment horizontal="center" vertical="center" wrapText="1"/>
    </xf>
    <xf numFmtId="0" fontId="39" fillId="28" borderId="25" xfId="45" applyFont="1" applyFill="1" applyBorder="1" applyAlignment="1" applyProtection="1">
      <alignment horizontal="center" vertical="center" wrapText="1"/>
    </xf>
    <xf numFmtId="0" fontId="39" fillId="28" borderId="18" xfId="45" applyFont="1" applyFill="1" applyBorder="1" applyAlignment="1" applyProtection="1">
      <alignment horizontal="center" vertical="center" wrapText="1"/>
    </xf>
    <xf numFmtId="0" fontId="39" fillId="28" borderId="32" xfId="45" applyFont="1" applyFill="1" applyBorder="1" applyAlignment="1" applyProtection="1">
      <alignment horizontal="center" vertical="center" wrapText="1"/>
    </xf>
    <xf numFmtId="0" fontId="39" fillId="28" borderId="77" xfId="45" applyFont="1" applyFill="1" applyBorder="1" applyAlignment="1" applyProtection="1">
      <alignment horizontal="center" vertical="center" wrapText="1"/>
    </xf>
    <xf numFmtId="0" fontId="39" fillId="28" borderId="37" xfId="45" applyFont="1" applyFill="1" applyBorder="1" applyAlignment="1" applyProtection="1">
      <alignment horizontal="center" vertical="center" wrapText="1"/>
    </xf>
    <xf numFmtId="0" fontId="36" fillId="0" borderId="23" xfId="45" applyFont="1" applyBorder="1" applyAlignment="1" applyProtection="1">
      <alignment horizontal="center" vertical="center" wrapText="1"/>
    </xf>
    <xf numFmtId="0" fontId="36" fillId="0" borderId="27" xfId="45" applyFont="1" applyBorder="1" applyAlignment="1" applyProtection="1">
      <alignment horizontal="center" vertical="center" wrapText="1"/>
    </xf>
    <xf numFmtId="0" fontId="36" fillId="0" borderId="25" xfId="45" applyFont="1" applyBorder="1" applyAlignment="1" applyProtection="1">
      <alignment horizontal="center" vertical="center" wrapText="1"/>
    </xf>
    <xf numFmtId="0" fontId="32" fillId="0" borderId="75" xfId="45" applyFont="1" applyBorder="1" applyAlignment="1" applyProtection="1">
      <alignment horizontal="center" vertical="center"/>
    </xf>
    <xf numFmtId="0" fontId="32" fillId="0" borderId="17" xfId="45" applyFont="1" applyBorder="1" applyAlignment="1" applyProtection="1">
      <alignment horizontal="center" vertical="center"/>
    </xf>
    <xf numFmtId="0" fontId="32" fillId="0" borderId="50" xfId="45" applyFont="1" applyBorder="1" applyAlignment="1" applyProtection="1">
      <alignment horizontal="center" vertical="center"/>
    </xf>
    <xf numFmtId="0" fontId="32" fillId="28" borderId="75" xfId="45" applyFont="1" applyFill="1" applyBorder="1" applyAlignment="1" applyProtection="1">
      <alignment horizontal="center" vertical="center"/>
    </xf>
    <xf numFmtId="0" fontId="32" fillId="28" borderId="17" xfId="45" applyFont="1" applyFill="1" applyBorder="1" applyAlignment="1" applyProtection="1">
      <alignment horizontal="center" vertical="center"/>
    </xf>
    <xf numFmtId="0" fontId="32" fillId="28" borderId="50" xfId="45" applyFont="1" applyFill="1" applyBorder="1" applyAlignment="1" applyProtection="1">
      <alignment horizontal="center" vertical="center"/>
    </xf>
    <xf numFmtId="1" fontId="32" fillId="28" borderId="83" xfId="45" applyNumberFormat="1" applyFont="1" applyFill="1" applyBorder="1" applyAlignment="1" applyProtection="1">
      <alignment horizontal="center" vertical="center" wrapText="1"/>
    </xf>
    <xf numFmtId="1" fontId="32" fillId="28" borderId="84" xfId="45" applyNumberFormat="1" applyFont="1" applyFill="1" applyBorder="1" applyAlignment="1" applyProtection="1">
      <alignment horizontal="center" vertical="center" wrapText="1"/>
    </xf>
    <xf numFmtId="1" fontId="32" fillId="28" borderId="85" xfId="45" applyNumberFormat="1" applyFont="1" applyFill="1" applyBorder="1" applyAlignment="1" applyProtection="1">
      <alignment horizontal="center" vertical="center" wrapText="1"/>
    </xf>
    <xf numFmtId="1" fontId="32" fillId="28" borderId="86" xfId="45" applyNumberFormat="1" applyFont="1" applyFill="1" applyBorder="1" applyAlignment="1" applyProtection="1">
      <alignment horizontal="center" vertical="center" wrapText="1"/>
    </xf>
    <xf numFmtId="4" fontId="32" fillId="0" borderId="11" xfId="45" applyNumberFormat="1" applyFont="1" applyBorder="1" applyAlignment="1" applyProtection="1">
      <alignment horizontal="center" vertical="center"/>
    </xf>
    <xf numFmtId="4" fontId="32" fillId="0" borderId="12" xfId="45" applyNumberFormat="1" applyFont="1" applyBorder="1" applyAlignment="1" applyProtection="1">
      <alignment horizontal="center" vertical="center"/>
    </xf>
    <xf numFmtId="0" fontId="32" fillId="0" borderId="29" xfId="45" applyFont="1" applyBorder="1" applyAlignment="1" applyProtection="1">
      <alignment horizontal="center" vertical="center"/>
    </xf>
    <xf numFmtId="0" fontId="32" fillId="0" borderId="34" xfId="45" applyFont="1" applyBorder="1" applyAlignment="1" applyProtection="1">
      <alignment horizontal="center" vertical="center"/>
    </xf>
    <xf numFmtId="0" fontId="32" fillId="0" borderId="40" xfId="45" applyFont="1" applyBorder="1" applyAlignment="1" applyProtection="1">
      <alignment horizontal="center" vertical="center"/>
    </xf>
    <xf numFmtId="0" fontId="32" fillId="0" borderId="23" xfId="45" applyFont="1" applyBorder="1" applyAlignment="1" applyProtection="1">
      <alignment horizontal="center" vertical="center" wrapText="1"/>
    </xf>
    <xf numFmtId="0" fontId="32" fillId="0" borderId="27" xfId="45" applyFont="1" applyBorder="1" applyAlignment="1" applyProtection="1">
      <alignment horizontal="center" vertical="center" wrapText="1"/>
    </xf>
    <xf numFmtId="0" fontId="32" fillId="0" borderId="74" xfId="45" applyFont="1" applyBorder="1" applyAlignment="1" applyProtection="1">
      <alignment horizontal="center" vertical="center" wrapText="1"/>
    </xf>
    <xf numFmtId="0" fontId="32" fillId="0" borderId="30" xfId="45" applyFont="1" applyBorder="1" applyAlignment="1" applyProtection="1">
      <alignment horizontal="center" vertical="center" wrapText="1"/>
    </xf>
    <xf numFmtId="0" fontId="32" fillId="0" borderId="0" xfId="45" applyFont="1" applyBorder="1" applyAlignment="1" applyProtection="1">
      <alignment horizontal="center" vertical="center" wrapText="1"/>
    </xf>
    <xf numFmtId="0" fontId="32" fillId="0" borderId="19" xfId="45" applyFont="1" applyBorder="1" applyAlignment="1" applyProtection="1">
      <alignment horizontal="center" vertical="center" wrapText="1"/>
    </xf>
    <xf numFmtId="0" fontId="32" fillId="0" borderId="35" xfId="45" applyFont="1" applyBorder="1" applyAlignment="1" applyProtection="1">
      <alignment horizontal="center" vertical="center" wrapText="1"/>
    </xf>
    <xf numFmtId="0" fontId="32" fillId="0" borderId="69" xfId="45" applyFont="1" applyBorder="1" applyAlignment="1" applyProtection="1">
      <alignment horizontal="center" vertical="center" wrapText="1"/>
    </xf>
    <xf numFmtId="0" fontId="32" fillId="0" borderId="76" xfId="45" applyFont="1" applyBorder="1" applyAlignment="1" applyProtection="1">
      <alignment horizontal="center" vertical="center" wrapText="1"/>
    </xf>
    <xf numFmtId="0" fontId="37" fillId="0" borderId="24" xfId="45" applyFont="1" applyBorder="1" applyAlignment="1" applyProtection="1">
      <alignment horizontal="center" vertical="center" wrapText="1"/>
    </xf>
    <xf numFmtId="0" fontId="37" fillId="0" borderId="31" xfId="45" applyFont="1" applyBorder="1" applyAlignment="1" applyProtection="1">
      <alignment horizontal="center" vertical="center" wrapText="1"/>
    </xf>
    <xf numFmtId="0" fontId="37" fillId="0" borderId="36" xfId="45" applyFont="1" applyBorder="1" applyAlignment="1" applyProtection="1">
      <alignment horizontal="center" vertical="center" wrapText="1"/>
    </xf>
    <xf numFmtId="0" fontId="32" fillId="0" borderId="26" xfId="45" applyFont="1" applyBorder="1" applyAlignment="1" applyProtection="1">
      <alignment horizontal="center" vertical="center" wrapText="1"/>
    </xf>
    <xf numFmtId="0" fontId="32" fillId="0" borderId="18" xfId="45" applyFont="1" applyBorder="1" applyAlignment="1" applyProtection="1">
      <alignment horizontal="center" vertical="center" wrapText="1"/>
    </xf>
    <xf numFmtId="0" fontId="32" fillId="0" borderId="77" xfId="45" applyFont="1" applyBorder="1" applyAlignment="1" applyProtection="1">
      <alignment horizontal="center" vertical="center" wrapText="1"/>
    </xf>
    <xf numFmtId="0" fontId="32" fillId="0" borderId="25" xfId="45" applyFont="1" applyBorder="1" applyAlignment="1" applyProtection="1">
      <alignment horizontal="center" vertical="center" wrapText="1"/>
    </xf>
    <xf numFmtId="0" fontId="32" fillId="0" borderId="32" xfId="45" applyFont="1" applyBorder="1" applyAlignment="1" applyProtection="1">
      <alignment horizontal="center" vertical="center" wrapText="1"/>
    </xf>
    <xf numFmtId="0" fontId="32" fillId="0" borderId="37" xfId="45" applyFont="1" applyBorder="1" applyAlignment="1" applyProtection="1">
      <alignment horizontal="center" vertical="center" wrapText="1"/>
    </xf>
    <xf numFmtId="0" fontId="37" fillId="0" borderId="23" xfId="45" applyFont="1" applyBorder="1" applyAlignment="1" applyProtection="1">
      <alignment horizontal="center" vertical="center" wrapText="1"/>
    </xf>
    <xf numFmtId="0" fontId="37" fillId="0" borderId="27" xfId="45" applyFont="1" applyBorder="1" applyAlignment="1" applyProtection="1">
      <alignment horizontal="center" vertical="center" wrapText="1"/>
    </xf>
    <xf numFmtId="0" fontId="37" fillId="0" borderId="25" xfId="45" applyFont="1" applyBorder="1" applyAlignment="1" applyProtection="1">
      <alignment horizontal="center" vertical="center" wrapText="1"/>
    </xf>
    <xf numFmtId="0" fontId="37" fillId="0" borderId="30" xfId="45" applyFont="1" applyBorder="1" applyAlignment="1" applyProtection="1">
      <alignment horizontal="center" vertical="center" wrapText="1"/>
    </xf>
    <xf numFmtId="0" fontId="37" fillId="0" borderId="0" xfId="45" applyFont="1" applyBorder="1" applyAlignment="1" applyProtection="1">
      <alignment horizontal="center" vertical="center" wrapText="1"/>
    </xf>
    <xf numFmtId="0" fontId="37" fillId="0" borderId="32" xfId="45" applyFont="1" applyBorder="1" applyAlignment="1" applyProtection="1">
      <alignment horizontal="center" vertical="center" wrapText="1"/>
    </xf>
    <xf numFmtId="0" fontId="37" fillId="0" borderId="35" xfId="45" applyFont="1" applyBorder="1" applyAlignment="1" applyProtection="1">
      <alignment horizontal="center" vertical="center" wrapText="1"/>
    </xf>
    <xf numFmtId="0" fontId="37" fillId="0" borderId="69" xfId="45" applyFont="1" applyBorder="1" applyAlignment="1" applyProtection="1">
      <alignment horizontal="center" vertical="center" wrapText="1"/>
    </xf>
    <xf numFmtId="0" fontId="37" fillId="0" borderId="37" xfId="45" applyFont="1" applyBorder="1" applyAlignment="1" applyProtection="1">
      <alignment horizontal="center" vertical="center" wrapText="1"/>
    </xf>
    <xf numFmtId="0" fontId="32" fillId="28" borderId="11" xfId="45" applyFont="1" applyFill="1" applyBorder="1" applyAlignment="1" applyProtection="1">
      <alignment horizontal="center" vertical="center"/>
    </xf>
    <xf numFmtId="0" fontId="32" fillId="28" borderId="12" xfId="45" applyFont="1" applyFill="1" applyBorder="1" applyAlignment="1" applyProtection="1">
      <alignment horizontal="center" vertical="center"/>
    </xf>
    <xf numFmtId="0" fontId="33" fillId="0" borderId="0" xfId="45" applyFont="1" applyFill="1" applyAlignment="1" applyProtection="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6" xr:uid="{00000000-0005-0000-0000-000020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A000000}"/>
    <cellStyle name="標準 3" xfId="42" xr:uid="{00000000-0005-0000-0000-00002B000000}"/>
    <cellStyle name="標準 4" xfId="43" xr:uid="{00000000-0005-0000-0000-00002C000000}"/>
    <cellStyle name="標準 5" xfId="45" xr:uid="{00000000-0005-0000-0000-00002D000000}"/>
    <cellStyle name="標準 6" xfId="47" xr:uid="{D2EE867A-E325-413F-B403-1A041208ADE6}"/>
    <cellStyle name="標準 7" xfId="48" xr:uid="{5E8A2F31-4DAE-477E-AEAA-2AB26B26ADD5}"/>
    <cellStyle name="標準 8" xfId="49" xr:uid="{A204F2CC-6B04-4215-9D8F-BD00F21CB22D}"/>
    <cellStyle name="良い" xfId="44" builtinId="26" customBuiltin="1"/>
  </cellStyles>
  <dxfs count="265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800-000002000000}"/>
            </a:ext>
          </a:extLst>
        </xdr:cNvPr>
        <xdr:cNvSpPr/>
      </xdr:nvSpPr>
      <xdr:spPr>
        <a:xfrm>
          <a:off x="5372100"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238125" y="169354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228600</xdr:colOff>
      <xdr:row>3</xdr:row>
      <xdr:rowOff>193221</xdr:rowOff>
    </xdr:from>
    <xdr:to>
      <xdr:col>34</xdr:col>
      <xdr:colOff>133350</xdr:colOff>
      <xdr:row>14</xdr:row>
      <xdr:rowOff>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11753850" y="993321"/>
          <a:ext cx="2533650" cy="17879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600" b="1">
              <a:solidFill>
                <a:srgbClr val="FF0000"/>
              </a:solidFill>
              <a:latin typeface="ＭＳ ゴシック" panose="020B0609070205080204" pitchFamily="49" charset="-128"/>
              <a:ea typeface="ＭＳ ゴシック" panose="020B0609070205080204" pitchFamily="49" charset="-128"/>
            </a:rPr>
            <a:t>【</a:t>
          </a:r>
          <a:r>
            <a:rPr kumimoji="1" lang="ja-JP" altLang="en-US" sz="3600" b="1">
              <a:solidFill>
                <a:srgbClr val="FF0000"/>
              </a:solidFill>
              <a:latin typeface="ＭＳ ゴシック" panose="020B0609070205080204" pitchFamily="49" charset="-128"/>
              <a:ea typeface="ＭＳ ゴシック" panose="020B0609070205080204" pitchFamily="49" charset="-128"/>
            </a:rPr>
            <a:t>記載例</a:t>
          </a:r>
          <a:r>
            <a:rPr kumimoji="1" lang="en-US" altLang="ja-JP" sz="3600" b="1">
              <a:solidFill>
                <a:srgbClr val="FF0000"/>
              </a:solidFill>
              <a:latin typeface="ＭＳ ゴシック" panose="020B0609070205080204" pitchFamily="49" charset="-128"/>
              <a:ea typeface="ＭＳ ゴシック" panose="020B0609070205080204" pitchFamily="49" charset="-128"/>
            </a:rPr>
            <a:t>】</a:t>
          </a:r>
          <a:endParaRPr kumimoji="1" lang="ja-JP" altLang="en-US" sz="36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twoCellAnchor>
    <xdr:from>
      <xdr:col>12</xdr:col>
      <xdr:colOff>50800</xdr:colOff>
      <xdr:row>0</xdr:row>
      <xdr:rowOff>1</xdr:rowOff>
    </xdr:from>
    <xdr:to>
      <xdr:col>14</xdr:col>
      <xdr:colOff>1136650</xdr:colOff>
      <xdr:row>2</xdr:row>
      <xdr:rowOff>190501</xdr:rowOff>
    </xdr:to>
    <xdr:sp macro="" textlink="">
      <xdr:nvSpPr>
        <xdr:cNvPr id="3" name="正方形/長方形 2">
          <a:extLst>
            <a:ext uri="{FF2B5EF4-FFF2-40B4-BE49-F238E27FC236}">
              <a16:creationId xmlns:a16="http://schemas.microsoft.com/office/drawing/2014/main" id="{CC332AF6-8EF2-4C73-94C0-CF78125A6926}"/>
            </a:ext>
          </a:extLst>
        </xdr:cNvPr>
        <xdr:cNvSpPr/>
      </xdr:nvSpPr>
      <xdr:spPr>
        <a:xfrm>
          <a:off x="7467600" y="1"/>
          <a:ext cx="2533650" cy="673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600" b="1">
              <a:solidFill>
                <a:srgbClr val="FF0000"/>
              </a:solidFill>
              <a:latin typeface="ＭＳ ゴシック" panose="020B0609070205080204" pitchFamily="49" charset="-128"/>
              <a:ea typeface="ＭＳ ゴシック" panose="020B0609070205080204" pitchFamily="49" charset="-128"/>
            </a:rPr>
            <a:t>【</a:t>
          </a:r>
          <a:r>
            <a:rPr kumimoji="1" lang="ja-JP" altLang="en-US" sz="3600" b="1">
              <a:solidFill>
                <a:srgbClr val="FF0000"/>
              </a:solidFill>
              <a:latin typeface="ＭＳ ゴシック" panose="020B0609070205080204" pitchFamily="49" charset="-128"/>
              <a:ea typeface="ＭＳ ゴシック" panose="020B0609070205080204" pitchFamily="49" charset="-128"/>
            </a:rPr>
            <a:t>記載例</a:t>
          </a:r>
          <a:r>
            <a:rPr kumimoji="1" lang="en-US" altLang="ja-JP" sz="3600" b="1">
              <a:solidFill>
                <a:srgbClr val="FF0000"/>
              </a:solidFill>
              <a:latin typeface="ＭＳ ゴシック" panose="020B0609070205080204" pitchFamily="49" charset="-128"/>
              <a:ea typeface="ＭＳ ゴシック" panose="020B0609070205080204" pitchFamily="49" charset="-128"/>
            </a:rPr>
            <a:t>】</a:t>
          </a:r>
          <a:endParaRPr kumimoji="1" lang="ja-JP" altLang="en-US" sz="36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151465/AppData/Local/Temp/Temp1_R3.3.30&#27096;&#24335;&#22793;&#26356;.zip/20210602165411/1-3_sankou1-04_23017_sanitiz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0300&#38263;&#23551;&#31038;&#20250;&#35506;/&#12469;&#12540;&#12499;&#12473;&#25351;&#23566;&#25285;&#24403;/45.&#9733;&#23455;&#22320;&#25351;&#23566;/R4&#25351;&#23566;&#30435;&#30563;/&#20107;&#21069;&#25552;&#20986;&#36039;&#26009;/HP&#25522;&#36617;&#21487;&#33021;&#36039;&#26009;/06&#36890;&#25152;&#20171;&#35703;&#65288;R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所介護"/>
      <sheetName val="通所２"/>
      <sheetName val="通所３"/>
      <sheetName val="共通１"/>
      <sheetName val="共通２"/>
      <sheetName val="共通３"/>
      <sheetName val="共通４"/>
      <sheetName val="106 通所介護費"/>
      <sheetName val="勤務表記入方法"/>
      <sheetName val="【記載例】通所介護"/>
      <sheetName val="【記載例】シフト記号表"/>
      <sheetName val="通所介護（職員13名以下用）"/>
      <sheetName val="勤務表（職員14～100名用）"/>
      <sheetName val="シフト記号表（勤務時間帯）"/>
      <sheetName val="プルダウン・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7"/>
  <sheetViews>
    <sheetView showGridLines="0" tabSelected="1" view="pageBreakPreview" zoomScaleNormal="100" workbookViewId="0">
      <selection activeCell="T15" sqref="T15"/>
    </sheetView>
  </sheetViews>
  <sheetFormatPr defaultRowHeight="25.5" customHeight="1" x14ac:dyDescent="0.15"/>
  <cols>
    <col min="1" max="1" width="12" style="13" customWidth="1"/>
    <col min="2" max="2" width="6.125" style="13" customWidth="1"/>
    <col min="3" max="3" width="9.5" style="13" customWidth="1"/>
    <col min="4" max="5" width="2.75" style="13" customWidth="1"/>
    <col min="6" max="6" width="5.125" style="13" customWidth="1"/>
    <col min="7" max="7" width="9.875" style="13" customWidth="1"/>
    <col min="8" max="8" width="9.5" style="13" customWidth="1"/>
    <col min="9" max="9" width="8.875" style="13" customWidth="1"/>
    <col min="10" max="10" width="9" style="13"/>
    <col min="11" max="11" width="8.875" style="13" customWidth="1"/>
    <col min="12" max="12" width="9.25" style="13" customWidth="1"/>
    <col min="13" max="13" width="6.75" style="13" customWidth="1"/>
    <col min="14" max="16384" width="9" style="13"/>
  </cols>
  <sheetData>
    <row r="1" spans="1:17" ht="25.5" customHeight="1" x14ac:dyDescent="0.15">
      <c r="A1" s="1" t="s">
        <v>312</v>
      </c>
      <c r="B1" s="4"/>
      <c r="C1" s="5"/>
      <c r="D1" s="5"/>
      <c r="E1" s="5"/>
      <c r="F1" s="5"/>
      <c r="G1" s="5"/>
      <c r="H1" s="5"/>
      <c r="I1" s="6" t="s">
        <v>62</v>
      </c>
      <c r="J1" s="5"/>
      <c r="K1" s="5"/>
      <c r="L1" s="14"/>
      <c r="M1" s="14"/>
    </row>
    <row r="2" spans="1:17" ht="25.5" customHeight="1" x14ac:dyDescent="0.15">
      <c r="A2" s="1"/>
      <c r="B2" s="5"/>
      <c r="C2" s="5"/>
      <c r="D2" s="5"/>
      <c r="E2" s="5"/>
      <c r="F2" s="5"/>
      <c r="G2" s="5"/>
      <c r="H2" s="5"/>
      <c r="I2" s="8" t="s">
        <v>64</v>
      </c>
      <c r="J2" s="515" t="s">
        <v>69</v>
      </c>
      <c r="K2" s="515"/>
      <c r="L2" s="14"/>
      <c r="M2" s="14"/>
      <c r="N2" s="14"/>
      <c r="O2" s="15"/>
      <c r="P2" s="14"/>
      <c r="Q2" s="14"/>
    </row>
    <row r="3" spans="1:17" s="16" customFormat="1" ht="25.5" customHeight="1" x14ac:dyDescent="0.15">
      <c r="A3" s="2" t="s">
        <v>27</v>
      </c>
      <c r="B3" s="499"/>
      <c r="C3" s="500"/>
      <c r="D3" s="500"/>
      <c r="E3" s="500"/>
      <c r="F3" s="500"/>
      <c r="G3" s="500"/>
      <c r="H3" s="501"/>
      <c r="I3" s="12" t="s">
        <v>19</v>
      </c>
      <c r="J3" s="519"/>
      <c r="K3" s="520"/>
    </row>
    <row r="4" spans="1:17" s="16" customFormat="1" ht="25.5" customHeight="1" x14ac:dyDescent="0.15">
      <c r="A4" s="3" t="s">
        <v>20</v>
      </c>
      <c r="B4" s="499"/>
      <c r="C4" s="500"/>
      <c r="D4" s="500"/>
      <c r="E4" s="500"/>
      <c r="F4" s="500"/>
      <c r="G4" s="500"/>
      <c r="H4" s="501"/>
      <c r="I4" s="12" t="s">
        <v>21</v>
      </c>
      <c r="J4" s="519"/>
      <c r="K4" s="520"/>
    </row>
    <row r="5" spans="1:17" s="16" customFormat="1" ht="25.5" customHeight="1" x14ac:dyDescent="0.15">
      <c r="A5" s="34" t="s">
        <v>74</v>
      </c>
      <c r="B5" s="521" t="s">
        <v>28</v>
      </c>
      <c r="C5" s="522"/>
      <c r="D5" s="522"/>
      <c r="E5" s="522"/>
      <c r="F5" s="522"/>
      <c r="G5" s="522"/>
      <c r="H5" s="523"/>
      <c r="I5" s="12" t="s">
        <v>22</v>
      </c>
      <c r="J5" s="519"/>
      <c r="K5" s="520"/>
    </row>
    <row r="6" spans="1:17" s="16" customFormat="1" ht="25.5" customHeight="1" x14ac:dyDescent="0.15">
      <c r="A6" s="2" t="s">
        <v>23</v>
      </c>
      <c r="B6" s="30" t="s">
        <v>25</v>
      </c>
      <c r="C6" s="500"/>
      <c r="D6" s="500"/>
      <c r="E6" s="500" t="s">
        <v>26</v>
      </c>
      <c r="F6" s="500"/>
      <c r="G6" s="500"/>
      <c r="H6" s="501"/>
      <c r="I6" s="12" t="s">
        <v>24</v>
      </c>
      <c r="J6" s="519"/>
      <c r="K6" s="520"/>
    </row>
    <row r="7" spans="1:17" s="16" customFormat="1" ht="11.25" customHeight="1" x14ac:dyDescent="0.15">
      <c r="A7" s="17"/>
      <c r="B7" s="18"/>
      <c r="C7" s="19"/>
      <c r="D7" s="19"/>
      <c r="E7" s="19"/>
      <c r="F7" s="19"/>
      <c r="G7" s="20"/>
      <c r="H7" s="21"/>
      <c r="I7" s="17"/>
      <c r="J7" s="22"/>
      <c r="K7" s="20"/>
    </row>
    <row r="8" spans="1:17" ht="25.5" customHeight="1" x14ac:dyDescent="0.15">
      <c r="A8" s="10" t="s">
        <v>42</v>
      </c>
      <c r="B8" s="4"/>
      <c r="C8" s="4"/>
      <c r="D8" s="4"/>
      <c r="E8" s="4"/>
      <c r="F8" s="4"/>
      <c r="G8" s="4"/>
      <c r="H8" s="4"/>
      <c r="I8" s="512"/>
      <c r="J8" s="512"/>
      <c r="K8" s="4"/>
      <c r="L8" s="4"/>
    </row>
    <row r="9" spans="1:17" s="23" customFormat="1" ht="25.5" customHeight="1" x14ac:dyDescent="0.15">
      <c r="A9" s="497" t="s">
        <v>29</v>
      </c>
      <c r="B9" s="497" t="s">
        <v>30</v>
      </c>
      <c r="C9" s="497" t="s">
        <v>31</v>
      </c>
      <c r="D9" s="502" t="s">
        <v>32</v>
      </c>
      <c r="E9" s="503"/>
      <c r="F9" s="510"/>
      <c r="G9" s="497" t="s">
        <v>33</v>
      </c>
      <c r="H9" s="513" t="s">
        <v>66</v>
      </c>
      <c r="I9" s="502" t="s">
        <v>43</v>
      </c>
      <c r="J9" s="503"/>
      <c r="K9" s="504"/>
      <c r="L9" s="505"/>
    </row>
    <row r="10" spans="1:17" s="23" customFormat="1" ht="25.5" customHeight="1" x14ac:dyDescent="0.15">
      <c r="A10" s="498"/>
      <c r="B10" s="498"/>
      <c r="C10" s="498"/>
      <c r="D10" s="506"/>
      <c r="E10" s="507"/>
      <c r="F10" s="511"/>
      <c r="G10" s="498"/>
      <c r="H10" s="514"/>
      <c r="I10" s="506"/>
      <c r="J10" s="507"/>
      <c r="K10" s="508"/>
      <c r="L10" s="509"/>
    </row>
    <row r="11" spans="1:17" s="24" customFormat="1" ht="25.5" customHeight="1" x14ac:dyDescent="0.15">
      <c r="A11" s="11" t="s">
        <v>34</v>
      </c>
      <c r="B11" s="31"/>
      <c r="C11" s="31"/>
      <c r="D11" s="485"/>
      <c r="E11" s="486"/>
      <c r="F11" s="487"/>
      <c r="G11" s="31"/>
      <c r="H11" s="32"/>
      <c r="I11" s="488" t="s">
        <v>63</v>
      </c>
      <c r="J11" s="489"/>
      <c r="K11" s="489"/>
      <c r="L11" s="490"/>
    </row>
    <row r="12" spans="1:17" s="24" customFormat="1" ht="25.5" customHeight="1" x14ac:dyDescent="0.15">
      <c r="A12" s="11" t="s">
        <v>35</v>
      </c>
      <c r="B12" s="31"/>
      <c r="C12" s="31"/>
      <c r="D12" s="485"/>
      <c r="E12" s="486"/>
      <c r="F12" s="487"/>
      <c r="G12" s="31"/>
      <c r="H12" s="32"/>
      <c r="I12" s="491"/>
      <c r="J12" s="492"/>
      <c r="K12" s="492"/>
      <c r="L12" s="493"/>
    </row>
    <row r="13" spans="1:17" s="24" customFormat="1" ht="25.5" customHeight="1" x14ac:dyDescent="0.15">
      <c r="A13" s="11" t="s">
        <v>36</v>
      </c>
      <c r="B13" s="31"/>
      <c r="C13" s="31"/>
      <c r="D13" s="485"/>
      <c r="E13" s="486"/>
      <c r="F13" s="487"/>
      <c r="G13" s="31"/>
      <c r="H13" s="32"/>
      <c r="I13" s="494"/>
      <c r="J13" s="495"/>
      <c r="K13" s="495"/>
      <c r="L13" s="496"/>
    </row>
    <row r="14" spans="1:17" ht="11.25" customHeight="1" x14ac:dyDescent="0.15">
      <c r="A14" s="25"/>
      <c r="B14" s="26"/>
      <c r="C14" s="26"/>
      <c r="D14" s="27"/>
      <c r="E14" s="27"/>
    </row>
    <row r="15" spans="1:17" ht="25.5" customHeight="1" x14ac:dyDescent="0.15">
      <c r="A15" s="10" t="s">
        <v>68</v>
      </c>
      <c r="B15" s="9"/>
      <c r="C15" s="9"/>
      <c r="D15" s="9"/>
      <c r="E15" s="9"/>
      <c r="F15" s="4"/>
      <c r="G15" s="4"/>
      <c r="H15" s="4"/>
      <c r="I15" s="4"/>
      <c r="J15" s="4"/>
      <c r="K15" s="4"/>
    </row>
    <row r="16" spans="1:17" ht="25.5" customHeight="1" x14ac:dyDescent="0.15">
      <c r="A16" s="33" t="s">
        <v>37</v>
      </c>
      <c r="B16" s="483" t="s">
        <v>38</v>
      </c>
      <c r="C16" s="516"/>
      <c r="D16" s="516"/>
      <c r="E16" s="516"/>
      <c r="F16" s="517"/>
      <c r="G16" s="483" t="s">
        <v>65</v>
      </c>
      <c r="H16" s="484"/>
      <c r="I16" s="484"/>
      <c r="J16" s="484" t="s">
        <v>39</v>
      </c>
      <c r="K16" s="518"/>
    </row>
    <row r="17" spans="1:24" ht="25.5" customHeight="1" x14ac:dyDescent="0.15">
      <c r="A17" s="33" t="s">
        <v>40</v>
      </c>
      <c r="B17" s="483" t="s">
        <v>38</v>
      </c>
      <c r="C17" s="516"/>
      <c r="D17" s="516"/>
      <c r="E17" s="516"/>
      <c r="F17" s="517"/>
      <c r="G17" s="483" t="s">
        <v>65</v>
      </c>
      <c r="H17" s="484"/>
      <c r="I17" s="484"/>
      <c r="J17" s="484" t="s">
        <v>39</v>
      </c>
      <c r="K17" s="518"/>
    </row>
    <row r="18" spans="1:24" ht="25.5" customHeight="1" x14ac:dyDescent="0.15">
      <c r="A18" s="33" t="s">
        <v>41</v>
      </c>
      <c r="B18" s="483" t="s">
        <v>38</v>
      </c>
      <c r="C18" s="516"/>
      <c r="D18" s="516"/>
      <c r="E18" s="516"/>
      <c r="F18" s="517"/>
      <c r="G18" s="483" t="s">
        <v>65</v>
      </c>
      <c r="H18" s="484"/>
      <c r="I18" s="484"/>
      <c r="J18" s="484" t="s">
        <v>39</v>
      </c>
      <c r="K18" s="518"/>
      <c r="P18" s="27"/>
      <c r="Q18" s="27"/>
      <c r="R18" s="27"/>
      <c r="S18" s="27"/>
      <c r="T18" s="27"/>
      <c r="U18" s="27"/>
      <c r="V18" s="27"/>
      <c r="W18" s="27"/>
      <c r="X18" s="27"/>
    </row>
    <row r="19" spans="1:24" ht="11.25" customHeight="1" x14ac:dyDescent="0.15">
      <c r="A19" s="19"/>
      <c r="B19" s="28"/>
      <c r="C19" s="29"/>
      <c r="D19" s="29"/>
      <c r="E19" s="29"/>
      <c r="F19" s="29"/>
      <c r="G19" s="29"/>
      <c r="I19" s="29"/>
      <c r="J19" s="29"/>
      <c r="K19" s="29"/>
      <c r="P19" s="27"/>
      <c r="Q19" s="478"/>
      <c r="R19" s="478"/>
      <c r="S19" s="479"/>
      <c r="T19" s="479"/>
      <c r="U19" s="479"/>
      <c r="V19" s="479"/>
      <c r="W19" s="479"/>
      <c r="X19" s="479"/>
    </row>
    <row r="20" spans="1:24" ht="25.5" customHeight="1" x14ac:dyDescent="0.15">
      <c r="A20" s="10" t="s">
        <v>54</v>
      </c>
      <c r="B20" s="9"/>
      <c r="C20" s="4"/>
      <c r="D20" s="4"/>
      <c r="E20" s="4"/>
      <c r="F20" s="4"/>
      <c r="G20" s="4"/>
      <c r="H20" s="4"/>
      <c r="I20" s="4"/>
      <c r="J20" s="4"/>
      <c r="K20" s="4"/>
      <c r="L20" s="4"/>
      <c r="P20" s="27"/>
      <c r="Q20" s="480"/>
      <c r="R20" s="480"/>
      <c r="S20" s="469"/>
      <c r="T20" s="469"/>
      <c r="U20" s="469"/>
      <c r="V20" s="469"/>
      <c r="W20" s="469"/>
      <c r="X20" s="469"/>
    </row>
    <row r="21" spans="1:24" ht="25.5" customHeight="1" x14ac:dyDescent="0.15">
      <c r="A21" s="2" t="s">
        <v>55</v>
      </c>
      <c r="B21" s="470" t="s">
        <v>56</v>
      </c>
      <c r="C21" s="472"/>
      <c r="D21" s="7"/>
      <c r="E21" s="7"/>
      <c r="F21" s="4"/>
      <c r="G21" s="470" t="s">
        <v>57</v>
      </c>
      <c r="H21" s="472"/>
      <c r="I21" s="470" t="s">
        <v>58</v>
      </c>
      <c r="J21" s="472"/>
      <c r="K21" s="4"/>
      <c r="L21" s="4"/>
      <c r="P21" s="27"/>
      <c r="Q21" s="468"/>
      <c r="R21" s="468"/>
      <c r="S21" s="469"/>
      <c r="T21" s="469"/>
      <c r="U21" s="469"/>
      <c r="V21" s="469"/>
      <c r="W21" s="469"/>
      <c r="X21" s="469"/>
    </row>
    <row r="22" spans="1:24" ht="11.25" customHeight="1" x14ac:dyDescent="0.15"/>
    <row r="23" spans="1:24" ht="25.5" customHeight="1" x14ac:dyDescent="0.15">
      <c r="A23" s="293" t="s">
        <v>70</v>
      </c>
      <c r="B23" s="9"/>
      <c r="C23" s="4"/>
      <c r="E23" s="293"/>
      <c r="F23" s="293"/>
      <c r="G23" s="293"/>
      <c r="M23" s="13" t="s">
        <v>101</v>
      </c>
    </row>
    <row r="24" spans="1:24" ht="25.5" customHeight="1" x14ac:dyDescent="0.15">
      <c r="A24" s="397"/>
      <c r="B24" s="398"/>
      <c r="C24" s="473" t="s">
        <v>71</v>
      </c>
      <c r="D24" s="474"/>
      <c r="E24" s="474"/>
      <c r="F24" s="475"/>
      <c r="G24" s="473" t="s">
        <v>72</v>
      </c>
      <c r="H24" s="475"/>
      <c r="I24" s="473" t="s">
        <v>73</v>
      </c>
      <c r="J24" s="475"/>
    </row>
    <row r="25" spans="1:24" ht="25.5" customHeight="1" x14ac:dyDescent="0.15">
      <c r="A25" s="476" t="s">
        <v>474</v>
      </c>
      <c r="B25" s="477"/>
      <c r="C25" s="470"/>
      <c r="D25" s="471"/>
      <c r="E25" s="471"/>
      <c r="F25" s="472"/>
      <c r="G25" s="470"/>
      <c r="H25" s="472"/>
      <c r="I25" s="470"/>
      <c r="J25" s="472"/>
    </row>
    <row r="26" spans="1:24" ht="25.5" customHeight="1" x14ac:dyDescent="0.15">
      <c r="A26" s="481" t="s">
        <v>475</v>
      </c>
      <c r="B26" s="482"/>
      <c r="C26" s="470"/>
      <c r="D26" s="471"/>
      <c r="E26" s="471"/>
      <c r="F26" s="472"/>
      <c r="G26" s="470"/>
      <c r="H26" s="472"/>
      <c r="I26" s="470"/>
      <c r="J26" s="472"/>
    </row>
    <row r="27" spans="1:24" ht="11.25" customHeight="1" x14ac:dyDescent="0.15"/>
  </sheetData>
  <mergeCells count="58">
    <mergeCell ref="J2:K2"/>
    <mergeCell ref="B16:F16"/>
    <mergeCell ref="B17:F17"/>
    <mergeCell ref="B18:F18"/>
    <mergeCell ref="G16:I16"/>
    <mergeCell ref="J16:K16"/>
    <mergeCell ref="J17:K17"/>
    <mergeCell ref="J18:K18"/>
    <mergeCell ref="B3:H3"/>
    <mergeCell ref="J3:K3"/>
    <mergeCell ref="J4:K4"/>
    <mergeCell ref="J5:K5"/>
    <mergeCell ref="J6:K6"/>
    <mergeCell ref="E6:F6"/>
    <mergeCell ref="B5:H5"/>
    <mergeCell ref="G6:H6"/>
    <mergeCell ref="I9:L10"/>
    <mergeCell ref="D9:F10"/>
    <mergeCell ref="G9:G10"/>
    <mergeCell ref="I8:J8"/>
    <mergeCell ref="H9:H10"/>
    <mergeCell ref="A9:A10"/>
    <mergeCell ref="B9:B10"/>
    <mergeCell ref="C9:C10"/>
    <mergeCell ref="B4:H4"/>
    <mergeCell ref="C6:D6"/>
    <mergeCell ref="G18:I18"/>
    <mergeCell ref="D12:F12"/>
    <mergeCell ref="G17:I17"/>
    <mergeCell ref="D13:F13"/>
    <mergeCell ref="I11:L13"/>
    <mergeCell ref="D11:F11"/>
    <mergeCell ref="C26:F26"/>
    <mergeCell ref="A26:B26"/>
    <mergeCell ref="G26:H26"/>
    <mergeCell ref="I26:J26"/>
    <mergeCell ref="G24:H24"/>
    <mergeCell ref="I24:J24"/>
    <mergeCell ref="Q19:R19"/>
    <mergeCell ref="S19:T19"/>
    <mergeCell ref="U19:V19"/>
    <mergeCell ref="W19:X19"/>
    <mergeCell ref="Q20:R20"/>
    <mergeCell ref="S20:T20"/>
    <mergeCell ref="U20:V20"/>
    <mergeCell ref="W20:X20"/>
    <mergeCell ref="Q21:R21"/>
    <mergeCell ref="S21:T21"/>
    <mergeCell ref="U21:V21"/>
    <mergeCell ref="W21:X21"/>
    <mergeCell ref="C25:F25"/>
    <mergeCell ref="B21:C21"/>
    <mergeCell ref="G25:H25"/>
    <mergeCell ref="I25:J25"/>
    <mergeCell ref="G21:H21"/>
    <mergeCell ref="I21:J21"/>
    <mergeCell ref="C24:F24"/>
    <mergeCell ref="A25:B25"/>
  </mergeCells>
  <phoneticPr fontId="3"/>
  <pageMargins left="0.49" right="0.19685039370078741" top="0.78740157480314965" bottom="0.59055118110236227"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48"/>
  <sheetViews>
    <sheetView topLeftCell="A3" workbookViewId="0">
      <selection activeCell="D14" sqref="D13:D29"/>
    </sheetView>
  </sheetViews>
  <sheetFormatPr defaultRowHeight="18.75" x14ac:dyDescent="0.15"/>
  <cols>
    <col min="1" max="1" width="1.75" style="289" customWidth="1"/>
    <col min="2" max="2" width="6.5" style="289" customWidth="1"/>
    <col min="3" max="12" width="40.625" style="289" customWidth="1"/>
    <col min="13" max="16384" width="9" style="289"/>
  </cols>
  <sheetData>
    <row r="1" spans="1:4" x14ac:dyDescent="0.15">
      <c r="A1" s="287"/>
      <c r="B1" s="288" t="s">
        <v>277</v>
      </c>
      <c r="C1" s="288"/>
      <c r="D1" s="288"/>
    </row>
    <row r="2" spans="1:4" x14ac:dyDescent="0.15">
      <c r="A2" s="287"/>
      <c r="B2" s="288"/>
      <c r="C2" s="288"/>
      <c r="D2" s="288"/>
    </row>
    <row r="3" spans="1:4" x14ac:dyDescent="0.15">
      <c r="A3" s="287"/>
      <c r="C3" s="290" t="s">
        <v>130</v>
      </c>
      <c r="D3" s="290" t="s">
        <v>278</v>
      </c>
    </row>
    <row r="4" spans="1:4" x14ac:dyDescent="0.15">
      <c r="A4" s="287"/>
      <c r="C4" s="291">
        <v>1</v>
      </c>
      <c r="D4" s="291" t="s">
        <v>105</v>
      </c>
    </row>
    <row r="5" spans="1:4" x14ac:dyDescent="0.15">
      <c r="A5" s="287"/>
      <c r="C5" s="291">
        <v>2</v>
      </c>
      <c r="D5" s="291" t="s">
        <v>279</v>
      </c>
    </row>
    <row r="6" spans="1:4" x14ac:dyDescent="0.15">
      <c r="A6" s="287"/>
      <c r="C6" s="291">
        <v>3</v>
      </c>
      <c r="D6" s="291" t="s">
        <v>279</v>
      </c>
    </row>
    <row r="7" spans="1:4" x14ac:dyDescent="0.15">
      <c r="A7" s="287"/>
      <c r="C7" s="291">
        <v>4</v>
      </c>
      <c r="D7" s="291" t="s">
        <v>279</v>
      </c>
    </row>
    <row r="8" spans="1:4" x14ac:dyDescent="0.15">
      <c r="A8" s="287"/>
      <c r="C8" s="291">
        <v>5</v>
      </c>
      <c r="D8" s="291" t="s">
        <v>279</v>
      </c>
    </row>
    <row r="9" spans="1:4" x14ac:dyDescent="0.15">
      <c r="A9" s="287"/>
      <c r="B9" s="288"/>
      <c r="C9" s="288"/>
      <c r="D9" s="288"/>
    </row>
    <row r="10" spans="1:4" x14ac:dyDescent="0.15">
      <c r="A10" s="287"/>
      <c r="B10" s="288" t="s">
        <v>280</v>
      </c>
      <c r="C10" s="288"/>
      <c r="D10" s="288"/>
    </row>
    <row r="11" spans="1:4" x14ac:dyDescent="0.15">
      <c r="A11" s="287"/>
      <c r="B11" s="288"/>
      <c r="C11" s="288"/>
      <c r="D11" s="288"/>
    </row>
    <row r="12" spans="1:4" x14ac:dyDescent="0.15">
      <c r="A12" s="287"/>
      <c r="C12" s="296" t="s">
        <v>242</v>
      </c>
      <c r="D12" s="296" t="s">
        <v>281</v>
      </c>
    </row>
    <row r="13" spans="1:4" x14ac:dyDescent="0.15">
      <c r="A13" s="287"/>
      <c r="C13" s="296" t="s">
        <v>143</v>
      </c>
      <c r="D13" s="296" t="s">
        <v>153</v>
      </c>
    </row>
    <row r="14" spans="1:4" x14ac:dyDescent="0.15">
      <c r="B14" s="294"/>
      <c r="C14" s="296" t="s">
        <v>152</v>
      </c>
      <c r="D14" s="296" t="s">
        <v>282</v>
      </c>
    </row>
    <row r="15" spans="1:4" x14ac:dyDescent="0.15">
      <c r="B15" s="294"/>
      <c r="C15" s="296" t="s">
        <v>158</v>
      </c>
      <c r="D15" s="296" t="s">
        <v>284</v>
      </c>
    </row>
    <row r="16" spans="1:4" x14ac:dyDescent="0.15">
      <c r="B16" s="294"/>
      <c r="C16" s="296" t="s">
        <v>157</v>
      </c>
      <c r="D16" s="296" t="s">
        <v>460</v>
      </c>
    </row>
    <row r="17" spans="2:4" x14ac:dyDescent="0.15">
      <c r="B17" s="294"/>
      <c r="C17" s="296" t="s">
        <v>166</v>
      </c>
      <c r="D17" s="296" t="s">
        <v>461</v>
      </c>
    </row>
    <row r="18" spans="2:4" x14ac:dyDescent="0.15">
      <c r="B18" s="294"/>
      <c r="C18" s="296" t="s">
        <v>279</v>
      </c>
      <c r="D18" s="296" t="s">
        <v>462</v>
      </c>
    </row>
    <row r="19" spans="2:4" x14ac:dyDescent="0.15">
      <c r="B19" s="294"/>
      <c r="C19" s="295"/>
      <c r="D19" s="296" t="s">
        <v>463</v>
      </c>
    </row>
    <row r="20" spans="2:4" x14ac:dyDescent="0.15">
      <c r="B20" s="294"/>
      <c r="C20" s="295"/>
      <c r="D20" s="296" t="s">
        <v>464</v>
      </c>
    </row>
    <row r="21" spans="2:4" x14ac:dyDescent="0.15">
      <c r="C21" s="295"/>
      <c r="D21" s="296" t="s">
        <v>283</v>
      </c>
    </row>
    <row r="22" spans="2:4" x14ac:dyDescent="0.15">
      <c r="C22" s="295"/>
      <c r="D22" s="296" t="s">
        <v>285</v>
      </c>
    </row>
    <row r="23" spans="2:4" x14ac:dyDescent="0.15">
      <c r="C23" s="295"/>
      <c r="D23" s="296" t="s">
        <v>159</v>
      </c>
    </row>
    <row r="24" spans="2:4" x14ac:dyDescent="0.15">
      <c r="C24" s="295"/>
      <c r="D24" s="296" t="s">
        <v>164</v>
      </c>
    </row>
    <row r="25" spans="2:4" x14ac:dyDescent="0.15">
      <c r="C25" s="295"/>
      <c r="D25" s="296" t="s">
        <v>286</v>
      </c>
    </row>
    <row r="26" spans="2:4" x14ac:dyDescent="0.15">
      <c r="C26" s="295"/>
      <c r="D26" s="296" t="s">
        <v>287</v>
      </c>
    </row>
    <row r="27" spans="2:4" x14ac:dyDescent="0.15">
      <c r="C27" s="295"/>
      <c r="D27" s="296" t="s">
        <v>288</v>
      </c>
    </row>
    <row r="28" spans="2:4" x14ac:dyDescent="0.15">
      <c r="C28" s="295"/>
      <c r="D28" s="296" t="s">
        <v>289</v>
      </c>
    </row>
    <row r="29" spans="2:4" x14ac:dyDescent="0.15">
      <c r="C29" s="295"/>
      <c r="D29" s="296" t="s">
        <v>279</v>
      </c>
    </row>
    <row r="32" spans="2:4" x14ac:dyDescent="0.15">
      <c r="C32" s="289" t="s">
        <v>290</v>
      </c>
    </row>
    <row r="33" spans="3:3" x14ac:dyDescent="0.15">
      <c r="C33" s="289" t="s">
        <v>291</v>
      </c>
    </row>
    <row r="34" spans="3:3" x14ac:dyDescent="0.15">
      <c r="C34" s="289" t="s">
        <v>292</v>
      </c>
    </row>
    <row r="35" spans="3:3" x14ac:dyDescent="0.15">
      <c r="C35" s="289" t="s">
        <v>293</v>
      </c>
    </row>
    <row r="36" spans="3:3" x14ac:dyDescent="0.15">
      <c r="C36" s="289" t="s">
        <v>294</v>
      </c>
    </row>
    <row r="37" spans="3:3" x14ac:dyDescent="0.15">
      <c r="C37" s="289" t="s">
        <v>295</v>
      </c>
    </row>
    <row r="38" spans="3:3" x14ac:dyDescent="0.15">
      <c r="C38" s="289" t="s">
        <v>296</v>
      </c>
    </row>
    <row r="39" spans="3:3" x14ac:dyDescent="0.15">
      <c r="C39" s="289" t="s">
        <v>297</v>
      </c>
    </row>
    <row r="40" spans="3:3" x14ac:dyDescent="0.15">
      <c r="C40" s="289" t="s">
        <v>298</v>
      </c>
    </row>
    <row r="41" spans="3:3" x14ac:dyDescent="0.15">
      <c r="C41" s="289" t="s">
        <v>299</v>
      </c>
    </row>
    <row r="43" spans="3:3" x14ac:dyDescent="0.15">
      <c r="C43" s="289" t="s">
        <v>300</v>
      </c>
    </row>
    <row r="44" spans="3:3" x14ac:dyDescent="0.15">
      <c r="C44" s="289" t="s">
        <v>301</v>
      </c>
    </row>
    <row r="45" spans="3:3" x14ac:dyDescent="0.15">
      <c r="C45" s="289" t="s">
        <v>302</v>
      </c>
    </row>
    <row r="46" spans="3:3" x14ac:dyDescent="0.15">
      <c r="C46" s="289" t="s">
        <v>303</v>
      </c>
    </row>
    <row r="47" spans="3:3" x14ac:dyDescent="0.15">
      <c r="C47" s="289" t="s">
        <v>304</v>
      </c>
    </row>
    <row r="48" spans="3:3" x14ac:dyDescent="0.15">
      <c r="C48" s="289" t="s">
        <v>305</v>
      </c>
    </row>
  </sheetData>
  <phoneticPr fontId="3"/>
  <pageMargins left="0.70866141732283472" right="0.70866141732283472" top="0.74803149606299213" bottom="0.74803149606299213" header="0.31496062992125984" footer="0.31496062992125984"/>
  <pageSetup paperSize="9" scale="2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9633C-EF2C-442C-933E-20F38550055D}">
  <dimension ref="A1:I46"/>
  <sheetViews>
    <sheetView showGridLines="0" view="pageBreakPreview" zoomScaleNormal="100" workbookViewId="0">
      <selection activeCell="U12" sqref="U12"/>
    </sheetView>
  </sheetViews>
  <sheetFormatPr defaultRowHeight="18" customHeight="1" x14ac:dyDescent="0.15"/>
  <cols>
    <col min="1" max="1" width="4.625" style="399" customWidth="1"/>
    <col min="2" max="2" width="7.625" style="399" customWidth="1"/>
    <col min="3" max="3" width="12.625" style="399" customWidth="1"/>
    <col min="4" max="4" width="10.625" style="399" customWidth="1"/>
    <col min="5" max="5" width="11.625" style="399" customWidth="1"/>
    <col min="6" max="6" width="5.625" style="399" customWidth="1"/>
    <col min="7" max="7" width="18.625" style="399" customWidth="1"/>
    <col min="8" max="8" width="10.625" style="399" customWidth="1"/>
    <col min="9" max="9" width="11.625" style="399" customWidth="1"/>
    <col min="10" max="10" width="2.875" style="399" customWidth="1"/>
    <col min="11" max="11" width="8.625" style="399" customWidth="1"/>
    <col min="12" max="12" width="4.625" style="399" customWidth="1"/>
    <col min="13" max="16384" width="9" style="399"/>
  </cols>
  <sheetData>
    <row r="1" spans="1:9" ht="18" customHeight="1" x14ac:dyDescent="0.15">
      <c r="A1" s="1" t="s">
        <v>476</v>
      </c>
    </row>
    <row r="2" spans="1:9" ht="7.5" customHeight="1" x14ac:dyDescent="0.15">
      <c r="B2" s="1"/>
      <c r="C2" s="1"/>
    </row>
    <row r="3" spans="1:9" ht="19.5" customHeight="1" x14ac:dyDescent="0.15">
      <c r="A3" s="524" t="s">
        <v>477</v>
      </c>
      <c r="B3" s="525"/>
      <c r="C3" s="526"/>
      <c r="D3" s="400" t="s">
        <v>478</v>
      </c>
      <c r="E3" s="527" t="s">
        <v>479</v>
      </c>
      <c r="F3" s="528"/>
      <c r="G3" s="524" t="s">
        <v>480</v>
      </c>
      <c r="H3" s="526"/>
      <c r="I3" s="401" t="s">
        <v>481</v>
      </c>
    </row>
    <row r="4" spans="1:9" ht="17.100000000000001" customHeight="1" x14ac:dyDescent="0.15">
      <c r="A4" s="529" t="s">
        <v>482</v>
      </c>
      <c r="B4" s="402" t="s">
        <v>483</v>
      </c>
      <c r="C4" s="403"/>
      <c r="D4" s="404" t="s">
        <v>484</v>
      </c>
      <c r="E4" s="532"/>
      <c r="F4" s="533"/>
      <c r="G4" s="532"/>
      <c r="H4" s="533"/>
      <c r="I4" s="405" t="s">
        <v>485</v>
      </c>
    </row>
    <row r="5" spans="1:9" ht="17.100000000000001" customHeight="1" x14ac:dyDescent="0.15">
      <c r="A5" s="530"/>
      <c r="B5" s="406" t="s">
        <v>486</v>
      </c>
      <c r="C5" s="407"/>
      <c r="D5" s="408" t="s">
        <v>484</v>
      </c>
      <c r="E5" s="409"/>
      <c r="F5" s="410"/>
      <c r="G5" s="409"/>
      <c r="H5" s="410"/>
      <c r="I5" s="411" t="s">
        <v>485</v>
      </c>
    </row>
    <row r="6" spans="1:9" ht="17.100000000000001" customHeight="1" x14ac:dyDescent="0.15">
      <c r="A6" s="530"/>
      <c r="B6" s="406" t="s">
        <v>487</v>
      </c>
      <c r="C6" s="407"/>
      <c r="D6" s="408" t="s">
        <v>484</v>
      </c>
      <c r="E6" s="409"/>
      <c r="F6" s="410"/>
      <c r="G6" s="409"/>
      <c r="H6" s="410"/>
      <c r="I6" s="411" t="s">
        <v>485</v>
      </c>
    </row>
    <row r="7" spans="1:9" ht="17.100000000000001" customHeight="1" x14ac:dyDescent="0.15">
      <c r="A7" s="530"/>
      <c r="B7" s="412" t="s">
        <v>488</v>
      </c>
      <c r="C7" s="413"/>
      <c r="D7" s="408" t="s">
        <v>484</v>
      </c>
      <c r="E7" s="409"/>
      <c r="F7" s="410"/>
      <c r="G7" s="409"/>
      <c r="H7" s="410"/>
      <c r="I7" s="411" t="s">
        <v>485</v>
      </c>
    </row>
    <row r="8" spans="1:9" ht="17.100000000000001" customHeight="1" x14ac:dyDescent="0.15">
      <c r="A8" s="530"/>
      <c r="B8" s="412" t="s">
        <v>489</v>
      </c>
      <c r="C8" s="413"/>
      <c r="D8" s="408" t="s">
        <v>484</v>
      </c>
      <c r="E8" s="409"/>
      <c r="F8" s="410"/>
      <c r="G8" s="409"/>
      <c r="H8" s="410"/>
      <c r="I8" s="411" t="s">
        <v>485</v>
      </c>
    </row>
    <row r="9" spans="1:9" ht="17.100000000000001" customHeight="1" x14ac:dyDescent="0.15">
      <c r="A9" s="530"/>
      <c r="B9" s="412" t="s">
        <v>490</v>
      </c>
      <c r="C9" s="413"/>
      <c r="D9" s="408" t="s">
        <v>484</v>
      </c>
      <c r="E9" s="409"/>
      <c r="F9" s="410"/>
      <c r="G9" s="409"/>
      <c r="H9" s="410"/>
      <c r="I9" s="411" t="s">
        <v>485</v>
      </c>
    </row>
    <row r="10" spans="1:9" ht="17.100000000000001" customHeight="1" x14ac:dyDescent="0.15">
      <c r="A10" s="530"/>
      <c r="B10" s="412" t="s">
        <v>491</v>
      </c>
      <c r="C10" s="413"/>
      <c r="D10" s="408" t="s">
        <v>484</v>
      </c>
      <c r="E10" s="409"/>
      <c r="F10" s="410"/>
      <c r="G10" s="409"/>
      <c r="H10" s="410"/>
      <c r="I10" s="411" t="s">
        <v>485</v>
      </c>
    </row>
    <row r="11" spans="1:9" ht="17.100000000000001" customHeight="1" thickBot="1" x14ac:dyDescent="0.2">
      <c r="A11" s="531"/>
      <c r="B11" s="414" t="s">
        <v>492</v>
      </c>
      <c r="C11" s="415"/>
      <c r="D11" s="416" t="s">
        <v>484</v>
      </c>
      <c r="E11" s="417"/>
      <c r="F11" s="418"/>
      <c r="G11" s="417"/>
      <c r="H11" s="418"/>
      <c r="I11" s="419" t="s">
        <v>485</v>
      </c>
    </row>
    <row r="12" spans="1:9" ht="17.100000000000001" customHeight="1" thickTop="1" x14ac:dyDescent="0.15">
      <c r="A12" s="534" t="s">
        <v>493</v>
      </c>
      <c r="B12" s="420" t="s">
        <v>483</v>
      </c>
      <c r="C12" s="403"/>
      <c r="D12" s="404" t="s">
        <v>484</v>
      </c>
      <c r="E12" s="421"/>
      <c r="F12" s="422"/>
      <c r="G12" s="421"/>
      <c r="H12" s="422"/>
      <c r="I12" s="405" t="s">
        <v>485</v>
      </c>
    </row>
    <row r="13" spans="1:9" ht="17.100000000000001" customHeight="1" x14ac:dyDescent="0.15">
      <c r="A13" s="535"/>
      <c r="B13" s="412" t="s">
        <v>486</v>
      </c>
      <c r="C13" s="413"/>
      <c r="D13" s="408" t="s">
        <v>484</v>
      </c>
      <c r="E13" s="423"/>
      <c r="F13" s="410"/>
      <c r="G13" s="423"/>
      <c r="H13" s="410"/>
      <c r="I13" s="411" t="s">
        <v>485</v>
      </c>
    </row>
    <row r="14" spans="1:9" ht="17.25" customHeight="1" x14ac:dyDescent="0.15">
      <c r="A14" s="535"/>
      <c r="B14" s="412" t="s">
        <v>487</v>
      </c>
      <c r="C14" s="424"/>
      <c r="D14" s="408" t="s">
        <v>484</v>
      </c>
      <c r="E14" s="423"/>
      <c r="F14" s="410"/>
      <c r="G14" s="423"/>
      <c r="H14" s="410"/>
      <c r="I14" s="411" t="s">
        <v>485</v>
      </c>
    </row>
    <row r="15" spans="1:9" ht="17.100000000000001" customHeight="1" x14ac:dyDescent="0.15">
      <c r="A15" s="535"/>
      <c r="B15" s="412" t="s">
        <v>490</v>
      </c>
      <c r="C15" s="413"/>
      <c r="D15" s="408" t="s">
        <v>484</v>
      </c>
      <c r="E15" s="423"/>
      <c r="F15" s="410"/>
      <c r="G15" s="423"/>
      <c r="H15" s="410"/>
      <c r="I15" s="411" t="s">
        <v>485</v>
      </c>
    </row>
    <row r="16" spans="1:9" ht="17.100000000000001" customHeight="1" thickBot="1" x14ac:dyDescent="0.2">
      <c r="A16" s="536"/>
      <c r="B16" s="414" t="s">
        <v>492</v>
      </c>
      <c r="C16" s="415"/>
      <c r="D16" s="416" t="s">
        <v>484</v>
      </c>
      <c r="E16" s="417"/>
      <c r="F16" s="418"/>
      <c r="G16" s="417"/>
      <c r="H16" s="418"/>
      <c r="I16" s="419" t="s">
        <v>485</v>
      </c>
    </row>
    <row r="17" spans="1:9" ht="17.100000000000001" hidden="1" customHeight="1" thickTop="1" x14ac:dyDescent="0.15">
      <c r="A17" s="534" t="s">
        <v>494</v>
      </c>
      <c r="B17" s="402" t="s">
        <v>495</v>
      </c>
      <c r="C17" s="403"/>
      <c r="D17" s="404" t="s">
        <v>484</v>
      </c>
      <c r="E17" s="425"/>
      <c r="F17" s="426"/>
      <c r="G17" s="425"/>
      <c r="H17" s="426"/>
      <c r="I17" s="405" t="s">
        <v>485</v>
      </c>
    </row>
    <row r="18" spans="1:9" ht="17.100000000000001" hidden="1" customHeight="1" x14ac:dyDescent="0.15">
      <c r="A18" s="537"/>
      <c r="B18" s="412" t="s">
        <v>496</v>
      </c>
      <c r="C18" s="413"/>
      <c r="D18" s="408" t="s">
        <v>484</v>
      </c>
      <c r="E18" s="409"/>
      <c r="F18" s="410"/>
      <c r="G18" s="409"/>
      <c r="H18" s="410"/>
      <c r="I18" s="411" t="s">
        <v>485</v>
      </c>
    </row>
    <row r="19" spans="1:9" ht="17.100000000000001" hidden="1" customHeight="1" x14ac:dyDescent="0.15">
      <c r="A19" s="537"/>
      <c r="B19" s="412" t="s">
        <v>497</v>
      </c>
      <c r="C19" s="413"/>
      <c r="D19" s="408" t="s">
        <v>484</v>
      </c>
      <c r="E19" s="409"/>
      <c r="F19" s="410"/>
      <c r="G19" s="409"/>
      <c r="H19" s="410"/>
      <c r="I19" s="411" t="s">
        <v>485</v>
      </c>
    </row>
    <row r="20" spans="1:9" ht="17.100000000000001" hidden="1" customHeight="1" x14ac:dyDescent="0.15">
      <c r="A20" s="537"/>
      <c r="B20" s="412" t="s">
        <v>498</v>
      </c>
      <c r="C20" s="413"/>
      <c r="D20" s="408" t="s">
        <v>484</v>
      </c>
      <c r="E20" s="409"/>
      <c r="F20" s="410"/>
      <c r="G20" s="409"/>
      <c r="H20" s="410"/>
      <c r="I20" s="411" t="s">
        <v>485</v>
      </c>
    </row>
    <row r="21" spans="1:9" ht="17.100000000000001" hidden="1" customHeight="1" x14ac:dyDescent="0.15">
      <c r="A21" s="537"/>
      <c r="B21" s="406" t="s">
        <v>486</v>
      </c>
      <c r="C21" s="407"/>
      <c r="D21" s="408" t="s">
        <v>484</v>
      </c>
      <c r="E21" s="409"/>
      <c r="F21" s="410"/>
      <c r="G21" s="409"/>
      <c r="H21" s="410"/>
      <c r="I21" s="411" t="s">
        <v>485</v>
      </c>
    </row>
    <row r="22" spans="1:9" ht="17.100000000000001" hidden="1" customHeight="1" thickBot="1" x14ac:dyDescent="0.2">
      <c r="A22" s="538"/>
      <c r="B22" s="414" t="s">
        <v>492</v>
      </c>
      <c r="C22" s="415"/>
      <c r="D22" s="416" t="s">
        <v>484</v>
      </c>
      <c r="E22" s="427"/>
      <c r="F22" s="418"/>
      <c r="G22" s="427"/>
      <c r="H22" s="418"/>
      <c r="I22" s="419" t="s">
        <v>485</v>
      </c>
    </row>
    <row r="23" spans="1:9" ht="17.100000000000001" customHeight="1" thickTop="1" x14ac:dyDescent="0.15">
      <c r="A23" s="534" t="s">
        <v>499</v>
      </c>
      <c r="B23" s="402" t="s">
        <v>495</v>
      </c>
      <c r="C23" s="403"/>
      <c r="D23" s="404" t="s">
        <v>484</v>
      </c>
      <c r="E23" s="425"/>
      <c r="F23" s="426"/>
      <c r="G23" s="425"/>
      <c r="H23" s="426"/>
      <c r="I23" s="405" t="s">
        <v>485</v>
      </c>
    </row>
    <row r="24" spans="1:9" ht="17.100000000000001" customHeight="1" x14ac:dyDescent="0.15">
      <c r="A24" s="537"/>
      <c r="B24" s="412" t="s">
        <v>496</v>
      </c>
      <c r="C24" s="413"/>
      <c r="D24" s="408" t="s">
        <v>484</v>
      </c>
      <c r="E24" s="409"/>
      <c r="F24" s="410"/>
      <c r="G24" s="409"/>
      <c r="H24" s="410"/>
      <c r="I24" s="411" t="s">
        <v>485</v>
      </c>
    </row>
    <row r="25" spans="1:9" ht="17.100000000000001" customHeight="1" x14ac:dyDescent="0.15">
      <c r="A25" s="537"/>
      <c r="B25" s="412" t="s">
        <v>497</v>
      </c>
      <c r="C25" s="413"/>
      <c r="D25" s="408" t="s">
        <v>484</v>
      </c>
      <c r="E25" s="409"/>
      <c r="F25" s="410"/>
      <c r="G25" s="409"/>
      <c r="H25" s="410"/>
      <c r="I25" s="411" t="s">
        <v>485</v>
      </c>
    </row>
    <row r="26" spans="1:9" ht="17.100000000000001" customHeight="1" x14ac:dyDescent="0.15">
      <c r="A26" s="537"/>
      <c r="B26" s="412" t="s">
        <v>498</v>
      </c>
      <c r="C26" s="413"/>
      <c r="D26" s="408" t="s">
        <v>484</v>
      </c>
      <c r="E26" s="409"/>
      <c r="F26" s="410"/>
      <c r="G26" s="409"/>
      <c r="H26" s="410"/>
      <c r="I26" s="411" t="s">
        <v>485</v>
      </c>
    </row>
    <row r="27" spans="1:9" ht="17.100000000000001" customHeight="1" x14ac:dyDescent="0.15">
      <c r="A27" s="537"/>
      <c r="B27" s="406" t="s">
        <v>486</v>
      </c>
      <c r="C27" s="407"/>
      <c r="D27" s="408" t="s">
        <v>484</v>
      </c>
      <c r="E27" s="409"/>
      <c r="F27" s="410"/>
      <c r="G27" s="409"/>
      <c r="H27" s="410"/>
      <c r="I27" s="411" t="s">
        <v>485</v>
      </c>
    </row>
    <row r="28" spans="1:9" ht="17.100000000000001" customHeight="1" thickBot="1" x14ac:dyDescent="0.2">
      <c r="A28" s="538"/>
      <c r="B28" s="414" t="s">
        <v>492</v>
      </c>
      <c r="C28" s="415"/>
      <c r="D28" s="416" t="s">
        <v>484</v>
      </c>
      <c r="E28" s="427"/>
      <c r="F28" s="418"/>
      <c r="G28" s="427"/>
      <c r="H28" s="418"/>
      <c r="I28" s="419" t="s">
        <v>485</v>
      </c>
    </row>
    <row r="29" spans="1:9" ht="17.100000000000001" customHeight="1" thickTop="1" x14ac:dyDescent="0.15">
      <c r="A29" s="534" t="s">
        <v>500</v>
      </c>
      <c r="B29" s="420" t="s">
        <v>483</v>
      </c>
      <c r="C29" s="428"/>
      <c r="D29" s="429" t="s">
        <v>484</v>
      </c>
      <c r="E29" s="430"/>
      <c r="F29" s="422"/>
      <c r="G29" s="430"/>
      <c r="H29" s="422"/>
      <c r="I29" s="431" t="s">
        <v>485</v>
      </c>
    </row>
    <row r="30" spans="1:9" ht="17.100000000000001" customHeight="1" x14ac:dyDescent="0.15">
      <c r="A30" s="535"/>
      <c r="B30" s="412" t="s">
        <v>498</v>
      </c>
      <c r="C30" s="413"/>
      <c r="D30" s="408" t="s">
        <v>484</v>
      </c>
      <c r="E30" s="409"/>
      <c r="F30" s="410"/>
      <c r="G30" s="409"/>
      <c r="H30" s="410"/>
      <c r="I30" s="411" t="s">
        <v>485</v>
      </c>
    </row>
    <row r="31" spans="1:9" ht="17.100000000000001" customHeight="1" x14ac:dyDescent="0.15">
      <c r="A31" s="535"/>
      <c r="B31" s="412" t="s">
        <v>501</v>
      </c>
      <c r="C31" s="413"/>
      <c r="D31" s="408" t="s">
        <v>484</v>
      </c>
      <c r="E31" s="409"/>
      <c r="F31" s="410"/>
      <c r="G31" s="409"/>
      <c r="H31" s="410"/>
      <c r="I31" s="411" t="s">
        <v>485</v>
      </c>
    </row>
    <row r="32" spans="1:9" ht="17.100000000000001" customHeight="1" x14ac:dyDescent="0.15">
      <c r="A32" s="535"/>
      <c r="B32" s="406" t="s">
        <v>486</v>
      </c>
      <c r="C32" s="407"/>
      <c r="D32" s="408" t="s">
        <v>484</v>
      </c>
      <c r="E32" s="409"/>
      <c r="F32" s="410"/>
      <c r="G32" s="409"/>
      <c r="H32" s="410"/>
      <c r="I32" s="411" t="s">
        <v>485</v>
      </c>
    </row>
    <row r="33" spans="1:9" ht="17.100000000000001" customHeight="1" x14ac:dyDescent="0.15">
      <c r="A33" s="535"/>
      <c r="B33" s="412" t="s">
        <v>487</v>
      </c>
      <c r="C33" s="424"/>
      <c r="D33" s="408" t="s">
        <v>484</v>
      </c>
      <c r="E33" s="432"/>
      <c r="F33" s="433"/>
      <c r="G33" s="432"/>
      <c r="H33" s="433"/>
      <c r="I33" s="411" t="s">
        <v>485</v>
      </c>
    </row>
    <row r="34" spans="1:9" ht="17.100000000000001" customHeight="1" thickBot="1" x14ac:dyDescent="0.2">
      <c r="A34" s="536"/>
      <c r="B34" s="414" t="s">
        <v>492</v>
      </c>
      <c r="C34" s="415"/>
      <c r="D34" s="416" t="s">
        <v>484</v>
      </c>
      <c r="E34" s="427"/>
      <c r="F34" s="418"/>
      <c r="G34" s="427"/>
      <c r="H34" s="418"/>
      <c r="I34" s="419" t="s">
        <v>485</v>
      </c>
    </row>
    <row r="35" spans="1:9" ht="17.100000000000001" customHeight="1" thickTop="1" x14ac:dyDescent="0.15">
      <c r="A35" s="539" t="s">
        <v>502</v>
      </c>
      <c r="B35" s="434" t="s">
        <v>483</v>
      </c>
      <c r="C35" s="435"/>
      <c r="D35" s="436" t="s">
        <v>484</v>
      </c>
      <c r="E35" s="542"/>
      <c r="F35" s="543"/>
      <c r="G35" s="542"/>
      <c r="H35" s="543"/>
      <c r="I35" s="437" t="s">
        <v>485</v>
      </c>
    </row>
    <row r="36" spans="1:9" ht="17.100000000000001" customHeight="1" x14ac:dyDescent="0.15">
      <c r="A36" s="540"/>
      <c r="B36" s="438" t="s">
        <v>498</v>
      </c>
      <c r="C36" s="439"/>
      <c r="D36" s="2" t="s">
        <v>484</v>
      </c>
      <c r="E36" s="524"/>
      <c r="F36" s="526"/>
      <c r="G36" s="524"/>
      <c r="H36" s="526"/>
      <c r="I36" s="3" t="s">
        <v>485</v>
      </c>
    </row>
    <row r="37" spans="1:9" ht="17.100000000000001" customHeight="1" x14ac:dyDescent="0.15">
      <c r="A37" s="540"/>
      <c r="B37" s="438" t="s">
        <v>501</v>
      </c>
      <c r="C37" s="439"/>
      <c r="D37" s="2" t="s">
        <v>484</v>
      </c>
      <c r="E37" s="524"/>
      <c r="F37" s="526"/>
      <c r="G37" s="524"/>
      <c r="H37" s="526"/>
      <c r="I37" s="3" t="s">
        <v>485</v>
      </c>
    </row>
    <row r="38" spans="1:9" ht="17.100000000000001" customHeight="1" x14ac:dyDescent="0.15">
      <c r="A38" s="540"/>
      <c r="B38" s="440" t="s">
        <v>486</v>
      </c>
      <c r="C38" s="441"/>
      <c r="D38" s="2" t="s">
        <v>484</v>
      </c>
      <c r="E38" s="524"/>
      <c r="F38" s="526"/>
      <c r="G38" s="524"/>
      <c r="H38" s="526"/>
      <c r="I38" s="3" t="s">
        <v>485</v>
      </c>
    </row>
    <row r="39" spans="1:9" ht="17.100000000000001" customHeight="1" x14ac:dyDescent="0.15">
      <c r="A39" s="540"/>
      <c r="B39" s="438" t="s">
        <v>487</v>
      </c>
      <c r="C39" s="442"/>
      <c r="D39" s="2" t="s">
        <v>484</v>
      </c>
      <c r="E39" s="524"/>
      <c r="F39" s="526"/>
      <c r="G39" s="524"/>
      <c r="H39" s="526"/>
      <c r="I39" s="3" t="s">
        <v>485</v>
      </c>
    </row>
    <row r="40" spans="1:9" ht="17.100000000000001" customHeight="1" thickBot="1" x14ac:dyDescent="0.2">
      <c r="A40" s="541"/>
      <c r="B40" s="443" t="s">
        <v>492</v>
      </c>
      <c r="C40" s="444"/>
      <c r="D40" s="445" t="s">
        <v>484</v>
      </c>
      <c r="E40" s="549"/>
      <c r="F40" s="550"/>
      <c r="G40" s="549"/>
      <c r="H40" s="550"/>
      <c r="I40" s="446" t="s">
        <v>485</v>
      </c>
    </row>
    <row r="41" spans="1:9" ht="17.100000000000001" customHeight="1" thickTop="1" x14ac:dyDescent="0.15">
      <c r="A41" s="551" t="s">
        <v>503</v>
      </c>
      <c r="B41" s="552"/>
      <c r="C41" s="447" t="s">
        <v>504</v>
      </c>
      <c r="D41" s="429" t="s">
        <v>484</v>
      </c>
      <c r="E41" s="448"/>
      <c r="F41" s="449"/>
      <c r="G41" s="450"/>
      <c r="H41" s="451"/>
      <c r="I41" s="431" t="s">
        <v>485</v>
      </c>
    </row>
    <row r="42" spans="1:9" ht="17.100000000000001" customHeight="1" x14ac:dyDescent="0.15">
      <c r="A42" s="553" t="s">
        <v>505</v>
      </c>
      <c r="B42" s="554"/>
      <c r="C42" s="452" t="s">
        <v>506</v>
      </c>
      <c r="D42" s="408" t="s">
        <v>484</v>
      </c>
      <c r="E42" s="453"/>
      <c r="F42" s="424"/>
      <c r="G42" s="454"/>
      <c r="H42" s="455"/>
      <c r="I42" s="411" t="s">
        <v>485</v>
      </c>
    </row>
    <row r="43" spans="1:9" ht="17.100000000000001" customHeight="1" x14ac:dyDescent="0.15">
      <c r="A43" s="555" t="s">
        <v>507</v>
      </c>
      <c r="B43" s="556"/>
      <c r="C43" s="452" t="s">
        <v>508</v>
      </c>
      <c r="D43" s="456" t="s">
        <v>484</v>
      </c>
      <c r="E43" s="457"/>
      <c r="F43" s="458"/>
      <c r="G43" s="454"/>
      <c r="H43" s="455"/>
      <c r="I43" s="459" t="s">
        <v>485</v>
      </c>
    </row>
    <row r="44" spans="1:9" ht="18.75" customHeight="1" x14ac:dyDescent="0.15">
      <c r="A44" s="544" t="s">
        <v>509</v>
      </c>
      <c r="B44" s="545"/>
      <c r="C44" s="547" t="s">
        <v>510</v>
      </c>
      <c r="D44" s="408" t="s">
        <v>484</v>
      </c>
      <c r="E44" s="457"/>
      <c r="F44" s="458"/>
      <c r="G44" s="454"/>
      <c r="H44" s="455"/>
      <c r="I44" s="411" t="s">
        <v>485</v>
      </c>
    </row>
    <row r="45" spans="1:9" ht="18" customHeight="1" x14ac:dyDescent="0.15">
      <c r="A45" s="545"/>
      <c r="B45" s="545"/>
      <c r="C45" s="548"/>
      <c r="D45" s="408" t="s">
        <v>484</v>
      </c>
      <c r="E45" s="457"/>
      <c r="F45" s="458"/>
      <c r="G45" s="454"/>
      <c r="H45" s="455"/>
      <c r="I45" s="411" t="s">
        <v>485</v>
      </c>
    </row>
    <row r="46" spans="1:9" ht="18" customHeight="1" x14ac:dyDescent="0.15">
      <c r="A46" s="546"/>
      <c r="B46" s="546"/>
      <c r="C46" s="408" t="s">
        <v>511</v>
      </c>
      <c r="D46" s="408" t="s">
        <v>484</v>
      </c>
      <c r="E46" s="453"/>
      <c r="F46" s="424"/>
      <c r="G46" s="454"/>
      <c r="H46" s="455"/>
      <c r="I46" s="411" t="s">
        <v>485</v>
      </c>
    </row>
  </sheetData>
  <mergeCells count="28">
    <mergeCell ref="A44:B46"/>
    <mergeCell ref="C44:C45"/>
    <mergeCell ref="G39:H39"/>
    <mergeCell ref="E40:F40"/>
    <mergeCell ref="G40:H40"/>
    <mergeCell ref="A41:B41"/>
    <mergeCell ref="A42:B42"/>
    <mergeCell ref="A43:B43"/>
    <mergeCell ref="E38:F38"/>
    <mergeCell ref="G38:H38"/>
    <mergeCell ref="A12:A16"/>
    <mergeCell ref="A17:A22"/>
    <mergeCell ref="A23:A28"/>
    <mergeCell ref="A29:A34"/>
    <mergeCell ref="A35:A40"/>
    <mergeCell ref="E35:F35"/>
    <mergeCell ref="E39:F39"/>
    <mergeCell ref="G35:H35"/>
    <mergeCell ref="E36:F36"/>
    <mergeCell ref="G36:H36"/>
    <mergeCell ref="E37:F37"/>
    <mergeCell ref="G37:H37"/>
    <mergeCell ref="A3:C3"/>
    <mergeCell ref="E3:F3"/>
    <mergeCell ref="G3:H3"/>
    <mergeCell ref="A4:A11"/>
    <mergeCell ref="E4:F4"/>
    <mergeCell ref="G4:H4"/>
  </mergeCells>
  <phoneticPr fontId="3"/>
  <pageMargins left="0.89" right="0.59055118110236227" top="0.39370078740157483" bottom="0.39370078740157483"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8AA6D-3D63-4A50-BE06-E27ECE8B1D6B}">
  <dimension ref="A1:E210"/>
  <sheetViews>
    <sheetView view="pageBreakPreview" zoomScale="85" zoomScaleNormal="85" zoomScaleSheetLayoutView="85" workbookViewId="0">
      <pane ySplit="2" topLeftCell="A195" activePane="bottomLeft" state="frozen"/>
      <selection pane="bottomLeft" activeCell="B212" sqref="B212"/>
    </sheetView>
  </sheetViews>
  <sheetFormatPr defaultRowHeight="20.100000000000001" customHeight="1" x14ac:dyDescent="0.15"/>
  <cols>
    <col min="1" max="1" width="23.625" style="392" customWidth="1"/>
    <col min="2" max="2" width="56" style="393" customWidth="1"/>
    <col min="3" max="3" width="4.125" style="394" customWidth="1"/>
    <col min="4" max="4" width="15.625" style="395" customWidth="1"/>
    <col min="5" max="5" width="30.625" style="396" customWidth="1"/>
    <col min="6" max="256" width="9" style="297"/>
    <col min="257" max="257" width="23.625" style="297" customWidth="1"/>
    <col min="258" max="258" width="56" style="297" customWidth="1"/>
    <col min="259" max="259" width="4.125" style="297" customWidth="1"/>
    <col min="260" max="260" width="15.625" style="297" customWidth="1"/>
    <col min="261" max="261" width="30.625" style="297" customWidth="1"/>
    <col min="262" max="512" width="9" style="297"/>
    <col min="513" max="513" width="23.625" style="297" customWidth="1"/>
    <col min="514" max="514" width="56" style="297" customWidth="1"/>
    <col min="515" max="515" width="4.125" style="297" customWidth="1"/>
    <col min="516" max="516" width="15.625" style="297" customWidth="1"/>
    <col min="517" max="517" width="30.625" style="297" customWidth="1"/>
    <col min="518" max="768" width="9" style="297"/>
    <col min="769" max="769" width="23.625" style="297" customWidth="1"/>
    <col min="770" max="770" width="56" style="297" customWidth="1"/>
    <col min="771" max="771" width="4.125" style="297" customWidth="1"/>
    <col min="772" max="772" width="15.625" style="297" customWidth="1"/>
    <col min="773" max="773" width="30.625" style="297" customWidth="1"/>
    <col min="774" max="1024" width="9" style="297"/>
    <col min="1025" max="1025" width="23.625" style="297" customWidth="1"/>
    <col min="1026" max="1026" width="56" style="297" customWidth="1"/>
    <col min="1027" max="1027" width="4.125" style="297" customWidth="1"/>
    <col min="1028" max="1028" width="15.625" style="297" customWidth="1"/>
    <col min="1029" max="1029" width="30.625" style="297" customWidth="1"/>
    <col min="1030" max="1280" width="9" style="297"/>
    <col min="1281" max="1281" width="23.625" style="297" customWidth="1"/>
    <col min="1282" max="1282" width="56" style="297" customWidth="1"/>
    <col min="1283" max="1283" width="4.125" style="297" customWidth="1"/>
    <col min="1284" max="1284" width="15.625" style="297" customWidth="1"/>
    <col min="1285" max="1285" width="30.625" style="297" customWidth="1"/>
    <col min="1286" max="1536" width="9" style="297"/>
    <col min="1537" max="1537" width="23.625" style="297" customWidth="1"/>
    <col min="1538" max="1538" width="56" style="297" customWidth="1"/>
    <col min="1539" max="1539" width="4.125" style="297" customWidth="1"/>
    <col min="1540" max="1540" width="15.625" style="297" customWidth="1"/>
    <col min="1541" max="1541" width="30.625" style="297" customWidth="1"/>
    <col min="1542" max="1792" width="9" style="297"/>
    <col min="1793" max="1793" width="23.625" style="297" customWidth="1"/>
    <col min="1794" max="1794" width="56" style="297" customWidth="1"/>
    <col min="1795" max="1795" width="4.125" style="297" customWidth="1"/>
    <col min="1796" max="1796" width="15.625" style="297" customWidth="1"/>
    <col min="1797" max="1797" width="30.625" style="297" customWidth="1"/>
    <col min="1798" max="2048" width="9" style="297"/>
    <col min="2049" max="2049" width="23.625" style="297" customWidth="1"/>
    <col min="2050" max="2050" width="56" style="297" customWidth="1"/>
    <col min="2051" max="2051" width="4.125" style="297" customWidth="1"/>
    <col min="2052" max="2052" width="15.625" style="297" customWidth="1"/>
    <col min="2053" max="2053" width="30.625" style="297" customWidth="1"/>
    <col min="2054" max="2304" width="9" style="297"/>
    <col min="2305" max="2305" width="23.625" style="297" customWidth="1"/>
    <col min="2306" max="2306" width="56" style="297" customWidth="1"/>
    <col min="2307" max="2307" width="4.125" style="297" customWidth="1"/>
    <col min="2308" max="2308" width="15.625" style="297" customWidth="1"/>
    <col min="2309" max="2309" width="30.625" style="297" customWidth="1"/>
    <col min="2310" max="2560" width="9" style="297"/>
    <col min="2561" max="2561" width="23.625" style="297" customWidth="1"/>
    <col min="2562" max="2562" width="56" style="297" customWidth="1"/>
    <col min="2563" max="2563" width="4.125" style="297" customWidth="1"/>
    <col min="2564" max="2564" width="15.625" style="297" customWidth="1"/>
    <col min="2565" max="2565" width="30.625" style="297" customWidth="1"/>
    <col min="2566" max="2816" width="9" style="297"/>
    <col min="2817" max="2817" width="23.625" style="297" customWidth="1"/>
    <col min="2818" max="2818" width="56" style="297" customWidth="1"/>
    <col min="2819" max="2819" width="4.125" style="297" customWidth="1"/>
    <col min="2820" max="2820" width="15.625" style="297" customWidth="1"/>
    <col min="2821" max="2821" width="30.625" style="297" customWidth="1"/>
    <col min="2822" max="3072" width="9" style="297"/>
    <col min="3073" max="3073" width="23.625" style="297" customWidth="1"/>
    <col min="3074" max="3074" width="56" style="297" customWidth="1"/>
    <col min="3075" max="3075" width="4.125" style="297" customWidth="1"/>
    <col min="3076" max="3076" width="15.625" style="297" customWidth="1"/>
    <col min="3077" max="3077" width="30.625" style="297" customWidth="1"/>
    <col min="3078" max="3328" width="9" style="297"/>
    <col min="3329" max="3329" width="23.625" style="297" customWidth="1"/>
    <col min="3330" max="3330" width="56" style="297" customWidth="1"/>
    <col min="3331" max="3331" width="4.125" style="297" customWidth="1"/>
    <col min="3332" max="3332" width="15.625" style="297" customWidth="1"/>
    <col min="3333" max="3333" width="30.625" style="297" customWidth="1"/>
    <col min="3334" max="3584" width="9" style="297"/>
    <col min="3585" max="3585" width="23.625" style="297" customWidth="1"/>
    <col min="3586" max="3586" width="56" style="297" customWidth="1"/>
    <col min="3587" max="3587" width="4.125" style="297" customWidth="1"/>
    <col min="3588" max="3588" width="15.625" style="297" customWidth="1"/>
    <col min="3589" max="3589" width="30.625" style="297" customWidth="1"/>
    <col min="3590" max="3840" width="9" style="297"/>
    <col min="3841" max="3841" width="23.625" style="297" customWidth="1"/>
    <col min="3842" max="3842" width="56" style="297" customWidth="1"/>
    <col min="3843" max="3843" width="4.125" style="297" customWidth="1"/>
    <col min="3844" max="3844" width="15.625" style="297" customWidth="1"/>
    <col min="3845" max="3845" width="30.625" style="297" customWidth="1"/>
    <col min="3846" max="4096" width="9" style="297"/>
    <col min="4097" max="4097" width="23.625" style="297" customWidth="1"/>
    <col min="4098" max="4098" width="56" style="297" customWidth="1"/>
    <col min="4099" max="4099" width="4.125" style="297" customWidth="1"/>
    <col min="4100" max="4100" width="15.625" style="297" customWidth="1"/>
    <col min="4101" max="4101" width="30.625" style="297" customWidth="1"/>
    <col min="4102" max="4352" width="9" style="297"/>
    <col min="4353" max="4353" width="23.625" style="297" customWidth="1"/>
    <col min="4354" max="4354" width="56" style="297" customWidth="1"/>
    <col min="4355" max="4355" width="4.125" style="297" customWidth="1"/>
    <col min="4356" max="4356" width="15.625" style="297" customWidth="1"/>
    <col min="4357" max="4357" width="30.625" style="297" customWidth="1"/>
    <col min="4358" max="4608" width="9" style="297"/>
    <col min="4609" max="4609" width="23.625" style="297" customWidth="1"/>
    <col min="4610" max="4610" width="56" style="297" customWidth="1"/>
    <col min="4611" max="4611" width="4.125" style="297" customWidth="1"/>
    <col min="4612" max="4612" width="15.625" style="297" customWidth="1"/>
    <col min="4613" max="4613" width="30.625" style="297" customWidth="1"/>
    <col min="4614" max="4864" width="9" style="297"/>
    <col min="4865" max="4865" width="23.625" style="297" customWidth="1"/>
    <col min="4866" max="4866" width="56" style="297" customWidth="1"/>
    <col min="4867" max="4867" width="4.125" style="297" customWidth="1"/>
    <col min="4868" max="4868" width="15.625" style="297" customWidth="1"/>
    <col min="4869" max="4869" width="30.625" style="297" customWidth="1"/>
    <col min="4870" max="5120" width="9" style="297"/>
    <col min="5121" max="5121" width="23.625" style="297" customWidth="1"/>
    <col min="5122" max="5122" width="56" style="297" customWidth="1"/>
    <col min="5123" max="5123" width="4.125" style="297" customWidth="1"/>
    <col min="5124" max="5124" width="15.625" style="297" customWidth="1"/>
    <col min="5125" max="5125" width="30.625" style="297" customWidth="1"/>
    <col min="5126" max="5376" width="9" style="297"/>
    <col min="5377" max="5377" width="23.625" style="297" customWidth="1"/>
    <col min="5378" max="5378" width="56" style="297" customWidth="1"/>
    <col min="5379" max="5379" width="4.125" style="297" customWidth="1"/>
    <col min="5380" max="5380" width="15.625" style="297" customWidth="1"/>
    <col min="5381" max="5381" width="30.625" style="297" customWidth="1"/>
    <col min="5382" max="5632" width="9" style="297"/>
    <col min="5633" max="5633" width="23.625" style="297" customWidth="1"/>
    <col min="5634" max="5634" width="56" style="297" customWidth="1"/>
    <col min="5635" max="5635" width="4.125" style="297" customWidth="1"/>
    <col min="5636" max="5636" width="15.625" style="297" customWidth="1"/>
    <col min="5637" max="5637" width="30.625" style="297" customWidth="1"/>
    <col min="5638" max="5888" width="9" style="297"/>
    <col min="5889" max="5889" width="23.625" style="297" customWidth="1"/>
    <col min="5890" max="5890" width="56" style="297" customWidth="1"/>
    <col min="5891" max="5891" width="4.125" style="297" customWidth="1"/>
    <col min="5892" max="5892" width="15.625" style="297" customWidth="1"/>
    <col min="5893" max="5893" width="30.625" style="297" customWidth="1"/>
    <col min="5894" max="6144" width="9" style="297"/>
    <col min="6145" max="6145" width="23.625" style="297" customWidth="1"/>
    <col min="6146" max="6146" width="56" style="297" customWidth="1"/>
    <col min="6147" max="6147" width="4.125" style="297" customWidth="1"/>
    <col min="6148" max="6148" width="15.625" style="297" customWidth="1"/>
    <col min="6149" max="6149" width="30.625" style="297" customWidth="1"/>
    <col min="6150" max="6400" width="9" style="297"/>
    <col min="6401" max="6401" width="23.625" style="297" customWidth="1"/>
    <col min="6402" max="6402" width="56" style="297" customWidth="1"/>
    <col min="6403" max="6403" width="4.125" style="297" customWidth="1"/>
    <col min="6404" max="6404" width="15.625" style="297" customWidth="1"/>
    <col min="6405" max="6405" width="30.625" style="297" customWidth="1"/>
    <col min="6406" max="6656" width="9" style="297"/>
    <col min="6657" max="6657" width="23.625" style="297" customWidth="1"/>
    <col min="6658" max="6658" width="56" style="297" customWidth="1"/>
    <col min="6659" max="6659" width="4.125" style="297" customWidth="1"/>
    <col min="6660" max="6660" width="15.625" style="297" customWidth="1"/>
    <col min="6661" max="6661" width="30.625" style="297" customWidth="1"/>
    <col min="6662" max="6912" width="9" style="297"/>
    <col min="6913" max="6913" width="23.625" style="297" customWidth="1"/>
    <col min="6914" max="6914" width="56" style="297" customWidth="1"/>
    <col min="6915" max="6915" width="4.125" style="297" customWidth="1"/>
    <col min="6916" max="6916" width="15.625" style="297" customWidth="1"/>
    <col min="6917" max="6917" width="30.625" style="297" customWidth="1"/>
    <col min="6918" max="7168" width="9" style="297"/>
    <col min="7169" max="7169" width="23.625" style="297" customWidth="1"/>
    <col min="7170" max="7170" width="56" style="297" customWidth="1"/>
    <col min="7171" max="7171" width="4.125" style="297" customWidth="1"/>
    <col min="7172" max="7172" width="15.625" style="297" customWidth="1"/>
    <col min="7173" max="7173" width="30.625" style="297" customWidth="1"/>
    <col min="7174" max="7424" width="9" style="297"/>
    <col min="7425" max="7425" width="23.625" style="297" customWidth="1"/>
    <col min="7426" max="7426" width="56" style="297" customWidth="1"/>
    <col min="7427" max="7427" width="4.125" style="297" customWidth="1"/>
    <col min="7428" max="7428" width="15.625" style="297" customWidth="1"/>
    <col min="7429" max="7429" width="30.625" style="297" customWidth="1"/>
    <col min="7430" max="7680" width="9" style="297"/>
    <col min="7681" max="7681" width="23.625" style="297" customWidth="1"/>
    <col min="7682" max="7682" width="56" style="297" customWidth="1"/>
    <col min="7683" max="7683" width="4.125" style="297" customWidth="1"/>
    <col min="7684" max="7684" width="15.625" style="297" customWidth="1"/>
    <col min="7685" max="7685" width="30.625" style="297" customWidth="1"/>
    <col min="7686" max="7936" width="9" style="297"/>
    <col min="7937" max="7937" width="23.625" style="297" customWidth="1"/>
    <col min="7938" max="7938" width="56" style="297" customWidth="1"/>
    <col min="7939" max="7939" width="4.125" style="297" customWidth="1"/>
    <col min="7940" max="7940" width="15.625" style="297" customWidth="1"/>
    <col min="7941" max="7941" width="30.625" style="297" customWidth="1"/>
    <col min="7942" max="8192" width="9" style="297"/>
    <col min="8193" max="8193" width="23.625" style="297" customWidth="1"/>
    <col min="8194" max="8194" width="56" style="297" customWidth="1"/>
    <col min="8195" max="8195" width="4.125" style="297" customWidth="1"/>
    <col min="8196" max="8196" width="15.625" style="297" customWidth="1"/>
    <col min="8197" max="8197" width="30.625" style="297" customWidth="1"/>
    <col min="8198" max="8448" width="9" style="297"/>
    <col min="8449" max="8449" width="23.625" style="297" customWidth="1"/>
    <col min="8450" max="8450" width="56" style="297" customWidth="1"/>
    <col min="8451" max="8451" width="4.125" style="297" customWidth="1"/>
    <col min="8452" max="8452" width="15.625" style="297" customWidth="1"/>
    <col min="8453" max="8453" width="30.625" style="297" customWidth="1"/>
    <col min="8454" max="8704" width="9" style="297"/>
    <col min="8705" max="8705" width="23.625" style="297" customWidth="1"/>
    <col min="8706" max="8706" width="56" style="297" customWidth="1"/>
    <col min="8707" max="8707" width="4.125" style="297" customWidth="1"/>
    <col min="8708" max="8708" width="15.625" style="297" customWidth="1"/>
    <col min="8709" max="8709" width="30.625" style="297" customWidth="1"/>
    <col min="8710" max="8960" width="9" style="297"/>
    <col min="8961" max="8961" width="23.625" style="297" customWidth="1"/>
    <col min="8962" max="8962" width="56" style="297" customWidth="1"/>
    <col min="8963" max="8963" width="4.125" style="297" customWidth="1"/>
    <col min="8964" max="8964" width="15.625" style="297" customWidth="1"/>
    <col min="8965" max="8965" width="30.625" style="297" customWidth="1"/>
    <col min="8966" max="9216" width="9" style="297"/>
    <col min="9217" max="9217" width="23.625" style="297" customWidth="1"/>
    <col min="9218" max="9218" width="56" style="297" customWidth="1"/>
    <col min="9219" max="9219" width="4.125" style="297" customWidth="1"/>
    <col min="9220" max="9220" width="15.625" style="297" customWidth="1"/>
    <col min="9221" max="9221" width="30.625" style="297" customWidth="1"/>
    <col min="9222" max="9472" width="9" style="297"/>
    <col min="9473" max="9473" width="23.625" style="297" customWidth="1"/>
    <col min="9474" max="9474" width="56" style="297" customWidth="1"/>
    <col min="9475" max="9475" width="4.125" style="297" customWidth="1"/>
    <col min="9476" max="9476" width="15.625" style="297" customWidth="1"/>
    <col min="9477" max="9477" width="30.625" style="297" customWidth="1"/>
    <col min="9478" max="9728" width="9" style="297"/>
    <col min="9729" max="9729" width="23.625" style="297" customWidth="1"/>
    <col min="9730" max="9730" width="56" style="297" customWidth="1"/>
    <col min="9731" max="9731" width="4.125" style="297" customWidth="1"/>
    <col min="9732" max="9732" width="15.625" style="297" customWidth="1"/>
    <col min="9733" max="9733" width="30.625" style="297" customWidth="1"/>
    <col min="9734" max="9984" width="9" style="297"/>
    <col min="9985" max="9985" width="23.625" style="297" customWidth="1"/>
    <col min="9986" max="9986" width="56" style="297" customWidth="1"/>
    <col min="9987" max="9987" width="4.125" style="297" customWidth="1"/>
    <col min="9988" max="9988" width="15.625" style="297" customWidth="1"/>
    <col min="9989" max="9989" width="30.625" style="297" customWidth="1"/>
    <col min="9990" max="10240" width="9" style="297"/>
    <col min="10241" max="10241" width="23.625" style="297" customWidth="1"/>
    <col min="10242" max="10242" width="56" style="297" customWidth="1"/>
    <col min="10243" max="10243" width="4.125" style="297" customWidth="1"/>
    <col min="10244" max="10244" width="15.625" style="297" customWidth="1"/>
    <col min="10245" max="10245" width="30.625" style="297" customWidth="1"/>
    <col min="10246" max="10496" width="9" style="297"/>
    <col min="10497" max="10497" width="23.625" style="297" customWidth="1"/>
    <col min="10498" max="10498" width="56" style="297" customWidth="1"/>
    <col min="10499" max="10499" width="4.125" style="297" customWidth="1"/>
    <col min="10500" max="10500" width="15.625" style="297" customWidth="1"/>
    <col min="10501" max="10501" width="30.625" style="297" customWidth="1"/>
    <col min="10502" max="10752" width="9" style="297"/>
    <col min="10753" max="10753" width="23.625" style="297" customWidth="1"/>
    <col min="10754" max="10754" width="56" style="297" customWidth="1"/>
    <col min="10755" max="10755" width="4.125" style="297" customWidth="1"/>
    <col min="10756" max="10756" width="15.625" style="297" customWidth="1"/>
    <col min="10757" max="10757" width="30.625" style="297" customWidth="1"/>
    <col min="10758" max="11008" width="9" style="297"/>
    <col min="11009" max="11009" width="23.625" style="297" customWidth="1"/>
    <col min="11010" max="11010" width="56" style="297" customWidth="1"/>
    <col min="11011" max="11011" width="4.125" style="297" customWidth="1"/>
    <col min="11012" max="11012" width="15.625" style="297" customWidth="1"/>
    <col min="11013" max="11013" width="30.625" style="297" customWidth="1"/>
    <col min="11014" max="11264" width="9" style="297"/>
    <col min="11265" max="11265" width="23.625" style="297" customWidth="1"/>
    <col min="11266" max="11266" width="56" style="297" customWidth="1"/>
    <col min="11267" max="11267" width="4.125" style="297" customWidth="1"/>
    <col min="11268" max="11268" width="15.625" style="297" customWidth="1"/>
    <col min="11269" max="11269" width="30.625" style="297" customWidth="1"/>
    <col min="11270" max="11520" width="9" style="297"/>
    <col min="11521" max="11521" width="23.625" style="297" customWidth="1"/>
    <col min="11522" max="11522" width="56" style="297" customWidth="1"/>
    <col min="11523" max="11523" width="4.125" style="297" customWidth="1"/>
    <col min="11524" max="11524" width="15.625" style="297" customWidth="1"/>
    <col min="11525" max="11525" width="30.625" style="297" customWidth="1"/>
    <col min="11526" max="11776" width="9" style="297"/>
    <col min="11777" max="11777" width="23.625" style="297" customWidth="1"/>
    <col min="11778" max="11778" width="56" style="297" customWidth="1"/>
    <col min="11779" max="11779" width="4.125" style="297" customWidth="1"/>
    <col min="11780" max="11780" width="15.625" style="297" customWidth="1"/>
    <col min="11781" max="11781" width="30.625" style="297" customWidth="1"/>
    <col min="11782" max="12032" width="9" style="297"/>
    <col min="12033" max="12033" width="23.625" style="297" customWidth="1"/>
    <col min="12034" max="12034" width="56" style="297" customWidth="1"/>
    <col min="12035" max="12035" width="4.125" style="297" customWidth="1"/>
    <col min="12036" max="12036" width="15.625" style="297" customWidth="1"/>
    <col min="12037" max="12037" width="30.625" style="297" customWidth="1"/>
    <col min="12038" max="12288" width="9" style="297"/>
    <col min="12289" max="12289" width="23.625" style="297" customWidth="1"/>
    <col min="12290" max="12290" width="56" style="297" customWidth="1"/>
    <col min="12291" max="12291" width="4.125" style="297" customWidth="1"/>
    <col min="12292" max="12292" width="15.625" style="297" customWidth="1"/>
    <col min="12293" max="12293" width="30.625" style="297" customWidth="1"/>
    <col min="12294" max="12544" width="9" style="297"/>
    <col min="12545" max="12545" width="23.625" style="297" customWidth="1"/>
    <col min="12546" max="12546" width="56" style="297" customWidth="1"/>
    <col min="12547" max="12547" width="4.125" style="297" customWidth="1"/>
    <col min="12548" max="12548" width="15.625" style="297" customWidth="1"/>
    <col min="12549" max="12549" width="30.625" style="297" customWidth="1"/>
    <col min="12550" max="12800" width="9" style="297"/>
    <col min="12801" max="12801" width="23.625" style="297" customWidth="1"/>
    <col min="12802" max="12802" width="56" style="297" customWidth="1"/>
    <col min="12803" max="12803" width="4.125" style="297" customWidth="1"/>
    <col min="12804" max="12804" width="15.625" style="297" customWidth="1"/>
    <col min="12805" max="12805" width="30.625" style="297" customWidth="1"/>
    <col min="12806" max="13056" width="9" style="297"/>
    <col min="13057" max="13057" width="23.625" style="297" customWidth="1"/>
    <col min="13058" max="13058" width="56" style="297" customWidth="1"/>
    <col min="13059" max="13059" width="4.125" style="297" customWidth="1"/>
    <col min="13060" max="13060" width="15.625" style="297" customWidth="1"/>
    <col min="13061" max="13061" width="30.625" style="297" customWidth="1"/>
    <col min="13062" max="13312" width="9" style="297"/>
    <col min="13313" max="13313" width="23.625" style="297" customWidth="1"/>
    <col min="13314" max="13314" width="56" style="297" customWidth="1"/>
    <col min="13315" max="13315" width="4.125" style="297" customWidth="1"/>
    <col min="13316" max="13316" width="15.625" style="297" customWidth="1"/>
    <col min="13317" max="13317" width="30.625" style="297" customWidth="1"/>
    <col min="13318" max="13568" width="9" style="297"/>
    <col min="13569" max="13569" width="23.625" style="297" customWidth="1"/>
    <col min="13570" max="13570" width="56" style="297" customWidth="1"/>
    <col min="13571" max="13571" width="4.125" style="297" customWidth="1"/>
    <col min="13572" max="13572" width="15.625" style="297" customWidth="1"/>
    <col min="13573" max="13573" width="30.625" style="297" customWidth="1"/>
    <col min="13574" max="13824" width="9" style="297"/>
    <col min="13825" max="13825" width="23.625" style="297" customWidth="1"/>
    <col min="13826" max="13826" width="56" style="297" customWidth="1"/>
    <col min="13827" max="13827" width="4.125" style="297" customWidth="1"/>
    <col min="13828" max="13828" width="15.625" style="297" customWidth="1"/>
    <col min="13829" max="13829" width="30.625" style="297" customWidth="1"/>
    <col min="13830" max="14080" width="9" style="297"/>
    <col min="14081" max="14081" width="23.625" style="297" customWidth="1"/>
    <col min="14082" max="14082" width="56" style="297" customWidth="1"/>
    <col min="14083" max="14083" width="4.125" style="297" customWidth="1"/>
    <col min="14084" max="14084" width="15.625" style="297" customWidth="1"/>
    <col min="14085" max="14085" width="30.625" style="297" customWidth="1"/>
    <col min="14086" max="14336" width="9" style="297"/>
    <col min="14337" max="14337" width="23.625" style="297" customWidth="1"/>
    <col min="14338" max="14338" width="56" style="297" customWidth="1"/>
    <col min="14339" max="14339" width="4.125" style="297" customWidth="1"/>
    <col min="14340" max="14340" width="15.625" style="297" customWidth="1"/>
    <col min="14341" max="14341" width="30.625" style="297" customWidth="1"/>
    <col min="14342" max="14592" width="9" style="297"/>
    <col min="14593" max="14593" width="23.625" style="297" customWidth="1"/>
    <col min="14594" max="14594" width="56" style="297" customWidth="1"/>
    <col min="14595" max="14595" width="4.125" style="297" customWidth="1"/>
    <col min="14596" max="14596" width="15.625" style="297" customWidth="1"/>
    <col min="14597" max="14597" width="30.625" style="297" customWidth="1"/>
    <col min="14598" max="14848" width="9" style="297"/>
    <col min="14849" max="14849" width="23.625" style="297" customWidth="1"/>
    <col min="14850" max="14850" width="56" style="297" customWidth="1"/>
    <col min="14851" max="14851" width="4.125" style="297" customWidth="1"/>
    <col min="14852" max="14852" width="15.625" style="297" customWidth="1"/>
    <col min="14853" max="14853" width="30.625" style="297" customWidth="1"/>
    <col min="14854" max="15104" width="9" style="297"/>
    <col min="15105" max="15105" width="23.625" style="297" customWidth="1"/>
    <col min="15106" max="15106" width="56" style="297" customWidth="1"/>
    <col min="15107" max="15107" width="4.125" style="297" customWidth="1"/>
    <col min="15108" max="15108" width="15.625" style="297" customWidth="1"/>
    <col min="15109" max="15109" width="30.625" style="297" customWidth="1"/>
    <col min="15110" max="15360" width="9" style="297"/>
    <col min="15361" max="15361" width="23.625" style="297" customWidth="1"/>
    <col min="15362" max="15362" width="56" style="297" customWidth="1"/>
    <col min="15363" max="15363" width="4.125" style="297" customWidth="1"/>
    <col min="15364" max="15364" width="15.625" style="297" customWidth="1"/>
    <col min="15365" max="15365" width="30.625" style="297" customWidth="1"/>
    <col min="15366" max="15616" width="9" style="297"/>
    <col min="15617" max="15617" width="23.625" style="297" customWidth="1"/>
    <col min="15618" max="15618" width="56" style="297" customWidth="1"/>
    <col min="15619" max="15619" width="4.125" style="297" customWidth="1"/>
    <col min="15620" max="15620" width="15.625" style="297" customWidth="1"/>
    <col min="15621" max="15621" width="30.625" style="297" customWidth="1"/>
    <col min="15622" max="15872" width="9" style="297"/>
    <col min="15873" max="15873" width="23.625" style="297" customWidth="1"/>
    <col min="15874" max="15874" width="56" style="297" customWidth="1"/>
    <col min="15875" max="15875" width="4.125" style="297" customWidth="1"/>
    <col min="15876" max="15876" width="15.625" style="297" customWidth="1"/>
    <col min="15877" max="15877" width="30.625" style="297" customWidth="1"/>
    <col min="15878" max="16128" width="9" style="297"/>
    <col min="16129" max="16129" width="23.625" style="297" customWidth="1"/>
    <col min="16130" max="16130" width="56" style="297" customWidth="1"/>
    <col min="16131" max="16131" width="4.125" style="297" customWidth="1"/>
    <col min="16132" max="16132" width="15.625" style="297" customWidth="1"/>
    <col min="16133" max="16133" width="30.625" style="297" customWidth="1"/>
    <col min="16134" max="16384" width="9" style="297"/>
  </cols>
  <sheetData>
    <row r="1" spans="1:5" ht="30" customHeight="1" x14ac:dyDescent="0.15">
      <c r="A1" s="584" t="s">
        <v>0</v>
      </c>
      <c r="B1" s="584"/>
      <c r="C1" s="584"/>
      <c r="D1" s="584"/>
      <c r="E1" s="584"/>
    </row>
    <row r="2" spans="1:5" ht="21.75" customHeight="1" x14ac:dyDescent="0.15">
      <c r="A2" s="298" t="s">
        <v>1</v>
      </c>
      <c r="B2" s="299" t="s">
        <v>2</v>
      </c>
      <c r="C2" s="585" t="s">
        <v>3</v>
      </c>
      <c r="D2" s="586"/>
      <c r="E2" s="300"/>
    </row>
    <row r="3" spans="1:5" s="306" customFormat="1" ht="20.25" customHeight="1" x14ac:dyDescent="0.15">
      <c r="A3" s="301" t="s">
        <v>313</v>
      </c>
      <c r="B3" s="302" t="s">
        <v>314</v>
      </c>
      <c r="C3" s="303" t="s">
        <v>4</v>
      </c>
      <c r="D3" s="304" t="s">
        <v>5</v>
      </c>
      <c r="E3" s="305"/>
    </row>
    <row r="4" spans="1:5" ht="27" x14ac:dyDescent="0.15">
      <c r="A4" s="307" t="s">
        <v>315</v>
      </c>
      <c r="B4" s="308" t="s">
        <v>316</v>
      </c>
      <c r="C4" s="309" t="s">
        <v>4</v>
      </c>
      <c r="D4" s="310" t="s">
        <v>317</v>
      </c>
      <c r="E4" s="311"/>
    </row>
    <row r="5" spans="1:5" s="306" customFormat="1" ht="27" x14ac:dyDescent="0.15">
      <c r="A5" s="301" t="s">
        <v>318</v>
      </c>
      <c r="B5" s="302" t="s">
        <v>319</v>
      </c>
      <c r="C5" s="303" t="s">
        <v>4</v>
      </c>
      <c r="D5" s="304" t="s">
        <v>317</v>
      </c>
      <c r="E5" s="305"/>
    </row>
    <row r="6" spans="1:5" s="306" customFormat="1" ht="27.75" customHeight="1" x14ac:dyDescent="0.15">
      <c r="A6" s="307" t="s">
        <v>75</v>
      </c>
      <c r="B6" s="308" t="s">
        <v>320</v>
      </c>
      <c r="C6" s="309" t="s">
        <v>46</v>
      </c>
      <c r="D6" s="310" t="s">
        <v>5</v>
      </c>
      <c r="E6" s="312"/>
    </row>
    <row r="7" spans="1:5" s="306" customFormat="1" ht="42" customHeight="1" x14ac:dyDescent="0.15">
      <c r="A7" s="575" t="s">
        <v>76</v>
      </c>
      <c r="B7" s="313" t="s">
        <v>321</v>
      </c>
      <c r="C7" s="314" t="s">
        <v>46</v>
      </c>
      <c r="D7" s="315" t="s">
        <v>5</v>
      </c>
      <c r="E7" s="316"/>
    </row>
    <row r="8" spans="1:5" s="306" customFormat="1" ht="44.25" customHeight="1" x14ac:dyDescent="0.15">
      <c r="A8" s="577"/>
      <c r="B8" s="317" t="s">
        <v>322</v>
      </c>
      <c r="C8" s="318" t="s">
        <v>46</v>
      </c>
      <c r="D8" s="319" t="s">
        <v>5</v>
      </c>
      <c r="E8" s="320"/>
    </row>
    <row r="9" spans="1:5" s="306" customFormat="1" ht="43.5" customHeight="1" x14ac:dyDescent="0.15">
      <c r="A9" s="587" t="s">
        <v>323</v>
      </c>
      <c r="B9" s="321" t="s">
        <v>324</v>
      </c>
      <c r="C9" s="322" t="s">
        <v>4</v>
      </c>
      <c r="D9" s="323" t="s">
        <v>5</v>
      </c>
      <c r="E9" s="324"/>
    </row>
    <row r="10" spans="1:5" s="306" customFormat="1" ht="43.5" customHeight="1" x14ac:dyDescent="0.15">
      <c r="A10" s="583"/>
      <c r="B10" s="325" t="s">
        <v>325</v>
      </c>
      <c r="C10" s="326" t="s">
        <v>4</v>
      </c>
      <c r="D10" s="327" t="s">
        <v>5</v>
      </c>
      <c r="E10" s="328"/>
    </row>
    <row r="11" spans="1:5" ht="71.25" customHeight="1" x14ac:dyDescent="0.15">
      <c r="A11" s="329" t="s">
        <v>326</v>
      </c>
      <c r="B11" s="302" t="s">
        <v>327</v>
      </c>
      <c r="C11" s="330" t="s">
        <v>4</v>
      </c>
      <c r="D11" s="331" t="s">
        <v>5</v>
      </c>
      <c r="E11" s="332" t="s">
        <v>328</v>
      </c>
    </row>
    <row r="12" spans="1:5" s="306" customFormat="1" ht="18" customHeight="1" x14ac:dyDescent="0.15">
      <c r="A12" s="587" t="s">
        <v>329</v>
      </c>
      <c r="B12" s="321" t="s">
        <v>330</v>
      </c>
      <c r="C12" s="322" t="s">
        <v>4</v>
      </c>
      <c r="D12" s="323" t="s">
        <v>5</v>
      </c>
      <c r="E12" s="324"/>
    </row>
    <row r="13" spans="1:5" s="306" customFormat="1" ht="18" customHeight="1" x14ac:dyDescent="0.15">
      <c r="A13" s="576"/>
      <c r="B13" s="333" t="s">
        <v>7</v>
      </c>
      <c r="C13" s="334" t="s">
        <v>4</v>
      </c>
      <c r="D13" s="335" t="s">
        <v>317</v>
      </c>
      <c r="E13" s="336"/>
    </row>
    <row r="14" spans="1:5" s="306" customFormat="1" ht="18" customHeight="1" x14ac:dyDescent="0.15">
      <c r="A14" s="576"/>
      <c r="B14" s="333" t="s">
        <v>44</v>
      </c>
      <c r="C14" s="334" t="s">
        <v>4</v>
      </c>
      <c r="D14" s="335" t="s">
        <v>317</v>
      </c>
      <c r="E14" s="336"/>
    </row>
    <row r="15" spans="1:5" s="306" customFormat="1" ht="18" customHeight="1" x14ac:dyDescent="0.15">
      <c r="A15" s="576"/>
      <c r="B15" s="333" t="s">
        <v>77</v>
      </c>
      <c r="C15" s="334" t="s">
        <v>4</v>
      </c>
      <c r="D15" s="335" t="s">
        <v>317</v>
      </c>
      <c r="E15" s="336"/>
    </row>
    <row r="16" spans="1:5" s="306" customFormat="1" ht="18" customHeight="1" x14ac:dyDescent="0.15">
      <c r="A16" s="576"/>
      <c r="B16" s="333" t="s">
        <v>59</v>
      </c>
      <c r="C16" s="334" t="s">
        <v>4</v>
      </c>
      <c r="D16" s="335" t="s">
        <v>317</v>
      </c>
      <c r="E16" s="336"/>
    </row>
    <row r="17" spans="1:5" s="306" customFormat="1" ht="18" customHeight="1" x14ac:dyDescent="0.15">
      <c r="A17" s="577"/>
      <c r="B17" s="317" t="s">
        <v>78</v>
      </c>
      <c r="C17" s="318" t="s">
        <v>46</v>
      </c>
      <c r="D17" s="319" t="s">
        <v>317</v>
      </c>
      <c r="E17" s="320"/>
    </row>
    <row r="18" spans="1:5" s="306" customFormat="1" ht="30" customHeight="1" x14ac:dyDescent="0.15">
      <c r="A18" s="575" t="s">
        <v>331</v>
      </c>
      <c r="B18" s="313" t="s">
        <v>79</v>
      </c>
      <c r="C18" s="314" t="s">
        <v>4</v>
      </c>
      <c r="D18" s="315" t="s">
        <v>317</v>
      </c>
      <c r="E18" s="316"/>
    </row>
    <row r="19" spans="1:5" s="306" customFormat="1" ht="46.5" customHeight="1" x14ac:dyDescent="0.15">
      <c r="A19" s="576"/>
      <c r="B19" s="333" t="s">
        <v>80</v>
      </c>
      <c r="C19" s="334" t="s">
        <v>4</v>
      </c>
      <c r="D19" s="335" t="s">
        <v>317</v>
      </c>
      <c r="E19" s="336"/>
    </row>
    <row r="20" spans="1:5" s="306" customFormat="1" ht="33" customHeight="1" x14ac:dyDescent="0.15">
      <c r="A20" s="576"/>
      <c r="B20" s="333" t="s">
        <v>81</v>
      </c>
      <c r="C20" s="334" t="s">
        <v>4</v>
      </c>
      <c r="D20" s="335" t="s">
        <v>317</v>
      </c>
      <c r="E20" s="336"/>
    </row>
    <row r="21" spans="1:5" s="306" customFormat="1" ht="47.25" customHeight="1" x14ac:dyDescent="0.15">
      <c r="A21" s="577"/>
      <c r="B21" s="317" t="s">
        <v>82</v>
      </c>
      <c r="C21" s="318" t="s">
        <v>4</v>
      </c>
      <c r="D21" s="319" t="s">
        <v>317</v>
      </c>
      <c r="E21" s="320"/>
    </row>
    <row r="22" spans="1:5" s="306" customFormat="1" ht="18.75" customHeight="1" x14ac:dyDescent="0.15">
      <c r="A22" s="587" t="s">
        <v>67</v>
      </c>
      <c r="B22" s="321" t="s">
        <v>332</v>
      </c>
      <c r="C22" s="322" t="s">
        <v>4</v>
      </c>
      <c r="D22" s="323" t="s">
        <v>5</v>
      </c>
      <c r="E22" s="324"/>
    </row>
    <row r="23" spans="1:5" s="306" customFormat="1" ht="31.5" customHeight="1" x14ac:dyDescent="0.15">
      <c r="A23" s="576"/>
      <c r="B23" s="333" t="s">
        <v>333</v>
      </c>
      <c r="C23" s="334" t="s">
        <v>4</v>
      </c>
      <c r="D23" s="335" t="s">
        <v>317</v>
      </c>
      <c r="E23" s="336"/>
    </row>
    <row r="24" spans="1:5" s="306" customFormat="1" ht="18.75" customHeight="1" x14ac:dyDescent="0.15">
      <c r="A24" s="583"/>
      <c r="B24" s="325" t="s">
        <v>334</v>
      </c>
      <c r="C24" s="326" t="s">
        <v>4</v>
      </c>
      <c r="D24" s="327" t="s">
        <v>5</v>
      </c>
      <c r="E24" s="328"/>
    </row>
    <row r="25" spans="1:5" ht="38.25" customHeight="1" x14ac:dyDescent="0.15">
      <c r="A25" s="337" t="s">
        <v>18</v>
      </c>
      <c r="B25" s="338" t="s">
        <v>335</v>
      </c>
      <c r="C25" s="303" t="s">
        <v>4</v>
      </c>
      <c r="D25" s="304" t="s">
        <v>5</v>
      </c>
      <c r="E25" s="339"/>
    </row>
    <row r="26" spans="1:5" s="306" customFormat="1" ht="33.75" customHeight="1" x14ac:dyDescent="0.15">
      <c r="A26" s="587" t="s">
        <v>336</v>
      </c>
      <c r="B26" s="321" t="s">
        <v>337</v>
      </c>
      <c r="C26" s="322" t="s">
        <v>4</v>
      </c>
      <c r="D26" s="323" t="s">
        <v>5</v>
      </c>
      <c r="E26" s="324"/>
    </row>
    <row r="27" spans="1:5" s="306" customFormat="1" ht="19.5" customHeight="1" x14ac:dyDescent="0.15">
      <c r="A27" s="577"/>
      <c r="B27" s="317" t="s">
        <v>338</v>
      </c>
      <c r="C27" s="318" t="s">
        <v>4</v>
      </c>
      <c r="D27" s="319" t="s">
        <v>5</v>
      </c>
      <c r="E27" s="320"/>
    </row>
    <row r="28" spans="1:5" s="306" customFormat="1" ht="34.5" customHeight="1" x14ac:dyDescent="0.15">
      <c r="A28" s="575" t="s">
        <v>339</v>
      </c>
      <c r="B28" s="313" t="s">
        <v>337</v>
      </c>
      <c r="C28" s="314" t="s">
        <v>4</v>
      </c>
      <c r="D28" s="315" t="s">
        <v>5</v>
      </c>
      <c r="E28" s="316"/>
    </row>
    <row r="29" spans="1:5" s="306" customFormat="1" ht="75" customHeight="1" x14ac:dyDescent="0.15">
      <c r="A29" s="576"/>
      <c r="B29" s="333" t="s">
        <v>340</v>
      </c>
      <c r="C29" s="334" t="s">
        <v>4</v>
      </c>
      <c r="D29" s="335" t="s">
        <v>5</v>
      </c>
      <c r="E29" s="336"/>
    </row>
    <row r="30" spans="1:5" s="306" customFormat="1" ht="112.5" customHeight="1" x14ac:dyDescent="0.15">
      <c r="A30" s="576"/>
      <c r="B30" s="333" t="s">
        <v>341</v>
      </c>
      <c r="C30" s="334" t="s">
        <v>4</v>
      </c>
      <c r="D30" s="335" t="s">
        <v>5</v>
      </c>
      <c r="E30" s="336"/>
    </row>
    <row r="31" spans="1:5" s="306" customFormat="1" ht="124.5" customHeight="1" x14ac:dyDescent="0.15">
      <c r="A31" s="576"/>
      <c r="B31" s="333" t="s">
        <v>342</v>
      </c>
      <c r="C31" s="334" t="s">
        <v>4</v>
      </c>
      <c r="D31" s="335" t="s">
        <v>5</v>
      </c>
      <c r="E31" s="336"/>
    </row>
    <row r="32" spans="1:5" s="306" customFormat="1" ht="74.25" customHeight="1" x14ac:dyDescent="0.15">
      <c r="A32" s="576"/>
      <c r="B32" s="333" t="s">
        <v>343</v>
      </c>
      <c r="C32" s="334" t="s">
        <v>4</v>
      </c>
      <c r="D32" s="335" t="s">
        <v>5</v>
      </c>
      <c r="E32" s="336"/>
    </row>
    <row r="33" spans="1:5" s="306" customFormat="1" ht="31.5" customHeight="1" x14ac:dyDescent="0.15">
      <c r="A33" s="583"/>
      <c r="B33" s="325" t="s">
        <v>344</v>
      </c>
      <c r="C33" s="334" t="s">
        <v>4</v>
      </c>
      <c r="D33" s="335" t="s">
        <v>5</v>
      </c>
      <c r="E33" s="328"/>
    </row>
    <row r="34" spans="1:5" s="306" customFormat="1" ht="75.75" customHeight="1" x14ac:dyDescent="0.15">
      <c r="A34" s="577"/>
      <c r="B34" s="317" t="s">
        <v>345</v>
      </c>
      <c r="C34" s="318" t="s">
        <v>4</v>
      </c>
      <c r="D34" s="319" t="s">
        <v>5</v>
      </c>
      <c r="E34" s="320"/>
    </row>
    <row r="35" spans="1:5" s="306" customFormat="1" ht="46.5" customHeight="1" x14ac:dyDescent="0.15">
      <c r="A35" s="581" t="s">
        <v>83</v>
      </c>
      <c r="B35" s="313" t="s">
        <v>346</v>
      </c>
      <c r="C35" s="314" t="s">
        <v>4</v>
      </c>
      <c r="D35" s="315" t="s">
        <v>317</v>
      </c>
      <c r="E35" s="316"/>
    </row>
    <row r="36" spans="1:5" s="306" customFormat="1" ht="65.25" customHeight="1" x14ac:dyDescent="0.15">
      <c r="A36" s="579"/>
      <c r="B36" s="333" t="s">
        <v>347</v>
      </c>
      <c r="C36" s="334" t="s">
        <v>4</v>
      </c>
      <c r="D36" s="335" t="s">
        <v>5</v>
      </c>
      <c r="E36" s="336"/>
    </row>
    <row r="37" spans="1:5" s="306" customFormat="1" ht="29.25" customHeight="1" x14ac:dyDescent="0.15">
      <c r="A37" s="579"/>
      <c r="B37" s="333" t="s">
        <v>348</v>
      </c>
      <c r="C37" s="334" t="s">
        <v>4</v>
      </c>
      <c r="D37" s="335" t="s">
        <v>5</v>
      </c>
      <c r="E37" s="336"/>
    </row>
    <row r="38" spans="1:5" s="306" customFormat="1" ht="24.75" customHeight="1" x14ac:dyDescent="0.15">
      <c r="A38" s="582"/>
      <c r="B38" s="317" t="s">
        <v>349</v>
      </c>
      <c r="C38" s="318" t="s">
        <v>4</v>
      </c>
      <c r="D38" s="319" t="s">
        <v>5</v>
      </c>
      <c r="E38" s="320"/>
    </row>
    <row r="39" spans="1:5" s="306" customFormat="1" ht="159.75" customHeight="1" x14ac:dyDescent="0.15">
      <c r="A39" s="581" t="s">
        <v>350</v>
      </c>
      <c r="B39" s="313" t="s">
        <v>351</v>
      </c>
      <c r="C39" s="314" t="s">
        <v>4</v>
      </c>
      <c r="D39" s="315" t="s">
        <v>5</v>
      </c>
      <c r="E39" s="316"/>
    </row>
    <row r="40" spans="1:5" s="306" customFormat="1" ht="112.5" customHeight="1" x14ac:dyDescent="0.15">
      <c r="A40" s="579"/>
      <c r="B40" s="333" t="s">
        <v>352</v>
      </c>
      <c r="C40" s="334" t="s">
        <v>4</v>
      </c>
      <c r="D40" s="335" t="s">
        <v>5</v>
      </c>
      <c r="E40" s="336"/>
    </row>
    <row r="41" spans="1:5" s="306" customFormat="1" ht="90" customHeight="1" x14ac:dyDescent="0.15">
      <c r="A41" s="579"/>
      <c r="B41" s="317" t="s">
        <v>353</v>
      </c>
      <c r="C41" s="318" t="s">
        <v>4</v>
      </c>
      <c r="D41" s="319" t="s">
        <v>5</v>
      </c>
      <c r="E41" s="320"/>
    </row>
    <row r="42" spans="1:5" s="306" customFormat="1" ht="58.5" customHeight="1" x14ac:dyDescent="0.15">
      <c r="A42" s="579"/>
      <c r="B42" s="321" t="s">
        <v>354</v>
      </c>
      <c r="C42" s="322" t="s">
        <v>4</v>
      </c>
      <c r="D42" s="323" t="s">
        <v>5</v>
      </c>
      <c r="E42" s="324"/>
    </row>
    <row r="43" spans="1:5" s="306" customFormat="1" ht="92.25" customHeight="1" x14ac:dyDescent="0.15">
      <c r="A43" s="579"/>
      <c r="B43" s="333" t="s">
        <v>355</v>
      </c>
      <c r="C43" s="334" t="s">
        <v>4</v>
      </c>
      <c r="D43" s="335" t="s">
        <v>5</v>
      </c>
      <c r="E43" s="336"/>
    </row>
    <row r="44" spans="1:5" s="306" customFormat="1" ht="69.75" customHeight="1" x14ac:dyDescent="0.15">
      <c r="A44" s="579"/>
      <c r="B44" s="333" t="s">
        <v>356</v>
      </c>
      <c r="C44" s="334" t="s">
        <v>4</v>
      </c>
      <c r="D44" s="335" t="s">
        <v>5</v>
      </c>
      <c r="E44" s="336"/>
    </row>
    <row r="45" spans="1:5" s="306" customFormat="1" ht="51" customHeight="1" x14ac:dyDescent="0.15">
      <c r="A45" s="582"/>
      <c r="B45" s="317" t="s">
        <v>357</v>
      </c>
      <c r="C45" s="318" t="s">
        <v>4</v>
      </c>
      <c r="D45" s="319" t="s">
        <v>5</v>
      </c>
      <c r="E45" s="320"/>
    </row>
    <row r="46" spans="1:5" s="306" customFormat="1" ht="153" customHeight="1" x14ac:dyDescent="0.15">
      <c r="A46" s="581" t="s">
        <v>358</v>
      </c>
      <c r="B46" s="313" t="s">
        <v>359</v>
      </c>
      <c r="C46" s="314" t="s">
        <v>4</v>
      </c>
      <c r="D46" s="315" t="s">
        <v>5</v>
      </c>
      <c r="E46" s="316"/>
    </row>
    <row r="47" spans="1:5" s="306" customFormat="1" ht="42.75" customHeight="1" x14ac:dyDescent="0.15">
      <c r="A47" s="578"/>
      <c r="B47" s="321" t="s">
        <v>360</v>
      </c>
      <c r="C47" s="322" t="s">
        <v>46</v>
      </c>
      <c r="D47" s="323" t="s">
        <v>5</v>
      </c>
      <c r="E47" s="324"/>
    </row>
    <row r="48" spans="1:5" s="306" customFormat="1" ht="87.75" customHeight="1" x14ac:dyDescent="0.15">
      <c r="A48" s="579"/>
      <c r="B48" s="317" t="s">
        <v>353</v>
      </c>
      <c r="C48" s="318" t="s">
        <v>4</v>
      </c>
      <c r="D48" s="319" t="s">
        <v>5</v>
      </c>
      <c r="E48" s="320"/>
    </row>
    <row r="49" spans="1:5" s="306" customFormat="1" ht="60.75" customHeight="1" x14ac:dyDescent="0.15">
      <c r="A49" s="579"/>
      <c r="B49" s="321" t="s">
        <v>354</v>
      </c>
      <c r="C49" s="322" t="s">
        <v>4</v>
      </c>
      <c r="D49" s="323" t="s">
        <v>5</v>
      </c>
      <c r="E49" s="324"/>
    </row>
    <row r="50" spans="1:5" s="306" customFormat="1" ht="87" customHeight="1" x14ac:dyDescent="0.15">
      <c r="A50" s="579"/>
      <c r="B50" s="333" t="s">
        <v>355</v>
      </c>
      <c r="C50" s="334" t="s">
        <v>4</v>
      </c>
      <c r="D50" s="335" t="s">
        <v>5</v>
      </c>
      <c r="E50" s="336"/>
    </row>
    <row r="51" spans="1:5" s="306" customFormat="1" ht="87.75" customHeight="1" x14ac:dyDescent="0.15">
      <c r="A51" s="579"/>
      <c r="B51" s="333" t="s">
        <v>361</v>
      </c>
      <c r="C51" s="334" t="s">
        <v>4</v>
      </c>
      <c r="D51" s="335" t="s">
        <v>5</v>
      </c>
      <c r="E51" s="336"/>
    </row>
    <row r="52" spans="1:5" s="306" customFormat="1" ht="47.25" customHeight="1" x14ac:dyDescent="0.15">
      <c r="A52" s="582"/>
      <c r="B52" s="317" t="s">
        <v>357</v>
      </c>
      <c r="C52" s="318" t="s">
        <v>4</v>
      </c>
      <c r="D52" s="319" t="s">
        <v>5</v>
      </c>
      <c r="E52" s="320"/>
    </row>
    <row r="53" spans="1:5" s="306" customFormat="1" ht="117" customHeight="1" x14ac:dyDescent="0.15">
      <c r="A53" s="572" t="s">
        <v>306</v>
      </c>
      <c r="B53" s="321" t="s">
        <v>362</v>
      </c>
      <c r="C53" s="322" t="s">
        <v>4</v>
      </c>
      <c r="D53" s="323" t="s">
        <v>5</v>
      </c>
      <c r="E53" s="324"/>
    </row>
    <row r="54" spans="1:5" s="306" customFormat="1" ht="59.25" customHeight="1" x14ac:dyDescent="0.15">
      <c r="A54" s="573"/>
      <c r="B54" s="333" t="s">
        <v>363</v>
      </c>
      <c r="C54" s="334" t="s">
        <v>4</v>
      </c>
      <c r="D54" s="335" t="s">
        <v>5</v>
      </c>
      <c r="E54" s="336" t="s">
        <v>364</v>
      </c>
    </row>
    <row r="55" spans="1:5" s="306" customFormat="1" ht="66" customHeight="1" x14ac:dyDescent="0.15">
      <c r="A55" s="573"/>
      <c r="B55" s="333" t="s">
        <v>365</v>
      </c>
      <c r="C55" s="334" t="s">
        <v>4</v>
      </c>
      <c r="D55" s="335" t="s">
        <v>5</v>
      </c>
      <c r="E55" s="336" t="s">
        <v>366</v>
      </c>
    </row>
    <row r="56" spans="1:5" s="306" customFormat="1" ht="57.75" customHeight="1" x14ac:dyDescent="0.15">
      <c r="A56" s="573"/>
      <c r="B56" s="317" t="s">
        <v>367</v>
      </c>
      <c r="C56" s="318" t="s">
        <v>4</v>
      </c>
      <c r="D56" s="319" t="s">
        <v>5</v>
      </c>
      <c r="E56" s="320"/>
    </row>
    <row r="57" spans="1:5" s="306" customFormat="1" ht="50.25" customHeight="1" x14ac:dyDescent="0.15">
      <c r="A57" s="573"/>
      <c r="B57" s="321" t="s">
        <v>368</v>
      </c>
      <c r="C57" s="322" t="s">
        <v>4</v>
      </c>
      <c r="D57" s="323" t="s">
        <v>5</v>
      </c>
      <c r="E57" s="324"/>
    </row>
    <row r="58" spans="1:5" s="306" customFormat="1" ht="54.75" customHeight="1" x14ac:dyDescent="0.15">
      <c r="A58" s="573"/>
      <c r="B58" s="333" t="s">
        <v>369</v>
      </c>
      <c r="C58" s="334" t="s">
        <v>4</v>
      </c>
      <c r="D58" s="335" t="s">
        <v>5</v>
      </c>
      <c r="E58" s="336"/>
    </row>
    <row r="59" spans="1:5" s="306" customFormat="1" ht="60" customHeight="1" x14ac:dyDescent="0.15">
      <c r="A59" s="573"/>
      <c r="B59" s="333" t="s">
        <v>370</v>
      </c>
      <c r="C59" s="334" t="s">
        <v>4</v>
      </c>
      <c r="D59" s="335" t="s">
        <v>5</v>
      </c>
      <c r="E59" s="336"/>
    </row>
    <row r="60" spans="1:5" s="306" customFormat="1" ht="18.75" customHeight="1" x14ac:dyDescent="0.15">
      <c r="A60" s="573"/>
      <c r="B60" s="333" t="s">
        <v>371</v>
      </c>
      <c r="C60" s="334" t="s">
        <v>4</v>
      </c>
      <c r="D60" s="335" t="s">
        <v>5</v>
      </c>
      <c r="E60" s="336"/>
    </row>
    <row r="61" spans="1:5" s="306" customFormat="1" ht="33.75" customHeight="1" x14ac:dyDescent="0.15">
      <c r="A61" s="573"/>
      <c r="B61" s="333" t="s">
        <v>372</v>
      </c>
      <c r="C61" s="334" t="s">
        <v>4</v>
      </c>
      <c r="D61" s="335" t="s">
        <v>5</v>
      </c>
      <c r="E61" s="336"/>
    </row>
    <row r="62" spans="1:5" s="306" customFormat="1" ht="48" customHeight="1" x14ac:dyDescent="0.15">
      <c r="A62" s="573"/>
      <c r="B62" s="333" t="s">
        <v>373</v>
      </c>
      <c r="C62" s="334" t="s">
        <v>4</v>
      </c>
      <c r="D62" s="335" t="s">
        <v>5</v>
      </c>
      <c r="E62" s="336"/>
    </row>
    <row r="63" spans="1:5" s="306" customFormat="1" ht="69.75" customHeight="1" x14ac:dyDescent="0.15">
      <c r="A63" s="573"/>
      <c r="B63" s="333" t="s">
        <v>374</v>
      </c>
      <c r="C63" s="334" t="s">
        <v>4</v>
      </c>
      <c r="D63" s="335" t="s">
        <v>5</v>
      </c>
      <c r="E63" s="336"/>
    </row>
    <row r="64" spans="1:5" s="306" customFormat="1" ht="97.5" customHeight="1" x14ac:dyDescent="0.15">
      <c r="A64" s="573"/>
      <c r="B64" s="333" t="s">
        <v>375</v>
      </c>
      <c r="C64" s="334" t="s">
        <v>4</v>
      </c>
      <c r="D64" s="335" t="s">
        <v>5</v>
      </c>
      <c r="E64" s="336"/>
    </row>
    <row r="65" spans="1:5" s="306" customFormat="1" ht="63" customHeight="1" x14ac:dyDescent="0.15">
      <c r="A65" s="573"/>
      <c r="B65" s="333" t="s">
        <v>376</v>
      </c>
      <c r="C65" s="334" t="s">
        <v>4</v>
      </c>
      <c r="D65" s="335" t="s">
        <v>5</v>
      </c>
      <c r="E65" s="336"/>
    </row>
    <row r="66" spans="1:5" s="306" customFormat="1" ht="18.75" customHeight="1" x14ac:dyDescent="0.15">
      <c r="A66" s="574"/>
      <c r="B66" s="317" t="s">
        <v>377</v>
      </c>
      <c r="C66" s="318" t="s">
        <v>4</v>
      </c>
      <c r="D66" s="319" t="s">
        <v>5</v>
      </c>
      <c r="E66" s="320"/>
    </row>
    <row r="67" spans="1:5" s="306" customFormat="1" ht="140.25" customHeight="1" x14ac:dyDescent="0.15">
      <c r="A67" s="575" t="s">
        <v>307</v>
      </c>
      <c r="B67" s="313" t="s">
        <v>378</v>
      </c>
      <c r="C67" s="314" t="s">
        <v>4</v>
      </c>
      <c r="D67" s="315" t="s">
        <v>5</v>
      </c>
      <c r="E67" s="316"/>
    </row>
    <row r="68" spans="1:5" s="306" customFormat="1" ht="56.25" customHeight="1" x14ac:dyDescent="0.15">
      <c r="A68" s="576"/>
      <c r="B68" s="333" t="s">
        <v>363</v>
      </c>
      <c r="C68" s="334" t="s">
        <v>4</v>
      </c>
      <c r="D68" s="335" t="s">
        <v>5</v>
      </c>
      <c r="E68" s="336" t="s">
        <v>364</v>
      </c>
    </row>
    <row r="69" spans="1:5" s="306" customFormat="1" ht="68.25" customHeight="1" x14ac:dyDescent="0.15">
      <c r="A69" s="576"/>
      <c r="B69" s="333" t="s">
        <v>365</v>
      </c>
      <c r="C69" s="334" t="s">
        <v>4</v>
      </c>
      <c r="D69" s="335" t="s">
        <v>5</v>
      </c>
      <c r="E69" s="336" t="s">
        <v>366</v>
      </c>
    </row>
    <row r="70" spans="1:5" s="306" customFormat="1" ht="49.5" customHeight="1" x14ac:dyDescent="0.15">
      <c r="A70" s="576"/>
      <c r="B70" s="333" t="s">
        <v>367</v>
      </c>
      <c r="C70" s="334" t="s">
        <v>4</v>
      </c>
      <c r="D70" s="335" t="s">
        <v>5</v>
      </c>
      <c r="E70" s="336"/>
    </row>
    <row r="71" spans="1:5" s="306" customFormat="1" ht="48.75" customHeight="1" x14ac:dyDescent="0.15">
      <c r="A71" s="576"/>
      <c r="B71" s="333" t="s">
        <v>368</v>
      </c>
      <c r="C71" s="334" t="s">
        <v>4</v>
      </c>
      <c r="D71" s="335" t="s">
        <v>5</v>
      </c>
      <c r="E71" s="336"/>
    </row>
    <row r="72" spans="1:5" s="306" customFormat="1" ht="66" customHeight="1" x14ac:dyDescent="0.15">
      <c r="A72" s="576"/>
      <c r="B72" s="333" t="s">
        <v>369</v>
      </c>
      <c r="C72" s="334" t="s">
        <v>4</v>
      </c>
      <c r="D72" s="335" t="s">
        <v>5</v>
      </c>
      <c r="E72" s="336"/>
    </row>
    <row r="73" spans="1:5" s="306" customFormat="1" ht="64.5" customHeight="1" x14ac:dyDescent="0.15">
      <c r="A73" s="576"/>
      <c r="B73" s="333" t="s">
        <v>370</v>
      </c>
      <c r="C73" s="334" t="s">
        <v>4</v>
      </c>
      <c r="D73" s="335" t="s">
        <v>5</v>
      </c>
      <c r="E73" s="336"/>
    </row>
    <row r="74" spans="1:5" s="306" customFormat="1" ht="28.5" customHeight="1" x14ac:dyDescent="0.15">
      <c r="A74" s="576"/>
      <c r="B74" s="333" t="s">
        <v>371</v>
      </c>
      <c r="C74" s="334" t="s">
        <v>4</v>
      </c>
      <c r="D74" s="335" t="s">
        <v>5</v>
      </c>
      <c r="E74" s="336"/>
    </row>
    <row r="75" spans="1:5" s="306" customFormat="1" ht="51" customHeight="1" x14ac:dyDescent="0.15">
      <c r="A75" s="576"/>
      <c r="B75" s="317" t="s">
        <v>372</v>
      </c>
      <c r="C75" s="318" t="s">
        <v>4</v>
      </c>
      <c r="D75" s="319" t="s">
        <v>5</v>
      </c>
      <c r="E75" s="320"/>
    </row>
    <row r="76" spans="1:5" s="306" customFormat="1" ht="48" customHeight="1" x14ac:dyDescent="0.15">
      <c r="A76" s="576"/>
      <c r="B76" s="321" t="s">
        <v>373</v>
      </c>
      <c r="C76" s="322" t="s">
        <v>4</v>
      </c>
      <c r="D76" s="323" t="s">
        <v>5</v>
      </c>
      <c r="E76" s="324"/>
    </row>
    <row r="77" spans="1:5" s="306" customFormat="1" ht="75.75" customHeight="1" x14ac:dyDescent="0.15">
      <c r="A77" s="576"/>
      <c r="B77" s="333" t="s">
        <v>374</v>
      </c>
      <c r="C77" s="334" t="s">
        <v>4</v>
      </c>
      <c r="D77" s="335" t="s">
        <v>5</v>
      </c>
      <c r="E77" s="336"/>
    </row>
    <row r="78" spans="1:5" s="306" customFormat="1" ht="107.25" customHeight="1" x14ac:dyDescent="0.15">
      <c r="A78" s="576"/>
      <c r="B78" s="333" t="s">
        <v>375</v>
      </c>
      <c r="C78" s="334" t="s">
        <v>4</v>
      </c>
      <c r="D78" s="335" t="s">
        <v>5</v>
      </c>
      <c r="E78" s="336"/>
    </row>
    <row r="79" spans="1:5" s="306" customFormat="1" ht="66.75" customHeight="1" x14ac:dyDescent="0.15">
      <c r="A79" s="576"/>
      <c r="B79" s="333" t="s">
        <v>376</v>
      </c>
      <c r="C79" s="334" t="s">
        <v>4</v>
      </c>
      <c r="D79" s="335" t="s">
        <v>5</v>
      </c>
      <c r="E79" s="336"/>
    </row>
    <row r="80" spans="1:5" s="306" customFormat="1" ht="24.75" customHeight="1" x14ac:dyDescent="0.15">
      <c r="A80" s="577"/>
      <c r="B80" s="317" t="s">
        <v>377</v>
      </c>
      <c r="C80" s="318" t="s">
        <v>4</v>
      </c>
      <c r="D80" s="319" t="s">
        <v>5</v>
      </c>
      <c r="E80" s="320"/>
    </row>
    <row r="81" spans="1:5" s="306" customFormat="1" ht="26.25" customHeight="1" x14ac:dyDescent="0.15">
      <c r="A81" s="559" t="s">
        <v>379</v>
      </c>
      <c r="B81" s="313" t="s">
        <v>380</v>
      </c>
      <c r="C81" s="314" t="s">
        <v>4</v>
      </c>
      <c r="D81" s="315" t="s">
        <v>5</v>
      </c>
      <c r="E81" s="316"/>
    </row>
    <row r="82" spans="1:5" s="306" customFormat="1" ht="51" customHeight="1" x14ac:dyDescent="0.15">
      <c r="A82" s="561"/>
      <c r="B82" s="317" t="s">
        <v>381</v>
      </c>
      <c r="C82" s="318" t="s">
        <v>4</v>
      </c>
      <c r="D82" s="319" t="s">
        <v>5</v>
      </c>
      <c r="E82" s="320"/>
    </row>
    <row r="83" spans="1:5" s="306" customFormat="1" ht="36" customHeight="1" x14ac:dyDescent="0.15">
      <c r="A83" s="559" t="s">
        <v>84</v>
      </c>
      <c r="B83" s="313" t="s">
        <v>382</v>
      </c>
      <c r="C83" s="314" t="s">
        <v>4</v>
      </c>
      <c r="D83" s="315" t="s">
        <v>5</v>
      </c>
      <c r="E83" s="316"/>
    </row>
    <row r="84" spans="1:5" s="306" customFormat="1" ht="58.5" customHeight="1" x14ac:dyDescent="0.15">
      <c r="A84" s="560"/>
      <c r="B84" s="333" t="s">
        <v>383</v>
      </c>
      <c r="C84" s="334" t="s">
        <v>4</v>
      </c>
      <c r="D84" s="335" t="s">
        <v>5</v>
      </c>
      <c r="E84" s="336"/>
    </row>
    <row r="85" spans="1:5" s="306" customFormat="1" ht="68.25" customHeight="1" x14ac:dyDescent="0.15">
      <c r="A85" s="560"/>
      <c r="B85" s="317" t="s">
        <v>384</v>
      </c>
      <c r="C85" s="318" t="s">
        <v>4</v>
      </c>
      <c r="D85" s="319" t="s">
        <v>5</v>
      </c>
      <c r="E85" s="320"/>
    </row>
    <row r="86" spans="1:5" s="306" customFormat="1" ht="35.25" customHeight="1" x14ac:dyDescent="0.15">
      <c r="A86" s="559" t="s">
        <v>85</v>
      </c>
      <c r="B86" s="313" t="s">
        <v>382</v>
      </c>
      <c r="C86" s="314" t="s">
        <v>4</v>
      </c>
      <c r="D86" s="315" t="s">
        <v>5</v>
      </c>
      <c r="E86" s="316"/>
    </row>
    <row r="87" spans="1:5" s="306" customFormat="1" ht="57" customHeight="1" x14ac:dyDescent="0.15">
      <c r="A87" s="560"/>
      <c r="B87" s="333" t="s">
        <v>385</v>
      </c>
      <c r="C87" s="334" t="s">
        <v>4</v>
      </c>
      <c r="D87" s="335" t="s">
        <v>6</v>
      </c>
      <c r="E87" s="336"/>
    </row>
    <row r="88" spans="1:5" s="306" customFormat="1" ht="58.5" customHeight="1" x14ac:dyDescent="0.15">
      <c r="A88" s="560"/>
      <c r="B88" s="333" t="s">
        <v>465</v>
      </c>
      <c r="C88" s="334" t="s">
        <v>4</v>
      </c>
      <c r="D88" s="335" t="s">
        <v>5</v>
      </c>
      <c r="E88" s="336"/>
    </row>
    <row r="89" spans="1:5" s="306" customFormat="1" ht="35.25" customHeight="1" x14ac:dyDescent="0.15">
      <c r="A89" s="559" t="s">
        <v>386</v>
      </c>
      <c r="B89" s="313" t="s">
        <v>387</v>
      </c>
      <c r="C89" s="314" t="s">
        <v>4</v>
      </c>
      <c r="D89" s="315" t="s">
        <v>5</v>
      </c>
      <c r="E89" s="316"/>
    </row>
    <row r="90" spans="1:5" s="306" customFormat="1" ht="32.25" customHeight="1" x14ac:dyDescent="0.15">
      <c r="A90" s="560"/>
      <c r="B90" s="333" t="s">
        <v>388</v>
      </c>
      <c r="C90" s="334" t="s">
        <v>4</v>
      </c>
      <c r="D90" s="335" t="s">
        <v>5</v>
      </c>
      <c r="E90" s="336"/>
    </row>
    <row r="91" spans="1:5" s="306" customFormat="1" ht="22.5" customHeight="1" x14ac:dyDescent="0.15">
      <c r="A91" s="561"/>
      <c r="B91" s="317" t="s">
        <v>389</v>
      </c>
      <c r="C91" s="318" t="s">
        <v>4</v>
      </c>
      <c r="D91" s="319" t="s">
        <v>5</v>
      </c>
      <c r="E91" s="320"/>
    </row>
    <row r="92" spans="1:5" s="306" customFormat="1" ht="49.5" customHeight="1" x14ac:dyDescent="0.15">
      <c r="A92" s="578" t="s">
        <v>60</v>
      </c>
      <c r="B92" s="321" t="s">
        <v>346</v>
      </c>
      <c r="C92" s="322" t="s">
        <v>4</v>
      </c>
      <c r="D92" s="323" t="s">
        <v>317</v>
      </c>
      <c r="E92" s="324"/>
    </row>
    <row r="93" spans="1:5" s="306" customFormat="1" ht="78.75" customHeight="1" x14ac:dyDescent="0.15">
      <c r="A93" s="579"/>
      <c r="B93" s="333" t="s">
        <v>390</v>
      </c>
      <c r="C93" s="334" t="s">
        <v>4</v>
      </c>
      <c r="D93" s="335" t="s">
        <v>5</v>
      </c>
      <c r="E93" s="336"/>
    </row>
    <row r="94" spans="1:5" s="306" customFormat="1" ht="93.75" customHeight="1" x14ac:dyDescent="0.15">
      <c r="A94" s="580"/>
      <c r="B94" s="325" t="s">
        <v>391</v>
      </c>
      <c r="C94" s="326" t="s">
        <v>4</v>
      </c>
      <c r="D94" s="327" t="s">
        <v>5</v>
      </c>
      <c r="E94" s="328"/>
    </row>
    <row r="95" spans="1:5" s="306" customFormat="1" ht="40.5" customHeight="1" x14ac:dyDescent="0.15">
      <c r="A95" s="581" t="s">
        <v>10</v>
      </c>
      <c r="B95" s="313" t="s">
        <v>392</v>
      </c>
      <c r="C95" s="314" t="s">
        <v>4</v>
      </c>
      <c r="D95" s="315" t="s">
        <v>5</v>
      </c>
      <c r="E95" s="316"/>
    </row>
    <row r="96" spans="1:5" s="306" customFormat="1" ht="40.5" customHeight="1" x14ac:dyDescent="0.15">
      <c r="A96" s="582"/>
      <c r="B96" s="317" t="s">
        <v>393</v>
      </c>
      <c r="C96" s="318" t="s">
        <v>4</v>
      </c>
      <c r="D96" s="319" t="s">
        <v>5</v>
      </c>
      <c r="E96" s="320"/>
    </row>
    <row r="97" spans="1:5" s="306" customFormat="1" ht="29.25" customHeight="1" x14ac:dyDescent="0.15">
      <c r="A97" s="575" t="s">
        <v>308</v>
      </c>
      <c r="B97" s="313" t="s">
        <v>394</v>
      </c>
      <c r="C97" s="314" t="s">
        <v>4</v>
      </c>
      <c r="D97" s="315" t="s">
        <v>9</v>
      </c>
      <c r="E97" s="316"/>
    </row>
    <row r="98" spans="1:5" s="306" customFormat="1" ht="42.75" customHeight="1" x14ac:dyDescent="0.15">
      <c r="A98" s="576"/>
      <c r="B98" s="333" t="s">
        <v>395</v>
      </c>
      <c r="C98" s="334" t="s">
        <v>4</v>
      </c>
      <c r="D98" s="335" t="s">
        <v>6</v>
      </c>
      <c r="E98" s="336"/>
    </row>
    <row r="99" spans="1:5" s="306" customFormat="1" ht="18.75" customHeight="1" x14ac:dyDescent="0.15">
      <c r="A99" s="576"/>
      <c r="B99" s="333" t="s">
        <v>14</v>
      </c>
      <c r="C99" s="334" t="s">
        <v>4</v>
      </c>
      <c r="D99" s="335" t="s">
        <v>5</v>
      </c>
      <c r="E99" s="336"/>
    </row>
    <row r="100" spans="1:5" s="306" customFormat="1" ht="45.75" customHeight="1" x14ac:dyDescent="0.15">
      <c r="A100" s="583"/>
      <c r="B100" s="325" t="s">
        <v>396</v>
      </c>
      <c r="C100" s="326" t="s">
        <v>4</v>
      </c>
      <c r="D100" s="327" t="s">
        <v>6</v>
      </c>
      <c r="E100" s="328"/>
    </row>
    <row r="101" spans="1:5" s="306" customFormat="1" ht="36.75" customHeight="1" x14ac:dyDescent="0.15">
      <c r="A101" s="559" t="s">
        <v>11</v>
      </c>
      <c r="B101" s="313" t="s">
        <v>86</v>
      </c>
      <c r="C101" s="314" t="s">
        <v>4</v>
      </c>
      <c r="D101" s="315" t="s">
        <v>5</v>
      </c>
      <c r="E101" s="316"/>
    </row>
    <row r="102" spans="1:5" s="306" customFormat="1" ht="52.5" customHeight="1" x14ac:dyDescent="0.15">
      <c r="A102" s="560"/>
      <c r="B102" s="340" t="s">
        <v>397</v>
      </c>
      <c r="C102" s="334" t="s">
        <v>4</v>
      </c>
      <c r="D102" s="335" t="s">
        <v>5</v>
      </c>
      <c r="E102" s="341"/>
    </row>
    <row r="103" spans="1:5" s="306" customFormat="1" ht="20.25" customHeight="1" x14ac:dyDescent="0.15">
      <c r="A103" s="560"/>
      <c r="B103" s="333" t="s">
        <v>398</v>
      </c>
      <c r="C103" s="334" t="s">
        <v>4</v>
      </c>
      <c r="D103" s="335" t="s">
        <v>8</v>
      </c>
      <c r="E103" s="336"/>
    </row>
    <row r="104" spans="1:5" s="306" customFormat="1" ht="30.75" customHeight="1" x14ac:dyDescent="0.15">
      <c r="A104" s="560"/>
      <c r="B104" s="333" t="s">
        <v>399</v>
      </c>
      <c r="C104" s="334" t="s">
        <v>4</v>
      </c>
      <c r="D104" s="335" t="s">
        <v>5</v>
      </c>
      <c r="E104" s="336" t="s">
        <v>12</v>
      </c>
    </row>
    <row r="105" spans="1:5" s="306" customFormat="1" ht="32.25" customHeight="1" x14ac:dyDescent="0.15">
      <c r="A105" s="560"/>
      <c r="B105" s="333" t="s">
        <v>400</v>
      </c>
      <c r="C105" s="334" t="s">
        <v>4</v>
      </c>
      <c r="D105" s="335" t="s">
        <v>5</v>
      </c>
      <c r="E105" s="336" t="s">
        <v>13</v>
      </c>
    </row>
    <row r="106" spans="1:5" s="306" customFormat="1" ht="20.25" customHeight="1" x14ac:dyDescent="0.15">
      <c r="A106" s="560"/>
      <c r="B106" s="333" t="s">
        <v>14</v>
      </c>
      <c r="C106" s="334" t="s">
        <v>4</v>
      </c>
      <c r="D106" s="335" t="s">
        <v>5</v>
      </c>
      <c r="E106" s="336"/>
    </row>
    <row r="107" spans="1:5" s="306" customFormat="1" ht="20.25" customHeight="1" x14ac:dyDescent="0.15">
      <c r="A107" s="561"/>
      <c r="B107" s="317" t="s">
        <v>401</v>
      </c>
      <c r="C107" s="318" t="s">
        <v>4</v>
      </c>
      <c r="D107" s="319" t="s">
        <v>5</v>
      </c>
      <c r="E107" s="320"/>
    </row>
    <row r="108" spans="1:5" s="306" customFormat="1" ht="29.25" customHeight="1" x14ac:dyDescent="0.15">
      <c r="A108" s="575" t="s">
        <v>402</v>
      </c>
      <c r="B108" s="313" t="s">
        <v>403</v>
      </c>
      <c r="C108" s="314" t="s">
        <v>4</v>
      </c>
      <c r="D108" s="315" t="s">
        <v>5</v>
      </c>
      <c r="E108" s="316"/>
    </row>
    <row r="109" spans="1:5" s="306" customFormat="1" ht="29.25" customHeight="1" x14ac:dyDescent="0.15">
      <c r="A109" s="576"/>
      <c r="B109" s="333" t="s">
        <v>404</v>
      </c>
      <c r="C109" s="334" t="s">
        <v>4</v>
      </c>
      <c r="D109" s="335" t="s">
        <v>5</v>
      </c>
      <c r="E109" s="336"/>
    </row>
    <row r="110" spans="1:5" s="306" customFormat="1" ht="29.25" customHeight="1" x14ac:dyDescent="0.15">
      <c r="A110" s="576"/>
      <c r="B110" s="333" t="s">
        <v>14</v>
      </c>
      <c r="C110" s="334" t="s">
        <v>4</v>
      </c>
      <c r="D110" s="335" t="s">
        <v>5</v>
      </c>
      <c r="E110" s="336"/>
    </row>
    <row r="111" spans="1:5" s="306" customFormat="1" ht="47.25" customHeight="1" x14ac:dyDescent="0.15">
      <c r="A111" s="576"/>
      <c r="B111" s="333" t="s">
        <v>405</v>
      </c>
      <c r="C111" s="334" t="s">
        <v>4</v>
      </c>
      <c r="D111" s="335" t="s">
        <v>406</v>
      </c>
      <c r="E111" s="336"/>
    </row>
    <row r="112" spans="1:5" s="306" customFormat="1" ht="47.25" customHeight="1" x14ac:dyDescent="0.15">
      <c r="A112" s="577"/>
      <c r="B112" s="317" t="s">
        <v>407</v>
      </c>
      <c r="C112" s="318" t="s">
        <v>4</v>
      </c>
      <c r="D112" s="319" t="s">
        <v>406</v>
      </c>
      <c r="E112" s="320"/>
    </row>
    <row r="113" spans="1:5" s="306" customFormat="1" ht="40.5" x14ac:dyDescent="0.15">
      <c r="A113" s="559" t="s">
        <v>408</v>
      </c>
      <c r="B113" s="342" t="s">
        <v>409</v>
      </c>
      <c r="C113" s="343" t="s">
        <v>4</v>
      </c>
      <c r="D113" s="344" t="s">
        <v>5</v>
      </c>
      <c r="E113" s="345"/>
    </row>
    <row r="114" spans="1:5" s="306" customFormat="1" ht="58.5" customHeight="1" x14ac:dyDescent="0.15">
      <c r="A114" s="560"/>
      <c r="B114" s="308" t="s">
        <v>410</v>
      </c>
      <c r="C114" s="309" t="s">
        <v>4</v>
      </c>
      <c r="D114" s="310" t="s">
        <v>5</v>
      </c>
      <c r="E114" s="312"/>
    </row>
    <row r="115" spans="1:5" s="306" customFormat="1" ht="40.5" x14ac:dyDescent="0.15">
      <c r="A115" s="560"/>
      <c r="B115" s="321" t="s">
        <v>411</v>
      </c>
      <c r="C115" s="322" t="s">
        <v>4</v>
      </c>
      <c r="D115" s="323" t="s">
        <v>5</v>
      </c>
      <c r="E115" s="324"/>
    </row>
    <row r="116" spans="1:5" s="306" customFormat="1" ht="40.5" x14ac:dyDescent="0.15">
      <c r="A116" s="560"/>
      <c r="B116" s="325" t="s">
        <v>412</v>
      </c>
      <c r="C116" s="326" t="s">
        <v>4</v>
      </c>
      <c r="D116" s="327" t="s">
        <v>5</v>
      </c>
      <c r="E116" s="328"/>
    </row>
    <row r="117" spans="1:5" s="306" customFormat="1" ht="54" x14ac:dyDescent="0.15">
      <c r="A117" s="560"/>
      <c r="B117" s="308" t="s">
        <v>413</v>
      </c>
      <c r="C117" s="309" t="s">
        <v>4</v>
      </c>
      <c r="D117" s="310" t="s">
        <v>5</v>
      </c>
      <c r="E117" s="312"/>
    </row>
    <row r="118" spans="1:5" s="306" customFormat="1" ht="40.5" x14ac:dyDescent="0.15">
      <c r="A118" s="560"/>
      <c r="B118" s="321" t="s">
        <v>414</v>
      </c>
      <c r="C118" s="322" t="s">
        <v>4</v>
      </c>
      <c r="D118" s="323" t="s">
        <v>5</v>
      </c>
      <c r="E118" s="324"/>
    </row>
    <row r="119" spans="1:5" s="306" customFormat="1" ht="17.25" customHeight="1" x14ac:dyDescent="0.15">
      <c r="A119" s="560"/>
      <c r="B119" s="333" t="s">
        <v>415</v>
      </c>
      <c r="C119" s="334" t="s">
        <v>4</v>
      </c>
      <c r="D119" s="335" t="s">
        <v>5</v>
      </c>
      <c r="E119" s="336"/>
    </row>
    <row r="120" spans="1:5" s="306" customFormat="1" ht="17.25" customHeight="1" x14ac:dyDescent="0.15">
      <c r="A120" s="561"/>
      <c r="B120" s="317" t="s">
        <v>14</v>
      </c>
      <c r="C120" s="318" t="s">
        <v>4</v>
      </c>
      <c r="D120" s="319" t="s">
        <v>5</v>
      </c>
      <c r="E120" s="320"/>
    </row>
    <row r="121" spans="1:5" s="306" customFormat="1" ht="17.25" customHeight="1" x14ac:dyDescent="0.15">
      <c r="A121" s="559" t="s">
        <v>416</v>
      </c>
      <c r="B121" s="313" t="s">
        <v>417</v>
      </c>
      <c r="C121" s="314" t="s">
        <v>4</v>
      </c>
      <c r="D121" s="315" t="s">
        <v>5</v>
      </c>
      <c r="E121" s="316"/>
    </row>
    <row r="122" spans="1:5" s="306" customFormat="1" ht="36.75" customHeight="1" x14ac:dyDescent="0.15">
      <c r="A122" s="560"/>
      <c r="B122" s="333" t="s">
        <v>418</v>
      </c>
      <c r="C122" s="334" t="s">
        <v>4</v>
      </c>
      <c r="D122" s="335" t="s">
        <v>5</v>
      </c>
      <c r="E122" s="336" t="s">
        <v>15</v>
      </c>
    </row>
    <row r="123" spans="1:5" s="306" customFormat="1" ht="47.25" customHeight="1" x14ac:dyDescent="0.15">
      <c r="A123" s="560"/>
      <c r="B123" s="333" t="s">
        <v>419</v>
      </c>
      <c r="C123" s="334" t="s">
        <v>4</v>
      </c>
      <c r="D123" s="335" t="s">
        <v>5</v>
      </c>
      <c r="E123" s="336" t="s">
        <v>15</v>
      </c>
    </row>
    <row r="124" spans="1:5" s="306" customFormat="1" ht="42" customHeight="1" x14ac:dyDescent="0.15">
      <c r="A124" s="560"/>
      <c r="B124" s="340" t="s">
        <v>420</v>
      </c>
      <c r="C124" s="334" t="s">
        <v>4</v>
      </c>
      <c r="D124" s="335" t="s">
        <v>5</v>
      </c>
      <c r="E124" s="336" t="s">
        <v>17</v>
      </c>
    </row>
    <row r="125" spans="1:5" s="306" customFormat="1" ht="17.25" customHeight="1" x14ac:dyDescent="0.15">
      <c r="A125" s="560"/>
      <c r="B125" s="333" t="s">
        <v>14</v>
      </c>
      <c r="C125" s="334" t="s">
        <v>4</v>
      </c>
      <c r="D125" s="335" t="s">
        <v>5</v>
      </c>
      <c r="E125" s="336"/>
    </row>
    <row r="126" spans="1:5" s="306" customFormat="1" ht="17.25" customHeight="1" x14ac:dyDescent="0.15">
      <c r="A126" s="560"/>
      <c r="B126" s="333" t="s">
        <v>421</v>
      </c>
      <c r="C126" s="334" t="s">
        <v>4</v>
      </c>
      <c r="D126" s="335" t="s">
        <v>16</v>
      </c>
      <c r="E126" s="336"/>
    </row>
    <row r="127" spans="1:5" s="306" customFormat="1" ht="17.25" customHeight="1" x14ac:dyDescent="0.15">
      <c r="A127" s="560"/>
      <c r="B127" s="333" t="s">
        <v>398</v>
      </c>
      <c r="C127" s="334" t="s">
        <v>4</v>
      </c>
      <c r="D127" s="335" t="s">
        <v>8</v>
      </c>
      <c r="E127" s="336"/>
    </row>
    <row r="128" spans="1:5" s="306" customFormat="1" ht="17.25" customHeight="1" x14ac:dyDescent="0.15">
      <c r="A128" s="561"/>
      <c r="B128" s="317" t="s">
        <v>401</v>
      </c>
      <c r="C128" s="318" t="s">
        <v>4</v>
      </c>
      <c r="D128" s="319" t="s">
        <v>5</v>
      </c>
      <c r="E128" s="320"/>
    </row>
    <row r="129" spans="1:5" s="306" customFormat="1" ht="17.25" customHeight="1" x14ac:dyDescent="0.15">
      <c r="A129" s="559" t="s">
        <v>422</v>
      </c>
      <c r="B129" s="313" t="s">
        <v>417</v>
      </c>
      <c r="C129" s="314" t="s">
        <v>4</v>
      </c>
      <c r="D129" s="315" t="s">
        <v>5</v>
      </c>
      <c r="E129" s="316"/>
    </row>
    <row r="130" spans="1:5" s="306" customFormat="1" ht="32.25" customHeight="1" x14ac:dyDescent="0.15">
      <c r="A130" s="560"/>
      <c r="B130" s="333" t="s">
        <v>418</v>
      </c>
      <c r="C130" s="334" t="s">
        <v>4</v>
      </c>
      <c r="D130" s="335" t="s">
        <v>5</v>
      </c>
      <c r="E130" s="336" t="s">
        <v>15</v>
      </c>
    </row>
    <row r="131" spans="1:5" s="306" customFormat="1" ht="45.75" customHeight="1" x14ac:dyDescent="0.15">
      <c r="A131" s="560"/>
      <c r="B131" s="333" t="s">
        <v>419</v>
      </c>
      <c r="C131" s="334" t="s">
        <v>4</v>
      </c>
      <c r="D131" s="335" t="s">
        <v>5</v>
      </c>
      <c r="E131" s="336" t="s">
        <v>15</v>
      </c>
    </row>
    <row r="132" spans="1:5" s="306" customFormat="1" ht="45.75" customHeight="1" x14ac:dyDescent="0.15">
      <c r="A132" s="560"/>
      <c r="B132" s="340" t="s">
        <v>423</v>
      </c>
      <c r="C132" s="334" t="s">
        <v>4</v>
      </c>
      <c r="D132" s="335" t="s">
        <v>5</v>
      </c>
      <c r="E132" s="336" t="s">
        <v>17</v>
      </c>
    </row>
    <row r="133" spans="1:5" s="306" customFormat="1" ht="18" customHeight="1" x14ac:dyDescent="0.15">
      <c r="A133" s="560"/>
      <c r="B133" s="333" t="s">
        <v>14</v>
      </c>
      <c r="C133" s="334" t="s">
        <v>4</v>
      </c>
      <c r="D133" s="335" t="s">
        <v>5</v>
      </c>
      <c r="E133" s="336"/>
    </row>
    <row r="134" spans="1:5" s="306" customFormat="1" ht="33" customHeight="1" x14ac:dyDescent="0.15">
      <c r="A134" s="560"/>
      <c r="B134" s="333" t="s">
        <v>424</v>
      </c>
      <c r="C134" s="334" t="s">
        <v>4</v>
      </c>
      <c r="D134" s="335" t="s">
        <v>6</v>
      </c>
      <c r="E134" s="336"/>
    </row>
    <row r="135" spans="1:5" s="306" customFormat="1" ht="18" customHeight="1" x14ac:dyDescent="0.15">
      <c r="A135" s="560"/>
      <c r="B135" s="333" t="s">
        <v>421</v>
      </c>
      <c r="C135" s="334" t="s">
        <v>4</v>
      </c>
      <c r="D135" s="335" t="s">
        <v>16</v>
      </c>
      <c r="E135" s="336"/>
    </row>
    <row r="136" spans="1:5" s="306" customFormat="1" ht="18" customHeight="1" x14ac:dyDescent="0.15">
      <c r="A136" s="560"/>
      <c r="B136" s="333" t="s">
        <v>398</v>
      </c>
      <c r="C136" s="334" t="s">
        <v>4</v>
      </c>
      <c r="D136" s="335" t="s">
        <v>8</v>
      </c>
      <c r="E136" s="336"/>
    </row>
    <row r="137" spans="1:5" s="306" customFormat="1" ht="18" customHeight="1" x14ac:dyDescent="0.15">
      <c r="A137" s="561"/>
      <c r="B137" s="317" t="s">
        <v>401</v>
      </c>
      <c r="C137" s="318" t="s">
        <v>4</v>
      </c>
      <c r="D137" s="319" t="s">
        <v>5</v>
      </c>
      <c r="E137" s="320"/>
    </row>
    <row r="138" spans="1:5" ht="53.25" customHeight="1" x14ac:dyDescent="0.15">
      <c r="A138" s="562" t="s">
        <v>309</v>
      </c>
      <c r="B138" s="313" t="s">
        <v>425</v>
      </c>
      <c r="C138" s="346" t="s">
        <v>4</v>
      </c>
      <c r="D138" s="347" t="s">
        <v>6</v>
      </c>
      <c r="E138" s="348"/>
    </row>
    <row r="139" spans="1:5" ht="53.25" customHeight="1" x14ac:dyDescent="0.15">
      <c r="A139" s="563"/>
      <c r="B139" s="317" t="s">
        <v>426</v>
      </c>
      <c r="C139" s="349" t="s">
        <v>4</v>
      </c>
      <c r="D139" s="350" t="s">
        <v>6</v>
      </c>
      <c r="E139" s="351"/>
    </row>
    <row r="140" spans="1:5" ht="78.75" customHeight="1" x14ac:dyDescent="0.15">
      <c r="A140" s="352" t="s">
        <v>45</v>
      </c>
      <c r="B140" s="353" t="s">
        <v>427</v>
      </c>
      <c r="C140" s="309" t="s">
        <v>4</v>
      </c>
      <c r="D140" s="310" t="s">
        <v>5</v>
      </c>
      <c r="E140" s="354"/>
    </row>
    <row r="141" spans="1:5" ht="33.75" customHeight="1" x14ac:dyDescent="0.15">
      <c r="A141" s="337" t="s">
        <v>61</v>
      </c>
      <c r="B141" s="338" t="s">
        <v>428</v>
      </c>
      <c r="C141" s="303" t="s">
        <v>4</v>
      </c>
      <c r="D141" s="304" t="s">
        <v>5</v>
      </c>
      <c r="E141" s="339"/>
    </row>
    <row r="142" spans="1:5" ht="18.75" customHeight="1" x14ac:dyDescent="0.15">
      <c r="A142" s="564" t="s">
        <v>310</v>
      </c>
      <c r="B142" s="355" t="s">
        <v>429</v>
      </c>
      <c r="C142" s="343" t="s">
        <v>4</v>
      </c>
      <c r="D142" s="344" t="s">
        <v>5</v>
      </c>
      <c r="E142" s="356"/>
    </row>
    <row r="143" spans="1:5" ht="24.75" customHeight="1" x14ac:dyDescent="0.15">
      <c r="A143" s="565"/>
      <c r="B143" s="353" t="s">
        <v>430</v>
      </c>
      <c r="C143" s="309" t="s">
        <v>4</v>
      </c>
      <c r="D143" s="310" t="s">
        <v>5</v>
      </c>
      <c r="E143" s="354"/>
    </row>
    <row r="144" spans="1:5" ht="30" customHeight="1" x14ac:dyDescent="0.15">
      <c r="A144" s="565"/>
      <c r="B144" s="357" t="s">
        <v>431</v>
      </c>
      <c r="C144" s="322" t="s">
        <v>4</v>
      </c>
      <c r="D144" s="323" t="s">
        <v>5</v>
      </c>
      <c r="E144" s="358"/>
    </row>
    <row r="145" spans="1:5" ht="18.600000000000001" customHeight="1" x14ac:dyDescent="0.15">
      <c r="A145" s="565"/>
      <c r="B145" s="340" t="s">
        <v>432</v>
      </c>
      <c r="C145" s="334" t="s">
        <v>4</v>
      </c>
      <c r="D145" s="335" t="s">
        <v>5</v>
      </c>
      <c r="E145" s="359"/>
    </row>
    <row r="146" spans="1:5" ht="32.25" customHeight="1" x14ac:dyDescent="0.15">
      <c r="A146" s="566"/>
      <c r="B146" s="360" t="s">
        <v>433</v>
      </c>
      <c r="C146" s="318" t="s">
        <v>4</v>
      </c>
      <c r="D146" s="319" t="s">
        <v>5</v>
      </c>
      <c r="E146" s="361"/>
    </row>
    <row r="147" spans="1:5" ht="18.75" customHeight="1" x14ac:dyDescent="0.15">
      <c r="A147" s="567" t="s">
        <v>87</v>
      </c>
      <c r="B147" s="362" t="s">
        <v>434</v>
      </c>
      <c r="C147" s="314" t="s">
        <v>4</v>
      </c>
      <c r="D147" s="315" t="s">
        <v>5</v>
      </c>
      <c r="E147" s="363"/>
    </row>
    <row r="148" spans="1:5" ht="18.75" customHeight="1" x14ac:dyDescent="0.15">
      <c r="A148" s="565"/>
      <c r="B148" s="340" t="s">
        <v>432</v>
      </c>
      <c r="C148" s="334" t="s">
        <v>4</v>
      </c>
      <c r="D148" s="335" t="s">
        <v>5</v>
      </c>
      <c r="E148" s="359"/>
    </row>
    <row r="149" spans="1:5" ht="30.75" customHeight="1" x14ac:dyDescent="0.15">
      <c r="A149" s="566"/>
      <c r="B149" s="360" t="s">
        <v>435</v>
      </c>
      <c r="C149" s="318" t="s">
        <v>4</v>
      </c>
      <c r="D149" s="319" t="s">
        <v>5</v>
      </c>
      <c r="E149" s="361"/>
    </row>
    <row r="150" spans="1:5" ht="18.75" customHeight="1" x14ac:dyDescent="0.15">
      <c r="A150" s="567" t="s">
        <v>311</v>
      </c>
      <c r="B150" s="355" t="s">
        <v>436</v>
      </c>
      <c r="C150" s="343" t="s">
        <v>4</v>
      </c>
      <c r="D150" s="344" t="s">
        <v>5</v>
      </c>
      <c r="E150" s="356"/>
    </row>
    <row r="151" spans="1:5" ht="32.25" customHeight="1" x14ac:dyDescent="0.15">
      <c r="A151" s="565"/>
      <c r="B151" s="353" t="s">
        <v>437</v>
      </c>
      <c r="C151" s="309" t="s">
        <v>4</v>
      </c>
      <c r="D151" s="310" t="s">
        <v>5</v>
      </c>
      <c r="E151" s="354"/>
    </row>
    <row r="152" spans="1:5" ht="27" customHeight="1" x14ac:dyDescent="0.15">
      <c r="A152" s="565"/>
      <c r="B152" s="357" t="s">
        <v>438</v>
      </c>
      <c r="C152" s="322" t="s">
        <v>4</v>
      </c>
      <c r="D152" s="323" t="s">
        <v>5</v>
      </c>
      <c r="E152" s="358"/>
    </row>
    <row r="153" spans="1:5" ht="23.25" customHeight="1" x14ac:dyDescent="0.15">
      <c r="A153" s="565"/>
      <c r="B153" s="340" t="s">
        <v>432</v>
      </c>
      <c r="C153" s="334" t="s">
        <v>4</v>
      </c>
      <c r="D153" s="335" t="s">
        <v>5</v>
      </c>
      <c r="E153" s="359"/>
    </row>
    <row r="154" spans="1:5" ht="30" customHeight="1" x14ac:dyDescent="0.15">
      <c r="A154" s="566"/>
      <c r="B154" s="360" t="s">
        <v>439</v>
      </c>
      <c r="C154" s="318" t="s">
        <v>4</v>
      </c>
      <c r="D154" s="319" t="s">
        <v>5</v>
      </c>
      <c r="E154" s="361"/>
    </row>
    <row r="155" spans="1:5" s="366" customFormat="1" ht="18" customHeight="1" x14ac:dyDescent="0.15">
      <c r="A155" s="557" t="s">
        <v>88</v>
      </c>
      <c r="B155" s="362" t="s">
        <v>47</v>
      </c>
      <c r="C155" s="364" t="s">
        <v>4</v>
      </c>
      <c r="D155" s="315" t="s">
        <v>8</v>
      </c>
      <c r="E155" s="365" t="s">
        <v>89</v>
      </c>
    </row>
    <row r="156" spans="1:5" s="366" customFormat="1" ht="18" customHeight="1" x14ac:dyDescent="0.15">
      <c r="A156" s="568"/>
      <c r="B156" s="340" t="s">
        <v>440</v>
      </c>
      <c r="C156" s="367" t="s">
        <v>4</v>
      </c>
      <c r="D156" s="335" t="s">
        <v>8</v>
      </c>
      <c r="E156" s="368" t="s">
        <v>89</v>
      </c>
    </row>
    <row r="157" spans="1:5" s="366" customFormat="1" ht="18" customHeight="1" x14ac:dyDescent="0.15">
      <c r="A157" s="568"/>
      <c r="B157" s="340" t="s">
        <v>48</v>
      </c>
      <c r="C157" s="367" t="s">
        <v>4</v>
      </c>
      <c r="D157" s="335" t="s">
        <v>8</v>
      </c>
      <c r="E157" s="368"/>
    </row>
    <row r="158" spans="1:5" s="366" customFormat="1" ht="18" customHeight="1" x14ac:dyDescent="0.15">
      <c r="A158" s="568"/>
      <c r="B158" s="340" t="s">
        <v>49</v>
      </c>
      <c r="C158" s="367" t="s">
        <v>4</v>
      </c>
      <c r="D158" s="335" t="s">
        <v>8</v>
      </c>
      <c r="E158" s="368" t="s">
        <v>50</v>
      </c>
    </row>
    <row r="159" spans="1:5" s="366" customFormat="1" ht="18" customHeight="1" x14ac:dyDescent="0.15">
      <c r="A159" s="568"/>
      <c r="B159" s="340" t="s">
        <v>90</v>
      </c>
      <c r="C159" s="367" t="s">
        <v>4</v>
      </c>
      <c r="D159" s="335" t="s">
        <v>16</v>
      </c>
      <c r="E159" s="368"/>
    </row>
    <row r="160" spans="1:5" s="366" customFormat="1" ht="18" customHeight="1" x14ac:dyDescent="0.15">
      <c r="A160" s="568"/>
      <c r="B160" s="340" t="s">
        <v>51</v>
      </c>
      <c r="C160" s="367" t="s">
        <v>4</v>
      </c>
      <c r="D160" s="335" t="s">
        <v>52</v>
      </c>
      <c r="E160" s="368"/>
    </row>
    <row r="161" spans="1:5" s="366" customFormat="1" ht="18" customHeight="1" x14ac:dyDescent="0.15">
      <c r="A161" s="568"/>
      <c r="B161" s="369" t="s">
        <v>91</v>
      </c>
      <c r="C161" s="370" t="s">
        <v>4</v>
      </c>
      <c r="D161" s="327"/>
      <c r="E161" s="371"/>
    </row>
    <row r="162" spans="1:5" s="366" customFormat="1" ht="30" customHeight="1" x14ac:dyDescent="0.15">
      <c r="A162" s="568"/>
      <c r="B162" s="353" t="s">
        <v>92</v>
      </c>
      <c r="C162" s="372" t="s">
        <v>4</v>
      </c>
      <c r="D162" s="310" t="s">
        <v>8</v>
      </c>
      <c r="E162" s="373"/>
    </row>
    <row r="163" spans="1:5" s="366" customFormat="1" ht="30" customHeight="1" x14ac:dyDescent="0.15">
      <c r="A163" s="568"/>
      <c r="B163" s="353" t="s">
        <v>93</v>
      </c>
      <c r="C163" s="372" t="s">
        <v>4</v>
      </c>
      <c r="D163" s="310" t="s">
        <v>8</v>
      </c>
      <c r="E163" s="373" t="s">
        <v>53</v>
      </c>
    </row>
    <row r="164" spans="1:5" s="366" customFormat="1" ht="51" customHeight="1" x14ac:dyDescent="0.15">
      <c r="A164" s="568"/>
      <c r="B164" s="357" t="s">
        <v>94</v>
      </c>
      <c r="C164" s="374" t="s">
        <v>4</v>
      </c>
      <c r="D164" s="323" t="s">
        <v>8</v>
      </c>
      <c r="E164" s="375"/>
    </row>
    <row r="165" spans="1:5" ht="27" x14ac:dyDescent="0.15">
      <c r="A165" s="558"/>
      <c r="B165" s="376" t="s">
        <v>441</v>
      </c>
      <c r="C165" s="377" t="s">
        <v>4</v>
      </c>
      <c r="D165" s="378" t="s">
        <v>8</v>
      </c>
      <c r="E165" s="379"/>
    </row>
    <row r="166" spans="1:5" s="366" customFormat="1" ht="18" customHeight="1" x14ac:dyDescent="0.15">
      <c r="A166" s="557" t="s">
        <v>95</v>
      </c>
      <c r="B166" s="357" t="s">
        <v>47</v>
      </c>
      <c r="C166" s="374" t="s">
        <v>4</v>
      </c>
      <c r="D166" s="323" t="s">
        <v>8</v>
      </c>
      <c r="E166" s="375" t="s">
        <v>89</v>
      </c>
    </row>
    <row r="167" spans="1:5" s="366" customFormat="1" ht="18" customHeight="1" x14ac:dyDescent="0.15">
      <c r="A167" s="568"/>
      <c r="B167" s="340" t="s">
        <v>442</v>
      </c>
      <c r="C167" s="367" t="s">
        <v>4</v>
      </c>
      <c r="D167" s="335" t="s">
        <v>8</v>
      </c>
      <c r="E167" s="368" t="s">
        <v>89</v>
      </c>
    </row>
    <row r="168" spans="1:5" s="366" customFormat="1" ht="18" customHeight="1" x14ac:dyDescent="0.15">
      <c r="A168" s="568"/>
      <c r="B168" s="340" t="s">
        <v>48</v>
      </c>
      <c r="C168" s="367" t="s">
        <v>4</v>
      </c>
      <c r="D168" s="335" t="s">
        <v>8</v>
      </c>
      <c r="E168" s="368"/>
    </row>
    <row r="169" spans="1:5" s="366" customFormat="1" ht="18" customHeight="1" x14ac:dyDescent="0.15">
      <c r="A169" s="568"/>
      <c r="B169" s="340" t="s">
        <v>49</v>
      </c>
      <c r="C169" s="367" t="s">
        <v>4</v>
      </c>
      <c r="D169" s="335" t="s">
        <v>8</v>
      </c>
      <c r="E169" s="368" t="s">
        <v>50</v>
      </c>
    </row>
    <row r="170" spans="1:5" s="366" customFormat="1" ht="18" customHeight="1" x14ac:dyDescent="0.15">
      <c r="A170" s="568"/>
      <c r="B170" s="340" t="s">
        <v>90</v>
      </c>
      <c r="C170" s="367" t="s">
        <v>4</v>
      </c>
      <c r="D170" s="335" t="s">
        <v>16</v>
      </c>
      <c r="E170" s="368"/>
    </row>
    <row r="171" spans="1:5" s="366" customFormat="1" ht="18" customHeight="1" x14ac:dyDescent="0.15">
      <c r="A171" s="568"/>
      <c r="B171" s="340" t="s">
        <v>51</v>
      </c>
      <c r="C171" s="367" t="s">
        <v>4</v>
      </c>
      <c r="D171" s="335" t="s">
        <v>52</v>
      </c>
      <c r="E171" s="368"/>
    </row>
    <row r="172" spans="1:5" s="366" customFormat="1" ht="18" customHeight="1" x14ac:dyDescent="0.15">
      <c r="A172" s="568"/>
      <c r="B172" s="369" t="s">
        <v>96</v>
      </c>
      <c r="C172" s="370" t="s">
        <v>4</v>
      </c>
      <c r="D172" s="327"/>
      <c r="E172" s="371"/>
    </row>
    <row r="173" spans="1:5" s="366" customFormat="1" ht="30" customHeight="1" x14ac:dyDescent="0.15">
      <c r="A173" s="568"/>
      <c r="B173" s="353" t="s">
        <v>97</v>
      </c>
      <c r="C173" s="380" t="s">
        <v>4</v>
      </c>
      <c r="D173" s="310" t="s">
        <v>8</v>
      </c>
      <c r="E173" s="373"/>
    </row>
    <row r="174" spans="1:5" s="366" customFormat="1" ht="30" customHeight="1" x14ac:dyDescent="0.15">
      <c r="A174" s="568"/>
      <c r="B174" s="357" t="s">
        <v>98</v>
      </c>
      <c r="C174" s="381" t="s">
        <v>4</v>
      </c>
      <c r="D174" s="323" t="s">
        <v>8</v>
      </c>
      <c r="E174" s="375" t="s">
        <v>53</v>
      </c>
    </row>
    <row r="175" spans="1:5" ht="30.75" customHeight="1" x14ac:dyDescent="0.15">
      <c r="A175" s="558"/>
      <c r="B175" s="376" t="s">
        <v>441</v>
      </c>
      <c r="C175" s="377" t="s">
        <v>4</v>
      </c>
      <c r="D175" s="378" t="s">
        <v>8</v>
      </c>
      <c r="E175" s="379"/>
    </row>
    <row r="176" spans="1:5" s="366" customFormat="1" ht="17.25" customHeight="1" x14ac:dyDescent="0.15">
      <c r="A176" s="557" t="s">
        <v>99</v>
      </c>
      <c r="B176" s="362" t="s">
        <v>47</v>
      </c>
      <c r="C176" s="364" t="s">
        <v>4</v>
      </c>
      <c r="D176" s="315" t="s">
        <v>8</v>
      </c>
      <c r="E176" s="365" t="s">
        <v>89</v>
      </c>
    </row>
    <row r="177" spans="1:5" s="366" customFormat="1" ht="17.25" customHeight="1" x14ac:dyDescent="0.15">
      <c r="A177" s="568"/>
      <c r="B177" s="340" t="s">
        <v>442</v>
      </c>
      <c r="C177" s="367" t="s">
        <v>4</v>
      </c>
      <c r="D177" s="335" t="s">
        <v>8</v>
      </c>
      <c r="E177" s="368" t="s">
        <v>89</v>
      </c>
    </row>
    <row r="178" spans="1:5" s="366" customFormat="1" ht="17.25" customHeight="1" x14ac:dyDescent="0.15">
      <c r="A178" s="568"/>
      <c r="B178" s="340" t="s">
        <v>48</v>
      </c>
      <c r="C178" s="367" t="s">
        <v>4</v>
      </c>
      <c r="D178" s="335" t="s">
        <v>8</v>
      </c>
      <c r="E178" s="368"/>
    </row>
    <row r="179" spans="1:5" s="366" customFormat="1" ht="17.25" customHeight="1" x14ac:dyDescent="0.15">
      <c r="A179" s="568"/>
      <c r="B179" s="340" t="s">
        <v>49</v>
      </c>
      <c r="C179" s="367" t="s">
        <v>4</v>
      </c>
      <c r="D179" s="335" t="s">
        <v>8</v>
      </c>
      <c r="E179" s="368" t="s">
        <v>50</v>
      </c>
    </row>
    <row r="180" spans="1:5" s="366" customFormat="1" ht="17.25" customHeight="1" x14ac:dyDescent="0.15">
      <c r="A180" s="568"/>
      <c r="B180" s="340" t="s">
        <v>90</v>
      </c>
      <c r="C180" s="367" t="s">
        <v>4</v>
      </c>
      <c r="D180" s="335" t="s">
        <v>16</v>
      </c>
      <c r="E180" s="368"/>
    </row>
    <row r="181" spans="1:5" s="366" customFormat="1" ht="17.25" customHeight="1" x14ac:dyDescent="0.15">
      <c r="A181" s="568"/>
      <c r="B181" s="340" t="s">
        <v>51</v>
      </c>
      <c r="C181" s="367" t="s">
        <v>4</v>
      </c>
      <c r="D181" s="335" t="s">
        <v>52</v>
      </c>
      <c r="E181" s="368"/>
    </row>
    <row r="182" spans="1:5" s="366" customFormat="1" ht="17.25" customHeight="1" x14ac:dyDescent="0.15">
      <c r="A182" s="568"/>
      <c r="B182" s="369" t="s">
        <v>100</v>
      </c>
      <c r="C182" s="370"/>
      <c r="D182" s="327"/>
      <c r="E182" s="371"/>
    </row>
    <row r="183" spans="1:5" s="366" customFormat="1" ht="30" customHeight="1" x14ac:dyDescent="0.15">
      <c r="A183" s="568"/>
      <c r="B183" s="353" t="s">
        <v>92</v>
      </c>
      <c r="C183" s="372" t="s">
        <v>4</v>
      </c>
      <c r="D183" s="310" t="s">
        <v>8</v>
      </c>
      <c r="E183" s="373"/>
    </row>
    <row r="184" spans="1:5" s="366" customFormat="1" ht="30" customHeight="1" x14ac:dyDescent="0.15">
      <c r="A184" s="568"/>
      <c r="B184" s="357" t="s">
        <v>93</v>
      </c>
      <c r="C184" s="374" t="s">
        <v>4</v>
      </c>
      <c r="D184" s="323" t="s">
        <v>8</v>
      </c>
      <c r="E184" s="375" t="s">
        <v>53</v>
      </c>
    </row>
    <row r="185" spans="1:5" ht="27" x14ac:dyDescent="0.15">
      <c r="A185" s="558"/>
      <c r="B185" s="376" t="s">
        <v>466</v>
      </c>
      <c r="C185" s="377" t="s">
        <v>46</v>
      </c>
      <c r="D185" s="378" t="s">
        <v>467</v>
      </c>
      <c r="E185" s="379"/>
    </row>
    <row r="186" spans="1:5" ht="40.5" x14ac:dyDescent="0.15">
      <c r="A186" s="569" t="s">
        <v>443</v>
      </c>
      <c r="B186" s="355" t="s">
        <v>444</v>
      </c>
      <c r="C186" s="382" t="s">
        <v>4</v>
      </c>
      <c r="D186" s="344" t="s">
        <v>5</v>
      </c>
      <c r="E186" s="383" t="s">
        <v>445</v>
      </c>
    </row>
    <row r="187" spans="1:5" ht="40.5" x14ac:dyDescent="0.15">
      <c r="A187" s="570"/>
      <c r="B187" s="353" t="s">
        <v>446</v>
      </c>
      <c r="C187" s="372"/>
      <c r="D187" s="310"/>
      <c r="E187" s="373"/>
    </row>
    <row r="188" spans="1:5" ht="54" x14ac:dyDescent="0.15">
      <c r="A188" s="570"/>
      <c r="B188" s="353" t="s">
        <v>447</v>
      </c>
      <c r="C188" s="372"/>
      <c r="D188" s="310"/>
      <c r="E188" s="373"/>
    </row>
    <row r="189" spans="1:5" ht="67.5" x14ac:dyDescent="0.15">
      <c r="A189" s="570"/>
      <c r="B189" s="353" t="s">
        <v>448</v>
      </c>
      <c r="C189" s="372"/>
      <c r="D189" s="310"/>
      <c r="E189" s="373"/>
    </row>
    <row r="190" spans="1:5" ht="27" x14ac:dyDescent="0.15">
      <c r="A190" s="570"/>
      <c r="B190" s="357" t="s">
        <v>449</v>
      </c>
      <c r="C190" s="374"/>
      <c r="D190" s="323"/>
      <c r="E190" s="375"/>
    </row>
    <row r="191" spans="1:5" ht="20.100000000000001" customHeight="1" x14ac:dyDescent="0.15">
      <c r="A191" s="570"/>
      <c r="B191" s="340" t="s">
        <v>450</v>
      </c>
      <c r="C191" s="367" t="s">
        <v>4</v>
      </c>
      <c r="D191" s="335" t="s">
        <v>8</v>
      </c>
      <c r="E191" s="368" t="s">
        <v>445</v>
      </c>
    </row>
    <row r="192" spans="1:5" ht="27" x14ac:dyDescent="0.15">
      <c r="A192" s="570"/>
      <c r="B192" s="340" t="s">
        <v>451</v>
      </c>
      <c r="C192" s="367" t="s">
        <v>4</v>
      </c>
      <c r="D192" s="335" t="s">
        <v>8</v>
      </c>
      <c r="E192" s="368"/>
    </row>
    <row r="193" spans="1:5" ht="20.25" customHeight="1" x14ac:dyDescent="0.15">
      <c r="A193" s="570"/>
      <c r="B193" s="340" t="s">
        <v>452</v>
      </c>
      <c r="C193" s="367" t="s">
        <v>4</v>
      </c>
      <c r="D193" s="335" t="s">
        <v>8</v>
      </c>
      <c r="E193" s="368" t="s">
        <v>50</v>
      </c>
    </row>
    <row r="194" spans="1:5" ht="20.100000000000001" customHeight="1" x14ac:dyDescent="0.15">
      <c r="A194" s="570"/>
      <c r="B194" s="340" t="s">
        <v>453</v>
      </c>
      <c r="C194" s="367" t="s">
        <v>4</v>
      </c>
      <c r="D194" s="335" t="s">
        <v>8</v>
      </c>
      <c r="E194" s="368"/>
    </row>
    <row r="195" spans="1:5" ht="27" x14ac:dyDescent="0.15">
      <c r="A195" s="570"/>
      <c r="B195" s="384" t="s">
        <v>454</v>
      </c>
      <c r="C195" s="385" t="s">
        <v>4</v>
      </c>
      <c r="D195" s="386" t="s">
        <v>8</v>
      </c>
      <c r="E195" s="368"/>
    </row>
    <row r="196" spans="1:5" ht="30.75" customHeight="1" x14ac:dyDescent="0.15">
      <c r="A196" s="570"/>
      <c r="B196" s="387" t="s">
        <v>468</v>
      </c>
      <c r="C196" s="385" t="s">
        <v>4</v>
      </c>
      <c r="D196" s="386" t="s">
        <v>8</v>
      </c>
      <c r="E196" s="368"/>
    </row>
    <row r="197" spans="1:5" ht="30.75" customHeight="1" x14ac:dyDescent="0.15">
      <c r="A197" s="571"/>
      <c r="B197" s="388" t="s">
        <v>455</v>
      </c>
      <c r="C197" s="377" t="s">
        <v>4</v>
      </c>
      <c r="D197" s="378" t="s">
        <v>8</v>
      </c>
      <c r="E197" s="379"/>
    </row>
    <row r="198" spans="1:5" ht="40.5" x14ac:dyDescent="0.15">
      <c r="A198" s="569" t="s">
        <v>456</v>
      </c>
      <c r="B198" s="355" t="s">
        <v>444</v>
      </c>
      <c r="C198" s="382" t="s">
        <v>4</v>
      </c>
      <c r="D198" s="344" t="s">
        <v>5</v>
      </c>
      <c r="E198" s="383" t="s">
        <v>445</v>
      </c>
    </row>
    <row r="199" spans="1:5" ht="40.5" x14ac:dyDescent="0.15">
      <c r="A199" s="570"/>
      <c r="B199" s="353" t="s">
        <v>446</v>
      </c>
      <c r="C199" s="372"/>
      <c r="D199" s="310"/>
      <c r="E199" s="373"/>
    </row>
    <row r="200" spans="1:5" ht="54" x14ac:dyDescent="0.15">
      <c r="A200" s="570"/>
      <c r="B200" s="353" t="s">
        <v>447</v>
      </c>
      <c r="C200" s="372"/>
      <c r="D200" s="310"/>
      <c r="E200" s="373"/>
    </row>
    <row r="201" spans="1:5" ht="72.75" customHeight="1" x14ac:dyDescent="0.15">
      <c r="A201" s="570"/>
      <c r="B201" s="353" t="s">
        <v>448</v>
      </c>
      <c r="C201" s="372"/>
      <c r="D201" s="310"/>
      <c r="E201" s="373"/>
    </row>
    <row r="202" spans="1:5" ht="27" x14ac:dyDescent="0.15">
      <c r="A202" s="570"/>
      <c r="B202" s="357" t="s">
        <v>449</v>
      </c>
      <c r="C202" s="374"/>
      <c r="D202" s="323"/>
      <c r="E202" s="375"/>
    </row>
    <row r="203" spans="1:5" ht="18.75" customHeight="1" x14ac:dyDescent="0.15">
      <c r="A203" s="570"/>
      <c r="B203" s="340" t="s">
        <v>450</v>
      </c>
      <c r="C203" s="367" t="s">
        <v>4</v>
      </c>
      <c r="D203" s="335" t="s">
        <v>8</v>
      </c>
      <c r="E203" s="368" t="s">
        <v>445</v>
      </c>
    </row>
    <row r="204" spans="1:5" ht="27" x14ac:dyDescent="0.15">
      <c r="A204" s="570"/>
      <c r="B204" s="340" t="s">
        <v>451</v>
      </c>
      <c r="C204" s="367" t="s">
        <v>4</v>
      </c>
      <c r="D204" s="335" t="s">
        <v>8</v>
      </c>
      <c r="E204" s="368"/>
    </row>
    <row r="205" spans="1:5" ht="18" customHeight="1" x14ac:dyDescent="0.15">
      <c r="A205" s="570"/>
      <c r="B205" s="340" t="s">
        <v>452</v>
      </c>
      <c r="C205" s="367" t="s">
        <v>4</v>
      </c>
      <c r="D205" s="335" t="s">
        <v>8</v>
      </c>
      <c r="E205" s="368" t="s">
        <v>50</v>
      </c>
    </row>
    <row r="206" spans="1:5" ht="29.25" customHeight="1" x14ac:dyDescent="0.15">
      <c r="A206" s="570"/>
      <c r="B206" s="384" t="s">
        <v>457</v>
      </c>
      <c r="C206" s="385" t="s">
        <v>4</v>
      </c>
      <c r="D206" s="386" t="s">
        <v>8</v>
      </c>
      <c r="E206" s="368"/>
    </row>
    <row r="207" spans="1:5" ht="29.25" customHeight="1" x14ac:dyDescent="0.15">
      <c r="A207" s="570"/>
      <c r="B207" s="387" t="s">
        <v>469</v>
      </c>
      <c r="C207" s="385" t="s">
        <v>4</v>
      </c>
      <c r="D207" s="386" t="s">
        <v>8</v>
      </c>
      <c r="E207" s="368"/>
    </row>
    <row r="208" spans="1:5" ht="29.25" customHeight="1" x14ac:dyDescent="0.15">
      <c r="A208" s="571"/>
      <c r="B208" s="388" t="s">
        <v>458</v>
      </c>
      <c r="C208" s="377" t="s">
        <v>4</v>
      </c>
      <c r="D208" s="378" t="s">
        <v>8</v>
      </c>
      <c r="E208" s="379"/>
    </row>
    <row r="209" spans="1:5" ht="32.25" customHeight="1" x14ac:dyDescent="0.15">
      <c r="A209" s="557" t="s">
        <v>470</v>
      </c>
      <c r="B209" s="389" t="s">
        <v>471</v>
      </c>
      <c r="C209" s="390" t="s">
        <v>46</v>
      </c>
      <c r="D209" s="391" t="s">
        <v>467</v>
      </c>
      <c r="E209" s="365" t="s">
        <v>472</v>
      </c>
    </row>
    <row r="210" spans="1:5" ht="27" x14ac:dyDescent="0.15">
      <c r="A210" s="558"/>
      <c r="B210" s="376" t="s">
        <v>473</v>
      </c>
      <c r="C210" s="377" t="s">
        <v>46</v>
      </c>
      <c r="D210" s="378" t="s">
        <v>467</v>
      </c>
      <c r="E210" s="379"/>
    </row>
  </sheetData>
  <mergeCells count="36">
    <mergeCell ref="A46:A52"/>
    <mergeCell ref="A1:E1"/>
    <mergeCell ref="C2:D2"/>
    <mergeCell ref="A7:A8"/>
    <mergeCell ref="A9:A10"/>
    <mergeCell ref="A12:A17"/>
    <mergeCell ref="A18:A21"/>
    <mergeCell ref="A22:A24"/>
    <mergeCell ref="A26:A27"/>
    <mergeCell ref="A28:A34"/>
    <mergeCell ref="A35:A38"/>
    <mergeCell ref="A39:A45"/>
    <mergeCell ref="A113:A120"/>
    <mergeCell ref="A53:A66"/>
    <mergeCell ref="A67:A80"/>
    <mergeCell ref="A81:A82"/>
    <mergeCell ref="A83:A85"/>
    <mergeCell ref="A86:A88"/>
    <mergeCell ref="A89:A91"/>
    <mergeCell ref="A92:A94"/>
    <mergeCell ref="A95:A96"/>
    <mergeCell ref="A97:A100"/>
    <mergeCell ref="A101:A107"/>
    <mergeCell ref="A108:A112"/>
    <mergeCell ref="A209:A210"/>
    <mergeCell ref="A121:A128"/>
    <mergeCell ref="A129:A137"/>
    <mergeCell ref="A138:A139"/>
    <mergeCell ref="A142:A146"/>
    <mergeCell ref="A147:A149"/>
    <mergeCell ref="A150:A154"/>
    <mergeCell ref="A155:A165"/>
    <mergeCell ref="A166:A175"/>
    <mergeCell ref="A176:A185"/>
    <mergeCell ref="A186:A197"/>
    <mergeCell ref="A198:A208"/>
  </mergeCells>
  <phoneticPr fontId="3"/>
  <printOptions horizontalCentered="1"/>
  <pageMargins left="0.59055118110236227" right="0.59055118110236227" top="0.39370078740157483" bottom="0.59055118110236227" header="0.39370078740157483" footer="0.39370078740157483"/>
  <pageSetup paperSize="9" fitToHeight="0" orientation="landscape" horizontalDpi="300" verticalDpi="300" r:id="rId1"/>
  <headerFooter alignWithMargins="0">
    <oddFooter>&amp;L（自己点検シート）&amp;R&amp;10&amp;A（&amp;P/&amp;N）</oddFooter>
  </headerFooter>
  <rowBreaks count="7" manualBreakCount="7">
    <brk id="17" max="4" man="1"/>
    <brk id="30" max="4" man="1"/>
    <brk id="82" max="4" man="1"/>
    <brk id="107" max="4" man="1"/>
    <brk id="120" max="4" man="1"/>
    <brk id="137" max="4" man="1"/>
    <brk id="175"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U78"/>
  <sheetViews>
    <sheetView showGridLines="0" view="pageBreakPreview" zoomScale="50" zoomScaleNormal="70" zoomScaleSheetLayoutView="50" workbookViewId="0">
      <selection activeCell="S20" sqref="S20"/>
    </sheetView>
  </sheetViews>
  <sheetFormatPr defaultColWidth="4.375" defaultRowHeight="20.25" customHeight="1" x14ac:dyDescent="0.15"/>
  <cols>
    <col min="1" max="1" width="1.625" style="200" customWidth="1"/>
    <col min="2" max="5" width="5.75" style="200" customWidth="1"/>
    <col min="6" max="6" width="16.5" style="200" hidden="1" customWidth="1"/>
    <col min="7" max="58" width="5.625" style="200" customWidth="1"/>
    <col min="59" max="16384" width="4.375" style="200"/>
  </cols>
  <sheetData>
    <row r="1" spans="2:64" s="177" customFormat="1" ht="20.25" customHeight="1" x14ac:dyDescent="0.15">
      <c r="C1" s="178" t="s">
        <v>102</v>
      </c>
      <c r="D1" s="178"/>
      <c r="E1" s="178"/>
      <c r="F1" s="178"/>
      <c r="G1" s="178"/>
      <c r="H1" s="179" t="s">
        <v>103</v>
      </c>
      <c r="J1" s="179"/>
      <c r="L1" s="178"/>
      <c r="M1" s="178"/>
      <c r="N1" s="178"/>
      <c r="O1" s="178"/>
      <c r="P1" s="178"/>
      <c r="Q1" s="178"/>
      <c r="R1" s="178"/>
      <c r="AM1" s="180"/>
      <c r="AN1" s="181"/>
      <c r="AO1" s="181" t="s">
        <v>104</v>
      </c>
      <c r="AP1" s="799" t="s">
        <v>105</v>
      </c>
      <c r="AQ1" s="800"/>
      <c r="AR1" s="800"/>
      <c r="AS1" s="800"/>
      <c r="AT1" s="800"/>
      <c r="AU1" s="800"/>
      <c r="AV1" s="800"/>
      <c r="AW1" s="800"/>
      <c r="AX1" s="800"/>
      <c r="AY1" s="800"/>
      <c r="AZ1" s="800"/>
      <c r="BA1" s="800"/>
      <c r="BB1" s="800"/>
      <c r="BC1" s="800"/>
      <c r="BD1" s="800"/>
      <c r="BE1" s="800"/>
      <c r="BF1" s="181" t="s">
        <v>106</v>
      </c>
    </row>
    <row r="2" spans="2:64" s="177" customFormat="1" ht="20.25" customHeight="1" x14ac:dyDescent="0.15">
      <c r="C2" s="178"/>
      <c r="D2" s="178"/>
      <c r="E2" s="178"/>
      <c r="F2" s="178"/>
      <c r="G2" s="178"/>
      <c r="J2" s="179"/>
      <c r="L2" s="178"/>
      <c r="M2" s="178"/>
      <c r="N2" s="178"/>
      <c r="O2" s="178"/>
      <c r="P2" s="178"/>
      <c r="Q2" s="178"/>
      <c r="R2" s="178"/>
      <c r="Y2" s="182" t="s">
        <v>107</v>
      </c>
      <c r="Z2" s="801">
        <v>5</v>
      </c>
      <c r="AA2" s="801"/>
      <c r="AB2" s="183" t="s">
        <v>110</v>
      </c>
      <c r="AC2" s="801"/>
      <c r="AD2" s="801"/>
      <c r="AE2" s="183" t="s">
        <v>111</v>
      </c>
      <c r="AF2" s="183"/>
      <c r="AG2" s="802"/>
      <c r="AH2" s="802"/>
      <c r="AI2" s="183"/>
      <c r="AM2" s="180"/>
      <c r="AN2" s="181"/>
      <c r="AO2" s="181" t="s">
        <v>112</v>
      </c>
      <c r="AP2" s="801"/>
      <c r="AQ2" s="801"/>
      <c r="AR2" s="801"/>
      <c r="AS2" s="801"/>
      <c r="AT2" s="801"/>
      <c r="AU2" s="801"/>
      <c r="AV2" s="801"/>
      <c r="AW2" s="801"/>
      <c r="AX2" s="801"/>
      <c r="AY2" s="801"/>
      <c r="AZ2" s="801"/>
      <c r="BA2" s="801"/>
      <c r="BB2" s="801"/>
      <c r="BC2" s="801"/>
      <c r="BD2" s="801"/>
      <c r="BE2" s="801"/>
      <c r="BF2" s="181" t="s">
        <v>106</v>
      </c>
    </row>
    <row r="3" spans="2:64" s="184" customFormat="1" ht="20.25" customHeight="1" x14ac:dyDescent="0.15">
      <c r="B3" s="42"/>
      <c r="C3" s="42"/>
      <c r="D3" s="42"/>
      <c r="E3" s="42"/>
      <c r="F3" s="42"/>
      <c r="G3" s="37"/>
      <c r="H3" s="42"/>
      <c r="I3" s="42"/>
      <c r="J3" s="37"/>
      <c r="K3" s="42"/>
      <c r="L3" s="39"/>
      <c r="M3" s="39"/>
      <c r="N3" s="39"/>
      <c r="O3" s="39"/>
      <c r="P3" s="39"/>
      <c r="Q3" s="39"/>
      <c r="R3" s="39"/>
      <c r="S3" s="42"/>
      <c r="T3" s="42"/>
      <c r="U3" s="42"/>
      <c r="V3" s="42"/>
      <c r="W3" s="42"/>
      <c r="X3" s="42"/>
      <c r="Y3" s="42"/>
      <c r="Z3" s="43"/>
      <c r="AA3" s="43"/>
      <c r="AB3" s="44"/>
      <c r="AC3" s="45"/>
      <c r="AD3" s="44"/>
      <c r="AE3" s="42"/>
      <c r="AF3" s="42"/>
      <c r="AG3" s="42"/>
      <c r="AH3" s="42"/>
      <c r="AI3" s="42"/>
      <c r="AJ3" s="42"/>
      <c r="AK3" s="42"/>
      <c r="AL3" s="42"/>
      <c r="AM3" s="42"/>
      <c r="AN3" s="42"/>
      <c r="AO3" s="42"/>
      <c r="AP3" s="42"/>
      <c r="AQ3" s="42"/>
      <c r="AR3" s="42"/>
      <c r="AS3" s="42"/>
      <c r="AT3" s="42"/>
      <c r="BA3" s="185" t="s">
        <v>114</v>
      </c>
      <c r="BB3" s="803" t="s">
        <v>115</v>
      </c>
      <c r="BC3" s="804"/>
      <c r="BD3" s="804"/>
      <c r="BE3" s="805"/>
      <c r="BF3" s="181"/>
    </row>
    <row r="4" spans="2:64" s="184" customFormat="1" ht="18.75" x14ac:dyDescent="0.15">
      <c r="B4" s="42"/>
      <c r="C4" s="42"/>
      <c r="D4" s="42"/>
      <c r="E4" s="42"/>
      <c r="F4" s="42"/>
      <c r="G4" s="37"/>
      <c r="H4" s="42"/>
      <c r="I4" s="42"/>
      <c r="J4" s="37"/>
      <c r="K4" s="42"/>
      <c r="L4" s="39"/>
      <c r="M4" s="39"/>
      <c r="N4" s="39"/>
      <c r="O4" s="39"/>
      <c r="P4" s="39"/>
      <c r="Q4" s="39"/>
      <c r="R4" s="39"/>
      <c r="S4" s="42"/>
      <c r="T4" s="42"/>
      <c r="U4" s="42"/>
      <c r="V4" s="42"/>
      <c r="W4" s="42"/>
      <c r="X4" s="42"/>
      <c r="Y4" s="42"/>
      <c r="Z4" s="47"/>
      <c r="AA4" s="47"/>
      <c r="AB4" s="42"/>
      <c r="AC4" s="42"/>
      <c r="AD4" s="42"/>
      <c r="AE4" s="42"/>
      <c r="AF4" s="42"/>
      <c r="AG4" s="35"/>
      <c r="AH4" s="35"/>
      <c r="AI4" s="35"/>
      <c r="AJ4" s="35"/>
      <c r="AK4" s="35"/>
      <c r="AL4" s="35"/>
      <c r="AM4" s="35"/>
      <c r="AN4" s="35"/>
      <c r="AO4" s="35"/>
      <c r="AP4" s="35"/>
      <c r="AQ4" s="35"/>
      <c r="AR4" s="35"/>
      <c r="AS4" s="35"/>
      <c r="AT4" s="35"/>
      <c r="AU4" s="177"/>
      <c r="AV4" s="177"/>
      <c r="AW4" s="177"/>
      <c r="AX4" s="177"/>
      <c r="AY4" s="177"/>
      <c r="AZ4" s="177"/>
      <c r="BA4" s="185" t="s">
        <v>116</v>
      </c>
      <c r="BB4" s="792" t="s">
        <v>512</v>
      </c>
      <c r="BC4" s="793"/>
      <c r="BD4" s="793"/>
      <c r="BE4" s="794"/>
      <c r="BF4" s="186"/>
    </row>
    <row r="5" spans="2:64" s="184" customFormat="1" ht="6.75" customHeight="1" x14ac:dyDescent="0.15">
      <c r="B5" s="42"/>
      <c r="C5" s="49"/>
      <c r="D5" s="49"/>
      <c r="E5" s="49"/>
      <c r="F5" s="49"/>
      <c r="G5" s="50"/>
      <c r="H5" s="49"/>
      <c r="I5" s="49"/>
      <c r="J5" s="50"/>
      <c r="K5" s="49"/>
      <c r="L5" s="51"/>
      <c r="M5" s="51"/>
      <c r="N5" s="51"/>
      <c r="O5" s="51"/>
      <c r="P5" s="51"/>
      <c r="Q5" s="51"/>
      <c r="R5" s="51"/>
      <c r="S5" s="49"/>
      <c r="T5" s="49"/>
      <c r="U5" s="49"/>
      <c r="V5" s="49"/>
      <c r="W5" s="49"/>
      <c r="X5" s="49"/>
      <c r="Y5" s="49"/>
      <c r="Z5" s="52"/>
      <c r="AA5" s="52"/>
      <c r="AB5" s="49"/>
      <c r="AC5" s="49"/>
      <c r="AD5" s="49"/>
      <c r="AE5" s="49"/>
      <c r="AF5" s="42"/>
      <c r="AG5" s="35"/>
      <c r="AH5" s="35"/>
      <c r="AI5" s="35"/>
      <c r="AJ5" s="35"/>
      <c r="AK5" s="35"/>
      <c r="AL5" s="35"/>
      <c r="AM5" s="35"/>
      <c r="AN5" s="35"/>
      <c r="AO5" s="35"/>
      <c r="AP5" s="35"/>
      <c r="AQ5" s="35"/>
      <c r="AR5" s="35"/>
      <c r="AS5" s="35"/>
      <c r="AT5" s="35"/>
      <c r="AU5" s="177"/>
      <c r="AV5" s="177"/>
      <c r="AW5" s="177"/>
      <c r="AX5" s="177"/>
      <c r="AY5" s="177"/>
      <c r="AZ5" s="177"/>
      <c r="BA5" s="177"/>
      <c r="BB5" s="177"/>
      <c r="BC5" s="177"/>
      <c r="BD5" s="177"/>
      <c r="BE5" s="186"/>
      <c r="BF5" s="186"/>
    </row>
    <row r="6" spans="2:64" s="184" customFormat="1" ht="20.25" customHeight="1" x14ac:dyDescent="0.15">
      <c r="B6" s="42"/>
      <c r="C6" s="49"/>
      <c r="D6" s="49"/>
      <c r="E6" s="49"/>
      <c r="F6" s="49"/>
      <c r="G6" s="50"/>
      <c r="H6" s="49"/>
      <c r="I6" s="49"/>
      <c r="J6" s="50"/>
      <c r="K6" s="49"/>
      <c r="L6" s="51"/>
      <c r="M6" s="51"/>
      <c r="N6" s="51"/>
      <c r="O6" s="51"/>
      <c r="P6" s="51"/>
      <c r="Q6" s="51"/>
      <c r="R6" s="51"/>
      <c r="S6" s="49"/>
      <c r="T6" s="49"/>
      <c r="U6" s="49"/>
      <c r="V6" s="49"/>
      <c r="W6" s="49"/>
      <c r="X6" s="49"/>
      <c r="Y6" s="49"/>
      <c r="Z6" s="52"/>
      <c r="AA6" s="52"/>
      <c r="AB6" s="49"/>
      <c r="AC6" s="49"/>
      <c r="AD6" s="49"/>
      <c r="AE6" s="49"/>
      <c r="AF6" s="42"/>
      <c r="AG6" s="35"/>
      <c r="AH6" s="35"/>
      <c r="AI6" s="35"/>
      <c r="AJ6" s="35"/>
      <c r="AK6" s="35"/>
      <c r="AL6" s="35" t="s">
        <v>118</v>
      </c>
      <c r="AM6" s="35"/>
      <c r="AN6" s="35"/>
      <c r="AO6" s="35"/>
      <c r="AP6" s="35"/>
      <c r="AQ6" s="35"/>
      <c r="AR6" s="35"/>
      <c r="AS6" s="35"/>
      <c r="AT6" s="53"/>
      <c r="AU6" s="53"/>
      <c r="AV6" s="54"/>
      <c r="AW6" s="35"/>
      <c r="AX6" s="795"/>
      <c r="AY6" s="796"/>
      <c r="AZ6" s="54" t="s">
        <v>119</v>
      </c>
      <c r="BA6" s="35"/>
      <c r="BB6" s="795"/>
      <c r="BC6" s="796"/>
      <c r="BD6" s="54" t="s">
        <v>120</v>
      </c>
      <c r="BE6" s="35"/>
      <c r="BF6" s="186"/>
    </row>
    <row r="7" spans="2:64" s="184" customFormat="1" ht="6.75" customHeight="1" x14ac:dyDescent="0.15">
      <c r="B7" s="42"/>
      <c r="C7" s="49"/>
      <c r="D7" s="49"/>
      <c r="E7" s="49"/>
      <c r="F7" s="49"/>
      <c r="G7" s="50"/>
      <c r="H7" s="49"/>
      <c r="I7" s="49"/>
      <c r="J7" s="50"/>
      <c r="K7" s="49"/>
      <c r="L7" s="51"/>
      <c r="M7" s="51"/>
      <c r="N7" s="51"/>
      <c r="O7" s="51"/>
      <c r="P7" s="51"/>
      <c r="Q7" s="51"/>
      <c r="R7" s="51"/>
      <c r="S7" s="49"/>
      <c r="T7" s="49"/>
      <c r="U7" s="49"/>
      <c r="V7" s="49"/>
      <c r="W7" s="49"/>
      <c r="X7" s="49"/>
      <c r="Y7" s="49"/>
      <c r="Z7" s="52"/>
      <c r="AA7" s="52"/>
      <c r="AB7" s="49"/>
      <c r="AC7" s="49"/>
      <c r="AD7" s="49"/>
      <c r="AE7" s="49"/>
      <c r="AF7" s="42"/>
      <c r="AG7" s="35"/>
      <c r="AH7" s="35"/>
      <c r="AI7" s="35"/>
      <c r="AJ7" s="35"/>
      <c r="AK7" s="35"/>
      <c r="AL7" s="35"/>
      <c r="AM7" s="35"/>
      <c r="AN7" s="35"/>
      <c r="AO7" s="35"/>
      <c r="AP7" s="35"/>
      <c r="AQ7" s="35"/>
      <c r="AR7" s="35"/>
      <c r="AS7" s="35"/>
      <c r="AT7" s="35"/>
      <c r="AU7" s="177"/>
      <c r="AV7" s="177"/>
      <c r="AW7" s="177"/>
      <c r="AX7" s="177"/>
      <c r="AY7" s="177"/>
      <c r="AZ7" s="177"/>
      <c r="BA7" s="177"/>
      <c r="BB7" s="177"/>
      <c r="BC7" s="177"/>
      <c r="BD7" s="177"/>
      <c r="BE7" s="186"/>
      <c r="BF7" s="186"/>
    </row>
    <row r="8" spans="2:64" s="184" customFormat="1" ht="6" customHeight="1" x14ac:dyDescent="0.15">
      <c r="B8" s="65"/>
      <c r="C8" s="65"/>
      <c r="D8" s="65"/>
      <c r="E8" s="65"/>
      <c r="F8" s="65"/>
      <c r="G8" s="55"/>
      <c r="H8" s="56"/>
      <c r="I8" s="53"/>
      <c r="J8" s="53"/>
      <c r="K8" s="65"/>
      <c r="L8" s="55"/>
      <c r="M8" s="56"/>
      <c r="N8" s="53"/>
      <c r="O8" s="53"/>
      <c r="P8" s="55"/>
      <c r="Q8" s="53"/>
      <c r="R8" s="65"/>
      <c r="S8" s="53"/>
      <c r="T8" s="53"/>
      <c r="U8" s="53"/>
      <c r="V8" s="53"/>
      <c r="W8" s="42"/>
      <c r="X8" s="42"/>
      <c r="Y8" s="42"/>
      <c r="Z8" s="49"/>
      <c r="AA8" s="63"/>
      <c r="AB8" s="63"/>
      <c r="AC8" s="49"/>
      <c r="AD8" s="49"/>
      <c r="AE8" s="49"/>
      <c r="AF8" s="66"/>
      <c r="AG8" s="52"/>
      <c r="AH8" s="63"/>
      <c r="AI8" s="49"/>
      <c r="AJ8" s="62"/>
      <c r="AK8" s="63"/>
      <c r="AL8" s="63"/>
      <c r="AM8" s="63"/>
      <c r="AN8" s="63"/>
      <c r="AO8" s="49"/>
      <c r="AP8" s="35"/>
      <c r="AQ8" s="67"/>
      <c r="AR8" s="67"/>
      <c r="AS8" s="67"/>
      <c r="AT8" s="35"/>
      <c r="AU8" s="177"/>
      <c r="AV8" s="177"/>
      <c r="AW8" s="177"/>
      <c r="AX8" s="177"/>
      <c r="AY8" s="177"/>
      <c r="AZ8" s="177"/>
      <c r="BA8" s="177"/>
      <c r="BB8" s="177"/>
      <c r="BC8" s="177"/>
      <c r="BD8" s="177"/>
      <c r="BE8" s="177"/>
      <c r="BF8" s="177"/>
      <c r="BJ8" s="181"/>
      <c r="BK8" s="181"/>
      <c r="BL8" s="181"/>
    </row>
    <row r="9" spans="2:64" s="184" customFormat="1" ht="18.75" x14ac:dyDescent="0.2">
      <c r="B9" s="55"/>
      <c r="C9" s="55"/>
      <c r="D9" s="55"/>
      <c r="E9" s="55"/>
      <c r="F9" s="55"/>
      <c r="G9" s="56"/>
      <c r="H9" s="56"/>
      <c r="I9" s="56"/>
      <c r="J9" s="55"/>
      <c r="K9" s="55"/>
      <c r="L9" s="56"/>
      <c r="M9" s="56"/>
      <c r="N9" s="56"/>
      <c r="O9" s="55"/>
      <c r="P9" s="56"/>
      <c r="Q9" s="56"/>
      <c r="R9" s="56"/>
      <c r="S9" s="57"/>
      <c r="T9" s="58"/>
      <c r="U9" s="58"/>
      <c r="V9" s="59"/>
      <c r="W9" s="42"/>
      <c r="X9" s="42"/>
      <c r="Y9" s="42"/>
      <c r="Z9" s="52"/>
      <c r="AA9" s="60"/>
      <c r="AB9" s="50"/>
      <c r="AC9" s="52"/>
      <c r="AD9" s="52"/>
      <c r="AE9" s="52"/>
      <c r="AF9" s="66"/>
      <c r="AG9" s="62"/>
      <c r="AH9" s="62"/>
      <c r="AI9" s="62"/>
      <c r="AJ9" s="63"/>
      <c r="AK9" s="51"/>
      <c r="AL9" s="60"/>
      <c r="AM9" s="35"/>
      <c r="AN9" s="35"/>
      <c r="AO9" s="68"/>
      <c r="AP9" s="68"/>
      <c r="AQ9" s="68"/>
      <c r="AR9" s="54"/>
      <c r="AS9" s="67"/>
      <c r="AT9" s="67"/>
      <c r="AU9" s="187"/>
      <c r="AV9" s="188"/>
      <c r="AW9" s="188"/>
      <c r="AX9" s="189"/>
      <c r="AY9" s="189"/>
      <c r="AZ9" s="186" t="s">
        <v>123</v>
      </c>
      <c r="BA9" s="188"/>
      <c r="BB9" s="795"/>
      <c r="BC9" s="797"/>
      <c r="BD9" s="796"/>
      <c r="BE9" s="190" t="s">
        <v>124</v>
      </c>
      <c r="BF9" s="177"/>
      <c r="BJ9" s="181"/>
      <c r="BK9" s="181"/>
      <c r="BL9" s="181"/>
    </row>
    <row r="10" spans="2:64" s="184" customFormat="1" ht="6" customHeight="1" x14ac:dyDescent="0.2">
      <c r="B10" s="65"/>
      <c r="C10" s="65"/>
      <c r="D10" s="65"/>
      <c r="E10" s="65"/>
      <c r="F10" s="71"/>
      <c r="G10" s="65"/>
      <c r="H10" s="65"/>
      <c r="I10" s="65"/>
      <c r="J10" s="65"/>
      <c r="K10" s="55"/>
      <c r="L10" s="56"/>
      <c r="M10" s="53"/>
      <c r="N10" s="53"/>
      <c r="O10" s="55"/>
      <c r="P10" s="53"/>
      <c r="Q10" s="65"/>
      <c r="R10" s="53"/>
      <c r="S10" s="53"/>
      <c r="T10" s="53"/>
      <c r="U10" s="53"/>
      <c r="V10" s="71"/>
      <c r="W10" s="42"/>
      <c r="X10" s="42"/>
      <c r="Y10" s="42"/>
      <c r="Z10" s="49"/>
      <c r="AA10" s="63"/>
      <c r="AB10" s="63"/>
      <c r="AC10" s="49"/>
      <c r="AD10" s="49"/>
      <c r="AE10" s="49"/>
      <c r="AF10" s="66"/>
      <c r="AG10" s="52"/>
      <c r="AH10" s="62"/>
      <c r="AI10" s="63"/>
      <c r="AJ10" s="62"/>
      <c r="AK10" s="63"/>
      <c r="AL10" s="63"/>
      <c r="AM10" s="63"/>
      <c r="AN10" s="63"/>
      <c r="AO10" s="65"/>
      <c r="AP10" s="65"/>
      <c r="AQ10" s="55"/>
      <c r="AR10" s="72"/>
      <c r="AS10" s="67"/>
      <c r="AT10" s="67"/>
      <c r="AU10" s="187"/>
      <c r="AV10" s="188"/>
      <c r="AW10" s="188"/>
      <c r="AX10" s="189"/>
      <c r="AY10" s="189"/>
      <c r="AZ10" s="188"/>
      <c r="BA10" s="188"/>
      <c r="BB10" s="191"/>
      <c r="BC10" s="191"/>
      <c r="BD10" s="191"/>
      <c r="BE10" s="190"/>
      <c r="BF10" s="177"/>
      <c r="BJ10" s="181"/>
      <c r="BK10" s="181"/>
      <c r="BL10" s="181"/>
    </row>
    <row r="11" spans="2:64" s="184" customFormat="1" ht="20.25" customHeight="1" x14ac:dyDescent="0.2">
      <c r="B11" s="73"/>
      <c r="C11" s="73"/>
      <c r="D11" s="73"/>
      <c r="E11" s="73"/>
      <c r="F11" s="73"/>
      <c r="G11" s="73"/>
      <c r="H11" s="73"/>
      <c r="I11" s="73"/>
      <c r="J11" s="73"/>
      <c r="K11" s="73"/>
      <c r="L11" s="73"/>
      <c r="M11" s="73"/>
      <c r="N11" s="73"/>
      <c r="O11" s="73"/>
      <c r="P11" s="73"/>
      <c r="Q11" s="73"/>
      <c r="R11" s="73"/>
      <c r="S11" s="73"/>
      <c r="T11" s="73"/>
      <c r="U11" s="73"/>
      <c r="V11" s="73"/>
      <c r="W11" s="42"/>
      <c r="X11" s="42"/>
      <c r="Y11" s="42"/>
      <c r="Z11" s="55"/>
      <c r="AA11" s="74"/>
      <c r="AB11" s="74"/>
      <c r="AC11" s="55"/>
      <c r="AD11" s="52"/>
      <c r="AE11" s="52"/>
      <c r="AF11" s="61"/>
      <c r="AG11" s="50"/>
      <c r="AH11" s="62"/>
      <c r="AI11" s="63"/>
      <c r="AJ11" s="62"/>
      <c r="AK11" s="63"/>
      <c r="AL11" s="63"/>
      <c r="AM11" s="63"/>
      <c r="AN11" s="63"/>
      <c r="AO11" s="798"/>
      <c r="AP11" s="798"/>
      <c r="AQ11" s="798"/>
      <c r="AR11" s="54"/>
      <c r="AS11" s="67"/>
      <c r="AT11" s="67"/>
      <c r="AU11" s="187"/>
      <c r="AV11" s="188"/>
      <c r="AW11" s="188"/>
      <c r="AX11" s="189"/>
      <c r="AY11" s="189"/>
      <c r="AZ11" s="188"/>
      <c r="BA11" s="188"/>
      <c r="BB11" s="795"/>
      <c r="BC11" s="797"/>
      <c r="BD11" s="796"/>
      <c r="BE11" s="192" t="s">
        <v>125</v>
      </c>
      <c r="BF11" s="177"/>
      <c r="BJ11" s="181"/>
      <c r="BK11" s="181"/>
      <c r="BL11" s="181"/>
    </row>
    <row r="12" spans="2:64" s="184" customFormat="1" ht="6.75" customHeight="1" x14ac:dyDescent="0.2">
      <c r="B12" s="73"/>
      <c r="C12" s="73"/>
      <c r="D12" s="73"/>
      <c r="E12" s="73"/>
      <c r="F12" s="73"/>
      <c r="G12" s="73"/>
      <c r="H12" s="73"/>
      <c r="I12" s="73"/>
      <c r="J12" s="73"/>
      <c r="K12" s="73"/>
      <c r="L12" s="73"/>
      <c r="M12" s="73"/>
      <c r="N12" s="73"/>
      <c r="O12" s="73"/>
      <c r="P12" s="73"/>
      <c r="Q12" s="73"/>
      <c r="R12" s="73"/>
      <c r="S12" s="73"/>
      <c r="T12" s="73"/>
      <c r="U12" s="73"/>
      <c r="V12" s="73"/>
      <c r="W12" s="42"/>
      <c r="X12" s="42"/>
      <c r="Y12" s="42"/>
      <c r="Z12" s="56"/>
      <c r="AA12" s="76"/>
      <c r="AB12" s="76"/>
      <c r="AC12" s="56"/>
      <c r="AD12" s="62"/>
      <c r="AE12" s="62"/>
      <c r="AF12" s="66"/>
      <c r="AG12" s="35"/>
      <c r="AH12" s="35"/>
      <c r="AI12" s="35"/>
      <c r="AJ12" s="35"/>
      <c r="AK12" s="35"/>
      <c r="AL12" s="35"/>
      <c r="AM12" s="35"/>
      <c r="AN12" s="35"/>
      <c r="AO12" s="65"/>
      <c r="AP12" s="65"/>
      <c r="AQ12" s="65"/>
      <c r="AR12" s="35"/>
      <c r="AS12" s="67"/>
      <c r="AT12" s="67"/>
      <c r="AU12" s="187"/>
      <c r="AV12" s="188"/>
      <c r="AW12" s="188"/>
      <c r="AX12" s="189"/>
      <c r="AY12" s="189"/>
      <c r="AZ12" s="188"/>
      <c r="BA12" s="188"/>
      <c r="BB12" s="191"/>
      <c r="BC12" s="191"/>
      <c r="BD12" s="191"/>
      <c r="BE12" s="190"/>
      <c r="BF12" s="177"/>
      <c r="BJ12" s="181"/>
      <c r="BK12" s="181"/>
      <c r="BL12" s="181"/>
    </row>
    <row r="13" spans="2:64" s="184" customFormat="1" ht="18.75" x14ac:dyDescent="0.15">
      <c r="B13" s="73"/>
      <c r="C13" s="73"/>
      <c r="D13" s="73"/>
      <c r="E13" s="73"/>
      <c r="F13" s="73"/>
      <c r="G13" s="73"/>
      <c r="H13" s="73"/>
      <c r="I13" s="73"/>
      <c r="J13" s="73"/>
      <c r="K13" s="73"/>
      <c r="L13" s="73"/>
      <c r="M13" s="73"/>
      <c r="N13" s="73"/>
      <c r="O13" s="73"/>
      <c r="P13" s="73"/>
      <c r="Q13" s="73"/>
      <c r="R13" s="73"/>
      <c r="S13" s="73"/>
      <c r="T13" s="73"/>
      <c r="U13" s="73"/>
      <c r="V13" s="73"/>
      <c r="W13" s="42"/>
      <c r="X13" s="42"/>
      <c r="Y13" s="42"/>
      <c r="Z13" s="55"/>
      <c r="AA13" s="74"/>
      <c r="AB13" s="74"/>
      <c r="AC13" s="55"/>
      <c r="AD13" s="52"/>
      <c r="AE13" s="52"/>
      <c r="AF13" s="66"/>
      <c r="AG13" s="35"/>
      <c r="AH13" s="35"/>
      <c r="AI13" s="35"/>
      <c r="AJ13" s="35"/>
      <c r="AK13" s="35"/>
      <c r="AL13" s="35"/>
      <c r="AM13" s="35"/>
      <c r="AN13" s="35"/>
      <c r="AO13" s="53"/>
      <c r="AP13" s="53"/>
      <c r="AQ13" s="53"/>
      <c r="AR13" s="35"/>
      <c r="AS13" s="67"/>
      <c r="AT13" s="48" t="s">
        <v>126</v>
      </c>
      <c r="AU13" s="754"/>
      <c r="AV13" s="755"/>
      <c r="AW13" s="756"/>
      <c r="AX13" s="191" t="s">
        <v>127</v>
      </c>
      <c r="AY13" s="754"/>
      <c r="AZ13" s="755"/>
      <c r="BA13" s="756"/>
      <c r="BB13" s="193" t="s">
        <v>128</v>
      </c>
      <c r="BC13" s="757">
        <f>(AY13-AU13)*24</f>
        <v>0</v>
      </c>
      <c r="BD13" s="758"/>
      <c r="BE13" s="194" t="s">
        <v>129</v>
      </c>
      <c r="BF13" s="191"/>
      <c r="BJ13" s="181"/>
      <c r="BK13" s="181"/>
      <c r="BL13" s="181"/>
    </row>
    <row r="14" spans="2:64" s="184" customFormat="1" ht="6.75" customHeight="1" x14ac:dyDescent="0.15">
      <c r="B14" s="42"/>
      <c r="C14" s="64"/>
      <c r="D14" s="64"/>
      <c r="E14" s="64"/>
      <c r="F14" s="64"/>
      <c r="G14" s="49"/>
      <c r="H14" s="49"/>
      <c r="I14" s="51"/>
      <c r="J14" s="52"/>
      <c r="K14" s="62"/>
      <c r="L14" s="63"/>
      <c r="M14" s="63"/>
      <c r="N14" s="52"/>
      <c r="O14" s="63"/>
      <c r="P14" s="49"/>
      <c r="Q14" s="62"/>
      <c r="R14" s="63"/>
      <c r="S14" s="63"/>
      <c r="T14" s="63"/>
      <c r="U14" s="63"/>
      <c r="V14" s="49"/>
      <c r="W14" s="51"/>
      <c r="X14" s="77"/>
      <c r="Y14" s="77"/>
      <c r="Z14" s="50"/>
      <c r="AA14" s="52"/>
      <c r="AB14" s="51"/>
      <c r="AC14" s="52"/>
      <c r="AD14" s="62"/>
      <c r="AE14" s="63"/>
      <c r="AF14" s="66"/>
      <c r="AG14" s="61"/>
      <c r="AH14" s="78"/>
      <c r="AI14" s="66"/>
      <c r="AJ14" s="78"/>
      <c r="AK14" s="66"/>
      <c r="AL14" s="66"/>
      <c r="AM14" s="66"/>
      <c r="AN14" s="66"/>
      <c r="AO14" s="79"/>
      <c r="AP14" s="42"/>
      <c r="AQ14" s="47"/>
      <c r="AR14" s="47"/>
      <c r="AS14" s="47"/>
      <c r="AT14" s="47"/>
      <c r="AU14" s="195"/>
      <c r="AV14" s="196"/>
      <c r="AW14" s="196"/>
      <c r="AX14" s="197"/>
      <c r="AY14" s="197"/>
      <c r="AZ14" s="196"/>
      <c r="BA14" s="196"/>
      <c r="BB14" s="198"/>
      <c r="BC14" s="198"/>
      <c r="BD14" s="198"/>
      <c r="BE14" s="199"/>
      <c r="BJ14" s="181"/>
      <c r="BK14" s="181"/>
      <c r="BL14" s="181"/>
    </row>
    <row r="15" spans="2:64" ht="8.4499999999999993" customHeight="1" thickBot="1" x14ac:dyDescent="0.2">
      <c r="B15" s="82"/>
      <c r="C15" s="83"/>
      <c r="D15" s="83"/>
      <c r="E15" s="83"/>
      <c r="F15" s="83"/>
      <c r="G15" s="83"/>
      <c r="H15" s="82"/>
      <c r="I15" s="82"/>
      <c r="J15" s="82"/>
      <c r="K15" s="82"/>
      <c r="L15" s="82"/>
      <c r="M15" s="82"/>
      <c r="N15" s="82"/>
      <c r="O15" s="82"/>
      <c r="P15" s="82"/>
      <c r="Q15" s="82"/>
      <c r="R15" s="82"/>
      <c r="S15" s="82"/>
      <c r="T15" s="82"/>
      <c r="U15" s="82"/>
      <c r="V15" s="82"/>
      <c r="W15" s="82"/>
      <c r="X15" s="83"/>
      <c r="Y15" s="82"/>
      <c r="Z15" s="82"/>
      <c r="AA15" s="82"/>
      <c r="AB15" s="82"/>
      <c r="AC15" s="82"/>
      <c r="AD15" s="82"/>
      <c r="AE15" s="82"/>
      <c r="AF15" s="82"/>
      <c r="AG15" s="82"/>
      <c r="AH15" s="82"/>
      <c r="AI15" s="82"/>
      <c r="AJ15" s="82"/>
      <c r="AK15" s="82"/>
      <c r="AL15" s="82"/>
      <c r="AM15" s="82"/>
      <c r="AN15" s="83"/>
      <c r="AO15" s="82"/>
      <c r="AP15" s="82"/>
      <c r="AQ15" s="82"/>
      <c r="AR15" s="82"/>
      <c r="AS15" s="82"/>
      <c r="AT15" s="82"/>
      <c r="BE15" s="201"/>
      <c r="BF15" s="201"/>
      <c r="BG15" s="201"/>
    </row>
    <row r="16" spans="2:64" ht="20.25" customHeight="1" x14ac:dyDescent="0.15">
      <c r="B16" s="759" t="s">
        <v>130</v>
      </c>
      <c r="C16" s="762" t="s">
        <v>131</v>
      </c>
      <c r="D16" s="763"/>
      <c r="E16" s="764"/>
      <c r="F16" s="202"/>
      <c r="G16" s="771" t="s">
        <v>132</v>
      </c>
      <c r="H16" s="774" t="s">
        <v>133</v>
      </c>
      <c r="I16" s="763"/>
      <c r="J16" s="763"/>
      <c r="K16" s="764"/>
      <c r="L16" s="774" t="s">
        <v>134</v>
      </c>
      <c r="M16" s="763"/>
      <c r="N16" s="763"/>
      <c r="O16" s="777"/>
      <c r="P16" s="780"/>
      <c r="Q16" s="781"/>
      <c r="R16" s="782"/>
      <c r="S16" s="789" t="s">
        <v>135</v>
      </c>
      <c r="T16" s="790"/>
      <c r="U16" s="790"/>
      <c r="V16" s="790"/>
      <c r="W16" s="790"/>
      <c r="X16" s="790"/>
      <c r="Y16" s="790"/>
      <c r="Z16" s="790"/>
      <c r="AA16" s="790"/>
      <c r="AB16" s="790"/>
      <c r="AC16" s="790"/>
      <c r="AD16" s="790"/>
      <c r="AE16" s="790"/>
      <c r="AF16" s="790"/>
      <c r="AG16" s="790"/>
      <c r="AH16" s="790"/>
      <c r="AI16" s="790"/>
      <c r="AJ16" s="790"/>
      <c r="AK16" s="790"/>
      <c r="AL16" s="790"/>
      <c r="AM16" s="790"/>
      <c r="AN16" s="790"/>
      <c r="AO16" s="790"/>
      <c r="AP16" s="790"/>
      <c r="AQ16" s="790"/>
      <c r="AR16" s="790"/>
      <c r="AS16" s="790"/>
      <c r="AT16" s="790"/>
      <c r="AU16" s="790"/>
      <c r="AV16" s="790"/>
      <c r="AW16" s="791"/>
      <c r="AX16" s="726" t="str">
        <f>IF(BB3="４週","(11) 1～4週目の勤務時間数合計","(11) 1か月の勤務時間数   合計")</f>
        <v>(11) 1～4週目の勤務時間数合計</v>
      </c>
      <c r="AY16" s="727"/>
      <c r="AZ16" s="732" t="s">
        <v>136</v>
      </c>
      <c r="BA16" s="733"/>
      <c r="BB16" s="738" t="s">
        <v>137</v>
      </c>
      <c r="BC16" s="739"/>
      <c r="BD16" s="739"/>
      <c r="BE16" s="739"/>
      <c r="BF16" s="740"/>
    </row>
    <row r="17" spans="2:58" ht="20.25" customHeight="1" x14ac:dyDescent="0.15">
      <c r="B17" s="760"/>
      <c r="C17" s="765"/>
      <c r="D17" s="766"/>
      <c r="E17" s="767"/>
      <c r="F17" s="203"/>
      <c r="G17" s="772"/>
      <c r="H17" s="775"/>
      <c r="I17" s="766"/>
      <c r="J17" s="766"/>
      <c r="K17" s="767"/>
      <c r="L17" s="775"/>
      <c r="M17" s="766"/>
      <c r="N17" s="766"/>
      <c r="O17" s="778"/>
      <c r="P17" s="783"/>
      <c r="Q17" s="784"/>
      <c r="R17" s="785"/>
      <c r="S17" s="741" t="s">
        <v>138</v>
      </c>
      <c r="T17" s="742"/>
      <c r="U17" s="742"/>
      <c r="V17" s="742"/>
      <c r="W17" s="742"/>
      <c r="X17" s="742"/>
      <c r="Y17" s="743"/>
      <c r="Z17" s="741" t="s">
        <v>139</v>
      </c>
      <c r="AA17" s="742"/>
      <c r="AB17" s="742"/>
      <c r="AC17" s="742"/>
      <c r="AD17" s="742"/>
      <c r="AE17" s="742"/>
      <c r="AF17" s="743"/>
      <c r="AG17" s="741" t="s">
        <v>140</v>
      </c>
      <c r="AH17" s="742"/>
      <c r="AI17" s="742"/>
      <c r="AJ17" s="742"/>
      <c r="AK17" s="742"/>
      <c r="AL17" s="742"/>
      <c r="AM17" s="743"/>
      <c r="AN17" s="741" t="s">
        <v>141</v>
      </c>
      <c r="AO17" s="742"/>
      <c r="AP17" s="742"/>
      <c r="AQ17" s="742"/>
      <c r="AR17" s="742"/>
      <c r="AS17" s="742"/>
      <c r="AT17" s="743"/>
      <c r="AU17" s="744" t="s">
        <v>142</v>
      </c>
      <c r="AV17" s="745"/>
      <c r="AW17" s="746"/>
      <c r="AX17" s="728"/>
      <c r="AY17" s="729"/>
      <c r="AZ17" s="734"/>
      <c r="BA17" s="735"/>
      <c r="BB17" s="662"/>
      <c r="BC17" s="663"/>
      <c r="BD17" s="663"/>
      <c r="BE17" s="663"/>
      <c r="BF17" s="664"/>
    </row>
    <row r="18" spans="2:58" ht="20.25" customHeight="1" x14ac:dyDescent="0.15">
      <c r="B18" s="760"/>
      <c r="C18" s="765"/>
      <c r="D18" s="766"/>
      <c r="E18" s="767"/>
      <c r="F18" s="203"/>
      <c r="G18" s="772"/>
      <c r="H18" s="775"/>
      <c r="I18" s="766"/>
      <c r="J18" s="766"/>
      <c r="K18" s="767"/>
      <c r="L18" s="775"/>
      <c r="M18" s="766"/>
      <c r="N18" s="766"/>
      <c r="O18" s="778"/>
      <c r="P18" s="783"/>
      <c r="Q18" s="784"/>
      <c r="R18" s="785"/>
      <c r="S18" s="204">
        <v>1</v>
      </c>
      <c r="T18" s="205">
        <v>2</v>
      </c>
      <c r="U18" s="205">
        <v>3</v>
      </c>
      <c r="V18" s="205">
        <v>4</v>
      </c>
      <c r="W18" s="205">
        <v>5</v>
      </c>
      <c r="X18" s="205">
        <v>6</v>
      </c>
      <c r="Y18" s="206">
        <v>7</v>
      </c>
      <c r="Z18" s="204">
        <v>8</v>
      </c>
      <c r="AA18" s="205">
        <v>9</v>
      </c>
      <c r="AB18" s="205">
        <v>10</v>
      </c>
      <c r="AC18" s="205">
        <v>11</v>
      </c>
      <c r="AD18" s="205">
        <v>12</v>
      </c>
      <c r="AE18" s="205">
        <v>13</v>
      </c>
      <c r="AF18" s="206">
        <v>14</v>
      </c>
      <c r="AG18" s="207">
        <v>15</v>
      </c>
      <c r="AH18" s="205">
        <v>16</v>
      </c>
      <c r="AI18" s="205">
        <v>17</v>
      </c>
      <c r="AJ18" s="205">
        <v>18</v>
      </c>
      <c r="AK18" s="205">
        <v>19</v>
      </c>
      <c r="AL18" s="205">
        <v>20</v>
      </c>
      <c r="AM18" s="206">
        <v>21</v>
      </c>
      <c r="AN18" s="204">
        <v>22</v>
      </c>
      <c r="AO18" s="205">
        <v>23</v>
      </c>
      <c r="AP18" s="205">
        <v>24</v>
      </c>
      <c r="AQ18" s="205">
        <v>25</v>
      </c>
      <c r="AR18" s="205">
        <v>26</v>
      </c>
      <c r="AS18" s="205">
        <v>27</v>
      </c>
      <c r="AT18" s="206">
        <v>28</v>
      </c>
      <c r="AU18" s="208">
        <v>29</v>
      </c>
      <c r="AV18" s="209">
        <v>30</v>
      </c>
      <c r="AW18" s="210">
        <v>31</v>
      </c>
      <c r="AX18" s="728"/>
      <c r="AY18" s="729"/>
      <c r="AZ18" s="734"/>
      <c r="BA18" s="735"/>
      <c r="BB18" s="662"/>
      <c r="BC18" s="663"/>
      <c r="BD18" s="663"/>
      <c r="BE18" s="663"/>
      <c r="BF18" s="664"/>
    </row>
    <row r="19" spans="2:58" ht="22.5" customHeight="1" thickBot="1" x14ac:dyDescent="0.2">
      <c r="B19" s="761"/>
      <c r="C19" s="768"/>
      <c r="D19" s="769"/>
      <c r="E19" s="770"/>
      <c r="F19" s="211"/>
      <c r="G19" s="773"/>
      <c r="H19" s="776"/>
      <c r="I19" s="769"/>
      <c r="J19" s="769"/>
      <c r="K19" s="770"/>
      <c r="L19" s="776"/>
      <c r="M19" s="769"/>
      <c r="N19" s="769"/>
      <c r="O19" s="779"/>
      <c r="P19" s="786"/>
      <c r="Q19" s="787"/>
      <c r="R19" s="788"/>
      <c r="S19" s="461"/>
      <c r="T19" s="462"/>
      <c r="U19" s="462"/>
      <c r="V19" s="462"/>
      <c r="W19" s="462"/>
      <c r="X19" s="462"/>
      <c r="Y19" s="463"/>
      <c r="Z19" s="461"/>
      <c r="AA19" s="462"/>
      <c r="AB19" s="462"/>
      <c r="AC19" s="462"/>
      <c r="AD19" s="462"/>
      <c r="AE19" s="462"/>
      <c r="AF19" s="463"/>
      <c r="AG19" s="461"/>
      <c r="AH19" s="462"/>
      <c r="AI19" s="462"/>
      <c r="AJ19" s="462"/>
      <c r="AK19" s="462"/>
      <c r="AL19" s="462"/>
      <c r="AM19" s="463"/>
      <c r="AN19" s="461"/>
      <c r="AO19" s="462"/>
      <c r="AP19" s="462"/>
      <c r="AQ19" s="462"/>
      <c r="AR19" s="462"/>
      <c r="AS19" s="462"/>
      <c r="AT19" s="463"/>
      <c r="AU19" s="462"/>
      <c r="AV19" s="462"/>
      <c r="AW19" s="462"/>
      <c r="AX19" s="730"/>
      <c r="AY19" s="731"/>
      <c r="AZ19" s="736"/>
      <c r="BA19" s="737"/>
      <c r="BB19" s="665"/>
      <c r="BC19" s="666"/>
      <c r="BD19" s="666"/>
      <c r="BE19" s="666"/>
      <c r="BF19" s="667"/>
    </row>
    <row r="20" spans="2:58" ht="20.25" customHeight="1" x14ac:dyDescent="0.15">
      <c r="B20" s="712">
        <v>1</v>
      </c>
      <c r="C20" s="713"/>
      <c r="D20" s="714"/>
      <c r="E20" s="715"/>
      <c r="F20" s="98"/>
      <c r="G20" s="716"/>
      <c r="H20" s="717"/>
      <c r="I20" s="718"/>
      <c r="J20" s="718"/>
      <c r="K20" s="719"/>
      <c r="L20" s="720"/>
      <c r="M20" s="721"/>
      <c r="N20" s="721"/>
      <c r="O20" s="722"/>
      <c r="P20" s="723" t="s">
        <v>147</v>
      </c>
      <c r="Q20" s="724"/>
      <c r="R20" s="725"/>
      <c r="S20" s="99"/>
      <c r="T20" s="100"/>
      <c r="U20" s="100"/>
      <c r="V20" s="100"/>
      <c r="W20" s="100"/>
      <c r="X20" s="100"/>
      <c r="Y20" s="101"/>
      <c r="Z20" s="99"/>
      <c r="AA20" s="100"/>
      <c r="AB20" s="100"/>
      <c r="AC20" s="100"/>
      <c r="AD20" s="100"/>
      <c r="AE20" s="100"/>
      <c r="AF20" s="101"/>
      <c r="AG20" s="99"/>
      <c r="AH20" s="100"/>
      <c r="AI20" s="100"/>
      <c r="AJ20" s="100"/>
      <c r="AK20" s="100"/>
      <c r="AL20" s="100"/>
      <c r="AM20" s="101"/>
      <c r="AN20" s="99"/>
      <c r="AO20" s="100"/>
      <c r="AP20" s="100"/>
      <c r="AQ20" s="100"/>
      <c r="AR20" s="100"/>
      <c r="AS20" s="100"/>
      <c r="AT20" s="101"/>
      <c r="AU20" s="99"/>
      <c r="AV20" s="100"/>
      <c r="AW20" s="100"/>
      <c r="AX20" s="747"/>
      <c r="AY20" s="748"/>
      <c r="AZ20" s="749"/>
      <c r="BA20" s="750"/>
      <c r="BB20" s="751"/>
      <c r="BC20" s="752"/>
      <c r="BD20" s="752"/>
      <c r="BE20" s="752"/>
      <c r="BF20" s="753"/>
    </row>
    <row r="21" spans="2:58" ht="20.25" customHeight="1" x14ac:dyDescent="0.15">
      <c r="B21" s="686"/>
      <c r="C21" s="706"/>
      <c r="D21" s="707"/>
      <c r="E21" s="708"/>
      <c r="F21" s="102"/>
      <c r="G21" s="593"/>
      <c r="H21" s="598"/>
      <c r="I21" s="596"/>
      <c r="J21" s="596"/>
      <c r="K21" s="597"/>
      <c r="L21" s="602"/>
      <c r="M21" s="603"/>
      <c r="N21" s="603"/>
      <c r="O21" s="604"/>
      <c r="P21" s="646" t="s">
        <v>150</v>
      </c>
      <c r="Q21" s="647"/>
      <c r="R21" s="648"/>
      <c r="S21" s="215" t="str">
        <f>IF(S20="","",VLOOKUP(S20,'シフト記号表（勤務時間帯）'!$C$6:$K$35,9,FALSE))</f>
        <v/>
      </c>
      <c r="T21" s="216" t="str">
        <f>IF(T20="","",VLOOKUP(T20,'シフト記号表（勤務時間帯）'!$C$6:$K$35,9,FALSE))</f>
        <v/>
      </c>
      <c r="U21" s="216" t="str">
        <f>IF(U20="","",VLOOKUP(U20,'シフト記号表（勤務時間帯）'!$C$6:$K$35,9,FALSE))</f>
        <v/>
      </c>
      <c r="V21" s="216" t="str">
        <f>IF(V20="","",VLOOKUP(V20,'シフト記号表（勤務時間帯）'!$C$6:$K$35,9,FALSE))</f>
        <v/>
      </c>
      <c r="W21" s="216" t="str">
        <f>IF(W20="","",VLOOKUP(W20,'シフト記号表（勤務時間帯）'!$C$6:$K$35,9,FALSE))</f>
        <v/>
      </c>
      <c r="X21" s="216" t="str">
        <f>IF(X20="","",VLOOKUP(X20,'シフト記号表（勤務時間帯）'!$C$6:$K$35,9,FALSE))</f>
        <v/>
      </c>
      <c r="Y21" s="217" t="str">
        <f>IF(Y20="","",VLOOKUP(Y20,'シフト記号表（勤務時間帯）'!$C$6:$K$35,9,FALSE))</f>
        <v/>
      </c>
      <c r="Z21" s="215" t="str">
        <f>IF(Z20="","",VLOOKUP(Z20,'シフト記号表（勤務時間帯）'!$C$6:$K$35,9,FALSE))</f>
        <v/>
      </c>
      <c r="AA21" s="216" t="str">
        <f>IF(AA20="","",VLOOKUP(AA20,'シフト記号表（勤務時間帯）'!$C$6:$K$35,9,FALSE))</f>
        <v/>
      </c>
      <c r="AB21" s="216" t="str">
        <f>IF(AB20="","",VLOOKUP(AB20,'シフト記号表（勤務時間帯）'!$C$6:$K$35,9,FALSE))</f>
        <v/>
      </c>
      <c r="AC21" s="216" t="str">
        <f>IF(AC20="","",VLOOKUP(AC20,'シフト記号表（勤務時間帯）'!$C$6:$K$35,9,FALSE))</f>
        <v/>
      </c>
      <c r="AD21" s="216" t="str">
        <f>IF(AD20="","",VLOOKUP(AD20,'シフト記号表（勤務時間帯）'!$C$6:$K$35,9,FALSE))</f>
        <v/>
      </c>
      <c r="AE21" s="216" t="str">
        <f>IF(AE20="","",VLOOKUP(AE20,'シフト記号表（勤務時間帯）'!$C$6:$K$35,9,FALSE))</f>
        <v/>
      </c>
      <c r="AF21" s="217" t="str">
        <f>IF(AF20="","",VLOOKUP(AF20,'シフト記号表（勤務時間帯）'!$C$6:$K$35,9,FALSE))</f>
        <v/>
      </c>
      <c r="AG21" s="215" t="str">
        <f>IF(AG20="","",VLOOKUP(AG20,'シフト記号表（勤務時間帯）'!$C$6:$K$35,9,FALSE))</f>
        <v/>
      </c>
      <c r="AH21" s="216" t="str">
        <f>IF(AH20="","",VLOOKUP(AH20,'シフト記号表（勤務時間帯）'!$C$6:$K$35,9,FALSE))</f>
        <v/>
      </c>
      <c r="AI21" s="216" t="str">
        <f>IF(AI20="","",VLOOKUP(AI20,'シフト記号表（勤務時間帯）'!$C$6:$K$35,9,FALSE))</f>
        <v/>
      </c>
      <c r="AJ21" s="216" t="str">
        <f>IF(AJ20="","",VLOOKUP(AJ20,'シフト記号表（勤務時間帯）'!$C$6:$K$35,9,FALSE))</f>
        <v/>
      </c>
      <c r="AK21" s="216" t="str">
        <f>IF(AK20="","",VLOOKUP(AK20,'シフト記号表（勤務時間帯）'!$C$6:$K$35,9,FALSE))</f>
        <v/>
      </c>
      <c r="AL21" s="216" t="str">
        <f>IF(AL20="","",VLOOKUP(AL20,'シフト記号表（勤務時間帯）'!$C$6:$K$35,9,FALSE))</f>
        <v/>
      </c>
      <c r="AM21" s="217" t="str">
        <f>IF(AM20="","",VLOOKUP(AM20,'シフト記号表（勤務時間帯）'!$C$6:$K$35,9,FALSE))</f>
        <v/>
      </c>
      <c r="AN21" s="215" t="str">
        <f>IF(AN20="","",VLOOKUP(AN20,'シフト記号表（勤務時間帯）'!$C$6:$K$35,9,FALSE))</f>
        <v/>
      </c>
      <c r="AO21" s="216" t="str">
        <f>IF(AO20="","",VLOOKUP(AO20,'シフト記号表（勤務時間帯）'!$C$6:$K$35,9,FALSE))</f>
        <v/>
      </c>
      <c r="AP21" s="216" t="str">
        <f>IF(AP20="","",VLOOKUP(AP20,'シフト記号表（勤務時間帯）'!$C$6:$K$35,9,FALSE))</f>
        <v/>
      </c>
      <c r="AQ21" s="216" t="str">
        <f>IF(AQ20="","",VLOOKUP(AQ20,'シフト記号表（勤務時間帯）'!$C$6:$K$35,9,FALSE))</f>
        <v/>
      </c>
      <c r="AR21" s="216" t="str">
        <f>IF(AR20="","",VLOOKUP(AR20,'シフト記号表（勤務時間帯）'!$C$6:$K$35,9,FALSE))</f>
        <v/>
      </c>
      <c r="AS21" s="216" t="str">
        <f>IF(AS20="","",VLOOKUP(AS20,'シフト記号表（勤務時間帯）'!$C$6:$K$35,9,FALSE))</f>
        <v/>
      </c>
      <c r="AT21" s="217" t="str">
        <f>IF(AT20="","",VLOOKUP(AT20,'シフト記号表（勤務時間帯）'!$C$6:$K$35,9,FALSE))</f>
        <v/>
      </c>
      <c r="AU21" s="215" t="str">
        <f>IF(AU20="","",VLOOKUP(AU20,'シフト記号表（勤務時間帯）'!$C$6:$K$35,9,FALSE))</f>
        <v/>
      </c>
      <c r="AV21" s="216" t="str">
        <f>IF(AV20="","",VLOOKUP(AV20,'シフト記号表（勤務時間帯）'!$C$6:$K$35,9,FALSE))</f>
        <v/>
      </c>
      <c r="AW21" s="216" t="str">
        <f>IF(AW20="","",VLOOKUP(AW20,'シフト記号表（勤務時間帯）'!$C$6:$K$35,9,FALSE))</f>
        <v/>
      </c>
      <c r="AX21" s="649">
        <f>IF($BB$3="４週",SUM(S21:AT21),IF($BB$3="暦月",SUM(S21:AW21),""))</f>
        <v>0</v>
      </c>
      <c r="AY21" s="650"/>
      <c r="AZ21" s="651">
        <f>IF($BB$3="４週",AX21/4,IF($BB$3="暦月",'通所介護（職員13名以下用）'!AX21/('通所介護（職員13名以下用）'!#REF!/7),""))</f>
        <v>0</v>
      </c>
      <c r="BA21" s="652"/>
      <c r="BB21" s="677"/>
      <c r="BC21" s="678"/>
      <c r="BD21" s="678"/>
      <c r="BE21" s="678"/>
      <c r="BF21" s="679"/>
    </row>
    <row r="22" spans="2:58" ht="20.25" customHeight="1" x14ac:dyDescent="0.15">
      <c r="B22" s="686"/>
      <c r="C22" s="709"/>
      <c r="D22" s="710"/>
      <c r="E22" s="711"/>
      <c r="F22" s="106">
        <f>C20</f>
        <v>0</v>
      </c>
      <c r="G22" s="593"/>
      <c r="H22" s="598"/>
      <c r="I22" s="596"/>
      <c r="J22" s="596"/>
      <c r="K22" s="597"/>
      <c r="L22" s="602"/>
      <c r="M22" s="603"/>
      <c r="N22" s="603"/>
      <c r="O22" s="604"/>
      <c r="P22" s="683" t="s">
        <v>151</v>
      </c>
      <c r="Q22" s="684"/>
      <c r="R22" s="685"/>
      <c r="S22" s="218" t="str">
        <f>IF(S20="","",VLOOKUP(S20,'シフト記号表（勤務時間帯）'!$C$6:$U$35,19,FALSE))</f>
        <v/>
      </c>
      <c r="T22" s="219" t="str">
        <f>IF(T20="","",VLOOKUP(T20,'シフト記号表（勤務時間帯）'!$C$6:$U$35,19,FALSE))</f>
        <v/>
      </c>
      <c r="U22" s="219" t="str">
        <f>IF(U20="","",VLOOKUP(U20,'シフト記号表（勤務時間帯）'!$C$6:$U$35,19,FALSE))</f>
        <v/>
      </c>
      <c r="V22" s="219" t="str">
        <f>IF(V20="","",VLOOKUP(V20,'シフト記号表（勤務時間帯）'!$C$6:$U$35,19,FALSE))</f>
        <v/>
      </c>
      <c r="W22" s="219" t="str">
        <f>IF(W20="","",VLOOKUP(W20,'シフト記号表（勤務時間帯）'!$C$6:$U$35,19,FALSE))</f>
        <v/>
      </c>
      <c r="X22" s="219" t="str">
        <f>IF(X20="","",VLOOKUP(X20,'シフト記号表（勤務時間帯）'!$C$6:$U$35,19,FALSE))</f>
        <v/>
      </c>
      <c r="Y22" s="220" t="str">
        <f>IF(Y20="","",VLOOKUP(Y20,'シフト記号表（勤務時間帯）'!$C$6:$U$35,19,FALSE))</f>
        <v/>
      </c>
      <c r="Z22" s="218" t="str">
        <f>IF(Z20="","",VLOOKUP(Z20,'シフト記号表（勤務時間帯）'!$C$6:$U$35,19,FALSE))</f>
        <v/>
      </c>
      <c r="AA22" s="219" t="str">
        <f>IF(AA20="","",VLOOKUP(AA20,'シフト記号表（勤務時間帯）'!$C$6:$U$35,19,FALSE))</f>
        <v/>
      </c>
      <c r="AB22" s="219" t="str">
        <f>IF(AB20="","",VLOOKUP(AB20,'シフト記号表（勤務時間帯）'!$C$6:$U$35,19,FALSE))</f>
        <v/>
      </c>
      <c r="AC22" s="219" t="str">
        <f>IF(AC20="","",VLOOKUP(AC20,'シフト記号表（勤務時間帯）'!$C$6:$U$35,19,FALSE))</f>
        <v/>
      </c>
      <c r="AD22" s="219" t="str">
        <f>IF(AD20="","",VLOOKUP(AD20,'シフト記号表（勤務時間帯）'!$C$6:$U$35,19,FALSE))</f>
        <v/>
      </c>
      <c r="AE22" s="219" t="str">
        <f>IF(AE20="","",VLOOKUP(AE20,'シフト記号表（勤務時間帯）'!$C$6:$U$35,19,FALSE))</f>
        <v/>
      </c>
      <c r="AF22" s="220" t="str">
        <f>IF(AF20="","",VLOOKUP(AF20,'シフト記号表（勤務時間帯）'!$C$6:$U$35,19,FALSE))</f>
        <v/>
      </c>
      <c r="AG22" s="218" t="str">
        <f>IF(AG20="","",VLOOKUP(AG20,'シフト記号表（勤務時間帯）'!$C$6:$U$35,19,FALSE))</f>
        <v/>
      </c>
      <c r="AH22" s="219" t="str">
        <f>IF(AH20="","",VLOOKUP(AH20,'シフト記号表（勤務時間帯）'!$C$6:$U$35,19,FALSE))</f>
        <v/>
      </c>
      <c r="AI22" s="219" t="str">
        <f>IF(AI20="","",VLOOKUP(AI20,'シフト記号表（勤務時間帯）'!$C$6:$U$35,19,FALSE))</f>
        <v/>
      </c>
      <c r="AJ22" s="219" t="str">
        <f>IF(AJ20="","",VLOOKUP(AJ20,'シフト記号表（勤務時間帯）'!$C$6:$U$35,19,FALSE))</f>
        <v/>
      </c>
      <c r="AK22" s="219" t="str">
        <f>IF(AK20="","",VLOOKUP(AK20,'シフト記号表（勤務時間帯）'!$C$6:$U$35,19,FALSE))</f>
        <v/>
      </c>
      <c r="AL22" s="219" t="str">
        <f>IF(AL20="","",VLOOKUP(AL20,'シフト記号表（勤務時間帯）'!$C$6:$U$35,19,FALSE))</f>
        <v/>
      </c>
      <c r="AM22" s="220" t="str">
        <f>IF(AM20="","",VLOOKUP(AM20,'シフト記号表（勤務時間帯）'!$C$6:$U$35,19,FALSE))</f>
        <v/>
      </c>
      <c r="AN22" s="218" t="str">
        <f>IF(AN20="","",VLOOKUP(AN20,'シフト記号表（勤務時間帯）'!$C$6:$U$35,19,FALSE))</f>
        <v/>
      </c>
      <c r="AO22" s="219" t="str">
        <f>IF(AO20="","",VLOOKUP(AO20,'シフト記号表（勤務時間帯）'!$C$6:$U$35,19,FALSE))</f>
        <v/>
      </c>
      <c r="AP22" s="219" t="str">
        <f>IF(AP20="","",VLOOKUP(AP20,'シフト記号表（勤務時間帯）'!$C$6:$U$35,19,FALSE))</f>
        <v/>
      </c>
      <c r="AQ22" s="219" t="str">
        <f>IF(AQ20="","",VLOOKUP(AQ20,'シフト記号表（勤務時間帯）'!$C$6:$U$35,19,FALSE))</f>
        <v/>
      </c>
      <c r="AR22" s="219" t="str">
        <f>IF(AR20="","",VLOOKUP(AR20,'シフト記号表（勤務時間帯）'!$C$6:$U$35,19,FALSE))</f>
        <v/>
      </c>
      <c r="AS22" s="219" t="str">
        <f>IF(AS20="","",VLOOKUP(AS20,'シフト記号表（勤務時間帯）'!$C$6:$U$35,19,FALSE))</f>
        <v/>
      </c>
      <c r="AT22" s="220" t="str">
        <f>IF(AT20="","",VLOOKUP(AT20,'シフト記号表（勤務時間帯）'!$C$6:$U$35,19,FALSE))</f>
        <v/>
      </c>
      <c r="AU22" s="218" t="str">
        <f>IF(AU20="","",VLOOKUP(AU20,'シフト記号表（勤務時間帯）'!$C$6:$U$35,19,FALSE))</f>
        <v/>
      </c>
      <c r="AV22" s="219" t="str">
        <f>IF(AV20="","",VLOOKUP(AV20,'シフト記号表（勤務時間帯）'!$C$6:$U$35,19,FALSE))</f>
        <v/>
      </c>
      <c r="AW22" s="219" t="str">
        <f>IF(AW20="","",VLOOKUP(AW20,'シフト記号表（勤務時間帯）'!$C$6:$U$35,19,FALSE))</f>
        <v/>
      </c>
      <c r="AX22" s="656">
        <f>IF($BB$3="４週",SUM(S22:AT22),IF($BB$3="暦月",SUM(S22:AW22),""))</f>
        <v>0</v>
      </c>
      <c r="AY22" s="657"/>
      <c r="AZ22" s="658">
        <f>IF($BB$3="４週",AX22/4,IF($BB$3="暦月",'通所介護（職員13名以下用）'!AX22/('通所介護（職員13名以下用）'!#REF!/7),""))</f>
        <v>0</v>
      </c>
      <c r="BA22" s="659"/>
      <c r="BB22" s="680"/>
      <c r="BC22" s="681"/>
      <c r="BD22" s="681"/>
      <c r="BE22" s="681"/>
      <c r="BF22" s="682"/>
    </row>
    <row r="23" spans="2:58" ht="20.25" customHeight="1" x14ac:dyDescent="0.15">
      <c r="B23" s="686">
        <f>B20+1</f>
        <v>2</v>
      </c>
      <c r="C23" s="703"/>
      <c r="D23" s="704"/>
      <c r="E23" s="705"/>
      <c r="F23" s="110"/>
      <c r="G23" s="592"/>
      <c r="H23" s="595"/>
      <c r="I23" s="596"/>
      <c r="J23" s="596"/>
      <c r="K23" s="597"/>
      <c r="L23" s="599"/>
      <c r="M23" s="600"/>
      <c r="N23" s="600"/>
      <c r="O23" s="601"/>
      <c r="P23" s="608" t="s">
        <v>147</v>
      </c>
      <c r="Q23" s="609"/>
      <c r="R23" s="610"/>
      <c r="S23" s="99"/>
      <c r="T23" s="100"/>
      <c r="U23" s="100"/>
      <c r="V23" s="100"/>
      <c r="W23" s="100"/>
      <c r="X23" s="100"/>
      <c r="Y23" s="101"/>
      <c r="Z23" s="99"/>
      <c r="AA23" s="100"/>
      <c r="AB23" s="100"/>
      <c r="AC23" s="100"/>
      <c r="AD23" s="100"/>
      <c r="AE23" s="100"/>
      <c r="AF23" s="101"/>
      <c r="AG23" s="99"/>
      <c r="AH23" s="100"/>
      <c r="AI23" s="100"/>
      <c r="AJ23" s="100"/>
      <c r="AK23" s="100"/>
      <c r="AL23" s="100"/>
      <c r="AM23" s="101"/>
      <c r="AN23" s="99"/>
      <c r="AO23" s="100"/>
      <c r="AP23" s="100"/>
      <c r="AQ23" s="100"/>
      <c r="AR23" s="100"/>
      <c r="AS23" s="100"/>
      <c r="AT23" s="101"/>
      <c r="AU23" s="99"/>
      <c r="AV23" s="100"/>
      <c r="AW23" s="100"/>
      <c r="AX23" s="637"/>
      <c r="AY23" s="638"/>
      <c r="AZ23" s="639"/>
      <c r="BA23" s="640"/>
      <c r="BB23" s="674"/>
      <c r="BC23" s="675"/>
      <c r="BD23" s="675"/>
      <c r="BE23" s="675"/>
      <c r="BF23" s="676"/>
    </row>
    <row r="24" spans="2:58" ht="20.25" customHeight="1" x14ac:dyDescent="0.15">
      <c r="B24" s="686"/>
      <c r="C24" s="706"/>
      <c r="D24" s="707"/>
      <c r="E24" s="708"/>
      <c r="F24" s="102"/>
      <c r="G24" s="593"/>
      <c r="H24" s="598"/>
      <c r="I24" s="596"/>
      <c r="J24" s="596"/>
      <c r="K24" s="597"/>
      <c r="L24" s="602"/>
      <c r="M24" s="603"/>
      <c r="N24" s="603"/>
      <c r="O24" s="604"/>
      <c r="P24" s="646" t="s">
        <v>150</v>
      </c>
      <c r="Q24" s="647"/>
      <c r="R24" s="648"/>
      <c r="S24" s="215" t="str">
        <f>IF(S23="","",VLOOKUP(S23,'シフト記号表（勤務時間帯）'!$C$6:$K$35,9,FALSE))</f>
        <v/>
      </c>
      <c r="T24" s="216" t="str">
        <f>IF(T23="","",VLOOKUP(T23,'シフト記号表（勤務時間帯）'!$C$6:$K$35,9,FALSE))</f>
        <v/>
      </c>
      <c r="U24" s="216" t="str">
        <f>IF(U23="","",VLOOKUP(U23,'シフト記号表（勤務時間帯）'!$C$6:$K$35,9,FALSE))</f>
        <v/>
      </c>
      <c r="V24" s="216" t="str">
        <f>IF(V23="","",VLOOKUP(V23,'シフト記号表（勤務時間帯）'!$C$6:$K$35,9,FALSE))</f>
        <v/>
      </c>
      <c r="W24" s="216" t="str">
        <f>IF(W23="","",VLOOKUP(W23,'シフト記号表（勤務時間帯）'!$C$6:$K$35,9,FALSE))</f>
        <v/>
      </c>
      <c r="X24" s="216" t="str">
        <f>IF(X23="","",VLOOKUP(X23,'シフト記号表（勤務時間帯）'!$C$6:$K$35,9,FALSE))</f>
        <v/>
      </c>
      <c r="Y24" s="217" t="str">
        <f>IF(Y23="","",VLOOKUP(Y23,'シフト記号表（勤務時間帯）'!$C$6:$K$35,9,FALSE))</f>
        <v/>
      </c>
      <c r="Z24" s="215" t="str">
        <f>IF(Z23="","",VLOOKUP(Z23,'シフト記号表（勤務時間帯）'!$C$6:$K$35,9,FALSE))</f>
        <v/>
      </c>
      <c r="AA24" s="216" t="str">
        <f>IF(AA23="","",VLOOKUP(AA23,'シフト記号表（勤務時間帯）'!$C$6:$K$35,9,FALSE))</f>
        <v/>
      </c>
      <c r="AB24" s="216" t="str">
        <f>IF(AB23="","",VLOOKUP(AB23,'シフト記号表（勤務時間帯）'!$C$6:$K$35,9,FALSE))</f>
        <v/>
      </c>
      <c r="AC24" s="216" t="str">
        <f>IF(AC23="","",VLOOKUP(AC23,'シフト記号表（勤務時間帯）'!$C$6:$K$35,9,FALSE))</f>
        <v/>
      </c>
      <c r="AD24" s="216" t="str">
        <f>IF(AD23="","",VLOOKUP(AD23,'シフト記号表（勤務時間帯）'!$C$6:$K$35,9,FALSE))</f>
        <v/>
      </c>
      <c r="AE24" s="216" t="str">
        <f>IF(AE23="","",VLOOKUP(AE23,'シフト記号表（勤務時間帯）'!$C$6:$K$35,9,FALSE))</f>
        <v/>
      </c>
      <c r="AF24" s="217" t="str">
        <f>IF(AF23="","",VLOOKUP(AF23,'シフト記号表（勤務時間帯）'!$C$6:$K$35,9,FALSE))</f>
        <v/>
      </c>
      <c r="AG24" s="215" t="str">
        <f>IF(AG23="","",VLOOKUP(AG23,'シフト記号表（勤務時間帯）'!$C$6:$K$35,9,FALSE))</f>
        <v/>
      </c>
      <c r="AH24" s="216" t="str">
        <f>IF(AH23="","",VLOOKUP(AH23,'シフト記号表（勤務時間帯）'!$C$6:$K$35,9,FALSE))</f>
        <v/>
      </c>
      <c r="AI24" s="216" t="str">
        <f>IF(AI23="","",VLOOKUP(AI23,'シフト記号表（勤務時間帯）'!$C$6:$K$35,9,FALSE))</f>
        <v/>
      </c>
      <c r="AJ24" s="216" t="str">
        <f>IF(AJ23="","",VLOOKUP(AJ23,'シフト記号表（勤務時間帯）'!$C$6:$K$35,9,FALSE))</f>
        <v/>
      </c>
      <c r="AK24" s="216" t="str">
        <f>IF(AK23="","",VLOOKUP(AK23,'シフト記号表（勤務時間帯）'!$C$6:$K$35,9,FALSE))</f>
        <v/>
      </c>
      <c r="AL24" s="216" t="str">
        <f>IF(AL23="","",VLOOKUP(AL23,'シフト記号表（勤務時間帯）'!$C$6:$K$35,9,FALSE))</f>
        <v/>
      </c>
      <c r="AM24" s="217" t="str">
        <f>IF(AM23="","",VLOOKUP(AM23,'シフト記号表（勤務時間帯）'!$C$6:$K$35,9,FALSE))</f>
        <v/>
      </c>
      <c r="AN24" s="215" t="str">
        <f>IF(AN23="","",VLOOKUP(AN23,'シフト記号表（勤務時間帯）'!$C$6:$K$35,9,FALSE))</f>
        <v/>
      </c>
      <c r="AO24" s="216" t="str">
        <f>IF(AO23="","",VLOOKUP(AO23,'シフト記号表（勤務時間帯）'!$C$6:$K$35,9,FALSE))</f>
        <v/>
      </c>
      <c r="AP24" s="216" t="str">
        <f>IF(AP23="","",VLOOKUP(AP23,'シフト記号表（勤務時間帯）'!$C$6:$K$35,9,FALSE))</f>
        <v/>
      </c>
      <c r="AQ24" s="216" t="str">
        <f>IF(AQ23="","",VLOOKUP(AQ23,'シフト記号表（勤務時間帯）'!$C$6:$K$35,9,FALSE))</f>
        <v/>
      </c>
      <c r="AR24" s="216" t="str">
        <f>IF(AR23="","",VLOOKUP(AR23,'シフト記号表（勤務時間帯）'!$C$6:$K$35,9,FALSE))</f>
        <v/>
      </c>
      <c r="AS24" s="216" t="str">
        <f>IF(AS23="","",VLOOKUP(AS23,'シフト記号表（勤務時間帯）'!$C$6:$K$35,9,FALSE))</f>
        <v/>
      </c>
      <c r="AT24" s="217" t="str">
        <f>IF(AT23="","",VLOOKUP(AT23,'シフト記号表（勤務時間帯）'!$C$6:$K$35,9,FALSE))</f>
        <v/>
      </c>
      <c r="AU24" s="215" t="str">
        <f>IF(AU23="","",VLOOKUP(AU23,'シフト記号表（勤務時間帯）'!$C$6:$K$35,9,FALSE))</f>
        <v/>
      </c>
      <c r="AV24" s="216" t="str">
        <f>IF(AV23="","",VLOOKUP(AV23,'シフト記号表（勤務時間帯）'!$C$6:$K$35,9,FALSE))</f>
        <v/>
      </c>
      <c r="AW24" s="216" t="str">
        <f>IF(AW23="","",VLOOKUP(AW23,'シフト記号表（勤務時間帯）'!$C$6:$K$35,9,FALSE))</f>
        <v/>
      </c>
      <c r="AX24" s="649">
        <f>IF($BB$3="４週",SUM(S24:AT24),IF($BB$3="暦月",SUM(S24:AW24),""))</f>
        <v>0</v>
      </c>
      <c r="AY24" s="650"/>
      <c r="AZ24" s="651">
        <f>IF($BB$3="４週",AX24/4,IF($BB$3="暦月",'通所介護（職員13名以下用）'!AX24/('通所介護（職員13名以下用）'!#REF!/7),""))</f>
        <v>0</v>
      </c>
      <c r="BA24" s="652"/>
      <c r="BB24" s="677"/>
      <c r="BC24" s="678"/>
      <c r="BD24" s="678"/>
      <c r="BE24" s="678"/>
      <c r="BF24" s="679"/>
    </row>
    <row r="25" spans="2:58" ht="20.25" customHeight="1" x14ac:dyDescent="0.15">
      <c r="B25" s="686"/>
      <c r="C25" s="709"/>
      <c r="D25" s="710"/>
      <c r="E25" s="711"/>
      <c r="F25" s="102">
        <f>C23</f>
        <v>0</v>
      </c>
      <c r="G25" s="594"/>
      <c r="H25" s="598"/>
      <c r="I25" s="596"/>
      <c r="J25" s="596"/>
      <c r="K25" s="597"/>
      <c r="L25" s="605"/>
      <c r="M25" s="606"/>
      <c r="N25" s="606"/>
      <c r="O25" s="607"/>
      <c r="P25" s="683" t="s">
        <v>151</v>
      </c>
      <c r="Q25" s="684"/>
      <c r="R25" s="685"/>
      <c r="S25" s="218" t="str">
        <f>IF(S23="","",VLOOKUP(S23,'シフト記号表（勤務時間帯）'!$C$6:$U$35,19,FALSE))</f>
        <v/>
      </c>
      <c r="T25" s="219" t="str">
        <f>IF(T23="","",VLOOKUP(T23,'シフト記号表（勤務時間帯）'!$C$6:$U$35,19,FALSE))</f>
        <v/>
      </c>
      <c r="U25" s="219" t="str">
        <f>IF(U23="","",VLOOKUP(U23,'シフト記号表（勤務時間帯）'!$C$6:$U$35,19,FALSE))</f>
        <v/>
      </c>
      <c r="V25" s="219" t="str">
        <f>IF(V23="","",VLOOKUP(V23,'シフト記号表（勤務時間帯）'!$C$6:$U$35,19,FALSE))</f>
        <v/>
      </c>
      <c r="W25" s="219" t="str">
        <f>IF(W23="","",VLOOKUP(W23,'シフト記号表（勤務時間帯）'!$C$6:$U$35,19,FALSE))</f>
        <v/>
      </c>
      <c r="X25" s="219" t="str">
        <f>IF(X23="","",VLOOKUP(X23,'シフト記号表（勤務時間帯）'!$C$6:$U$35,19,FALSE))</f>
        <v/>
      </c>
      <c r="Y25" s="220" t="str">
        <f>IF(Y23="","",VLOOKUP(Y23,'シフト記号表（勤務時間帯）'!$C$6:$U$35,19,FALSE))</f>
        <v/>
      </c>
      <c r="Z25" s="218" t="str">
        <f>IF(Z23="","",VLOOKUP(Z23,'シフト記号表（勤務時間帯）'!$C$6:$U$35,19,FALSE))</f>
        <v/>
      </c>
      <c r="AA25" s="219" t="str">
        <f>IF(AA23="","",VLOOKUP(AA23,'シフト記号表（勤務時間帯）'!$C$6:$U$35,19,FALSE))</f>
        <v/>
      </c>
      <c r="AB25" s="219" t="str">
        <f>IF(AB23="","",VLOOKUP(AB23,'シフト記号表（勤務時間帯）'!$C$6:$U$35,19,FALSE))</f>
        <v/>
      </c>
      <c r="AC25" s="219" t="str">
        <f>IF(AC23="","",VLOOKUP(AC23,'シフト記号表（勤務時間帯）'!$C$6:$U$35,19,FALSE))</f>
        <v/>
      </c>
      <c r="AD25" s="219" t="str">
        <f>IF(AD23="","",VLOOKUP(AD23,'シフト記号表（勤務時間帯）'!$C$6:$U$35,19,FALSE))</f>
        <v/>
      </c>
      <c r="AE25" s="219" t="str">
        <f>IF(AE23="","",VLOOKUP(AE23,'シフト記号表（勤務時間帯）'!$C$6:$U$35,19,FALSE))</f>
        <v/>
      </c>
      <c r="AF25" s="220" t="str">
        <f>IF(AF23="","",VLOOKUP(AF23,'シフト記号表（勤務時間帯）'!$C$6:$U$35,19,FALSE))</f>
        <v/>
      </c>
      <c r="AG25" s="218" t="str">
        <f>IF(AG23="","",VLOOKUP(AG23,'シフト記号表（勤務時間帯）'!$C$6:$U$35,19,FALSE))</f>
        <v/>
      </c>
      <c r="AH25" s="219" t="str">
        <f>IF(AH23="","",VLOOKUP(AH23,'シフト記号表（勤務時間帯）'!$C$6:$U$35,19,FALSE))</f>
        <v/>
      </c>
      <c r="AI25" s="219" t="str">
        <f>IF(AI23="","",VLOOKUP(AI23,'シフト記号表（勤務時間帯）'!$C$6:$U$35,19,FALSE))</f>
        <v/>
      </c>
      <c r="AJ25" s="219" t="str">
        <f>IF(AJ23="","",VLOOKUP(AJ23,'シフト記号表（勤務時間帯）'!$C$6:$U$35,19,FALSE))</f>
        <v/>
      </c>
      <c r="AK25" s="219" t="str">
        <f>IF(AK23="","",VLOOKUP(AK23,'シフト記号表（勤務時間帯）'!$C$6:$U$35,19,FALSE))</f>
        <v/>
      </c>
      <c r="AL25" s="219" t="str">
        <f>IF(AL23="","",VLOOKUP(AL23,'シフト記号表（勤務時間帯）'!$C$6:$U$35,19,FALSE))</f>
        <v/>
      </c>
      <c r="AM25" s="220" t="str">
        <f>IF(AM23="","",VLOOKUP(AM23,'シフト記号表（勤務時間帯）'!$C$6:$U$35,19,FALSE))</f>
        <v/>
      </c>
      <c r="AN25" s="218" t="str">
        <f>IF(AN23="","",VLOOKUP(AN23,'シフト記号表（勤務時間帯）'!$C$6:$U$35,19,FALSE))</f>
        <v/>
      </c>
      <c r="AO25" s="219" t="str">
        <f>IF(AO23="","",VLOOKUP(AO23,'シフト記号表（勤務時間帯）'!$C$6:$U$35,19,FALSE))</f>
        <v/>
      </c>
      <c r="AP25" s="219" t="str">
        <f>IF(AP23="","",VLOOKUP(AP23,'シフト記号表（勤務時間帯）'!$C$6:$U$35,19,FALSE))</f>
        <v/>
      </c>
      <c r="AQ25" s="219" t="str">
        <f>IF(AQ23="","",VLOOKUP(AQ23,'シフト記号表（勤務時間帯）'!$C$6:$U$35,19,FALSE))</f>
        <v/>
      </c>
      <c r="AR25" s="219" t="str">
        <f>IF(AR23="","",VLOOKUP(AR23,'シフト記号表（勤務時間帯）'!$C$6:$U$35,19,FALSE))</f>
        <v/>
      </c>
      <c r="AS25" s="219" t="str">
        <f>IF(AS23="","",VLOOKUP(AS23,'シフト記号表（勤務時間帯）'!$C$6:$U$35,19,FALSE))</f>
        <v/>
      </c>
      <c r="AT25" s="220" t="str">
        <f>IF(AT23="","",VLOOKUP(AT23,'シフト記号表（勤務時間帯）'!$C$6:$U$35,19,FALSE))</f>
        <v/>
      </c>
      <c r="AU25" s="218" t="str">
        <f>IF(AU23="","",VLOOKUP(AU23,'シフト記号表（勤務時間帯）'!$C$6:$U$35,19,FALSE))</f>
        <v/>
      </c>
      <c r="AV25" s="219" t="str">
        <f>IF(AV23="","",VLOOKUP(AV23,'シフト記号表（勤務時間帯）'!$C$6:$U$35,19,FALSE))</f>
        <v/>
      </c>
      <c r="AW25" s="219" t="str">
        <f>IF(AW23="","",VLOOKUP(AW23,'シフト記号表（勤務時間帯）'!$C$6:$U$35,19,FALSE))</f>
        <v/>
      </c>
      <c r="AX25" s="656">
        <f>IF($BB$3="４週",SUM(S25:AT25),IF($BB$3="暦月",SUM(S25:AW25),""))</f>
        <v>0</v>
      </c>
      <c r="AY25" s="657"/>
      <c r="AZ25" s="658">
        <f>IF($BB$3="４週",AX25/4,IF($BB$3="暦月",'通所介護（職員13名以下用）'!AX25/('通所介護（職員13名以下用）'!#REF!/7),""))</f>
        <v>0</v>
      </c>
      <c r="BA25" s="659"/>
      <c r="BB25" s="680"/>
      <c r="BC25" s="681"/>
      <c r="BD25" s="681"/>
      <c r="BE25" s="681"/>
      <c r="BF25" s="682"/>
    </row>
    <row r="26" spans="2:58" ht="20.25" customHeight="1" x14ac:dyDescent="0.15">
      <c r="B26" s="686">
        <f>B23+1</f>
        <v>3</v>
      </c>
      <c r="C26" s="703"/>
      <c r="D26" s="704"/>
      <c r="E26" s="705"/>
      <c r="F26" s="110"/>
      <c r="G26" s="592"/>
      <c r="H26" s="595"/>
      <c r="I26" s="596"/>
      <c r="J26" s="596"/>
      <c r="K26" s="597"/>
      <c r="L26" s="599"/>
      <c r="M26" s="600"/>
      <c r="N26" s="600"/>
      <c r="O26" s="601"/>
      <c r="P26" s="608" t="s">
        <v>147</v>
      </c>
      <c r="Q26" s="609"/>
      <c r="R26" s="610"/>
      <c r="S26" s="99"/>
      <c r="T26" s="100"/>
      <c r="U26" s="100"/>
      <c r="V26" s="100"/>
      <c r="W26" s="100"/>
      <c r="X26" s="100"/>
      <c r="Y26" s="101"/>
      <c r="Z26" s="99"/>
      <c r="AA26" s="100"/>
      <c r="AB26" s="100"/>
      <c r="AC26" s="100"/>
      <c r="AD26" s="100"/>
      <c r="AE26" s="100"/>
      <c r="AF26" s="101"/>
      <c r="AG26" s="99"/>
      <c r="AH26" s="100"/>
      <c r="AI26" s="100"/>
      <c r="AJ26" s="100"/>
      <c r="AK26" s="100"/>
      <c r="AL26" s="100"/>
      <c r="AM26" s="101"/>
      <c r="AN26" s="99"/>
      <c r="AO26" s="100"/>
      <c r="AP26" s="100"/>
      <c r="AQ26" s="100"/>
      <c r="AR26" s="100"/>
      <c r="AS26" s="100"/>
      <c r="AT26" s="101"/>
      <c r="AU26" s="99"/>
      <c r="AV26" s="100"/>
      <c r="AW26" s="100"/>
      <c r="AX26" s="637"/>
      <c r="AY26" s="638"/>
      <c r="AZ26" s="639"/>
      <c r="BA26" s="640"/>
      <c r="BB26" s="674"/>
      <c r="BC26" s="675"/>
      <c r="BD26" s="675"/>
      <c r="BE26" s="675"/>
      <c r="BF26" s="676"/>
    </row>
    <row r="27" spans="2:58" ht="20.25" customHeight="1" x14ac:dyDescent="0.15">
      <c r="B27" s="686"/>
      <c r="C27" s="706"/>
      <c r="D27" s="707"/>
      <c r="E27" s="708"/>
      <c r="F27" s="102"/>
      <c r="G27" s="593"/>
      <c r="H27" s="598"/>
      <c r="I27" s="596"/>
      <c r="J27" s="596"/>
      <c r="K27" s="597"/>
      <c r="L27" s="602"/>
      <c r="M27" s="603"/>
      <c r="N27" s="603"/>
      <c r="O27" s="604"/>
      <c r="P27" s="646" t="s">
        <v>150</v>
      </c>
      <c r="Q27" s="647"/>
      <c r="R27" s="648"/>
      <c r="S27" s="215" t="str">
        <f>IF(S26="","",VLOOKUP(S26,'シフト記号表（勤務時間帯）'!$C$6:$K$35,9,FALSE))</f>
        <v/>
      </c>
      <c r="T27" s="216" t="str">
        <f>IF(T26="","",VLOOKUP(T26,'シフト記号表（勤務時間帯）'!$C$6:$K$35,9,FALSE))</f>
        <v/>
      </c>
      <c r="U27" s="216" t="str">
        <f>IF(U26="","",VLOOKUP(U26,'シフト記号表（勤務時間帯）'!$C$6:$K$35,9,FALSE))</f>
        <v/>
      </c>
      <c r="V27" s="216" t="str">
        <f>IF(V26="","",VLOOKUP(V26,'シフト記号表（勤務時間帯）'!$C$6:$K$35,9,FALSE))</f>
        <v/>
      </c>
      <c r="W27" s="216" t="str">
        <f>IF(W26="","",VLOOKUP(W26,'シフト記号表（勤務時間帯）'!$C$6:$K$35,9,FALSE))</f>
        <v/>
      </c>
      <c r="X27" s="216" t="str">
        <f>IF(X26="","",VLOOKUP(X26,'シフト記号表（勤務時間帯）'!$C$6:$K$35,9,FALSE))</f>
        <v/>
      </c>
      <c r="Y27" s="217" t="str">
        <f>IF(Y26="","",VLOOKUP(Y26,'シフト記号表（勤務時間帯）'!$C$6:$K$35,9,FALSE))</f>
        <v/>
      </c>
      <c r="Z27" s="215" t="str">
        <f>IF(Z26="","",VLOOKUP(Z26,'シフト記号表（勤務時間帯）'!$C$6:$K$35,9,FALSE))</f>
        <v/>
      </c>
      <c r="AA27" s="216" t="str">
        <f>IF(AA26="","",VLOOKUP(AA26,'シフト記号表（勤務時間帯）'!$C$6:$K$35,9,FALSE))</f>
        <v/>
      </c>
      <c r="AB27" s="216" t="str">
        <f>IF(AB26="","",VLOOKUP(AB26,'シフト記号表（勤務時間帯）'!$C$6:$K$35,9,FALSE))</f>
        <v/>
      </c>
      <c r="AC27" s="216" t="str">
        <f>IF(AC26="","",VLOOKUP(AC26,'シフト記号表（勤務時間帯）'!$C$6:$K$35,9,FALSE))</f>
        <v/>
      </c>
      <c r="AD27" s="216" t="str">
        <f>IF(AD26="","",VLOOKUP(AD26,'シフト記号表（勤務時間帯）'!$C$6:$K$35,9,FALSE))</f>
        <v/>
      </c>
      <c r="AE27" s="216" t="str">
        <f>IF(AE26="","",VLOOKUP(AE26,'シフト記号表（勤務時間帯）'!$C$6:$K$35,9,FALSE))</f>
        <v/>
      </c>
      <c r="AF27" s="217" t="str">
        <f>IF(AF26="","",VLOOKUP(AF26,'シフト記号表（勤務時間帯）'!$C$6:$K$35,9,FALSE))</f>
        <v/>
      </c>
      <c r="AG27" s="215" t="str">
        <f>IF(AG26="","",VLOOKUP(AG26,'シフト記号表（勤務時間帯）'!$C$6:$K$35,9,FALSE))</f>
        <v/>
      </c>
      <c r="AH27" s="216" t="str">
        <f>IF(AH26="","",VLOOKUP(AH26,'シフト記号表（勤務時間帯）'!$C$6:$K$35,9,FALSE))</f>
        <v/>
      </c>
      <c r="AI27" s="216" t="str">
        <f>IF(AI26="","",VLOOKUP(AI26,'シフト記号表（勤務時間帯）'!$C$6:$K$35,9,FALSE))</f>
        <v/>
      </c>
      <c r="AJ27" s="216" t="str">
        <f>IF(AJ26="","",VLOOKUP(AJ26,'シフト記号表（勤務時間帯）'!$C$6:$K$35,9,FALSE))</f>
        <v/>
      </c>
      <c r="AK27" s="216" t="str">
        <f>IF(AK26="","",VLOOKUP(AK26,'シフト記号表（勤務時間帯）'!$C$6:$K$35,9,FALSE))</f>
        <v/>
      </c>
      <c r="AL27" s="216" t="str">
        <f>IF(AL26="","",VLOOKUP(AL26,'シフト記号表（勤務時間帯）'!$C$6:$K$35,9,FALSE))</f>
        <v/>
      </c>
      <c r="AM27" s="217" t="str">
        <f>IF(AM26="","",VLOOKUP(AM26,'シフト記号表（勤務時間帯）'!$C$6:$K$35,9,FALSE))</f>
        <v/>
      </c>
      <c r="AN27" s="215" t="str">
        <f>IF(AN26="","",VLOOKUP(AN26,'シフト記号表（勤務時間帯）'!$C$6:$K$35,9,FALSE))</f>
        <v/>
      </c>
      <c r="AO27" s="216" t="str">
        <f>IF(AO26="","",VLOOKUP(AO26,'シフト記号表（勤務時間帯）'!$C$6:$K$35,9,FALSE))</f>
        <v/>
      </c>
      <c r="AP27" s="216" t="str">
        <f>IF(AP26="","",VLOOKUP(AP26,'シフト記号表（勤務時間帯）'!$C$6:$K$35,9,FALSE))</f>
        <v/>
      </c>
      <c r="AQ27" s="216" t="str">
        <f>IF(AQ26="","",VLOOKUP(AQ26,'シフト記号表（勤務時間帯）'!$C$6:$K$35,9,FALSE))</f>
        <v/>
      </c>
      <c r="AR27" s="216" t="str">
        <f>IF(AR26="","",VLOOKUP(AR26,'シフト記号表（勤務時間帯）'!$C$6:$K$35,9,FALSE))</f>
        <v/>
      </c>
      <c r="AS27" s="216" t="str">
        <f>IF(AS26="","",VLOOKUP(AS26,'シフト記号表（勤務時間帯）'!$C$6:$K$35,9,FALSE))</f>
        <v/>
      </c>
      <c r="AT27" s="217" t="str">
        <f>IF(AT26="","",VLOOKUP(AT26,'シフト記号表（勤務時間帯）'!$C$6:$K$35,9,FALSE))</f>
        <v/>
      </c>
      <c r="AU27" s="215" t="str">
        <f>IF(AU26="","",VLOOKUP(AU26,'シフト記号表（勤務時間帯）'!$C$6:$K$35,9,FALSE))</f>
        <v/>
      </c>
      <c r="AV27" s="216" t="str">
        <f>IF(AV26="","",VLOOKUP(AV26,'シフト記号表（勤務時間帯）'!$C$6:$K$35,9,FALSE))</f>
        <v/>
      </c>
      <c r="AW27" s="216" t="str">
        <f>IF(AW26="","",VLOOKUP(AW26,'シフト記号表（勤務時間帯）'!$C$6:$K$35,9,FALSE))</f>
        <v/>
      </c>
      <c r="AX27" s="649">
        <f>IF($BB$3="４週",SUM(S27:AT27),IF($BB$3="暦月",SUM(S27:AW27),""))</f>
        <v>0</v>
      </c>
      <c r="AY27" s="650"/>
      <c r="AZ27" s="651">
        <f>IF($BB$3="４週",AX27/4,IF($BB$3="暦月",'通所介護（職員13名以下用）'!AX27/('通所介護（職員13名以下用）'!#REF!/7),""))</f>
        <v>0</v>
      </c>
      <c r="BA27" s="652"/>
      <c r="BB27" s="677"/>
      <c r="BC27" s="678"/>
      <c r="BD27" s="678"/>
      <c r="BE27" s="678"/>
      <c r="BF27" s="679"/>
    </row>
    <row r="28" spans="2:58" ht="20.25" customHeight="1" x14ac:dyDescent="0.15">
      <c r="B28" s="686"/>
      <c r="C28" s="709"/>
      <c r="D28" s="710"/>
      <c r="E28" s="711"/>
      <c r="F28" s="102">
        <f>C26</f>
        <v>0</v>
      </c>
      <c r="G28" s="594"/>
      <c r="H28" s="598"/>
      <c r="I28" s="596"/>
      <c r="J28" s="596"/>
      <c r="K28" s="597"/>
      <c r="L28" s="605"/>
      <c r="M28" s="606"/>
      <c r="N28" s="606"/>
      <c r="O28" s="607"/>
      <c r="P28" s="683" t="s">
        <v>151</v>
      </c>
      <c r="Q28" s="684"/>
      <c r="R28" s="685"/>
      <c r="S28" s="218" t="str">
        <f>IF(S26="","",VLOOKUP(S26,'シフト記号表（勤務時間帯）'!$C$6:$U$35,19,FALSE))</f>
        <v/>
      </c>
      <c r="T28" s="219" t="str">
        <f>IF(T26="","",VLOOKUP(T26,'シフト記号表（勤務時間帯）'!$C$6:$U$35,19,FALSE))</f>
        <v/>
      </c>
      <c r="U28" s="219" t="str">
        <f>IF(U26="","",VLOOKUP(U26,'シフト記号表（勤務時間帯）'!$C$6:$U$35,19,FALSE))</f>
        <v/>
      </c>
      <c r="V28" s="219" t="str">
        <f>IF(V26="","",VLOOKUP(V26,'シフト記号表（勤務時間帯）'!$C$6:$U$35,19,FALSE))</f>
        <v/>
      </c>
      <c r="W28" s="219" t="str">
        <f>IF(W26="","",VLOOKUP(W26,'シフト記号表（勤務時間帯）'!$C$6:$U$35,19,FALSE))</f>
        <v/>
      </c>
      <c r="X28" s="219" t="str">
        <f>IF(X26="","",VLOOKUP(X26,'シフト記号表（勤務時間帯）'!$C$6:$U$35,19,FALSE))</f>
        <v/>
      </c>
      <c r="Y28" s="220" t="str">
        <f>IF(Y26="","",VLOOKUP(Y26,'シフト記号表（勤務時間帯）'!$C$6:$U$35,19,FALSE))</f>
        <v/>
      </c>
      <c r="Z28" s="218" t="str">
        <f>IF(Z26="","",VLOOKUP(Z26,'シフト記号表（勤務時間帯）'!$C$6:$U$35,19,FALSE))</f>
        <v/>
      </c>
      <c r="AA28" s="219" t="str">
        <f>IF(AA26="","",VLOOKUP(AA26,'シフト記号表（勤務時間帯）'!$C$6:$U$35,19,FALSE))</f>
        <v/>
      </c>
      <c r="AB28" s="219" t="str">
        <f>IF(AB26="","",VLOOKUP(AB26,'シフト記号表（勤務時間帯）'!$C$6:$U$35,19,FALSE))</f>
        <v/>
      </c>
      <c r="AC28" s="219" t="str">
        <f>IF(AC26="","",VLOOKUP(AC26,'シフト記号表（勤務時間帯）'!$C$6:$U$35,19,FALSE))</f>
        <v/>
      </c>
      <c r="AD28" s="219" t="str">
        <f>IF(AD26="","",VLOOKUP(AD26,'シフト記号表（勤務時間帯）'!$C$6:$U$35,19,FALSE))</f>
        <v/>
      </c>
      <c r="AE28" s="219" t="str">
        <f>IF(AE26="","",VLOOKUP(AE26,'シフト記号表（勤務時間帯）'!$C$6:$U$35,19,FALSE))</f>
        <v/>
      </c>
      <c r="AF28" s="220" t="str">
        <f>IF(AF26="","",VLOOKUP(AF26,'シフト記号表（勤務時間帯）'!$C$6:$U$35,19,FALSE))</f>
        <v/>
      </c>
      <c r="AG28" s="218" t="str">
        <f>IF(AG26="","",VLOOKUP(AG26,'シフト記号表（勤務時間帯）'!$C$6:$U$35,19,FALSE))</f>
        <v/>
      </c>
      <c r="AH28" s="219" t="str">
        <f>IF(AH26="","",VLOOKUP(AH26,'シフト記号表（勤務時間帯）'!$C$6:$U$35,19,FALSE))</f>
        <v/>
      </c>
      <c r="AI28" s="219" t="str">
        <f>IF(AI26="","",VLOOKUP(AI26,'シフト記号表（勤務時間帯）'!$C$6:$U$35,19,FALSE))</f>
        <v/>
      </c>
      <c r="AJ28" s="219" t="str">
        <f>IF(AJ26="","",VLOOKUP(AJ26,'シフト記号表（勤務時間帯）'!$C$6:$U$35,19,FALSE))</f>
        <v/>
      </c>
      <c r="AK28" s="219" t="str">
        <f>IF(AK26="","",VLOOKUP(AK26,'シフト記号表（勤務時間帯）'!$C$6:$U$35,19,FALSE))</f>
        <v/>
      </c>
      <c r="AL28" s="219" t="str">
        <f>IF(AL26="","",VLOOKUP(AL26,'シフト記号表（勤務時間帯）'!$C$6:$U$35,19,FALSE))</f>
        <v/>
      </c>
      <c r="AM28" s="220" t="str">
        <f>IF(AM26="","",VLOOKUP(AM26,'シフト記号表（勤務時間帯）'!$C$6:$U$35,19,FALSE))</f>
        <v/>
      </c>
      <c r="AN28" s="218" t="str">
        <f>IF(AN26="","",VLOOKUP(AN26,'シフト記号表（勤務時間帯）'!$C$6:$U$35,19,FALSE))</f>
        <v/>
      </c>
      <c r="AO28" s="219" t="str">
        <f>IF(AO26="","",VLOOKUP(AO26,'シフト記号表（勤務時間帯）'!$C$6:$U$35,19,FALSE))</f>
        <v/>
      </c>
      <c r="AP28" s="219" t="str">
        <f>IF(AP26="","",VLOOKUP(AP26,'シフト記号表（勤務時間帯）'!$C$6:$U$35,19,FALSE))</f>
        <v/>
      </c>
      <c r="AQ28" s="219" t="str">
        <f>IF(AQ26="","",VLOOKUP(AQ26,'シフト記号表（勤務時間帯）'!$C$6:$U$35,19,FALSE))</f>
        <v/>
      </c>
      <c r="AR28" s="219" t="str">
        <f>IF(AR26="","",VLOOKUP(AR26,'シフト記号表（勤務時間帯）'!$C$6:$U$35,19,FALSE))</f>
        <v/>
      </c>
      <c r="AS28" s="219" t="str">
        <f>IF(AS26="","",VLOOKUP(AS26,'シフト記号表（勤務時間帯）'!$C$6:$U$35,19,FALSE))</f>
        <v/>
      </c>
      <c r="AT28" s="220" t="str">
        <f>IF(AT26="","",VLOOKUP(AT26,'シフト記号表（勤務時間帯）'!$C$6:$U$35,19,FALSE))</f>
        <v/>
      </c>
      <c r="AU28" s="218" t="str">
        <f>IF(AU26="","",VLOOKUP(AU26,'シフト記号表（勤務時間帯）'!$C$6:$U$35,19,FALSE))</f>
        <v/>
      </c>
      <c r="AV28" s="219" t="str">
        <f>IF(AV26="","",VLOOKUP(AV26,'シフト記号表（勤務時間帯）'!$C$6:$U$35,19,FALSE))</f>
        <v/>
      </c>
      <c r="AW28" s="219" t="str">
        <f>IF(AW26="","",VLOOKUP(AW26,'シフト記号表（勤務時間帯）'!$C$6:$U$35,19,FALSE))</f>
        <v/>
      </c>
      <c r="AX28" s="656">
        <f>IF($BB$3="４週",SUM(S28:AT28),IF($BB$3="暦月",SUM(S28:AW28),""))</f>
        <v>0</v>
      </c>
      <c r="AY28" s="657"/>
      <c r="AZ28" s="658">
        <f>IF($BB$3="４週",AX28/4,IF($BB$3="暦月",'通所介護（職員13名以下用）'!AX28/('通所介護（職員13名以下用）'!#REF!/7),""))</f>
        <v>0</v>
      </c>
      <c r="BA28" s="659"/>
      <c r="BB28" s="680"/>
      <c r="BC28" s="681"/>
      <c r="BD28" s="681"/>
      <c r="BE28" s="681"/>
      <c r="BF28" s="682"/>
    </row>
    <row r="29" spans="2:58" ht="20.25" customHeight="1" x14ac:dyDescent="0.15">
      <c r="B29" s="686">
        <f>B26+1</f>
        <v>4</v>
      </c>
      <c r="C29" s="703"/>
      <c r="D29" s="704"/>
      <c r="E29" s="705"/>
      <c r="F29" s="110"/>
      <c r="G29" s="592"/>
      <c r="H29" s="595"/>
      <c r="I29" s="596"/>
      <c r="J29" s="596"/>
      <c r="K29" s="597"/>
      <c r="L29" s="599"/>
      <c r="M29" s="600"/>
      <c r="N29" s="600"/>
      <c r="O29" s="601"/>
      <c r="P29" s="608" t="s">
        <v>147</v>
      </c>
      <c r="Q29" s="609"/>
      <c r="R29" s="610"/>
      <c r="S29" s="99"/>
      <c r="T29" s="100"/>
      <c r="U29" s="100"/>
      <c r="V29" s="100"/>
      <c r="W29" s="100"/>
      <c r="X29" s="100"/>
      <c r="Y29" s="101"/>
      <c r="Z29" s="99"/>
      <c r="AA29" s="100"/>
      <c r="AB29" s="100"/>
      <c r="AC29" s="100"/>
      <c r="AD29" s="100"/>
      <c r="AE29" s="100"/>
      <c r="AF29" s="101"/>
      <c r="AG29" s="99"/>
      <c r="AH29" s="100"/>
      <c r="AI29" s="100"/>
      <c r="AJ29" s="100"/>
      <c r="AK29" s="100"/>
      <c r="AL29" s="100"/>
      <c r="AM29" s="101"/>
      <c r="AN29" s="99"/>
      <c r="AO29" s="100"/>
      <c r="AP29" s="100"/>
      <c r="AQ29" s="100"/>
      <c r="AR29" s="100"/>
      <c r="AS29" s="100"/>
      <c r="AT29" s="101"/>
      <c r="AU29" s="99"/>
      <c r="AV29" s="100"/>
      <c r="AW29" s="100"/>
      <c r="AX29" s="637"/>
      <c r="AY29" s="638"/>
      <c r="AZ29" s="639"/>
      <c r="BA29" s="640"/>
      <c r="BB29" s="674"/>
      <c r="BC29" s="675"/>
      <c r="BD29" s="675"/>
      <c r="BE29" s="675"/>
      <c r="BF29" s="676"/>
    </row>
    <row r="30" spans="2:58" ht="20.25" customHeight="1" x14ac:dyDescent="0.15">
      <c r="B30" s="686"/>
      <c r="C30" s="706"/>
      <c r="D30" s="707"/>
      <c r="E30" s="708"/>
      <c r="F30" s="102"/>
      <c r="G30" s="593"/>
      <c r="H30" s="598"/>
      <c r="I30" s="596"/>
      <c r="J30" s="596"/>
      <c r="K30" s="597"/>
      <c r="L30" s="602"/>
      <c r="M30" s="603"/>
      <c r="N30" s="603"/>
      <c r="O30" s="604"/>
      <c r="P30" s="646" t="s">
        <v>150</v>
      </c>
      <c r="Q30" s="647"/>
      <c r="R30" s="648"/>
      <c r="S30" s="215" t="str">
        <f>IF(S29="","",VLOOKUP(S29,'シフト記号表（勤務時間帯）'!$C$6:$K$35,9,FALSE))</f>
        <v/>
      </c>
      <c r="T30" s="216" t="str">
        <f>IF(T29="","",VLOOKUP(T29,'シフト記号表（勤務時間帯）'!$C$6:$K$35,9,FALSE))</f>
        <v/>
      </c>
      <c r="U30" s="216" t="str">
        <f>IF(U29="","",VLOOKUP(U29,'シフト記号表（勤務時間帯）'!$C$6:$K$35,9,FALSE))</f>
        <v/>
      </c>
      <c r="V30" s="216" t="str">
        <f>IF(V29="","",VLOOKUP(V29,'シフト記号表（勤務時間帯）'!$C$6:$K$35,9,FALSE))</f>
        <v/>
      </c>
      <c r="W30" s="216" t="str">
        <f>IF(W29="","",VLOOKUP(W29,'シフト記号表（勤務時間帯）'!$C$6:$K$35,9,FALSE))</f>
        <v/>
      </c>
      <c r="X30" s="216" t="str">
        <f>IF(X29="","",VLOOKUP(X29,'シフト記号表（勤務時間帯）'!$C$6:$K$35,9,FALSE))</f>
        <v/>
      </c>
      <c r="Y30" s="217" t="str">
        <f>IF(Y29="","",VLOOKUP(Y29,'シフト記号表（勤務時間帯）'!$C$6:$K$35,9,FALSE))</f>
        <v/>
      </c>
      <c r="Z30" s="215" t="str">
        <f>IF(Z29="","",VLOOKUP(Z29,'シフト記号表（勤務時間帯）'!$C$6:$K$35,9,FALSE))</f>
        <v/>
      </c>
      <c r="AA30" s="216" t="str">
        <f>IF(AA29="","",VLOOKUP(AA29,'シフト記号表（勤務時間帯）'!$C$6:$K$35,9,FALSE))</f>
        <v/>
      </c>
      <c r="AB30" s="216" t="str">
        <f>IF(AB29="","",VLOOKUP(AB29,'シフト記号表（勤務時間帯）'!$C$6:$K$35,9,FALSE))</f>
        <v/>
      </c>
      <c r="AC30" s="216" t="str">
        <f>IF(AC29="","",VLOOKUP(AC29,'シフト記号表（勤務時間帯）'!$C$6:$K$35,9,FALSE))</f>
        <v/>
      </c>
      <c r="AD30" s="216" t="str">
        <f>IF(AD29="","",VLOOKUP(AD29,'シフト記号表（勤務時間帯）'!$C$6:$K$35,9,FALSE))</f>
        <v/>
      </c>
      <c r="AE30" s="216" t="str">
        <f>IF(AE29="","",VLOOKUP(AE29,'シフト記号表（勤務時間帯）'!$C$6:$K$35,9,FALSE))</f>
        <v/>
      </c>
      <c r="AF30" s="217" t="str">
        <f>IF(AF29="","",VLOOKUP(AF29,'シフト記号表（勤務時間帯）'!$C$6:$K$35,9,FALSE))</f>
        <v/>
      </c>
      <c r="AG30" s="215" t="str">
        <f>IF(AG29="","",VLOOKUP(AG29,'シフト記号表（勤務時間帯）'!$C$6:$K$35,9,FALSE))</f>
        <v/>
      </c>
      <c r="AH30" s="216" t="str">
        <f>IF(AH29="","",VLOOKUP(AH29,'シフト記号表（勤務時間帯）'!$C$6:$K$35,9,FALSE))</f>
        <v/>
      </c>
      <c r="AI30" s="216" t="str">
        <f>IF(AI29="","",VLOOKUP(AI29,'シフト記号表（勤務時間帯）'!$C$6:$K$35,9,FALSE))</f>
        <v/>
      </c>
      <c r="AJ30" s="216" t="str">
        <f>IF(AJ29="","",VLOOKUP(AJ29,'シフト記号表（勤務時間帯）'!$C$6:$K$35,9,FALSE))</f>
        <v/>
      </c>
      <c r="AK30" s="216" t="str">
        <f>IF(AK29="","",VLOOKUP(AK29,'シフト記号表（勤務時間帯）'!$C$6:$K$35,9,FALSE))</f>
        <v/>
      </c>
      <c r="AL30" s="216" t="str">
        <f>IF(AL29="","",VLOOKUP(AL29,'シフト記号表（勤務時間帯）'!$C$6:$K$35,9,FALSE))</f>
        <v/>
      </c>
      <c r="AM30" s="217" t="str">
        <f>IF(AM29="","",VLOOKUP(AM29,'シフト記号表（勤務時間帯）'!$C$6:$K$35,9,FALSE))</f>
        <v/>
      </c>
      <c r="AN30" s="215" t="str">
        <f>IF(AN29="","",VLOOKUP(AN29,'シフト記号表（勤務時間帯）'!$C$6:$K$35,9,FALSE))</f>
        <v/>
      </c>
      <c r="AO30" s="216" t="str">
        <f>IF(AO29="","",VLOOKUP(AO29,'シフト記号表（勤務時間帯）'!$C$6:$K$35,9,FALSE))</f>
        <v/>
      </c>
      <c r="AP30" s="216" t="str">
        <f>IF(AP29="","",VLOOKUP(AP29,'シフト記号表（勤務時間帯）'!$C$6:$K$35,9,FALSE))</f>
        <v/>
      </c>
      <c r="AQ30" s="216" t="str">
        <f>IF(AQ29="","",VLOOKUP(AQ29,'シフト記号表（勤務時間帯）'!$C$6:$K$35,9,FALSE))</f>
        <v/>
      </c>
      <c r="AR30" s="216" t="str">
        <f>IF(AR29="","",VLOOKUP(AR29,'シフト記号表（勤務時間帯）'!$C$6:$K$35,9,FALSE))</f>
        <v/>
      </c>
      <c r="AS30" s="216" t="str">
        <f>IF(AS29="","",VLOOKUP(AS29,'シフト記号表（勤務時間帯）'!$C$6:$K$35,9,FALSE))</f>
        <v/>
      </c>
      <c r="AT30" s="217" t="str">
        <f>IF(AT29="","",VLOOKUP(AT29,'シフト記号表（勤務時間帯）'!$C$6:$K$35,9,FALSE))</f>
        <v/>
      </c>
      <c r="AU30" s="215" t="str">
        <f>IF(AU29="","",VLOOKUP(AU29,'シフト記号表（勤務時間帯）'!$C$6:$K$35,9,FALSE))</f>
        <v/>
      </c>
      <c r="AV30" s="216" t="str">
        <f>IF(AV29="","",VLOOKUP(AV29,'シフト記号表（勤務時間帯）'!$C$6:$K$35,9,FALSE))</f>
        <v/>
      </c>
      <c r="AW30" s="216" t="str">
        <f>IF(AW29="","",VLOOKUP(AW29,'シフト記号表（勤務時間帯）'!$C$6:$K$35,9,FALSE))</f>
        <v/>
      </c>
      <c r="AX30" s="649">
        <f>IF($BB$3="４週",SUM(S30:AT30),IF($BB$3="暦月",SUM(S30:AW30),""))</f>
        <v>0</v>
      </c>
      <c r="AY30" s="650"/>
      <c r="AZ30" s="651">
        <f>IF($BB$3="４週",AX30/4,IF($BB$3="暦月",'通所介護（職員13名以下用）'!AX30/('通所介護（職員13名以下用）'!#REF!/7),""))</f>
        <v>0</v>
      </c>
      <c r="BA30" s="652"/>
      <c r="BB30" s="677"/>
      <c r="BC30" s="678"/>
      <c r="BD30" s="678"/>
      <c r="BE30" s="678"/>
      <c r="BF30" s="679"/>
    </row>
    <row r="31" spans="2:58" ht="20.25" customHeight="1" x14ac:dyDescent="0.15">
      <c r="B31" s="686"/>
      <c r="C31" s="709"/>
      <c r="D31" s="710"/>
      <c r="E31" s="711"/>
      <c r="F31" s="102">
        <f>C29</f>
        <v>0</v>
      </c>
      <c r="G31" s="594"/>
      <c r="H31" s="598"/>
      <c r="I31" s="596"/>
      <c r="J31" s="596"/>
      <c r="K31" s="597"/>
      <c r="L31" s="605"/>
      <c r="M31" s="606"/>
      <c r="N31" s="606"/>
      <c r="O31" s="607"/>
      <c r="P31" s="683" t="s">
        <v>151</v>
      </c>
      <c r="Q31" s="684"/>
      <c r="R31" s="685"/>
      <c r="S31" s="218" t="str">
        <f>IF(S29="","",VLOOKUP(S29,'シフト記号表（勤務時間帯）'!$C$6:$U$35,19,FALSE))</f>
        <v/>
      </c>
      <c r="T31" s="219" t="str">
        <f>IF(T29="","",VLOOKUP(T29,'シフト記号表（勤務時間帯）'!$C$6:$U$35,19,FALSE))</f>
        <v/>
      </c>
      <c r="U31" s="219" t="str">
        <f>IF(U29="","",VLOOKUP(U29,'シフト記号表（勤務時間帯）'!$C$6:$U$35,19,FALSE))</f>
        <v/>
      </c>
      <c r="V31" s="219" t="str">
        <f>IF(V29="","",VLOOKUP(V29,'シフト記号表（勤務時間帯）'!$C$6:$U$35,19,FALSE))</f>
        <v/>
      </c>
      <c r="W31" s="219" t="str">
        <f>IF(W29="","",VLOOKUP(W29,'シフト記号表（勤務時間帯）'!$C$6:$U$35,19,FALSE))</f>
        <v/>
      </c>
      <c r="X31" s="219" t="str">
        <f>IF(X29="","",VLOOKUP(X29,'シフト記号表（勤務時間帯）'!$C$6:$U$35,19,FALSE))</f>
        <v/>
      </c>
      <c r="Y31" s="220" t="str">
        <f>IF(Y29="","",VLOOKUP(Y29,'シフト記号表（勤務時間帯）'!$C$6:$U$35,19,FALSE))</f>
        <v/>
      </c>
      <c r="Z31" s="218" t="str">
        <f>IF(Z29="","",VLOOKUP(Z29,'シフト記号表（勤務時間帯）'!$C$6:$U$35,19,FALSE))</f>
        <v/>
      </c>
      <c r="AA31" s="219" t="str">
        <f>IF(AA29="","",VLOOKUP(AA29,'シフト記号表（勤務時間帯）'!$C$6:$U$35,19,FALSE))</f>
        <v/>
      </c>
      <c r="AB31" s="219" t="str">
        <f>IF(AB29="","",VLOOKUP(AB29,'シフト記号表（勤務時間帯）'!$C$6:$U$35,19,FALSE))</f>
        <v/>
      </c>
      <c r="AC31" s="219" t="str">
        <f>IF(AC29="","",VLOOKUP(AC29,'シフト記号表（勤務時間帯）'!$C$6:$U$35,19,FALSE))</f>
        <v/>
      </c>
      <c r="AD31" s="219" t="str">
        <f>IF(AD29="","",VLOOKUP(AD29,'シフト記号表（勤務時間帯）'!$C$6:$U$35,19,FALSE))</f>
        <v/>
      </c>
      <c r="AE31" s="219" t="str">
        <f>IF(AE29="","",VLOOKUP(AE29,'シフト記号表（勤務時間帯）'!$C$6:$U$35,19,FALSE))</f>
        <v/>
      </c>
      <c r="AF31" s="220" t="str">
        <f>IF(AF29="","",VLOOKUP(AF29,'シフト記号表（勤務時間帯）'!$C$6:$U$35,19,FALSE))</f>
        <v/>
      </c>
      <c r="AG31" s="218" t="str">
        <f>IF(AG29="","",VLOOKUP(AG29,'シフト記号表（勤務時間帯）'!$C$6:$U$35,19,FALSE))</f>
        <v/>
      </c>
      <c r="AH31" s="219" t="str">
        <f>IF(AH29="","",VLOOKUP(AH29,'シフト記号表（勤務時間帯）'!$C$6:$U$35,19,FALSE))</f>
        <v/>
      </c>
      <c r="AI31" s="219" t="str">
        <f>IF(AI29="","",VLOOKUP(AI29,'シフト記号表（勤務時間帯）'!$C$6:$U$35,19,FALSE))</f>
        <v/>
      </c>
      <c r="AJ31" s="219" t="str">
        <f>IF(AJ29="","",VLOOKUP(AJ29,'シフト記号表（勤務時間帯）'!$C$6:$U$35,19,FALSE))</f>
        <v/>
      </c>
      <c r="AK31" s="219" t="str">
        <f>IF(AK29="","",VLOOKUP(AK29,'シフト記号表（勤務時間帯）'!$C$6:$U$35,19,FALSE))</f>
        <v/>
      </c>
      <c r="AL31" s="219" t="str">
        <f>IF(AL29="","",VLOOKUP(AL29,'シフト記号表（勤務時間帯）'!$C$6:$U$35,19,FALSE))</f>
        <v/>
      </c>
      <c r="AM31" s="220" t="str">
        <f>IF(AM29="","",VLOOKUP(AM29,'シフト記号表（勤務時間帯）'!$C$6:$U$35,19,FALSE))</f>
        <v/>
      </c>
      <c r="AN31" s="218" t="str">
        <f>IF(AN29="","",VLOOKUP(AN29,'シフト記号表（勤務時間帯）'!$C$6:$U$35,19,FALSE))</f>
        <v/>
      </c>
      <c r="AO31" s="219" t="str">
        <f>IF(AO29="","",VLOOKUP(AO29,'シフト記号表（勤務時間帯）'!$C$6:$U$35,19,FALSE))</f>
        <v/>
      </c>
      <c r="AP31" s="219" t="str">
        <f>IF(AP29="","",VLOOKUP(AP29,'シフト記号表（勤務時間帯）'!$C$6:$U$35,19,FALSE))</f>
        <v/>
      </c>
      <c r="AQ31" s="219" t="str">
        <f>IF(AQ29="","",VLOOKUP(AQ29,'シフト記号表（勤務時間帯）'!$C$6:$U$35,19,FALSE))</f>
        <v/>
      </c>
      <c r="AR31" s="219" t="str">
        <f>IF(AR29="","",VLOOKUP(AR29,'シフト記号表（勤務時間帯）'!$C$6:$U$35,19,FALSE))</f>
        <v/>
      </c>
      <c r="AS31" s="219" t="str">
        <f>IF(AS29="","",VLOOKUP(AS29,'シフト記号表（勤務時間帯）'!$C$6:$U$35,19,FALSE))</f>
        <v/>
      </c>
      <c r="AT31" s="220" t="str">
        <f>IF(AT29="","",VLOOKUP(AT29,'シフト記号表（勤務時間帯）'!$C$6:$U$35,19,FALSE))</f>
        <v/>
      </c>
      <c r="AU31" s="218" t="str">
        <f>IF(AU29="","",VLOOKUP(AU29,'シフト記号表（勤務時間帯）'!$C$6:$U$35,19,FALSE))</f>
        <v/>
      </c>
      <c r="AV31" s="219" t="str">
        <f>IF(AV29="","",VLOOKUP(AV29,'シフト記号表（勤務時間帯）'!$C$6:$U$35,19,FALSE))</f>
        <v/>
      </c>
      <c r="AW31" s="219" t="str">
        <f>IF(AW29="","",VLOOKUP(AW29,'シフト記号表（勤務時間帯）'!$C$6:$U$35,19,FALSE))</f>
        <v/>
      </c>
      <c r="AX31" s="656">
        <f>IF($BB$3="４週",SUM(S31:AT31),IF($BB$3="暦月",SUM(S31:AW31),""))</f>
        <v>0</v>
      </c>
      <c r="AY31" s="657"/>
      <c r="AZ31" s="658">
        <f>IF($BB$3="４週",AX31/4,IF($BB$3="暦月",'通所介護（職員13名以下用）'!AX31/('通所介護（職員13名以下用）'!#REF!/7),""))</f>
        <v>0</v>
      </c>
      <c r="BA31" s="659"/>
      <c r="BB31" s="680"/>
      <c r="BC31" s="681"/>
      <c r="BD31" s="681"/>
      <c r="BE31" s="681"/>
      <c r="BF31" s="682"/>
    </row>
    <row r="32" spans="2:58" ht="20.25" customHeight="1" x14ac:dyDescent="0.15">
      <c r="B32" s="686">
        <f>B29+1</f>
        <v>5</v>
      </c>
      <c r="C32" s="703"/>
      <c r="D32" s="704"/>
      <c r="E32" s="705"/>
      <c r="F32" s="110"/>
      <c r="G32" s="592"/>
      <c r="H32" s="595"/>
      <c r="I32" s="596"/>
      <c r="J32" s="596"/>
      <c r="K32" s="597"/>
      <c r="L32" s="599"/>
      <c r="M32" s="600"/>
      <c r="N32" s="600"/>
      <c r="O32" s="601"/>
      <c r="P32" s="608" t="s">
        <v>147</v>
      </c>
      <c r="Q32" s="609"/>
      <c r="R32" s="610"/>
      <c r="S32" s="99"/>
      <c r="T32" s="100"/>
      <c r="U32" s="100"/>
      <c r="V32" s="100"/>
      <c r="W32" s="100"/>
      <c r="X32" s="100"/>
      <c r="Y32" s="101"/>
      <c r="Z32" s="99"/>
      <c r="AA32" s="100"/>
      <c r="AB32" s="100"/>
      <c r="AC32" s="100"/>
      <c r="AD32" s="100"/>
      <c r="AE32" s="100"/>
      <c r="AF32" s="101"/>
      <c r="AG32" s="99"/>
      <c r="AH32" s="100"/>
      <c r="AI32" s="100"/>
      <c r="AJ32" s="100"/>
      <c r="AK32" s="100"/>
      <c r="AL32" s="100"/>
      <c r="AM32" s="101"/>
      <c r="AN32" s="99"/>
      <c r="AO32" s="100"/>
      <c r="AP32" s="100"/>
      <c r="AQ32" s="100"/>
      <c r="AR32" s="100"/>
      <c r="AS32" s="100"/>
      <c r="AT32" s="101"/>
      <c r="AU32" s="99"/>
      <c r="AV32" s="100"/>
      <c r="AW32" s="100"/>
      <c r="AX32" s="637"/>
      <c r="AY32" s="638"/>
      <c r="AZ32" s="639"/>
      <c r="BA32" s="640"/>
      <c r="BB32" s="674"/>
      <c r="BC32" s="675"/>
      <c r="BD32" s="675"/>
      <c r="BE32" s="675"/>
      <c r="BF32" s="676"/>
    </row>
    <row r="33" spans="2:58" ht="20.25" customHeight="1" x14ac:dyDescent="0.15">
      <c r="B33" s="686"/>
      <c r="C33" s="706"/>
      <c r="D33" s="707"/>
      <c r="E33" s="708"/>
      <c r="F33" s="102"/>
      <c r="G33" s="593"/>
      <c r="H33" s="598"/>
      <c r="I33" s="596"/>
      <c r="J33" s="596"/>
      <c r="K33" s="597"/>
      <c r="L33" s="602"/>
      <c r="M33" s="603"/>
      <c r="N33" s="603"/>
      <c r="O33" s="604"/>
      <c r="P33" s="646" t="s">
        <v>150</v>
      </c>
      <c r="Q33" s="647"/>
      <c r="R33" s="648"/>
      <c r="S33" s="215" t="str">
        <f>IF(S32="","",VLOOKUP(S32,'シフト記号表（勤務時間帯）'!$C$6:$K$35,9,FALSE))</f>
        <v/>
      </c>
      <c r="T33" s="216" t="str">
        <f>IF(T32="","",VLOOKUP(T32,'シフト記号表（勤務時間帯）'!$C$6:$K$35,9,FALSE))</f>
        <v/>
      </c>
      <c r="U33" s="216" t="str">
        <f>IF(U32="","",VLOOKUP(U32,'シフト記号表（勤務時間帯）'!$C$6:$K$35,9,FALSE))</f>
        <v/>
      </c>
      <c r="V33" s="216" t="str">
        <f>IF(V32="","",VLOOKUP(V32,'シフト記号表（勤務時間帯）'!$C$6:$K$35,9,FALSE))</f>
        <v/>
      </c>
      <c r="W33" s="216" t="str">
        <f>IF(W32="","",VLOOKUP(W32,'シフト記号表（勤務時間帯）'!$C$6:$K$35,9,FALSE))</f>
        <v/>
      </c>
      <c r="X33" s="216" t="str">
        <f>IF(X32="","",VLOOKUP(X32,'シフト記号表（勤務時間帯）'!$C$6:$K$35,9,FALSE))</f>
        <v/>
      </c>
      <c r="Y33" s="217" t="str">
        <f>IF(Y32="","",VLOOKUP(Y32,'シフト記号表（勤務時間帯）'!$C$6:$K$35,9,FALSE))</f>
        <v/>
      </c>
      <c r="Z33" s="215" t="str">
        <f>IF(Z32="","",VLOOKUP(Z32,'シフト記号表（勤務時間帯）'!$C$6:$K$35,9,FALSE))</f>
        <v/>
      </c>
      <c r="AA33" s="216" t="str">
        <f>IF(AA32="","",VLOOKUP(AA32,'シフト記号表（勤務時間帯）'!$C$6:$K$35,9,FALSE))</f>
        <v/>
      </c>
      <c r="AB33" s="216" t="str">
        <f>IF(AB32="","",VLOOKUP(AB32,'シフト記号表（勤務時間帯）'!$C$6:$K$35,9,FALSE))</f>
        <v/>
      </c>
      <c r="AC33" s="216" t="str">
        <f>IF(AC32="","",VLOOKUP(AC32,'シフト記号表（勤務時間帯）'!$C$6:$K$35,9,FALSE))</f>
        <v/>
      </c>
      <c r="AD33" s="216" t="str">
        <f>IF(AD32="","",VLOOKUP(AD32,'シフト記号表（勤務時間帯）'!$C$6:$K$35,9,FALSE))</f>
        <v/>
      </c>
      <c r="AE33" s="216" t="str">
        <f>IF(AE32="","",VLOOKUP(AE32,'シフト記号表（勤務時間帯）'!$C$6:$K$35,9,FALSE))</f>
        <v/>
      </c>
      <c r="AF33" s="217" t="str">
        <f>IF(AF32="","",VLOOKUP(AF32,'シフト記号表（勤務時間帯）'!$C$6:$K$35,9,FALSE))</f>
        <v/>
      </c>
      <c r="AG33" s="215" t="str">
        <f>IF(AG32="","",VLOOKUP(AG32,'シフト記号表（勤務時間帯）'!$C$6:$K$35,9,FALSE))</f>
        <v/>
      </c>
      <c r="AH33" s="216" t="str">
        <f>IF(AH32="","",VLOOKUP(AH32,'シフト記号表（勤務時間帯）'!$C$6:$K$35,9,FALSE))</f>
        <v/>
      </c>
      <c r="AI33" s="216" t="str">
        <f>IF(AI32="","",VLOOKUP(AI32,'シフト記号表（勤務時間帯）'!$C$6:$K$35,9,FALSE))</f>
        <v/>
      </c>
      <c r="AJ33" s="216" t="str">
        <f>IF(AJ32="","",VLOOKUP(AJ32,'シフト記号表（勤務時間帯）'!$C$6:$K$35,9,FALSE))</f>
        <v/>
      </c>
      <c r="AK33" s="216" t="str">
        <f>IF(AK32="","",VLOOKUP(AK32,'シフト記号表（勤務時間帯）'!$C$6:$K$35,9,FALSE))</f>
        <v/>
      </c>
      <c r="AL33" s="216" t="str">
        <f>IF(AL32="","",VLOOKUP(AL32,'シフト記号表（勤務時間帯）'!$C$6:$K$35,9,FALSE))</f>
        <v/>
      </c>
      <c r="AM33" s="217" t="str">
        <f>IF(AM32="","",VLOOKUP(AM32,'シフト記号表（勤務時間帯）'!$C$6:$K$35,9,FALSE))</f>
        <v/>
      </c>
      <c r="AN33" s="215" t="str">
        <f>IF(AN32="","",VLOOKUP(AN32,'シフト記号表（勤務時間帯）'!$C$6:$K$35,9,FALSE))</f>
        <v/>
      </c>
      <c r="AO33" s="216" t="str">
        <f>IF(AO32="","",VLOOKUP(AO32,'シフト記号表（勤務時間帯）'!$C$6:$K$35,9,FALSE))</f>
        <v/>
      </c>
      <c r="AP33" s="216" t="str">
        <f>IF(AP32="","",VLOOKUP(AP32,'シフト記号表（勤務時間帯）'!$C$6:$K$35,9,FALSE))</f>
        <v/>
      </c>
      <c r="AQ33" s="216" t="str">
        <f>IF(AQ32="","",VLOOKUP(AQ32,'シフト記号表（勤務時間帯）'!$C$6:$K$35,9,FALSE))</f>
        <v/>
      </c>
      <c r="AR33" s="216" t="str">
        <f>IF(AR32="","",VLOOKUP(AR32,'シフト記号表（勤務時間帯）'!$C$6:$K$35,9,FALSE))</f>
        <v/>
      </c>
      <c r="AS33" s="216" t="str">
        <f>IF(AS32="","",VLOOKUP(AS32,'シフト記号表（勤務時間帯）'!$C$6:$K$35,9,FALSE))</f>
        <v/>
      </c>
      <c r="AT33" s="217" t="str">
        <f>IF(AT32="","",VLOOKUP(AT32,'シフト記号表（勤務時間帯）'!$C$6:$K$35,9,FALSE))</f>
        <v/>
      </c>
      <c r="AU33" s="215" t="str">
        <f>IF(AU32="","",VLOOKUP(AU32,'シフト記号表（勤務時間帯）'!$C$6:$K$35,9,FALSE))</f>
        <v/>
      </c>
      <c r="AV33" s="216" t="str">
        <f>IF(AV32="","",VLOOKUP(AV32,'シフト記号表（勤務時間帯）'!$C$6:$K$35,9,FALSE))</f>
        <v/>
      </c>
      <c r="AW33" s="216" t="str">
        <f>IF(AW32="","",VLOOKUP(AW32,'シフト記号表（勤務時間帯）'!$C$6:$K$35,9,FALSE))</f>
        <v/>
      </c>
      <c r="AX33" s="649">
        <f>IF($BB$3="４週",SUM(S33:AT33),IF($BB$3="暦月",SUM(S33:AW33),""))</f>
        <v>0</v>
      </c>
      <c r="AY33" s="650"/>
      <c r="AZ33" s="651">
        <f>IF($BB$3="４週",AX33/4,IF($BB$3="暦月",'通所介護（職員13名以下用）'!AX33/('通所介護（職員13名以下用）'!#REF!/7),""))</f>
        <v>0</v>
      </c>
      <c r="BA33" s="652"/>
      <c r="BB33" s="677"/>
      <c r="BC33" s="678"/>
      <c r="BD33" s="678"/>
      <c r="BE33" s="678"/>
      <c r="BF33" s="679"/>
    </row>
    <row r="34" spans="2:58" ht="20.25" customHeight="1" x14ac:dyDescent="0.15">
      <c r="B34" s="686"/>
      <c r="C34" s="709"/>
      <c r="D34" s="710"/>
      <c r="E34" s="711"/>
      <c r="F34" s="102">
        <f>C32</f>
        <v>0</v>
      </c>
      <c r="G34" s="594"/>
      <c r="H34" s="598"/>
      <c r="I34" s="596"/>
      <c r="J34" s="596"/>
      <c r="K34" s="597"/>
      <c r="L34" s="605"/>
      <c r="M34" s="606"/>
      <c r="N34" s="606"/>
      <c r="O34" s="607"/>
      <c r="P34" s="683" t="s">
        <v>151</v>
      </c>
      <c r="Q34" s="684"/>
      <c r="R34" s="685"/>
      <c r="S34" s="218" t="str">
        <f>IF(S32="","",VLOOKUP(S32,'シフト記号表（勤務時間帯）'!$C$6:$U$35,19,FALSE))</f>
        <v/>
      </c>
      <c r="T34" s="219" t="str">
        <f>IF(T32="","",VLOOKUP(T32,'シフト記号表（勤務時間帯）'!$C$6:$U$35,19,FALSE))</f>
        <v/>
      </c>
      <c r="U34" s="219" t="str">
        <f>IF(U32="","",VLOOKUP(U32,'シフト記号表（勤務時間帯）'!$C$6:$U$35,19,FALSE))</f>
        <v/>
      </c>
      <c r="V34" s="219" t="str">
        <f>IF(V32="","",VLOOKUP(V32,'シフト記号表（勤務時間帯）'!$C$6:$U$35,19,FALSE))</f>
        <v/>
      </c>
      <c r="W34" s="219" t="str">
        <f>IF(W32="","",VLOOKUP(W32,'シフト記号表（勤務時間帯）'!$C$6:$U$35,19,FALSE))</f>
        <v/>
      </c>
      <c r="X34" s="219" t="str">
        <f>IF(X32="","",VLOOKUP(X32,'シフト記号表（勤務時間帯）'!$C$6:$U$35,19,FALSE))</f>
        <v/>
      </c>
      <c r="Y34" s="220" t="str">
        <f>IF(Y32="","",VLOOKUP(Y32,'シフト記号表（勤務時間帯）'!$C$6:$U$35,19,FALSE))</f>
        <v/>
      </c>
      <c r="Z34" s="218" t="str">
        <f>IF(Z32="","",VLOOKUP(Z32,'シフト記号表（勤務時間帯）'!$C$6:$U$35,19,FALSE))</f>
        <v/>
      </c>
      <c r="AA34" s="219" t="str">
        <f>IF(AA32="","",VLOOKUP(AA32,'シフト記号表（勤務時間帯）'!$C$6:$U$35,19,FALSE))</f>
        <v/>
      </c>
      <c r="AB34" s="219" t="str">
        <f>IF(AB32="","",VLOOKUP(AB32,'シフト記号表（勤務時間帯）'!$C$6:$U$35,19,FALSE))</f>
        <v/>
      </c>
      <c r="AC34" s="219" t="str">
        <f>IF(AC32="","",VLOOKUP(AC32,'シフト記号表（勤務時間帯）'!$C$6:$U$35,19,FALSE))</f>
        <v/>
      </c>
      <c r="AD34" s="219" t="str">
        <f>IF(AD32="","",VLOOKUP(AD32,'シフト記号表（勤務時間帯）'!$C$6:$U$35,19,FALSE))</f>
        <v/>
      </c>
      <c r="AE34" s="219" t="str">
        <f>IF(AE32="","",VLOOKUP(AE32,'シフト記号表（勤務時間帯）'!$C$6:$U$35,19,FALSE))</f>
        <v/>
      </c>
      <c r="AF34" s="220" t="str">
        <f>IF(AF32="","",VLOOKUP(AF32,'シフト記号表（勤務時間帯）'!$C$6:$U$35,19,FALSE))</f>
        <v/>
      </c>
      <c r="AG34" s="218" t="str">
        <f>IF(AG32="","",VLOOKUP(AG32,'シフト記号表（勤務時間帯）'!$C$6:$U$35,19,FALSE))</f>
        <v/>
      </c>
      <c r="AH34" s="219" t="str">
        <f>IF(AH32="","",VLOOKUP(AH32,'シフト記号表（勤務時間帯）'!$C$6:$U$35,19,FALSE))</f>
        <v/>
      </c>
      <c r="AI34" s="219" t="str">
        <f>IF(AI32="","",VLOOKUP(AI32,'シフト記号表（勤務時間帯）'!$C$6:$U$35,19,FALSE))</f>
        <v/>
      </c>
      <c r="AJ34" s="219" t="str">
        <f>IF(AJ32="","",VLOOKUP(AJ32,'シフト記号表（勤務時間帯）'!$C$6:$U$35,19,FALSE))</f>
        <v/>
      </c>
      <c r="AK34" s="219" t="str">
        <f>IF(AK32="","",VLOOKUP(AK32,'シフト記号表（勤務時間帯）'!$C$6:$U$35,19,FALSE))</f>
        <v/>
      </c>
      <c r="AL34" s="219" t="str">
        <f>IF(AL32="","",VLOOKUP(AL32,'シフト記号表（勤務時間帯）'!$C$6:$U$35,19,FALSE))</f>
        <v/>
      </c>
      <c r="AM34" s="220" t="str">
        <f>IF(AM32="","",VLOOKUP(AM32,'シフト記号表（勤務時間帯）'!$C$6:$U$35,19,FALSE))</f>
        <v/>
      </c>
      <c r="AN34" s="218" t="str">
        <f>IF(AN32="","",VLOOKUP(AN32,'シフト記号表（勤務時間帯）'!$C$6:$U$35,19,FALSE))</f>
        <v/>
      </c>
      <c r="AO34" s="219" t="str">
        <f>IF(AO32="","",VLOOKUP(AO32,'シフト記号表（勤務時間帯）'!$C$6:$U$35,19,FALSE))</f>
        <v/>
      </c>
      <c r="AP34" s="219" t="str">
        <f>IF(AP32="","",VLOOKUP(AP32,'シフト記号表（勤務時間帯）'!$C$6:$U$35,19,FALSE))</f>
        <v/>
      </c>
      <c r="AQ34" s="219" t="str">
        <f>IF(AQ32="","",VLOOKUP(AQ32,'シフト記号表（勤務時間帯）'!$C$6:$U$35,19,FALSE))</f>
        <v/>
      </c>
      <c r="AR34" s="219" t="str">
        <f>IF(AR32="","",VLOOKUP(AR32,'シフト記号表（勤務時間帯）'!$C$6:$U$35,19,FALSE))</f>
        <v/>
      </c>
      <c r="AS34" s="219" t="str">
        <f>IF(AS32="","",VLOOKUP(AS32,'シフト記号表（勤務時間帯）'!$C$6:$U$35,19,FALSE))</f>
        <v/>
      </c>
      <c r="AT34" s="220" t="str">
        <f>IF(AT32="","",VLOOKUP(AT32,'シフト記号表（勤務時間帯）'!$C$6:$U$35,19,FALSE))</f>
        <v/>
      </c>
      <c r="AU34" s="218" t="str">
        <f>IF(AU32="","",VLOOKUP(AU32,'シフト記号表（勤務時間帯）'!$C$6:$U$35,19,FALSE))</f>
        <v/>
      </c>
      <c r="AV34" s="219" t="str">
        <f>IF(AV32="","",VLOOKUP(AV32,'シフト記号表（勤務時間帯）'!$C$6:$U$35,19,FALSE))</f>
        <v/>
      </c>
      <c r="AW34" s="219" t="str">
        <f>IF(AW32="","",VLOOKUP(AW32,'シフト記号表（勤務時間帯）'!$C$6:$U$35,19,FALSE))</f>
        <v/>
      </c>
      <c r="AX34" s="656">
        <f>IF($BB$3="４週",SUM(S34:AT34),IF($BB$3="暦月",SUM(S34:AW34),""))</f>
        <v>0</v>
      </c>
      <c r="AY34" s="657"/>
      <c r="AZ34" s="658">
        <f>IF($BB$3="４週",AX34/4,IF($BB$3="暦月",'通所介護（職員13名以下用）'!AX34/('通所介護（職員13名以下用）'!#REF!/7),""))</f>
        <v>0</v>
      </c>
      <c r="BA34" s="659"/>
      <c r="BB34" s="680"/>
      <c r="BC34" s="681"/>
      <c r="BD34" s="681"/>
      <c r="BE34" s="681"/>
      <c r="BF34" s="682"/>
    </row>
    <row r="35" spans="2:58" ht="20.25" customHeight="1" x14ac:dyDescent="0.15">
      <c r="B35" s="686">
        <f>B32+1</f>
        <v>6</v>
      </c>
      <c r="C35" s="703"/>
      <c r="D35" s="704"/>
      <c r="E35" s="705"/>
      <c r="F35" s="110"/>
      <c r="G35" s="592"/>
      <c r="H35" s="595"/>
      <c r="I35" s="596"/>
      <c r="J35" s="596"/>
      <c r="K35" s="597"/>
      <c r="L35" s="599"/>
      <c r="M35" s="600"/>
      <c r="N35" s="600"/>
      <c r="O35" s="601"/>
      <c r="P35" s="608" t="s">
        <v>147</v>
      </c>
      <c r="Q35" s="609"/>
      <c r="R35" s="610"/>
      <c r="S35" s="99"/>
      <c r="T35" s="100"/>
      <c r="U35" s="100"/>
      <c r="V35" s="100"/>
      <c r="W35" s="100"/>
      <c r="X35" s="100"/>
      <c r="Y35" s="101"/>
      <c r="Z35" s="99"/>
      <c r="AA35" s="100"/>
      <c r="AB35" s="100"/>
      <c r="AC35" s="100"/>
      <c r="AD35" s="100"/>
      <c r="AE35" s="100"/>
      <c r="AF35" s="101"/>
      <c r="AG35" s="99"/>
      <c r="AH35" s="100"/>
      <c r="AI35" s="100"/>
      <c r="AJ35" s="100"/>
      <c r="AK35" s="100"/>
      <c r="AL35" s="100"/>
      <c r="AM35" s="101"/>
      <c r="AN35" s="99"/>
      <c r="AO35" s="100"/>
      <c r="AP35" s="100"/>
      <c r="AQ35" s="100"/>
      <c r="AR35" s="100"/>
      <c r="AS35" s="100"/>
      <c r="AT35" s="101"/>
      <c r="AU35" s="99"/>
      <c r="AV35" s="100"/>
      <c r="AW35" s="100"/>
      <c r="AX35" s="637"/>
      <c r="AY35" s="638"/>
      <c r="AZ35" s="639"/>
      <c r="BA35" s="640"/>
      <c r="BB35" s="674"/>
      <c r="BC35" s="675"/>
      <c r="BD35" s="675"/>
      <c r="BE35" s="675"/>
      <c r="BF35" s="676"/>
    </row>
    <row r="36" spans="2:58" ht="20.25" customHeight="1" x14ac:dyDescent="0.15">
      <c r="B36" s="686"/>
      <c r="C36" s="706"/>
      <c r="D36" s="707"/>
      <c r="E36" s="708"/>
      <c r="F36" s="102"/>
      <c r="G36" s="593"/>
      <c r="H36" s="598"/>
      <c r="I36" s="596"/>
      <c r="J36" s="596"/>
      <c r="K36" s="597"/>
      <c r="L36" s="602"/>
      <c r="M36" s="603"/>
      <c r="N36" s="603"/>
      <c r="O36" s="604"/>
      <c r="P36" s="646" t="s">
        <v>150</v>
      </c>
      <c r="Q36" s="647"/>
      <c r="R36" s="648"/>
      <c r="S36" s="215" t="str">
        <f>IF(S35="","",VLOOKUP(S35,'シフト記号表（勤務時間帯）'!$C$6:$K$35,9,FALSE))</f>
        <v/>
      </c>
      <c r="T36" s="216" t="str">
        <f>IF(T35="","",VLOOKUP(T35,'シフト記号表（勤務時間帯）'!$C$6:$K$35,9,FALSE))</f>
        <v/>
      </c>
      <c r="U36" s="216" t="str">
        <f>IF(U35="","",VLOOKUP(U35,'シフト記号表（勤務時間帯）'!$C$6:$K$35,9,FALSE))</f>
        <v/>
      </c>
      <c r="V36" s="216" t="str">
        <f>IF(V35="","",VLOOKUP(V35,'シフト記号表（勤務時間帯）'!$C$6:$K$35,9,FALSE))</f>
        <v/>
      </c>
      <c r="W36" s="216" t="str">
        <f>IF(W35="","",VLOOKUP(W35,'シフト記号表（勤務時間帯）'!$C$6:$K$35,9,FALSE))</f>
        <v/>
      </c>
      <c r="X36" s="216" t="str">
        <f>IF(X35="","",VLOOKUP(X35,'シフト記号表（勤務時間帯）'!$C$6:$K$35,9,FALSE))</f>
        <v/>
      </c>
      <c r="Y36" s="217" t="str">
        <f>IF(Y35="","",VLOOKUP(Y35,'シフト記号表（勤務時間帯）'!$C$6:$K$35,9,FALSE))</f>
        <v/>
      </c>
      <c r="Z36" s="215" t="str">
        <f>IF(Z35="","",VLOOKUP(Z35,'シフト記号表（勤務時間帯）'!$C$6:$K$35,9,FALSE))</f>
        <v/>
      </c>
      <c r="AA36" s="216" t="str">
        <f>IF(AA35="","",VLOOKUP(AA35,'シフト記号表（勤務時間帯）'!$C$6:$K$35,9,FALSE))</f>
        <v/>
      </c>
      <c r="AB36" s="216" t="str">
        <f>IF(AB35="","",VLOOKUP(AB35,'シフト記号表（勤務時間帯）'!$C$6:$K$35,9,FALSE))</f>
        <v/>
      </c>
      <c r="AC36" s="216" t="str">
        <f>IF(AC35="","",VLOOKUP(AC35,'シフト記号表（勤務時間帯）'!$C$6:$K$35,9,FALSE))</f>
        <v/>
      </c>
      <c r="AD36" s="216" t="str">
        <f>IF(AD35="","",VLOOKUP(AD35,'シフト記号表（勤務時間帯）'!$C$6:$K$35,9,FALSE))</f>
        <v/>
      </c>
      <c r="AE36" s="216" t="str">
        <f>IF(AE35="","",VLOOKUP(AE35,'シフト記号表（勤務時間帯）'!$C$6:$K$35,9,FALSE))</f>
        <v/>
      </c>
      <c r="AF36" s="217" t="str">
        <f>IF(AF35="","",VLOOKUP(AF35,'シフト記号表（勤務時間帯）'!$C$6:$K$35,9,FALSE))</f>
        <v/>
      </c>
      <c r="AG36" s="215" t="str">
        <f>IF(AG35="","",VLOOKUP(AG35,'シフト記号表（勤務時間帯）'!$C$6:$K$35,9,FALSE))</f>
        <v/>
      </c>
      <c r="AH36" s="216" t="str">
        <f>IF(AH35="","",VLOOKUP(AH35,'シフト記号表（勤務時間帯）'!$C$6:$K$35,9,FALSE))</f>
        <v/>
      </c>
      <c r="AI36" s="216" t="str">
        <f>IF(AI35="","",VLOOKUP(AI35,'シフト記号表（勤務時間帯）'!$C$6:$K$35,9,FALSE))</f>
        <v/>
      </c>
      <c r="AJ36" s="216" t="str">
        <f>IF(AJ35="","",VLOOKUP(AJ35,'シフト記号表（勤務時間帯）'!$C$6:$K$35,9,FALSE))</f>
        <v/>
      </c>
      <c r="AK36" s="216" t="str">
        <f>IF(AK35="","",VLOOKUP(AK35,'シフト記号表（勤務時間帯）'!$C$6:$K$35,9,FALSE))</f>
        <v/>
      </c>
      <c r="AL36" s="216" t="str">
        <f>IF(AL35="","",VLOOKUP(AL35,'シフト記号表（勤務時間帯）'!$C$6:$K$35,9,FALSE))</f>
        <v/>
      </c>
      <c r="AM36" s="217" t="str">
        <f>IF(AM35="","",VLOOKUP(AM35,'シフト記号表（勤務時間帯）'!$C$6:$K$35,9,FALSE))</f>
        <v/>
      </c>
      <c r="AN36" s="215" t="str">
        <f>IF(AN35="","",VLOOKUP(AN35,'シフト記号表（勤務時間帯）'!$C$6:$K$35,9,FALSE))</f>
        <v/>
      </c>
      <c r="AO36" s="216" t="str">
        <f>IF(AO35="","",VLOOKUP(AO35,'シフト記号表（勤務時間帯）'!$C$6:$K$35,9,FALSE))</f>
        <v/>
      </c>
      <c r="AP36" s="216" t="str">
        <f>IF(AP35="","",VLOOKUP(AP35,'シフト記号表（勤務時間帯）'!$C$6:$K$35,9,FALSE))</f>
        <v/>
      </c>
      <c r="AQ36" s="216" t="str">
        <f>IF(AQ35="","",VLOOKUP(AQ35,'シフト記号表（勤務時間帯）'!$C$6:$K$35,9,FALSE))</f>
        <v/>
      </c>
      <c r="AR36" s="216" t="str">
        <f>IF(AR35="","",VLOOKUP(AR35,'シフト記号表（勤務時間帯）'!$C$6:$K$35,9,FALSE))</f>
        <v/>
      </c>
      <c r="AS36" s="216" t="str">
        <f>IF(AS35="","",VLOOKUP(AS35,'シフト記号表（勤務時間帯）'!$C$6:$K$35,9,FALSE))</f>
        <v/>
      </c>
      <c r="AT36" s="217" t="str">
        <f>IF(AT35="","",VLOOKUP(AT35,'シフト記号表（勤務時間帯）'!$C$6:$K$35,9,FALSE))</f>
        <v/>
      </c>
      <c r="AU36" s="215" t="str">
        <f>IF(AU35="","",VLOOKUP(AU35,'シフト記号表（勤務時間帯）'!$C$6:$K$35,9,FALSE))</f>
        <v/>
      </c>
      <c r="AV36" s="216" t="str">
        <f>IF(AV35="","",VLOOKUP(AV35,'シフト記号表（勤務時間帯）'!$C$6:$K$35,9,FALSE))</f>
        <v/>
      </c>
      <c r="AW36" s="216" t="str">
        <f>IF(AW35="","",VLOOKUP(AW35,'シフト記号表（勤務時間帯）'!$C$6:$K$35,9,FALSE))</f>
        <v/>
      </c>
      <c r="AX36" s="649">
        <f>IF($BB$3="４週",SUM(S36:AT36),IF($BB$3="暦月",SUM(S36:AW36),""))</f>
        <v>0</v>
      </c>
      <c r="AY36" s="650"/>
      <c r="AZ36" s="651">
        <f>IF($BB$3="４週",AX36/4,IF($BB$3="暦月",'通所介護（職員13名以下用）'!AX36/('通所介護（職員13名以下用）'!#REF!/7),""))</f>
        <v>0</v>
      </c>
      <c r="BA36" s="652"/>
      <c r="BB36" s="677"/>
      <c r="BC36" s="678"/>
      <c r="BD36" s="678"/>
      <c r="BE36" s="678"/>
      <c r="BF36" s="679"/>
    </row>
    <row r="37" spans="2:58" ht="20.25" customHeight="1" x14ac:dyDescent="0.15">
      <c r="B37" s="686"/>
      <c r="C37" s="709"/>
      <c r="D37" s="710"/>
      <c r="E37" s="711"/>
      <c r="F37" s="102">
        <f>C35</f>
        <v>0</v>
      </c>
      <c r="G37" s="594"/>
      <c r="H37" s="598"/>
      <c r="I37" s="596"/>
      <c r="J37" s="596"/>
      <c r="K37" s="597"/>
      <c r="L37" s="605"/>
      <c r="M37" s="606"/>
      <c r="N37" s="606"/>
      <c r="O37" s="607"/>
      <c r="P37" s="683" t="s">
        <v>151</v>
      </c>
      <c r="Q37" s="684"/>
      <c r="R37" s="685"/>
      <c r="S37" s="218" t="str">
        <f>IF(S35="","",VLOOKUP(S35,'シフト記号表（勤務時間帯）'!$C$6:$U$35,19,FALSE))</f>
        <v/>
      </c>
      <c r="T37" s="219" t="str">
        <f>IF(T35="","",VLOOKUP(T35,'シフト記号表（勤務時間帯）'!$C$6:$U$35,19,FALSE))</f>
        <v/>
      </c>
      <c r="U37" s="219" t="str">
        <f>IF(U35="","",VLOOKUP(U35,'シフト記号表（勤務時間帯）'!$C$6:$U$35,19,FALSE))</f>
        <v/>
      </c>
      <c r="V37" s="219" t="str">
        <f>IF(V35="","",VLOOKUP(V35,'シフト記号表（勤務時間帯）'!$C$6:$U$35,19,FALSE))</f>
        <v/>
      </c>
      <c r="W37" s="219" t="str">
        <f>IF(W35="","",VLOOKUP(W35,'シフト記号表（勤務時間帯）'!$C$6:$U$35,19,FALSE))</f>
        <v/>
      </c>
      <c r="X37" s="219" t="str">
        <f>IF(X35="","",VLOOKUP(X35,'シフト記号表（勤務時間帯）'!$C$6:$U$35,19,FALSE))</f>
        <v/>
      </c>
      <c r="Y37" s="220" t="str">
        <f>IF(Y35="","",VLOOKUP(Y35,'シフト記号表（勤務時間帯）'!$C$6:$U$35,19,FALSE))</f>
        <v/>
      </c>
      <c r="Z37" s="218" t="str">
        <f>IF(Z35="","",VLOOKUP(Z35,'シフト記号表（勤務時間帯）'!$C$6:$U$35,19,FALSE))</f>
        <v/>
      </c>
      <c r="AA37" s="219" t="str">
        <f>IF(AA35="","",VLOOKUP(AA35,'シフト記号表（勤務時間帯）'!$C$6:$U$35,19,FALSE))</f>
        <v/>
      </c>
      <c r="AB37" s="219" t="str">
        <f>IF(AB35="","",VLOOKUP(AB35,'シフト記号表（勤務時間帯）'!$C$6:$U$35,19,FALSE))</f>
        <v/>
      </c>
      <c r="AC37" s="219" t="str">
        <f>IF(AC35="","",VLOOKUP(AC35,'シフト記号表（勤務時間帯）'!$C$6:$U$35,19,FALSE))</f>
        <v/>
      </c>
      <c r="AD37" s="219" t="str">
        <f>IF(AD35="","",VLOOKUP(AD35,'シフト記号表（勤務時間帯）'!$C$6:$U$35,19,FALSE))</f>
        <v/>
      </c>
      <c r="AE37" s="219" t="str">
        <f>IF(AE35="","",VLOOKUP(AE35,'シフト記号表（勤務時間帯）'!$C$6:$U$35,19,FALSE))</f>
        <v/>
      </c>
      <c r="AF37" s="220" t="str">
        <f>IF(AF35="","",VLOOKUP(AF35,'シフト記号表（勤務時間帯）'!$C$6:$U$35,19,FALSE))</f>
        <v/>
      </c>
      <c r="AG37" s="218" t="str">
        <f>IF(AG35="","",VLOOKUP(AG35,'シフト記号表（勤務時間帯）'!$C$6:$U$35,19,FALSE))</f>
        <v/>
      </c>
      <c r="AH37" s="219" t="str">
        <f>IF(AH35="","",VLOOKUP(AH35,'シフト記号表（勤務時間帯）'!$C$6:$U$35,19,FALSE))</f>
        <v/>
      </c>
      <c r="AI37" s="219" t="str">
        <f>IF(AI35="","",VLOOKUP(AI35,'シフト記号表（勤務時間帯）'!$C$6:$U$35,19,FALSE))</f>
        <v/>
      </c>
      <c r="AJ37" s="219" t="str">
        <f>IF(AJ35="","",VLOOKUP(AJ35,'シフト記号表（勤務時間帯）'!$C$6:$U$35,19,FALSE))</f>
        <v/>
      </c>
      <c r="AK37" s="219" t="str">
        <f>IF(AK35="","",VLOOKUP(AK35,'シフト記号表（勤務時間帯）'!$C$6:$U$35,19,FALSE))</f>
        <v/>
      </c>
      <c r="AL37" s="219" t="str">
        <f>IF(AL35="","",VLOOKUP(AL35,'シフト記号表（勤務時間帯）'!$C$6:$U$35,19,FALSE))</f>
        <v/>
      </c>
      <c r="AM37" s="220" t="str">
        <f>IF(AM35="","",VLOOKUP(AM35,'シフト記号表（勤務時間帯）'!$C$6:$U$35,19,FALSE))</f>
        <v/>
      </c>
      <c r="AN37" s="218" t="str">
        <f>IF(AN35="","",VLOOKUP(AN35,'シフト記号表（勤務時間帯）'!$C$6:$U$35,19,FALSE))</f>
        <v/>
      </c>
      <c r="AO37" s="219" t="str">
        <f>IF(AO35="","",VLOOKUP(AO35,'シフト記号表（勤務時間帯）'!$C$6:$U$35,19,FALSE))</f>
        <v/>
      </c>
      <c r="AP37" s="219" t="str">
        <f>IF(AP35="","",VLOOKUP(AP35,'シフト記号表（勤務時間帯）'!$C$6:$U$35,19,FALSE))</f>
        <v/>
      </c>
      <c r="AQ37" s="219" t="str">
        <f>IF(AQ35="","",VLOOKUP(AQ35,'シフト記号表（勤務時間帯）'!$C$6:$U$35,19,FALSE))</f>
        <v/>
      </c>
      <c r="AR37" s="219" t="str">
        <f>IF(AR35="","",VLOOKUP(AR35,'シフト記号表（勤務時間帯）'!$C$6:$U$35,19,FALSE))</f>
        <v/>
      </c>
      <c r="AS37" s="219" t="str">
        <f>IF(AS35="","",VLOOKUP(AS35,'シフト記号表（勤務時間帯）'!$C$6:$U$35,19,FALSE))</f>
        <v/>
      </c>
      <c r="AT37" s="220" t="str">
        <f>IF(AT35="","",VLOOKUP(AT35,'シフト記号表（勤務時間帯）'!$C$6:$U$35,19,FALSE))</f>
        <v/>
      </c>
      <c r="AU37" s="218" t="str">
        <f>IF(AU35="","",VLOOKUP(AU35,'シフト記号表（勤務時間帯）'!$C$6:$U$35,19,FALSE))</f>
        <v/>
      </c>
      <c r="AV37" s="219" t="str">
        <f>IF(AV35="","",VLOOKUP(AV35,'シフト記号表（勤務時間帯）'!$C$6:$U$35,19,FALSE))</f>
        <v/>
      </c>
      <c r="AW37" s="219" t="str">
        <f>IF(AW35="","",VLOOKUP(AW35,'シフト記号表（勤務時間帯）'!$C$6:$U$35,19,FALSE))</f>
        <v/>
      </c>
      <c r="AX37" s="656">
        <f>IF($BB$3="４週",SUM(S37:AT37),IF($BB$3="暦月",SUM(S37:AW37),""))</f>
        <v>0</v>
      </c>
      <c r="AY37" s="657"/>
      <c r="AZ37" s="658">
        <f>IF($BB$3="４週",AX37/4,IF($BB$3="暦月",'通所介護（職員13名以下用）'!AX37/('通所介護（職員13名以下用）'!#REF!/7),""))</f>
        <v>0</v>
      </c>
      <c r="BA37" s="659"/>
      <c r="BB37" s="680"/>
      <c r="BC37" s="681"/>
      <c r="BD37" s="681"/>
      <c r="BE37" s="681"/>
      <c r="BF37" s="682"/>
    </row>
    <row r="38" spans="2:58" ht="20.25" customHeight="1" x14ac:dyDescent="0.15">
      <c r="B38" s="686">
        <f>B35+1</f>
        <v>7</v>
      </c>
      <c r="C38" s="703"/>
      <c r="D38" s="704"/>
      <c r="E38" s="705"/>
      <c r="F38" s="110"/>
      <c r="G38" s="592"/>
      <c r="H38" s="595"/>
      <c r="I38" s="596"/>
      <c r="J38" s="596"/>
      <c r="K38" s="597"/>
      <c r="L38" s="599"/>
      <c r="M38" s="600"/>
      <c r="N38" s="600"/>
      <c r="O38" s="601"/>
      <c r="P38" s="608" t="s">
        <v>147</v>
      </c>
      <c r="Q38" s="609"/>
      <c r="R38" s="610"/>
      <c r="S38" s="99"/>
      <c r="T38" s="100"/>
      <c r="U38" s="100"/>
      <c r="V38" s="100"/>
      <c r="W38" s="100"/>
      <c r="X38" s="100"/>
      <c r="Y38" s="101"/>
      <c r="Z38" s="99"/>
      <c r="AA38" s="100"/>
      <c r="AB38" s="100"/>
      <c r="AC38" s="100"/>
      <c r="AD38" s="100"/>
      <c r="AE38" s="100"/>
      <c r="AF38" s="101"/>
      <c r="AG38" s="99"/>
      <c r="AH38" s="100"/>
      <c r="AI38" s="100"/>
      <c r="AJ38" s="100"/>
      <c r="AK38" s="100"/>
      <c r="AL38" s="100"/>
      <c r="AM38" s="101"/>
      <c r="AN38" s="99"/>
      <c r="AO38" s="100"/>
      <c r="AP38" s="100"/>
      <c r="AQ38" s="100"/>
      <c r="AR38" s="100"/>
      <c r="AS38" s="100"/>
      <c r="AT38" s="101"/>
      <c r="AU38" s="99"/>
      <c r="AV38" s="100"/>
      <c r="AW38" s="100"/>
      <c r="AX38" s="637"/>
      <c r="AY38" s="638"/>
      <c r="AZ38" s="639"/>
      <c r="BA38" s="640"/>
      <c r="BB38" s="674"/>
      <c r="BC38" s="675"/>
      <c r="BD38" s="675"/>
      <c r="BE38" s="675"/>
      <c r="BF38" s="676"/>
    </row>
    <row r="39" spans="2:58" ht="20.25" customHeight="1" x14ac:dyDescent="0.15">
      <c r="B39" s="686"/>
      <c r="C39" s="706"/>
      <c r="D39" s="707"/>
      <c r="E39" s="708"/>
      <c r="F39" s="102"/>
      <c r="G39" s="593"/>
      <c r="H39" s="598"/>
      <c r="I39" s="596"/>
      <c r="J39" s="596"/>
      <c r="K39" s="597"/>
      <c r="L39" s="602"/>
      <c r="M39" s="603"/>
      <c r="N39" s="603"/>
      <c r="O39" s="604"/>
      <c r="P39" s="646" t="s">
        <v>150</v>
      </c>
      <c r="Q39" s="647"/>
      <c r="R39" s="648"/>
      <c r="S39" s="215" t="str">
        <f>IF(S38="","",VLOOKUP(S38,'シフト記号表（勤務時間帯）'!$C$6:$K$35,9,FALSE))</f>
        <v/>
      </c>
      <c r="T39" s="216" t="str">
        <f>IF(T38="","",VLOOKUP(T38,'シフト記号表（勤務時間帯）'!$C$6:$K$35,9,FALSE))</f>
        <v/>
      </c>
      <c r="U39" s="216" t="str">
        <f>IF(U38="","",VLOOKUP(U38,'シフト記号表（勤務時間帯）'!$C$6:$K$35,9,FALSE))</f>
        <v/>
      </c>
      <c r="V39" s="216" t="str">
        <f>IF(V38="","",VLOOKUP(V38,'シフト記号表（勤務時間帯）'!$C$6:$K$35,9,FALSE))</f>
        <v/>
      </c>
      <c r="W39" s="216" t="str">
        <f>IF(W38="","",VLOOKUP(W38,'シフト記号表（勤務時間帯）'!$C$6:$K$35,9,FALSE))</f>
        <v/>
      </c>
      <c r="X39" s="216" t="str">
        <f>IF(X38="","",VLOOKUP(X38,'シフト記号表（勤務時間帯）'!$C$6:$K$35,9,FALSE))</f>
        <v/>
      </c>
      <c r="Y39" s="217" t="str">
        <f>IF(Y38="","",VLOOKUP(Y38,'シフト記号表（勤務時間帯）'!$C$6:$K$35,9,FALSE))</f>
        <v/>
      </c>
      <c r="Z39" s="215" t="str">
        <f>IF(Z38="","",VLOOKUP(Z38,'シフト記号表（勤務時間帯）'!$C$6:$K$35,9,FALSE))</f>
        <v/>
      </c>
      <c r="AA39" s="216" t="str">
        <f>IF(AA38="","",VLOOKUP(AA38,'シフト記号表（勤務時間帯）'!$C$6:$K$35,9,FALSE))</f>
        <v/>
      </c>
      <c r="AB39" s="216" t="str">
        <f>IF(AB38="","",VLOOKUP(AB38,'シフト記号表（勤務時間帯）'!$C$6:$K$35,9,FALSE))</f>
        <v/>
      </c>
      <c r="AC39" s="216" t="str">
        <f>IF(AC38="","",VLOOKUP(AC38,'シフト記号表（勤務時間帯）'!$C$6:$K$35,9,FALSE))</f>
        <v/>
      </c>
      <c r="AD39" s="216" t="str">
        <f>IF(AD38="","",VLOOKUP(AD38,'シフト記号表（勤務時間帯）'!$C$6:$K$35,9,FALSE))</f>
        <v/>
      </c>
      <c r="AE39" s="216" t="str">
        <f>IF(AE38="","",VLOOKUP(AE38,'シフト記号表（勤務時間帯）'!$C$6:$K$35,9,FALSE))</f>
        <v/>
      </c>
      <c r="AF39" s="217" t="str">
        <f>IF(AF38="","",VLOOKUP(AF38,'シフト記号表（勤務時間帯）'!$C$6:$K$35,9,FALSE))</f>
        <v/>
      </c>
      <c r="AG39" s="215" t="str">
        <f>IF(AG38="","",VLOOKUP(AG38,'シフト記号表（勤務時間帯）'!$C$6:$K$35,9,FALSE))</f>
        <v/>
      </c>
      <c r="AH39" s="216" t="str">
        <f>IF(AH38="","",VLOOKUP(AH38,'シフト記号表（勤務時間帯）'!$C$6:$K$35,9,FALSE))</f>
        <v/>
      </c>
      <c r="AI39" s="216" t="str">
        <f>IF(AI38="","",VLOOKUP(AI38,'シフト記号表（勤務時間帯）'!$C$6:$K$35,9,FALSE))</f>
        <v/>
      </c>
      <c r="AJ39" s="216" t="str">
        <f>IF(AJ38="","",VLOOKUP(AJ38,'シフト記号表（勤務時間帯）'!$C$6:$K$35,9,FALSE))</f>
        <v/>
      </c>
      <c r="AK39" s="216" t="str">
        <f>IF(AK38="","",VLOOKUP(AK38,'シフト記号表（勤務時間帯）'!$C$6:$K$35,9,FALSE))</f>
        <v/>
      </c>
      <c r="AL39" s="216" t="str">
        <f>IF(AL38="","",VLOOKUP(AL38,'シフト記号表（勤務時間帯）'!$C$6:$K$35,9,FALSE))</f>
        <v/>
      </c>
      <c r="AM39" s="217" t="str">
        <f>IF(AM38="","",VLOOKUP(AM38,'シフト記号表（勤務時間帯）'!$C$6:$K$35,9,FALSE))</f>
        <v/>
      </c>
      <c r="AN39" s="215" t="str">
        <f>IF(AN38="","",VLOOKUP(AN38,'シフト記号表（勤務時間帯）'!$C$6:$K$35,9,FALSE))</f>
        <v/>
      </c>
      <c r="AO39" s="216" t="str">
        <f>IF(AO38="","",VLOOKUP(AO38,'シフト記号表（勤務時間帯）'!$C$6:$K$35,9,FALSE))</f>
        <v/>
      </c>
      <c r="AP39" s="216" t="str">
        <f>IF(AP38="","",VLOOKUP(AP38,'シフト記号表（勤務時間帯）'!$C$6:$K$35,9,FALSE))</f>
        <v/>
      </c>
      <c r="AQ39" s="216" t="str">
        <f>IF(AQ38="","",VLOOKUP(AQ38,'シフト記号表（勤務時間帯）'!$C$6:$K$35,9,FALSE))</f>
        <v/>
      </c>
      <c r="AR39" s="216" t="str">
        <f>IF(AR38="","",VLOOKUP(AR38,'シフト記号表（勤務時間帯）'!$C$6:$K$35,9,FALSE))</f>
        <v/>
      </c>
      <c r="AS39" s="216" t="str">
        <f>IF(AS38="","",VLOOKUP(AS38,'シフト記号表（勤務時間帯）'!$C$6:$K$35,9,FALSE))</f>
        <v/>
      </c>
      <c r="AT39" s="217" t="str">
        <f>IF(AT38="","",VLOOKUP(AT38,'シフト記号表（勤務時間帯）'!$C$6:$K$35,9,FALSE))</f>
        <v/>
      </c>
      <c r="AU39" s="215" t="str">
        <f>IF(AU38="","",VLOOKUP(AU38,'シフト記号表（勤務時間帯）'!$C$6:$K$35,9,FALSE))</f>
        <v/>
      </c>
      <c r="AV39" s="216" t="str">
        <f>IF(AV38="","",VLOOKUP(AV38,'シフト記号表（勤務時間帯）'!$C$6:$K$35,9,FALSE))</f>
        <v/>
      </c>
      <c r="AW39" s="216" t="str">
        <f>IF(AW38="","",VLOOKUP(AW38,'シフト記号表（勤務時間帯）'!$C$6:$K$35,9,FALSE))</f>
        <v/>
      </c>
      <c r="AX39" s="649">
        <f>IF($BB$3="４週",SUM(S39:AT39),IF($BB$3="暦月",SUM(S39:AW39),""))</f>
        <v>0</v>
      </c>
      <c r="AY39" s="650"/>
      <c r="AZ39" s="651">
        <f>IF($BB$3="４週",AX39/4,IF($BB$3="暦月",'通所介護（職員13名以下用）'!AX39/('通所介護（職員13名以下用）'!#REF!/7),""))</f>
        <v>0</v>
      </c>
      <c r="BA39" s="652"/>
      <c r="BB39" s="677"/>
      <c r="BC39" s="678"/>
      <c r="BD39" s="678"/>
      <c r="BE39" s="678"/>
      <c r="BF39" s="679"/>
    </row>
    <row r="40" spans="2:58" ht="20.25" customHeight="1" x14ac:dyDescent="0.15">
      <c r="B40" s="686"/>
      <c r="C40" s="709"/>
      <c r="D40" s="710"/>
      <c r="E40" s="711"/>
      <c r="F40" s="102">
        <f>C38</f>
        <v>0</v>
      </c>
      <c r="G40" s="594"/>
      <c r="H40" s="598"/>
      <c r="I40" s="596"/>
      <c r="J40" s="596"/>
      <c r="K40" s="597"/>
      <c r="L40" s="605"/>
      <c r="M40" s="606"/>
      <c r="N40" s="606"/>
      <c r="O40" s="607"/>
      <c r="P40" s="683" t="s">
        <v>151</v>
      </c>
      <c r="Q40" s="684"/>
      <c r="R40" s="685"/>
      <c r="S40" s="218" t="str">
        <f>IF(S38="","",VLOOKUP(S38,'シフト記号表（勤務時間帯）'!$C$6:$U$35,19,FALSE))</f>
        <v/>
      </c>
      <c r="T40" s="219" t="str">
        <f>IF(T38="","",VLOOKUP(T38,'シフト記号表（勤務時間帯）'!$C$6:$U$35,19,FALSE))</f>
        <v/>
      </c>
      <c r="U40" s="219" t="str">
        <f>IF(U38="","",VLOOKUP(U38,'シフト記号表（勤務時間帯）'!$C$6:$U$35,19,FALSE))</f>
        <v/>
      </c>
      <c r="V40" s="219" t="str">
        <f>IF(V38="","",VLOOKUP(V38,'シフト記号表（勤務時間帯）'!$C$6:$U$35,19,FALSE))</f>
        <v/>
      </c>
      <c r="W40" s="219" t="str">
        <f>IF(W38="","",VLOOKUP(W38,'シフト記号表（勤務時間帯）'!$C$6:$U$35,19,FALSE))</f>
        <v/>
      </c>
      <c r="X40" s="219" t="str">
        <f>IF(X38="","",VLOOKUP(X38,'シフト記号表（勤務時間帯）'!$C$6:$U$35,19,FALSE))</f>
        <v/>
      </c>
      <c r="Y40" s="220" t="str">
        <f>IF(Y38="","",VLOOKUP(Y38,'シフト記号表（勤務時間帯）'!$C$6:$U$35,19,FALSE))</f>
        <v/>
      </c>
      <c r="Z40" s="218" t="str">
        <f>IF(Z38="","",VLOOKUP(Z38,'シフト記号表（勤務時間帯）'!$C$6:$U$35,19,FALSE))</f>
        <v/>
      </c>
      <c r="AA40" s="219" t="str">
        <f>IF(AA38="","",VLOOKUP(AA38,'シフト記号表（勤務時間帯）'!$C$6:$U$35,19,FALSE))</f>
        <v/>
      </c>
      <c r="AB40" s="219" t="str">
        <f>IF(AB38="","",VLOOKUP(AB38,'シフト記号表（勤務時間帯）'!$C$6:$U$35,19,FALSE))</f>
        <v/>
      </c>
      <c r="AC40" s="219" t="str">
        <f>IF(AC38="","",VLOOKUP(AC38,'シフト記号表（勤務時間帯）'!$C$6:$U$35,19,FALSE))</f>
        <v/>
      </c>
      <c r="AD40" s="219" t="str">
        <f>IF(AD38="","",VLOOKUP(AD38,'シフト記号表（勤務時間帯）'!$C$6:$U$35,19,FALSE))</f>
        <v/>
      </c>
      <c r="AE40" s="219" t="str">
        <f>IF(AE38="","",VLOOKUP(AE38,'シフト記号表（勤務時間帯）'!$C$6:$U$35,19,FALSE))</f>
        <v/>
      </c>
      <c r="AF40" s="220" t="str">
        <f>IF(AF38="","",VLOOKUP(AF38,'シフト記号表（勤務時間帯）'!$C$6:$U$35,19,FALSE))</f>
        <v/>
      </c>
      <c r="AG40" s="218" t="str">
        <f>IF(AG38="","",VLOOKUP(AG38,'シフト記号表（勤務時間帯）'!$C$6:$U$35,19,FALSE))</f>
        <v/>
      </c>
      <c r="AH40" s="219" t="str">
        <f>IF(AH38="","",VLOOKUP(AH38,'シフト記号表（勤務時間帯）'!$C$6:$U$35,19,FALSE))</f>
        <v/>
      </c>
      <c r="AI40" s="219" t="str">
        <f>IF(AI38="","",VLOOKUP(AI38,'シフト記号表（勤務時間帯）'!$C$6:$U$35,19,FALSE))</f>
        <v/>
      </c>
      <c r="AJ40" s="219" t="str">
        <f>IF(AJ38="","",VLOOKUP(AJ38,'シフト記号表（勤務時間帯）'!$C$6:$U$35,19,FALSE))</f>
        <v/>
      </c>
      <c r="AK40" s="219" t="str">
        <f>IF(AK38="","",VLOOKUP(AK38,'シフト記号表（勤務時間帯）'!$C$6:$U$35,19,FALSE))</f>
        <v/>
      </c>
      <c r="AL40" s="219" t="str">
        <f>IF(AL38="","",VLOOKUP(AL38,'シフト記号表（勤務時間帯）'!$C$6:$U$35,19,FALSE))</f>
        <v/>
      </c>
      <c r="AM40" s="220" t="str">
        <f>IF(AM38="","",VLOOKUP(AM38,'シフト記号表（勤務時間帯）'!$C$6:$U$35,19,FALSE))</f>
        <v/>
      </c>
      <c r="AN40" s="218" t="str">
        <f>IF(AN38="","",VLOOKUP(AN38,'シフト記号表（勤務時間帯）'!$C$6:$U$35,19,FALSE))</f>
        <v/>
      </c>
      <c r="AO40" s="219" t="str">
        <f>IF(AO38="","",VLOOKUP(AO38,'シフト記号表（勤務時間帯）'!$C$6:$U$35,19,FALSE))</f>
        <v/>
      </c>
      <c r="AP40" s="219" t="str">
        <f>IF(AP38="","",VLOOKUP(AP38,'シフト記号表（勤務時間帯）'!$C$6:$U$35,19,FALSE))</f>
        <v/>
      </c>
      <c r="AQ40" s="219" t="str">
        <f>IF(AQ38="","",VLOOKUP(AQ38,'シフト記号表（勤務時間帯）'!$C$6:$U$35,19,FALSE))</f>
        <v/>
      </c>
      <c r="AR40" s="219" t="str">
        <f>IF(AR38="","",VLOOKUP(AR38,'シフト記号表（勤務時間帯）'!$C$6:$U$35,19,FALSE))</f>
        <v/>
      </c>
      <c r="AS40" s="219" t="str">
        <f>IF(AS38="","",VLOOKUP(AS38,'シフト記号表（勤務時間帯）'!$C$6:$U$35,19,FALSE))</f>
        <v/>
      </c>
      <c r="AT40" s="220" t="str">
        <f>IF(AT38="","",VLOOKUP(AT38,'シフト記号表（勤務時間帯）'!$C$6:$U$35,19,FALSE))</f>
        <v/>
      </c>
      <c r="AU40" s="218" t="str">
        <f>IF(AU38="","",VLOOKUP(AU38,'シフト記号表（勤務時間帯）'!$C$6:$U$35,19,FALSE))</f>
        <v/>
      </c>
      <c r="AV40" s="219" t="str">
        <f>IF(AV38="","",VLOOKUP(AV38,'シフト記号表（勤務時間帯）'!$C$6:$U$35,19,FALSE))</f>
        <v/>
      </c>
      <c r="AW40" s="219" t="str">
        <f>IF(AW38="","",VLOOKUP(AW38,'シフト記号表（勤務時間帯）'!$C$6:$U$35,19,FALSE))</f>
        <v/>
      </c>
      <c r="AX40" s="656">
        <f>IF($BB$3="４週",SUM(S40:AT40),IF($BB$3="暦月",SUM(S40:AW40),""))</f>
        <v>0</v>
      </c>
      <c r="AY40" s="657"/>
      <c r="AZ40" s="658">
        <f>IF($BB$3="４週",AX40/4,IF($BB$3="暦月",'通所介護（職員13名以下用）'!AX40/('通所介護（職員13名以下用）'!#REF!/7),""))</f>
        <v>0</v>
      </c>
      <c r="BA40" s="659"/>
      <c r="BB40" s="680"/>
      <c r="BC40" s="681"/>
      <c r="BD40" s="681"/>
      <c r="BE40" s="681"/>
      <c r="BF40" s="682"/>
    </row>
    <row r="41" spans="2:58" ht="20.25" customHeight="1" x14ac:dyDescent="0.15">
      <c r="B41" s="686">
        <f>B38+1</f>
        <v>8</v>
      </c>
      <c r="C41" s="703"/>
      <c r="D41" s="704"/>
      <c r="E41" s="705"/>
      <c r="F41" s="110"/>
      <c r="G41" s="592"/>
      <c r="H41" s="595"/>
      <c r="I41" s="596"/>
      <c r="J41" s="596"/>
      <c r="K41" s="597"/>
      <c r="L41" s="599"/>
      <c r="M41" s="600"/>
      <c r="N41" s="600"/>
      <c r="O41" s="601"/>
      <c r="P41" s="608" t="s">
        <v>147</v>
      </c>
      <c r="Q41" s="609"/>
      <c r="R41" s="610"/>
      <c r="S41" s="99"/>
      <c r="T41" s="100"/>
      <c r="U41" s="100"/>
      <c r="V41" s="100"/>
      <c r="W41" s="100"/>
      <c r="X41" s="100"/>
      <c r="Y41" s="101"/>
      <c r="Z41" s="99"/>
      <c r="AA41" s="100"/>
      <c r="AB41" s="100"/>
      <c r="AC41" s="100"/>
      <c r="AD41" s="100"/>
      <c r="AE41" s="100"/>
      <c r="AF41" s="101"/>
      <c r="AG41" s="99"/>
      <c r="AH41" s="100"/>
      <c r="AI41" s="100"/>
      <c r="AJ41" s="100"/>
      <c r="AK41" s="100"/>
      <c r="AL41" s="100"/>
      <c r="AM41" s="101"/>
      <c r="AN41" s="99"/>
      <c r="AO41" s="100"/>
      <c r="AP41" s="100"/>
      <c r="AQ41" s="100"/>
      <c r="AR41" s="100"/>
      <c r="AS41" s="100"/>
      <c r="AT41" s="101"/>
      <c r="AU41" s="99"/>
      <c r="AV41" s="100"/>
      <c r="AW41" s="100"/>
      <c r="AX41" s="637"/>
      <c r="AY41" s="638"/>
      <c r="AZ41" s="639"/>
      <c r="BA41" s="640"/>
      <c r="BB41" s="674"/>
      <c r="BC41" s="675"/>
      <c r="BD41" s="675"/>
      <c r="BE41" s="675"/>
      <c r="BF41" s="676"/>
    </row>
    <row r="42" spans="2:58" ht="20.25" customHeight="1" x14ac:dyDescent="0.15">
      <c r="B42" s="686"/>
      <c r="C42" s="706"/>
      <c r="D42" s="707"/>
      <c r="E42" s="708"/>
      <c r="F42" s="102"/>
      <c r="G42" s="593"/>
      <c r="H42" s="598"/>
      <c r="I42" s="596"/>
      <c r="J42" s="596"/>
      <c r="K42" s="597"/>
      <c r="L42" s="602"/>
      <c r="M42" s="603"/>
      <c r="N42" s="603"/>
      <c r="O42" s="604"/>
      <c r="P42" s="646" t="s">
        <v>150</v>
      </c>
      <c r="Q42" s="647"/>
      <c r="R42" s="648"/>
      <c r="S42" s="215" t="str">
        <f>IF(S41="","",VLOOKUP(S41,'シフト記号表（勤務時間帯）'!$C$6:$K$35,9,FALSE))</f>
        <v/>
      </c>
      <c r="T42" s="216" t="str">
        <f>IF(T41="","",VLOOKUP(T41,'シフト記号表（勤務時間帯）'!$C$6:$K$35,9,FALSE))</f>
        <v/>
      </c>
      <c r="U42" s="216" t="str">
        <f>IF(U41="","",VLOOKUP(U41,'シフト記号表（勤務時間帯）'!$C$6:$K$35,9,FALSE))</f>
        <v/>
      </c>
      <c r="V42" s="216" t="str">
        <f>IF(V41="","",VLOOKUP(V41,'シフト記号表（勤務時間帯）'!$C$6:$K$35,9,FALSE))</f>
        <v/>
      </c>
      <c r="W42" s="216" t="str">
        <f>IF(W41="","",VLOOKUP(W41,'シフト記号表（勤務時間帯）'!$C$6:$K$35,9,FALSE))</f>
        <v/>
      </c>
      <c r="X42" s="216" t="str">
        <f>IF(X41="","",VLOOKUP(X41,'シフト記号表（勤務時間帯）'!$C$6:$K$35,9,FALSE))</f>
        <v/>
      </c>
      <c r="Y42" s="217" t="str">
        <f>IF(Y41="","",VLOOKUP(Y41,'シフト記号表（勤務時間帯）'!$C$6:$K$35,9,FALSE))</f>
        <v/>
      </c>
      <c r="Z42" s="215" t="str">
        <f>IF(Z41="","",VLOOKUP(Z41,'シフト記号表（勤務時間帯）'!$C$6:$K$35,9,FALSE))</f>
        <v/>
      </c>
      <c r="AA42" s="216" t="str">
        <f>IF(AA41="","",VLOOKUP(AA41,'シフト記号表（勤務時間帯）'!$C$6:$K$35,9,FALSE))</f>
        <v/>
      </c>
      <c r="AB42" s="216" t="str">
        <f>IF(AB41="","",VLOOKUP(AB41,'シフト記号表（勤務時間帯）'!$C$6:$K$35,9,FALSE))</f>
        <v/>
      </c>
      <c r="AC42" s="216" t="str">
        <f>IF(AC41="","",VLOOKUP(AC41,'シフト記号表（勤務時間帯）'!$C$6:$K$35,9,FALSE))</f>
        <v/>
      </c>
      <c r="AD42" s="216" t="str">
        <f>IF(AD41="","",VLOOKUP(AD41,'シフト記号表（勤務時間帯）'!$C$6:$K$35,9,FALSE))</f>
        <v/>
      </c>
      <c r="AE42" s="216" t="str">
        <f>IF(AE41="","",VLOOKUP(AE41,'シフト記号表（勤務時間帯）'!$C$6:$K$35,9,FALSE))</f>
        <v/>
      </c>
      <c r="AF42" s="217" t="str">
        <f>IF(AF41="","",VLOOKUP(AF41,'シフト記号表（勤務時間帯）'!$C$6:$K$35,9,FALSE))</f>
        <v/>
      </c>
      <c r="AG42" s="215" t="str">
        <f>IF(AG41="","",VLOOKUP(AG41,'シフト記号表（勤務時間帯）'!$C$6:$K$35,9,FALSE))</f>
        <v/>
      </c>
      <c r="AH42" s="216" t="str">
        <f>IF(AH41="","",VLOOKUP(AH41,'シフト記号表（勤務時間帯）'!$C$6:$K$35,9,FALSE))</f>
        <v/>
      </c>
      <c r="AI42" s="216" t="str">
        <f>IF(AI41="","",VLOOKUP(AI41,'シフト記号表（勤務時間帯）'!$C$6:$K$35,9,FALSE))</f>
        <v/>
      </c>
      <c r="AJ42" s="216" t="str">
        <f>IF(AJ41="","",VLOOKUP(AJ41,'シフト記号表（勤務時間帯）'!$C$6:$K$35,9,FALSE))</f>
        <v/>
      </c>
      <c r="AK42" s="216" t="str">
        <f>IF(AK41="","",VLOOKUP(AK41,'シフト記号表（勤務時間帯）'!$C$6:$K$35,9,FALSE))</f>
        <v/>
      </c>
      <c r="AL42" s="216" t="str">
        <f>IF(AL41="","",VLOOKUP(AL41,'シフト記号表（勤務時間帯）'!$C$6:$K$35,9,FALSE))</f>
        <v/>
      </c>
      <c r="AM42" s="217" t="str">
        <f>IF(AM41="","",VLOOKUP(AM41,'シフト記号表（勤務時間帯）'!$C$6:$K$35,9,FALSE))</f>
        <v/>
      </c>
      <c r="AN42" s="215" t="str">
        <f>IF(AN41="","",VLOOKUP(AN41,'シフト記号表（勤務時間帯）'!$C$6:$K$35,9,FALSE))</f>
        <v/>
      </c>
      <c r="AO42" s="216" t="str">
        <f>IF(AO41="","",VLOOKUP(AO41,'シフト記号表（勤務時間帯）'!$C$6:$K$35,9,FALSE))</f>
        <v/>
      </c>
      <c r="AP42" s="216" t="str">
        <f>IF(AP41="","",VLOOKUP(AP41,'シフト記号表（勤務時間帯）'!$C$6:$K$35,9,FALSE))</f>
        <v/>
      </c>
      <c r="AQ42" s="216" t="str">
        <f>IF(AQ41="","",VLOOKUP(AQ41,'シフト記号表（勤務時間帯）'!$C$6:$K$35,9,FALSE))</f>
        <v/>
      </c>
      <c r="AR42" s="216" t="str">
        <f>IF(AR41="","",VLOOKUP(AR41,'シフト記号表（勤務時間帯）'!$C$6:$K$35,9,FALSE))</f>
        <v/>
      </c>
      <c r="AS42" s="216" t="str">
        <f>IF(AS41="","",VLOOKUP(AS41,'シフト記号表（勤務時間帯）'!$C$6:$K$35,9,FALSE))</f>
        <v/>
      </c>
      <c r="AT42" s="217" t="str">
        <f>IF(AT41="","",VLOOKUP(AT41,'シフト記号表（勤務時間帯）'!$C$6:$K$35,9,FALSE))</f>
        <v/>
      </c>
      <c r="AU42" s="215" t="str">
        <f>IF(AU41="","",VLOOKUP(AU41,'シフト記号表（勤務時間帯）'!$C$6:$K$35,9,FALSE))</f>
        <v/>
      </c>
      <c r="AV42" s="216" t="str">
        <f>IF(AV41="","",VLOOKUP(AV41,'シフト記号表（勤務時間帯）'!$C$6:$K$35,9,FALSE))</f>
        <v/>
      </c>
      <c r="AW42" s="216" t="str">
        <f>IF(AW41="","",VLOOKUP(AW41,'シフト記号表（勤務時間帯）'!$C$6:$K$35,9,FALSE))</f>
        <v/>
      </c>
      <c r="AX42" s="649">
        <f>IF($BB$3="４週",SUM(S42:AT42),IF($BB$3="暦月",SUM(S42:AW42),""))</f>
        <v>0</v>
      </c>
      <c r="AY42" s="650"/>
      <c r="AZ42" s="651">
        <f>IF($BB$3="４週",AX42/4,IF($BB$3="暦月",'通所介護（職員13名以下用）'!AX42/('通所介護（職員13名以下用）'!#REF!/7),""))</f>
        <v>0</v>
      </c>
      <c r="BA42" s="652"/>
      <c r="BB42" s="677"/>
      <c r="BC42" s="678"/>
      <c r="BD42" s="678"/>
      <c r="BE42" s="678"/>
      <c r="BF42" s="679"/>
    </row>
    <row r="43" spans="2:58" ht="20.25" customHeight="1" x14ac:dyDescent="0.15">
      <c r="B43" s="686"/>
      <c r="C43" s="709"/>
      <c r="D43" s="710"/>
      <c r="E43" s="711"/>
      <c r="F43" s="102">
        <f>C41</f>
        <v>0</v>
      </c>
      <c r="G43" s="594"/>
      <c r="H43" s="598"/>
      <c r="I43" s="596"/>
      <c r="J43" s="596"/>
      <c r="K43" s="597"/>
      <c r="L43" s="605"/>
      <c r="M43" s="606"/>
      <c r="N43" s="606"/>
      <c r="O43" s="607"/>
      <c r="P43" s="683" t="s">
        <v>151</v>
      </c>
      <c r="Q43" s="684"/>
      <c r="R43" s="685"/>
      <c r="S43" s="218" t="str">
        <f>IF(S41="","",VLOOKUP(S41,'シフト記号表（勤務時間帯）'!$C$6:$U$35,19,FALSE))</f>
        <v/>
      </c>
      <c r="T43" s="219" t="str">
        <f>IF(T41="","",VLOOKUP(T41,'シフト記号表（勤務時間帯）'!$C$6:$U$35,19,FALSE))</f>
        <v/>
      </c>
      <c r="U43" s="219" t="str">
        <f>IF(U41="","",VLOOKUP(U41,'シフト記号表（勤務時間帯）'!$C$6:$U$35,19,FALSE))</f>
        <v/>
      </c>
      <c r="V43" s="219" t="str">
        <f>IF(V41="","",VLOOKUP(V41,'シフト記号表（勤務時間帯）'!$C$6:$U$35,19,FALSE))</f>
        <v/>
      </c>
      <c r="W43" s="219" t="str">
        <f>IF(W41="","",VLOOKUP(W41,'シフト記号表（勤務時間帯）'!$C$6:$U$35,19,FALSE))</f>
        <v/>
      </c>
      <c r="X43" s="219" t="str">
        <f>IF(X41="","",VLOOKUP(X41,'シフト記号表（勤務時間帯）'!$C$6:$U$35,19,FALSE))</f>
        <v/>
      </c>
      <c r="Y43" s="220" t="str">
        <f>IF(Y41="","",VLOOKUP(Y41,'シフト記号表（勤務時間帯）'!$C$6:$U$35,19,FALSE))</f>
        <v/>
      </c>
      <c r="Z43" s="218" t="str">
        <f>IF(Z41="","",VLOOKUP(Z41,'シフト記号表（勤務時間帯）'!$C$6:$U$35,19,FALSE))</f>
        <v/>
      </c>
      <c r="AA43" s="219" t="str">
        <f>IF(AA41="","",VLOOKUP(AA41,'シフト記号表（勤務時間帯）'!$C$6:$U$35,19,FALSE))</f>
        <v/>
      </c>
      <c r="AB43" s="219" t="str">
        <f>IF(AB41="","",VLOOKUP(AB41,'シフト記号表（勤務時間帯）'!$C$6:$U$35,19,FALSE))</f>
        <v/>
      </c>
      <c r="AC43" s="219" t="str">
        <f>IF(AC41="","",VLOOKUP(AC41,'シフト記号表（勤務時間帯）'!$C$6:$U$35,19,FALSE))</f>
        <v/>
      </c>
      <c r="AD43" s="219" t="str">
        <f>IF(AD41="","",VLOOKUP(AD41,'シフト記号表（勤務時間帯）'!$C$6:$U$35,19,FALSE))</f>
        <v/>
      </c>
      <c r="AE43" s="219" t="str">
        <f>IF(AE41="","",VLOOKUP(AE41,'シフト記号表（勤務時間帯）'!$C$6:$U$35,19,FALSE))</f>
        <v/>
      </c>
      <c r="AF43" s="220" t="str">
        <f>IF(AF41="","",VLOOKUP(AF41,'シフト記号表（勤務時間帯）'!$C$6:$U$35,19,FALSE))</f>
        <v/>
      </c>
      <c r="AG43" s="218" t="str">
        <f>IF(AG41="","",VLOOKUP(AG41,'シフト記号表（勤務時間帯）'!$C$6:$U$35,19,FALSE))</f>
        <v/>
      </c>
      <c r="AH43" s="219" t="str">
        <f>IF(AH41="","",VLOOKUP(AH41,'シフト記号表（勤務時間帯）'!$C$6:$U$35,19,FALSE))</f>
        <v/>
      </c>
      <c r="AI43" s="219" t="str">
        <f>IF(AI41="","",VLOOKUP(AI41,'シフト記号表（勤務時間帯）'!$C$6:$U$35,19,FALSE))</f>
        <v/>
      </c>
      <c r="AJ43" s="219" t="str">
        <f>IF(AJ41="","",VLOOKUP(AJ41,'シフト記号表（勤務時間帯）'!$C$6:$U$35,19,FALSE))</f>
        <v/>
      </c>
      <c r="AK43" s="219" t="str">
        <f>IF(AK41="","",VLOOKUP(AK41,'シフト記号表（勤務時間帯）'!$C$6:$U$35,19,FALSE))</f>
        <v/>
      </c>
      <c r="AL43" s="219" t="str">
        <f>IF(AL41="","",VLOOKUP(AL41,'シフト記号表（勤務時間帯）'!$C$6:$U$35,19,FALSE))</f>
        <v/>
      </c>
      <c r="AM43" s="220" t="str">
        <f>IF(AM41="","",VLOOKUP(AM41,'シフト記号表（勤務時間帯）'!$C$6:$U$35,19,FALSE))</f>
        <v/>
      </c>
      <c r="AN43" s="218" t="str">
        <f>IF(AN41="","",VLOOKUP(AN41,'シフト記号表（勤務時間帯）'!$C$6:$U$35,19,FALSE))</f>
        <v/>
      </c>
      <c r="AO43" s="219" t="str">
        <f>IF(AO41="","",VLOOKUP(AO41,'シフト記号表（勤務時間帯）'!$C$6:$U$35,19,FALSE))</f>
        <v/>
      </c>
      <c r="AP43" s="219" t="str">
        <f>IF(AP41="","",VLOOKUP(AP41,'シフト記号表（勤務時間帯）'!$C$6:$U$35,19,FALSE))</f>
        <v/>
      </c>
      <c r="AQ43" s="219" t="str">
        <f>IF(AQ41="","",VLOOKUP(AQ41,'シフト記号表（勤務時間帯）'!$C$6:$U$35,19,FALSE))</f>
        <v/>
      </c>
      <c r="AR43" s="219" t="str">
        <f>IF(AR41="","",VLOOKUP(AR41,'シフト記号表（勤務時間帯）'!$C$6:$U$35,19,FALSE))</f>
        <v/>
      </c>
      <c r="AS43" s="219" t="str">
        <f>IF(AS41="","",VLOOKUP(AS41,'シフト記号表（勤務時間帯）'!$C$6:$U$35,19,FALSE))</f>
        <v/>
      </c>
      <c r="AT43" s="220" t="str">
        <f>IF(AT41="","",VLOOKUP(AT41,'シフト記号表（勤務時間帯）'!$C$6:$U$35,19,FALSE))</f>
        <v/>
      </c>
      <c r="AU43" s="218" t="str">
        <f>IF(AU41="","",VLOOKUP(AU41,'シフト記号表（勤務時間帯）'!$C$6:$U$35,19,FALSE))</f>
        <v/>
      </c>
      <c r="AV43" s="219" t="str">
        <f>IF(AV41="","",VLOOKUP(AV41,'シフト記号表（勤務時間帯）'!$C$6:$U$35,19,FALSE))</f>
        <v/>
      </c>
      <c r="AW43" s="219" t="str">
        <f>IF(AW41="","",VLOOKUP(AW41,'シフト記号表（勤務時間帯）'!$C$6:$U$35,19,FALSE))</f>
        <v/>
      </c>
      <c r="AX43" s="656">
        <f>IF($BB$3="４週",SUM(S43:AT43),IF($BB$3="暦月",SUM(S43:AW43),""))</f>
        <v>0</v>
      </c>
      <c r="AY43" s="657"/>
      <c r="AZ43" s="658">
        <f>IF($BB$3="４週",AX43/4,IF($BB$3="暦月",'通所介護（職員13名以下用）'!AX43/('通所介護（職員13名以下用）'!#REF!/7),""))</f>
        <v>0</v>
      </c>
      <c r="BA43" s="659"/>
      <c r="BB43" s="680"/>
      <c r="BC43" s="681"/>
      <c r="BD43" s="681"/>
      <c r="BE43" s="681"/>
      <c r="BF43" s="682"/>
    </row>
    <row r="44" spans="2:58" ht="20.25" customHeight="1" x14ac:dyDescent="0.15">
      <c r="B44" s="686">
        <f>B41+1</f>
        <v>9</v>
      </c>
      <c r="C44" s="703"/>
      <c r="D44" s="704"/>
      <c r="E44" s="705"/>
      <c r="F44" s="110"/>
      <c r="G44" s="592"/>
      <c r="H44" s="595"/>
      <c r="I44" s="596"/>
      <c r="J44" s="596"/>
      <c r="K44" s="597"/>
      <c r="L44" s="599"/>
      <c r="M44" s="600"/>
      <c r="N44" s="600"/>
      <c r="O44" s="601"/>
      <c r="P44" s="608" t="s">
        <v>147</v>
      </c>
      <c r="Q44" s="609"/>
      <c r="R44" s="610"/>
      <c r="S44" s="99"/>
      <c r="T44" s="100"/>
      <c r="U44" s="100"/>
      <c r="V44" s="100"/>
      <c r="W44" s="100"/>
      <c r="X44" s="100"/>
      <c r="Y44" s="101"/>
      <c r="Z44" s="99"/>
      <c r="AA44" s="100"/>
      <c r="AB44" s="100"/>
      <c r="AC44" s="100"/>
      <c r="AD44" s="100"/>
      <c r="AE44" s="100"/>
      <c r="AF44" s="101"/>
      <c r="AG44" s="99"/>
      <c r="AH44" s="100"/>
      <c r="AI44" s="100"/>
      <c r="AJ44" s="100"/>
      <c r="AK44" s="100"/>
      <c r="AL44" s="100"/>
      <c r="AM44" s="101"/>
      <c r="AN44" s="99"/>
      <c r="AO44" s="100"/>
      <c r="AP44" s="100"/>
      <c r="AQ44" s="100"/>
      <c r="AR44" s="100"/>
      <c r="AS44" s="100"/>
      <c r="AT44" s="101"/>
      <c r="AU44" s="99"/>
      <c r="AV44" s="100"/>
      <c r="AW44" s="100"/>
      <c r="AX44" s="637"/>
      <c r="AY44" s="638"/>
      <c r="AZ44" s="639"/>
      <c r="BA44" s="640"/>
      <c r="BB44" s="674"/>
      <c r="BC44" s="675"/>
      <c r="BD44" s="675"/>
      <c r="BE44" s="675"/>
      <c r="BF44" s="676"/>
    </row>
    <row r="45" spans="2:58" ht="20.25" customHeight="1" x14ac:dyDescent="0.15">
      <c r="B45" s="686"/>
      <c r="C45" s="706"/>
      <c r="D45" s="707"/>
      <c r="E45" s="708"/>
      <c r="F45" s="102"/>
      <c r="G45" s="593"/>
      <c r="H45" s="598"/>
      <c r="I45" s="596"/>
      <c r="J45" s="596"/>
      <c r="K45" s="597"/>
      <c r="L45" s="602"/>
      <c r="M45" s="603"/>
      <c r="N45" s="603"/>
      <c r="O45" s="604"/>
      <c r="P45" s="646" t="s">
        <v>150</v>
      </c>
      <c r="Q45" s="647"/>
      <c r="R45" s="648"/>
      <c r="S45" s="215" t="str">
        <f>IF(S44="","",VLOOKUP(S44,'シフト記号表（勤務時間帯）'!$C$6:$K$35,9,FALSE))</f>
        <v/>
      </c>
      <c r="T45" s="216" t="str">
        <f>IF(T44="","",VLOOKUP(T44,'シフト記号表（勤務時間帯）'!$C$6:$K$35,9,FALSE))</f>
        <v/>
      </c>
      <c r="U45" s="216" t="str">
        <f>IF(U44="","",VLOOKUP(U44,'シフト記号表（勤務時間帯）'!$C$6:$K$35,9,FALSE))</f>
        <v/>
      </c>
      <c r="V45" s="216" t="str">
        <f>IF(V44="","",VLOOKUP(V44,'シフト記号表（勤務時間帯）'!$C$6:$K$35,9,FALSE))</f>
        <v/>
      </c>
      <c r="W45" s="216" t="str">
        <f>IF(W44="","",VLOOKUP(W44,'シフト記号表（勤務時間帯）'!$C$6:$K$35,9,FALSE))</f>
        <v/>
      </c>
      <c r="X45" s="216" t="str">
        <f>IF(X44="","",VLOOKUP(X44,'シフト記号表（勤務時間帯）'!$C$6:$K$35,9,FALSE))</f>
        <v/>
      </c>
      <c r="Y45" s="217" t="str">
        <f>IF(Y44="","",VLOOKUP(Y44,'シフト記号表（勤務時間帯）'!$C$6:$K$35,9,FALSE))</f>
        <v/>
      </c>
      <c r="Z45" s="215" t="str">
        <f>IF(Z44="","",VLOOKUP(Z44,'シフト記号表（勤務時間帯）'!$C$6:$K$35,9,FALSE))</f>
        <v/>
      </c>
      <c r="AA45" s="216" t="str">
        <f>IF(AA44="","",VLOOKUP(AA44,'シフト記号表（勤務時間帯）'!$C$6:$K$35,9,FALSE))</f>
        <v/>
      </c>
      <c r="AB45" s="216" t="str">
        <f>IF(AB44="","",VLOOKUP(AB44,'シフト記号表（勤務時間帯）'!$C$6:$K$35,9,FALSE))</f>
        <v/>
      </c>
      <c r="AC45" s="216" t="str">
        <f>IF(AC44="","",VLOOKUP(AC44,'シフト記号表（勤務時間帯）'!$C$6:$K$35,9,FALSE))</f>
        <v/>
      </c>
      <c r="AD45" s="216" t="str">
        <f>IF(AD44="","",VLOOKUP(AD44,'シフト記号表（勤務時間帯）'!$C$6:$K$35,9,FALSE))</f>
        <v/>
      </c>
      <c r="AE45" s="216" t="str">
        <f>IF(AE44="","",VLOOKUP(AE44,'シフト記号表（勤務時間帯）'!$C$6:$K$35,9,FALSE))</f>
        <v/>
      </c>
      <c r="AF45" s="217" t="str">
        <f>IF(AF44="","",VLOOKUP(AF44,'シフト記号表（勤務時間帯）'!$C$6:$K$35,9,FALSE))</f>
        <v/>
      </c>
      <c r="AG45" s="215" t="str">
        <f>IF(AG44="","",VLOOKUP(AG44,'シフト記号表（勤務時間帯）'!$C$6:$K$35,9,FALSE))</f>
        <v/>
      </c>
      <c r="AH45" s="216" t="str">
        <f>IF(AH44="","",VLOOKUP(AH44,'シフト記号表（勤務時間帯）'!$C$6:$K$35,9,FALSE))</f>
        <v/>
      </c>
      <c r="AI45" s="216" t="str">
        <f>IF(AI44="","",VLOOKUP(AI44,'シフト記号表（勤務時間帯）'!$C$6:$K$35,9,FALSE))</f>
        <v/>
      </c>
      <c r="AJ45" s="216" t="str">
        <f>IF(AJ44="","",VLOOKUP(AJ44,'シフト記号表（勤務時間帯）'!$C$6:$K$35,9,FALSE))</f>
        <v/>
      </c>
      <c r="AK45" s="216" t="str">
        <f>IF(AK44="","",VLOOKUP(AK44,'シフト記号表（勤務時間帯）'!$C$6:$K$35,9,FALSE))</f>
        <v/>
      </c>
      <c r="AL45" s="216" t="str">
        <f>IF(AL44="","",VLOOKUP(AL44,'シフト記号表（勤務時間帯）'!$C$6:$K$35,9,FALSE))</f>
        <v/>
      </c>
      <c r="AM45" s="217" t="str">
        <f>IF(AM44="","",VLOOKUP(AM44,'シフト記号表（勤務時間帯）'!$C$6:$K$35,9,FALSE))</f>
        <v/>
      </c>
      <c r="AN45" s="215" t="str">
        <f>IF(AN44="","",VLOOKUP(AN44,'シフト記号表（勤務時間帯）'!$C$6:$K$35,9,FALSE))</f>
        <v/>
      </c>
      <c r="AO45" s="216" t="str">
        <f>IF(AO44="","",VLOOKUP(AO44,'シフト記号表（勤務時間帯）'!$C$6:$K$35,9,FALSE))</f>
        <v/>
      </c>
      <c r="AP45" s="216" t="str">
        <f>IF(AP44="","",VLOOKUP(AP44,'シフト記号表（勤務時間帯）'!$C$6:$K$35,9,FALSE))</f>
        <v/>
      </c>
      <c r="AQ45" s="216" t="str">
        <f>IF(AQ44="","",VLOOKUP(AQ44,'シフト記号表（勤務時間帯）'!$C$6:$K$35,9,FALSE))</f>
        <v/>
      </c>
      <c r="AR45" s="216" t="str">
        <f>IF(AR44="","",VLOOKUP(AR44,'シフト記号表（勤務時間帯）'!$C$6:$K$35,9,FALSE))</f>
        <v/>
      </c>
      <c r="AS45" s="216" t="str">
        <f>IF(AS44="","",VLOOKUP(AS44,'シフト記号表（勤務時間帯）'!$C$6:$K$35,9,FALSE))</f>
        <v/>
      </c>
      <c r="AT45" s="217" t="str">
        <f>IF(AT44="","",VLOOKUP(AT44,'シフト記号表（勤務時間帯）'!$C$6:$K$35,9,FALSE))</f>
        <v/>
      </c>
      <c r="AU45" s="215" t="str">
        <f>IF(AU44="","",VLOOKUP(AU44,'シフト記号表（勤務時間帯）'!$C$6:$K$35,9,FALSE))</f>
        <v/>
      </c>
      <c r="AV45" s="216" t="str">
        <f>IF(AV44="","",VLOOKUP(AV44,'シフト記号表（勤務時間帯）'!$C$6:$K$35,9,FALSE))</f>
        <v/>
      </c>
      <c r="AW45" s="216" t="str">
        <f>IF(AW44="","",VLOOKUP(AW44,'シフト記号表（勤務時間帯）'!$C$6:$K$35,9,FALSE))</f>
        <v/>
      </c>
      <c r="AX45" s="649">
        <f>IF($BB$3="４週",SUM(S45:AT45),IF($BB$3="暦月",SUM(S45:AW45),""))</f>
        <v>0</v>
      </c>
      <c r="AY45" s="650"/>
      <c r="AZ45" s="651">
        <f>IF($BB$3="４週",AX45/4,IF($BB$3="暦月",'通所介護（職員13名以下用）'!AX45/('通所介護（職員13名以下用）'!#REF!/7),""))</f>
        <v>0</v>
      </c>
      <c r="BA45" s="652"/>
      <c r="BB45" s="677"/>
      <c r="BC45" s="678"/>
      <c r="BD45" s="678"/>
      <c r="BE45" s="678"/>
      <c r="BF45" s="679"/>
    </row>
    <row r="46" spans="2:58" ht="20.25" customHeight="1" x14ac:dyDescent="0.15">
      <c r="B46" s="686"/>
      <c r="C46" s="709"/>
      <c r="D46" s="710"/>
      <c r="E46" s="711"/>
      <c r="F46" s="102">
        <f>C44</f>
        <v>0</v>
      </c>
      <c r="G46" s="594"/>
      <c r="H46" s="598"/>
      <c r="I46" s="596"/>
      <c r="J46" s="596"/>
      <c r="K46" s="597"/>
      <c r="L46" s="605"/>
      <c r="M46" s="606"/>
      <c r="N46" s="606"/>
      <c r="O46" s="607"/>
      <c r="P46" s="683" t="s">
        <v>151</v>
      </c>
      <c r="Q46" s="684"/>
      <c r="R46" s="685"/>
      <c r="S46" s="218" t="str">
        <f>IF(S44="","",VLOOKUP(S44,'シフト記号表（勤務時間帯）'!$C$6:$U$35,19,FALSE))</f>
        <v/>
      </c>
      <c r="T46" s="219" t="str">
        <f>IF(T44="","",VLOOKUP(T44,'シフト記号表（勤務時間帯）'!$C$6:$U$35,19,FALSE))</f>
        <v/>
      </c>
      <c r="U46" s="219" t="str">
        <f>IF(U44="","",VLOOKUP(U44,'シフト記号表（勤務時間帯）'!$C$6:$U$35,19,FALSE))</f>
        <v/>
      </c>
      <c r="V46" s="219" t="str">
        <f>IF(V44="","",VLOOKUP(V44,'シフト記号表（勤務時間帯）'!$C$6:$U$35,19,FALSE))</f>
        <v/>
      </c>
      <c r="W46" s="219" t="str">
        <f>IF(W44="","",VLOOKUP(W44,'シフト記号表（勤務時間帯）'!$C$6:$U$35,19,FALSE))</f>
        <v/>
      </c>
      <c r="X46" s="219" t="str">
        <f>IF(X44="","",VLOOKUP(X44,'シフト記号表（勤務時間帯）'!$C$6:$U$35,19,FALSE))</f>
        <v/>
      </c>
      <c r="Y46" s="220" t="str">
        <f>IF(Y44="","",VLOOKUP(Y44,'シフト記号表（勤務時間帯）'!$C$6:$U$35,19,FALSE))</f>
        <v/>
      </c>
      <c r="Z46" s="218" t="str">
        <f>IF(Z44="","",VLOOKUP(Z44,'シフト記号表（勤務時間帯）'!$C$6:$U$35,19,FALSE))</f>
        <v/>
      </c>
      <c r="AA46" s="219" t="str">
        <f>IF(AA44="","",VLOOKUP(AA44,'シフト記号表（勤務時間帯）'!$C$6:$U$35,19,FALSE))</f>
        <v/>
      </c>
      <c r="AB46" s="219" t="str">
        <f>IF(AB44="","",VLOOKUP(AB44,'シフト記号表（勤務時間帯）'!$C$6:$U$35,19,FALSE))</f>
        <v/>
      </c>
      <c r="AC46" s="219" t="str">
        <f>IF(AC44="","",VLOOKUP(AC44,'シフト記号表（勤務時間帯）'!$C$6:$U$35,19,FALSE))</f>
        <v/>
      </c>
      <c r="AD46" s="219" t="str">
        <f>IF(AD44="","",VLOOKUP(AD44,'シフト記号表（勤務時間帯）'!$C$6:$U$35,19,FALSE))</f>
        <v/>
      </c>
      <c r="AE46" s="219" t="str">
        <f>IF(AE44="","",VLOOKUP(AE44,'シフト記号表（勤務時間帯）'!$C$6:$U$35,19,FALSE))</f>
        <v/>
      </c>
      <c r="AF46" s="220" t="str">
        <f>IF(AF44="","",VLOOKUP(AF44,'シフト記号表（勤務時間帯）'!$C$6:$U$35,19,FALSE))</f>
        <v/>
      </c>
      <c r="AG46" s="218" t="str">
        <f>IF(AG44="","",VLOOKUP(AG44,'シフト記号表（勤務時間帯）'!$C$6:$U$35,19,FALSE))</f>
        <v/>
      </c>
      <c r="AH46" s="219" t="str">
        <f>IF(AH44="","",VLOOKUP(AH44,'シフト記号表（勤務時間帯）'!$C$6:$U$35,19,FALSE))</f>
        <v/>
      </c>
      <c r="AI46" s="219" t="str">
        <f>IF(AI44="","",VLOOKUP(AI44,'シフト記号表（勤務時間帯）'!$C$6:$U$35,19,FALSE))</f>
        <v/>
      </c>
      <c r="AJ46" s="219" t="str">
        <f>IF(AJ44="","",VLOOKUP(AJ44,'シフト記号表（勤務時間帯）'!$C$6:$U$35,19,FALSE))</f>
        <v/>
      </c>
      <c r="AK46" s="219" t="str">
        <f>IF(AK44="","",VLOOKUP(AK44,'シフト記号表（勤務時間帯）'!$C$6:$U$35,19,FALSE))</f>
        <v/>
      </c>
      <c r="AL46" s="219" t="str">
        <f>IF(AL44="","",VLOOKUP(AL44,'シフト記号表（勤務時間帯）'!$C$6:$U$35,19,FALSE))</f>
        <v/>
      </c>
      <c r="AM46" s="220" t="str">
        <f>IF(AM44="","",VLOOKUP(AM44,'シフト記号表（勤務時間帯）'!$C$6:$U$35,19,FALSE))</f>
        <v/>
      </c>
      <c r="AN46" s="218" t="str">
        <f>IF(AN44="","",VLOOKUP(AN44,'シフト記号表（勤務時間帯）'!$C$6:$U$35,19,FALSE))</f>
        <v/>
      </c>
      <c r="AO46" s="219" t="str">
        <f>IF(AO44="","",VLOOKUP(AO44,'シフト記号表（勤務時間帯）'!$C$6:$U$35,19,FALSE))</f>
        <v/>
      </c>
      <c r="AP46" s="219" t="str">
        <f>IF(AP44="","",VLOOKUP(AP44,'シフト記号表（勤務時間帯）'!$C$6:$U$35,19,FALSE))</f>
        <v/>
      </c>
      <c r="AQ46" s="219" t="str">
        <f>IF(AQ44="","",VLOOKUP(AQ44,'シフト記号表（勤務時間帯）'!$C$6:$U$35,19,FALSE))</f>
        <v/>
      </c>
      <c r="AR46" s="219" t="str">
        <f>IF(AR44="","",VLOOKUP(AR44,'シフト記号表（勤務時間帯）'!$C$6:$U$35,19,FALSE))</f>
        <v/>
      </c>
      <c r="AS46" s="219" t="str">
        <f>IF(AS44="","",VLOOKUP(AS44,'シフト記号表（勤務時間帯）'!$C$6:$U$35,19,FALSE))</f>
        <v/>
      </c>
      <c r="AT46" s="220" t="str">
        <f>IF(AT44="","",VLOOKUP(AT44,'シフト記号表（勤務時間帯）'!$C$6:$U$35,19,FALSE))</f>
        <v/>
      </c>
      <c r="AU46" s="218" t="str">
        <f>IF(AU44="","",VLOOKUP(AU44,'シフト記号表（勤務時間帯）'!$C$6:$U$35,19,FALSE))</f>
        <v/>
      </c>
      <c r="AV46" s="219" t="str">
        <f>IF(AV44="","",VLOOKUP(AV44,'シフト記号表（勤務時間帯）'!$C$6:$U$35,19,FALSE))</f>
        <v/>
      </c>
      <c r="AW46" s="219" t="str">
        <f>IF(AW44="","",VLOOKUP(AW44,'シフト記号表（勤務時間帯）'!$C$6:$U$35,19,FALSE))</f>
        <v/>
      </c>
      <c r="AX46" s="656">
        <f>IF($BB$3="４週",SUM(S46:AT46),IF($BB$3="暦月",SUM(S46:AW46),""))</f>
        <v>0</v>
      </c>
      <c r="AY46" s="657"/>
      <c r="AZ46" s="658">
        <f>IF($BB$3="４週",AX46/4,IF($BB$3="暦月",'通所介護（職員13名以下用）'!AX46/('通所介護（職員13名以下用）'!#REF!/7),""))</f>
        <v>0</v>
      </c>
      <c r="BA46" s="659"/>
      <c r="BB46" s="680"/>
      <c r="BC46" s="681"/>
      <c r="BD46" s="681"/>
      <c r="BE46" s="681"/>
      <c r="BF46" s="682"/>
    </row>
    <row r="47" spans="2:58" ht="20.25" customHeight="1" x14ac:dyDescent="0.15">
      <c r="B47" s="686">
        <f>B44+1</f>
        <v>10</v>
      </c>
      <c r="C47" s="703"/>
      <c r="D47" s="704"/>
      <c r="E47" s="705"/>
      <c r="F47" s="110"/>
      <c r="G47" s="592"/>
      <c r="H47" s="595"/>
      <c r="I47" s="596"/>
      <c r="J47" s="596"/>
      <c r="K47" s="597"/>
      <c r="L47" s="599"/>
      <c r="M47" s="600"/>
      <c r="N47" s="600"/>
      <c r="O47" s="601"/>
      <c r="P47" s="608" t="s">
        <v>147</v>
      </c>
      <c r="Q47" s="609"/>
      <c r="R47" s="610"/>
      <c r="S47" s="99"/>
      <c r="T47" s="100"/>
      <c r="U47" s="100"/>
      <c r="V47" s="100"/>
      <c r="W47" s="100"/>
      <c r="X47" s="100"/>
      <c r="Y47" s="101"/>
      <c r="Z47" s="99"/>
      <c r="AA47" s="100"/>
      <c r="AB47" s="100"/>
      <c r="AC47" s="100"/>
      <c r="AD47" s="100"/>
      <c r="AE47" s="100"/>
      <c r="AF47" s="101"/>
      <c r="AG47" s="99"/>
      <c r="AH47" s="100"/>
      <c r="AI47" s="100"/>
      <c r="AJ47" s="100"/>
      <c r="AK47" s="100"/>
      <c r="AL47" s="100"/>
      <c r="AM47" s="101"/>
      <c r="AN47" s="99"/>
      <c r="AO47" s="100"/>
      <c r="AP47" s="100"/>
      <c r="AQ47" s="100"/>
      <c r="AR47" s="100"/>
      <c r="AS47" s="100"/>
      <c r="AT47" s="101"/>
      <c r="AU47" s="99"/>
      <c r="AV47" s="100"/>
      <c r="AW47" s="100"/>
      <c r="AX47" s="637"/>
      <c r="AY47" s="638"/>
      <c r="AZ47" s="639"/>
      <c r="BA47" s="640"/>
      <c r="BB47" s="674"/>
      <c r="BC47" s="675"/>
      <c r="BD47" s="675"/>
      <c r="BE47" s="675"/>
      <c r="BF47" s="676"/>
    </row>
    <row r="48" spans="2:58" ht="20.25" customHeight="1" x14ac:dyDescent="0.15">
      <c r="B48" s="686"/>
      <c r="C48" s="706"/>
      <c r="D48" s="707"/>
      <c r="E48" s="708"/>
      <c r="F48" s="102"/>
      <c r="G48" s="593"/>
      <c r="H48" s="598"/>
      <c r="I48" s="596"/>
      <c r="J48" s="596"/>
      <c r="K48" s="597"/>
      <c r="L48" s="602"/>
      <c r="M48" s="603"/>
      <c r="N48" s="603"/>
      <c r="O48" s="604"/>
      <c r="P48" s="646" t="s">
        <v>150</v>
      </c>
      <c r="Q48" s="647"/>
      <c r="R48" s="648"/>
      <c r="S48" s="215" t="str">
        <f>IF(S47="","",VLOOKUP(S47,'シフト記号表（勤務時間帯）'!$C$6:$K$35,9,FALSE))</f>
        <v/>
      </c>
      <c r="T48" s="216" t="str">
        <f>IF(T47="","",VLOOKUP(T47,'シフト記号表（勤務時間帯）'!$C$6:$K$35,9,FALSE))</f>
        <v/>
      </c>
      <c r="U48" s="216" t="str">
        <f>IF(U47="","",VLOOKUP(U47,'シフト記号表（勤務時間帯）'!$C$6:$K$35,9,FALSE))</f>
        <v/>
      </c>
      <c r="V48" s="216" t="str">
        <f>IF(V47="","",VLOOKUP(V47,'シフト記号表（勤務時間帯）'!$C$6:$K$35,9,FALSE))</f>
        <v/>
      </c>
      <c r="W48" s="216" t="str">
        <f>IF(W47="","",VLOOKUP(W47,'シフト記号表（勤務時間帯）'!$C$6:$K$35,9,FALSE))</f>
        <v/>
      </c>
      <c r="X48" s="216" t="str">
        <f>IF(X47="","",VLOOKUP(X47,'シフト記号表（勤務時間帯）'!$C$6:$K$35,9,FALSE))</f>
        <v/>
      </c>
      <c r="Y48" s="217" t="str">
        <f>IF(Y47="","",VLOOKUP(Y47,'シフト記号表（勤務時間帯）'!$C$6:$K$35,9,FALSE))</f>
        <v/>
      </c>
      <c r="Z48" s="215" t="str">
        <f>IF(Z47="","",VLOOKUP(Z47,'シフト記号表（勤務時間帯）'!$C$6:$K$35,9,FALSE))</f>
        <v/>
      </c>
      <c r="AA48" s="216" t="str">
        <f>IF(AA47="","",VLOOKUP(AA47,'シフト記号表（勤務時間帯）'!$C$6:$K$35,9,FALSE))</f>
        <v/>
      </c>
      <c r="AB48" s="216" t="str">
        <f>IF(AB47="","",VLOOKUP(AB47,'シフト記号表（勤務時間帯）'!$C$6:$K$35,9,FALSE))</f>
        <v/>
      </c>
      <c r="AC48" s="216" t="str">
        <f>IF(AC47="","",VLOOKUP(AC47,'シフト記号表（勤務時間帯）'!$C$6:$K$35,9,FALSE))</f>
        <v/>
      </c>
      <c r="AD48" s="216" t="str">
        <f>IF(AD47="","",VLOOKUP(AD47,'シフト記号表（勤務時間帯）'!$C$6:$K$35,9,FALSE))</f>
        <v/>
      </c>
      <c r="AE48" s="216" t="str">
        <f>IF(AE47="","",VLOOKUP(AE47,'シフト記号表（勤務時間帯）'!$C$6:$K$35,9,FALSE))</f>
        <v/>
      </c>
      <c r="AF48" s="217" t="str">
        <f>IF(AF47="","",VLOOKUP(AF47,'シフト記号表（勤務時間帯）'!$C$6:$K$35,9,FALSE))</f>
        <v/>
      </c>
      <c r="AG48" s="215" t="str">
        <f>IF(AG47="","",VLOOKUP(AG47,'シフト記号表（勤務時間帯）'!$C$6:$K$35,9,FALSE))</f>
        <v/>
      </c>
      <c r="AH48" s="216" t="str">
        <f>IF(AH47="","",VLOOKUP(AH47,'シフト記号表（勤務時間帯）'!$C$6:$K$35,9,FALSE))</f>
        <v/>
      </c>
      <c r="AI48" s="216" t="str">
        <f>IF(AI47="","",VLOOKUP(AI47,'シフト記号表（勤務時間帯）'!$C$6:$K$35,9,FALSE))</f>
        <v/>
      </c>
      <c r="AJ48" s="216" t="str">
        <f>IF(AJ47="","",VLOOKUP(AJ47,'シフト記号表（勤務時間帯）'!$C$6:$K$35,9,FALSE))</f>
        <v/>
      </c>
      <c r="AK48" s="216" t="str">
        <f>IF(AK47="","",VLOOKUP(AK47,'シフト記号表（勤務時間帯）'!$C$6:$K$35,9,FALSE))</f>
        <v/>
      </c>
      <c r="AL48" s="216" t="str">
        <f>IF(AL47="","",VLOOKUP(AL47,'シフト記号表（勤務時間帯）'!$C$6:$K$35,9,FALSE))</f>
        <v/>
      </c>
      <c r="AM48" s="217" t="str">
        <f>IF(AM47="","",VLOOKUP(AM47,'シフト記号表（勤務時間帯）'!$C$6:$K$35,9,FALSE))</f>
        <v/>
      </c>
      <c r="AN48" s="215" t="str">
        <f>IF(AN47="","",VLOOKUP(AN47,'シフト記号表（勤務時間帯）'!$C$6:$K$35,9,FALSE))</f>
        <v/>
      </c>
      <c r="AO48" s="216" t="str">
        <f>IF(AO47="","",VLOOKUP(AO47,'シフト記号表（勤務時間帯）'!$C$6:$K$35,9,FALSE))</f>
        <v/>
      </c>
      <c r="AP48" s="216" t="str">
        <f>IF(AP47="","",VLOOKUP(AP47,'シフト記号表（勤務時間帯）'!$C$6:$K$35,9,FALSE))</f>
        <v/>
      </c>
      <c r="AQ48" s="216" t="str">
        <f>IF(AQ47="","",VLOOKUP(AQ47,'シフト記号表（勤務時間帯）'!$C$6:$K$35,9,FALSE))</f>
        <v/>
      </c>
      <c r="AR48" s="216" t="str">
        <f>IF(AR47="","",VLOOKUP(AR47,'シフト記号表（勤務時間帯）'!$C$6:$K$35,9,FALSE))</f>
        <v/>
      </c>
      <c r="AS48" s="216" t="str">
        <f>IF(AS47="","",VLOOKUP(AS47,'シフト記号表（勤務時間帯）'!$C$6:$K$35,9,FALSE))</f>
        <v/>
      </c>
      <c r="AT48" s="217" t="str">
        <f>IF(AT47="","",VLOOKUP(AT47,'シフト記号表（勤務時間帯）'!$C$6:$K$35,9,FALSE))</f>
        <v/>
      </c>
      <c r="AU48" s="215" t="str">
        <f>IF(AU47="","",VLOOKUP(AU47,'シフト記号表（勤務時間帯）'!$C$6:$K$35,9,FALSE))</f>
        <v/>
      </c>
      <c r="AV48" s="216" t="str">
        <f>IF(AV47="","",VLOOKUP(AV47,'シフト記号表（勤務時間帯）'!$C$6:$K$35,9,FALSE))</f>
        <v/>
      </c>
      <c r="AW48" s="216" t="str">
        <f>IF(AW47="","",VLOOKUP(AW47,'シフト記号表（勤務時間帯）'!$C$6:$K$35,9,FALSE))</f>
        <v/>
      </c>
      <c r="AX48" s="649">
        <f>IF($BB$3="４週",SUM(S48:AT48),IF($BB$3="暦月",SUM(S48:AW48),""))</f>
        <v>0</v>
      </c>
      <c r="AY48" s="650"/>
      <c r="AZ48" s="651">
        <f>IF($BB$3="４週",AX48/4,IF($BB$3="暦月",'通所介護（職員13名以下用）'!AX48/('通所介護（職員13名以下用）'!#REF!/7),""))</f>
        <v>0</v>
      </c>
      <c r="BA48" s="652"/>
      <c r="BB48" s="677"/>
      <c r="BC48" s="678"/>
      <c r="BD48" s="678"/>
      <c r="BE48" s="678"/>
      <c r="BF48" s="679"/>
    </row>
    <row r="49" spans="2:58" ht="20.25" customHeight="1" x14ac:dyDescent="0.15">
      <c r="B49" s="686"/>
      <c r="C49" s="709"/>
      <c r="D49" s="710"/>
      <c r="E49" s="711"/>
      <c r="F49" s="102">
        <f>C47</f>
        <v>0</v>
      </c>
      <c r="G49" s="594"/>
      <c r="H49" s="598"/>
      <c r="I49" s="596"/>
      <c r="J49" s="596"/>
      <c r="K49" s="597"/>
      <c r="L49" s="605"/>
      <c r="M49" s="606"/>
      <c r="N49" s="606"/>
      <c r="O49" s="607"/>
      <c r="P49" s="683" t="s">
        <v>151</v>
      </c>
      <c r="Q49" s="684"/>
      <c r="R49" s="685"/>
      <c r="S49" s="218" t="str">
        <f>IF(S47="","",VLOOKUP(S47,'シフト記号表（勤務時間帯）'!$C$6:$U$35,19,FALSE))</f>
        <v/>
      </c>
      <c r="T49" s="219" t="str">
        <f>IF(T47="","",VLOOKUP(T47,'シフト記号表（勤務時間帯）'!$C$6:$U$35,19,FALSE))</f>
        <v/>
      </c>
      <c r="U49" s="219" t="str">
        <f>IF(U47="","",VLOOKUP(U47,'シフト記号表（勤務時間帯）'!$C$6:$U$35,19,FALSE))</f>
        <v/>
      </c>
      <c r="V49" s="219" t="str">
        <f>IF(V47="","",VLOOKUP(V47,'シフト記号表（勤務時間帯）'!$C$6:$U$35,19,FALSE))</f>
        <v/>
      </c>
      <c r="W49" s="219" t="str">
        <f>IF(W47="","",VLOOKUP(W47,'シフト記号表（勤務時間帯）'!$C$6:$U$35,19,FALSE))</f>
        <v/>
      </c>
      <c r="X49" s="219" t="str">
        <f>IF(X47="","",VLOOKUP(X47,'シフト記号表（勤務時間帯）'!$C$6:$U$35,19,FALSE))</f>
        <v/>
      </c>
      <c r="Y49" s="220" t="str">
        <f>IF(Y47="","",VLOOKUP(Y47,'シフト記号表（勤務時間帯）'!$C$6:$U$35,19,FALSE))</f>
        <v/>
      </c>
      <c r="Z49" s="218" t="str">
        <f>IF(Z47="","",VLOOKUP(Z47,'シフト記号表（勤務時間帯）'!$C$6:$U$35,19,FALSE))</f>
        <v/>
      </c>
      <c r="AA49" s="219" t="str">
        <f>IF(AA47="","",VLOOKUP(AA47,'シフト記号表（勤務時間帯）'!$C$6:$U$35,19,FALSE))</f>
        <v/>
      </c>
      <c r="AB49" s="219" t="str">
        <f>IF(AB47="","",VLOOKUP(AB47,'シフト記号表（勤務時間帯）'!$C$6:$U$35,19,FALSE))</f>
        <v/>
      </c>
      <c r="AC49" s="219" t="str">
        <f>IF(AC47="","",VLOOKUP(AC47,'シフト記号表（勤務時間帯）'!$C$6:$U$35,19,FALSE))</f>
        <v/>
      </c>
      <c r="AD49" s="219" t="str">
        <f>IF(AD47="","",VLOOKUP(AD47,'シフト記号表（勤務時間帯）'!$C$6:$U$35,19,FALSE))</f>
        <v/>
      </c>
      <c r="AE49" s="219" t="str">
        <f>IF(AE47="","",VLOOKUP(AE47,'シフト記号表（勤務時間帯）'!$C$6:$U$35,19,FALSE))</f>
        <v/>
      </c>
      <c r="AF49" s="220" t="str">
        <f>IF(AF47="","",VLOOKUP(AF47,'シフト記号表（勤務時間帯）'!$C$6:$U$35,19,FALSE))</f>
        <v/>
      </c>
      <c r="AG49" s="218" t="str">
        <f>IF(AG47="","",VLOOKUP(AG47,'シフト記号表（勤務時間帯）'!$C$6:$U$35,19,FALSE))</f>
        <v/>
      </c>
      <c r="AH49" s="219" t="str">
        <f>IF(AH47="","",VLOOKUP(AH47,'シフト記号表（勤務時間帯）'!$C$6:$U$35,19,FALSE))</f>
        <v/>
      </c>
      <c r="AI49" s="219" t="str">
        <f>IF(AI47="","",VLOOKUP(AI47,'シフト記号表（勤務時間帯）'!$C$6:$U$35,19,FALSE))</f>
        <v/>
      </c>
      <c r="AJ49" s="219" t="str">
        <f>IF(AJ47="","",VLOOKUP(AJ47,'シフト記号表（勤務時間帯）'!$C$6:$U$35,19,FALSE))</f>
        <v/>
      </c>
      <c r="AK49" s="219" t="str">
        <f>IF(AK47="","",VLOOKUP(AK47,'シフト記号表（勤務時間帯）'!$C$6:$U$35,19,FALSE))</f>
        <v/>
      </c>
      <c r="AL49" s="219" t="str">
        <f>IF(AL47="","",VLOOKUP(AL47,'シフト記号表（勤務時間帯）'!$C$6:$U$35,19,FALSE))</f>
        <v/>
      </c>
      <c r="AM49" s="220" t="str">
        <f>IF(AM47="","",VLOOKUP(AM47,'シフト記号表（勤務時間帯）'!$C$6:$U$35,19,FALSE))</f>
        <v/>
      </c>
      <c r="AN49" s="218" t="str">
        <f>IF(AN47="","",VLOOKUP(AN47,'シフト記号表（勤務時間帯）'!$C$6:$U$35,19,FALSE))</f>
        <v/>
      </c>
      <c r="AO49" s="219" t="str">
        <f>IF(AO47="","",VLOOKUP(AO47,'シフト記号表（勤務時間帯）'!$C$6:$U$35,19,FALSE))</f>
        <v/>
      </c>
      <c r="AP49" s="219" t="str">
        <f>IF(AP47="","",VLOOKUP(AP47,'シフト記号表（勤務時間帯）'!$C$6:$U$35,19,FALSE))</f>
        <v/>
      </c>
      <c r="AQ49" s="219" t="str">
        <f>IF(AQ47="","",VLOOKUP(AQ47,'シフト記号表（勤務時間帯）'!$C$6:$U$35,19,FALSE))</f>
        <v/>
      </c>
      <c r="AR49" s="219" t="str">
        <f>IF(AR47="","",VLOOKUP(AR47,'シフト記号表（勤務時間帯）'!$C$6:$U$35,19,FALSE))</f>
        <v/>
      </c>
      <c r="AS49" s="219" t="str">
        <f>IF(AS47="","",VLOOKUP(AS47,'シフト記号表（勤務時間帯）'!$C$6:$U$35,19,FALSE))</f>
        <v/>
      </c>
      <c r="AT49" s="220" t="str">
        <f>IF(AT47="","",VLOOKUP(AT47,'シフト記号表（勤務時間帯）'!$C$6:$U$35,19,FALSE))</f>
        <v/>
      </c>
      <c r="AU49" s="218" t="str">
        <f>IF(AU47="","",VLOOKUP(AU47,'シフト記号表（勤務時間帯）'!$C$6:$U$35,19,FALSE))</f>
        <v/>
      </c>
      <c r="AV49" s="219" t="str">
        <f>IF(AV47="","",VLOOKUP(AV47,'シフト記号表（勤務時間帯）'!$C$6:$U$35,19,FALSE))</f>
        <v/>
      </c>
      <c r="AW49" s="219" t="str">
        <f>IF(AW47="","",VLOOKUP(AW47,'シフト記号表（勤務時間帯）'!$C$6:$U$35,19,FALSE))</f>
        <v/>
      </c>
      <c r="AX49" s="656">
        <f>IF($BB$3="４週",SUM(S49:AT49),IF($BB$3="暦月",SUM(S49:AW49),""))</f>
        <v>0</v>
      </c>
      <c r="AY49" s="657"/>
      <c r="AZ49" s="658">
        <f>IF($BB$3="４週",AX49/4,IF($BB$3="暦月",'通所介護（職員13名以下用）'!AX49/('通所介護（職員13名以下用）'!#REF!/7),""))</f>
        <v>0</v>
      </c>
      <c r="BA49" s="659"/>
      <c r="BB49" s="680"/>
      <c r="BC49" s="681"/>
      <c r="BD49" s="681"/>
      <c r="BE49" s="681"/>
      <c r="BF49" s="682"/>
    </row>
    <row r="50" spans="2:58" ht="20.25" customHeight="1" x14ac:dyDescent="0.15">
      <c r="B50" s="686">
        <f>B47+1</f>
        <v>11</v>
      </c>
      <c r="C50" s="703"/>
      <c r="D50" s="704"/>
      <c r="E50" s="705"/>
      <c r="F50" s="110"/>
      <c r="G50" s="592"/>
      <c r="H50" s="595"/>
      <c r="I50" s="596"/>
      <c r="J50" s="596"/>
      <c r="K50" s="597"/>
      <c r="L50" s="599"/>
      <c r="M50" s="600"/>
      <c r="N50" s="600"/>
      <c r="O50" s="601"/>
      <c r="P50" s="608" t="s">
        <v>147</v>
      </c>
      <c r="Q50" s="609"/>
      <c r="R50" s="610"/>
      <c r="S50" s="99"/>
      <c r="T50" s="100"/>
      <c r="U50" s="100"/>
      <c r="V50" s="100"/>
      <c r="W50" s="100"/>
      <c r="X50" s="100"/>
      <c r="Y50" s="101"/>
      <c r="Z50" s="99"/>
      <c r="AA50" s="100"/>
      <c r="AB50" s="100"/>
      <c r="AC50" s="100"/>
      <c r="AD50" s="100"/>
      <c r="AE50" s="100"/>
      <c r="AF50" s="101"/>
      <c r="AG50" s="99"/>
      <c r="AH50" s="100"/>
      <c r="AI50" s="100"/>
      <c r="AJ50" s="100"/>
      <c r="AK50" s="100"/>
      <c r="AL50" s="100"/>
      <c r="AM50" s="101"/>
      <c r="AN50" s="99"/>
      <c r="AO50" s="100"/>
      <c r="AP50" s="100"/>
      <c r="AQ50" s="100"/>
      <c r="AR50" s="100"/>
      <c r="AS50" s="100"/>
      <c r="AT50" s="101"/>
      <c r="AU50" s="99"/>
      <c r="AV50" s="100"/>
      <c r="AW50" s="100"/>
      <c r="AX50" s="637"/>
      <c r="AY50" s="638"/>
      <c r="AZ50" s="639"/>
      <c r="BA50" s="640"/>
      <c r="BB50" s="674"/>
      <c r="BC50" s="675"/>
      <c r="BD50" s="675"/>
      <c r="BE50" s="675"/>
      <c r="BF50" s="676"/>
    </row>
    <row r="51" spans="2:58" ht="20.25" customHeight="1" x14ac:dyDescent="0.15">
      <c r="B51" s="686"/>
      <c r="C51" s="706"/>
      <c r="D51" s="707"/>
      <c r="E51" s="708"/>
      <c r="F51" s="102"/>
      <c r="G51" s="593"/>
      <c r="H51" s="598"/>
      <c r="I51" s="596"/>
      <c r="J51" s="596"/>
      <c r="K51" s="597"/>
      <c r="L51" s="602"/>
      <c r="M51" s="603"/>
      <c r="N51" s="603"/>
      <c r="O51" s="604"/>
      <c r="P51" s="646" t="s">
        <v>150</v>
      </c>
      <c r="Q51" s="647"/>
      <c r="R51" s="648"/>
      <c r="S51" s="215" t="str">
        <f>IF(S50="","",VLOOKUP(S50,'シフト記号表（勤務時間帯）'!$C$6:$K$35,9,FALSE))</f>
        <v/>
      </c>
      <c r="T51" s="216" t="str">
        <f>IF(T50="","",VLOOKUP(T50,'シフト記号表（勤務時間帯）'!$C$6:$K$35,9,FALSE))</f>
        <v/>
      </c>
      <c r="U51" s="216" t="str">
        <f>IF(U50="","",VLOOKUP(U50,'シフト記号表（勤務時間帯）'!$C$6:$K$35,9,FALSE))</f>
        <v/>
      </c>
      <c r="V51" s="216" t="str">
        <f>IF(V50="","",VLOOKUP(V50,'シフト記号表（勤務時間帯）'!$C$6:$K$35,9,FALSE))</f>
        <v/>
      </c>
      <c r="W51" s="216" t="str">
        <f>IF(W50="","",VLOOKUP(W50,'シフト記号表（勤務時間帯）'!$C$6:$K$35,9,FALSE))</f>
        <v/>
      </c>
      <c r="X51" s="216" t="str">
        <f>IF(X50="","",VLOOKUP(X50,'シフト記号表（勤務時間帯）'!$C$6:$K$35,9,FALSE))</f>
        <v/>
      </c>
      <c r="Y51" s="217" t="str">
        <f>IF(Y50="","",VLOOKUP(Y50,'シフト記号表（勤務時間帯）'!$C$6:$K$35,9,FALSE))</f>
        <v/>
      </c>
      <c r="Z51" s="215" t="str">
        <f>IF(Z50="","",VLOOKUP(Z50,'シフト記号表（勤務時間帯）'!$C$6:$K$35,9,FALSE))</f>
        <v/>
      </c>
      <c r="AA51" s="216" t="str">
        <f>IF(AA50="","",VLOOKUP(AA50,'シフト記号表（勤務時間帯）'!$C$6:$K$35,9,FALSE))</f>
        <v/>
      </c>
      <c r="AB51" s="216" t="str">
        <f>IF(AB50="","",VLOOKUP(AB50,'シフト記号表（勤務時間帯）'!$C$6:$K$35,9,FALSE))</f>
        <v/>
      </c>
      <c r="AC51" s="216" t="str">
        <f>IF(AC50="","",VLOOKUP(AC50,'シフト記号表（勤務時間帯）'!$C$6:$K$35,9,FALSE))</f>
        <v/>
      </c>
      <c r="AD51" s="216" t="str">
        <f>IF(AD50="","",VLOOKUP(AD50,'シフト記号表（勤務時間帯）'!$C$6:$K$35,9,FALSE))</f>
        <v/>
      </c>
      <c r="AE51" s="216" t="str">
        <f>IF(AE50="","",VLOOKUP(AE50,'シフト記号表（勤務時間帯）'!$C$6:$K$35,9,FALSE))</f>
        <v/>
      </c>
      <c r="AF51" s="217" t="str">
        <f>IF(AF50="","",VLOOKUP(AF50,'シフト記号表（勤務時間帯）'!$C$6:$K$35,9,FALSE))</f>
        <v/>
      </c>
      <c r="AG51" s="215" t="str">
        <f>IF(AG50="","",VLOOKUP(AG50,'シフト記号表（勤務時間帯）'!$C$6:$K$35,9,FALSE))</f>
        <v/>
      </c>
      <c r="AH51" s="216" t="str">
        <f>IF(AH50="","",VLOOKUP(AH50,'シフト記号表（勤務時間帯）'!$C$6:$K$35,9,FALSE))</f>
        <v/>
      </c>
      <c r="AI51" s="216" t="str">
        <f>IF(AI50="","",VLOOKUP(AI50,'シフト記号表（勤務時間帯）'!$C$6:$K$35,9,FALSE))</f>
        <v/>
      </c>
      <c r="AJ51" s="216" t="str">
        <f>IF(AJ50="","",VLOOKUP(AJ50,'シフト記号表（勤務時間帯）'!$C$6:$K$35,9,FALSE))</f>
        <v/>
      </c>
      <c r="AK51" s="216" t="str">
        <f>IF(AK50="","",VLOOKUP(AK50,'シフト記号表（勤務時間帯）'!$C$6:$K$35,9,FALSE))</f>
        <v/>
      </c>
      <c r="AL51" s="216" t="str">
        <f>IF(AL50="","",VLOOKUP(AL50,'シフト記号表（勤務時間帯）'!$C$6:$K$35,9,FALSE))</f>
        <v/>
      </c>
      <c r="AM51" s="217" t="str">
        <f>IF(AM50="","",VLOOKUP(AM50,'シフト記号表（勤務時間帯）'!$C$6:$K$35,9,FALSE))</f>
        <v/>
      </c>
      <c r="AN51" s="215" t="str">
        <f>IF(AN50="","",VLOOKUP(AN50,'シフト記号表（勤務時間帯）'!$C$6:$K$35,9,FALSE))</f>
        <v/>
      </c>
      <c r="AO51" s="216" t="str">
        <f>IF(AO50="","",VLOOKUP(AO50,'シフト記号表（勤務時間帯）'!$C$6:$K$35,9,FALSE))</f>
        <v/>
      </c>
      <c r="AP51" s="216" t="str">
        <f>IF(AP50="","",VLOOKUP(AP50,'シフト記号表（勤務時間帯）'!$C$6:$K$35,9,FALSE))</f>
        <v/>
      </c>
      <c r="AQ51" s="216" t="str">
        <f>IF(AQ50="","",VLOOKUP(AQ50,'シフト記号表（勤務時間帯）'!$C$6:$K$35,9,FALSE))</f>
        <v/>
      </c>
      <c r="AR51" s="216" t="str">
        <f>IF(AR50="","",VLOOKUP(AR50,'シフト記号表（勤務時間帯）'!$C$6:$K$35,9,FALSE))</f>
        <v/>
      </c>
      <c r="AS51" s="216" t="str">
        <f>IF(AS50="","",VLOOKUP(AS50,'シフト記号表（勤務時間帯）'!$C$6:$K$35,9,FALSE))</f>
        <v/>
      </c>
      <c r="AT51" s="217" t="str">
        <f>IF(AT50="","",VLOOKUP(AT50,'シフト記号表（勤務時間帯）'!$C$6:$K$35,9,FALSE))</f>
        <v/>
      </c>
      <c r="AU51" s="215" t="str">
        <f>IF(AU50="","",VLOOKUP(AU50,'シフト記号表（勤務時間帯）'!$C$6:$K$35,9,FALSE))</f>
        <v/>
      </c>
      <c r="AV51" s="216" t="str">
        <f>IF(AV50="","",VLOOKUP(AV50,'シフト記号表（勤務時間帯）'!$C$6:$K$35,9,FALSE))</f>
        <v/>
      </c>
      <c r="AW51" s="216" t="str">
        <f>IF(AW50="","",VLOOKUP(AW50,'シフト記号表（勤務時間帯）'!$C$6:$K$35,9,FALSE))</f>
        <v/>
      </c>
      <c r="AX51" s="649">
        <f>IF($BB$3="４週",SUM(S51:AT51),IF($BB$3="暦月",SUM(S51:AW51),""))</f>
        <v>0</v>
      </c>
      <c r="AY51" s="650"/>
      <c r="AZ51" s="651">
        <f>IF($BB$3="４週",AX51/4,IF($BB$3="暦月",'通所介護（職員13名以下用）'!AX51/('通所介護（職員13名以下用）'!#REF!/7),""))</f>
        <v>0</v>
      </c>
      <c r="BA51" s="652"/>
      <c r="BB51" s="677"/>
      <c r="BC51" s="678"/>
      <c r="BD51" s="678"/>
      <c r="BE51" s="678"/>
      <c r="BF51" s="679"/>
    </row>
    <row r="52" spans="2:58" ht="20.25" customHeight="1" x14ac:dyDescent="0.15">
      <c r="B52" s="686"/>
      <c r="C52" s="709"/>
      <c r="D52" s="710"/>
      <c r="E52" s="711"/>
      <c r="F52" s="102">
        <f>C50</f>
        <v>0</v>
      </c>
      <c r="G52" s="594"/>
      <c r="H52" s="598"/>
      <c r="I52" s="596"/>
      <c r="J52" s="596"/>
      <c r="K52" s="597"/>
      <c r="L52" s="605"/>
      <c r="M52" s="606"/>
      <c r="N52" s="606"/>
      <c r="O52" s="607"/>
      <c r="P52" s="683" t="s">
        <v>151</v>
      </c>
      <c r="Q52" s="684"/>
      <c r="R52" s="685"/>
      <c r="S52" s="218" t="str">
        <f>IF(S50="","",VLOOKUP(S50,'シフト記号表（勤務時間帯）'!$C$6:$U$35,19,FALSE))</f>
        <v/>
      </c>
      <c r="T52" s="219" t="str">
        <f>IF(T50="","",VLOOKUP(T50,'シフト記号表（勤務時間帯）'!$C$6:$U$35,19,FALSE))</f>
        <v/>
      </c>
      <c r="U52" s="219" t="str">
        <f>IF(U50="","",VLOOKUP(U50,'シフト記号表（勤務時間帯）'!$C$6:$U$35,19,FALSE))</f>
        <v/>
      </c>
      <c r="V52" s="219" t="str">
        <f>IF(V50="","",VLOOKUP(V50,'シフト記号表（勤務時間帯）'!$C$6:$U$35,19,FALSE))</f>
        <v/>
      </c>
      <c r="W52" s="219" t="str">
        <f>IF(W50="","",VLOOKUP(W50,'シフト記号表（勤務時間帯）'!$C$6:$U$35,19,FALSE))</f>
        <v/>
      </c>
      <c r="X52" s="219" t="str">
        <f>IF(X50="","",VLOOKUP(X50,'シフト記号表（勤務時間帯）'!$C$6:$U$35,19,FALSE))</f>
        <v/>
      </c>
      <c r="Y52" s="220" t="str">
        <f>IF(Y50="","",VLOOKUP(Y50,'シフト記号表（勤務時間帯）'!$C$6:$U$35,19,FALSE))</f>
        <v/>
      </c>
      <c r="Z52" s="218" t="str">
        <f>IF(Z50="","",VLOOKUP(Z50,'シフト記号表（勤務時間帯）'!$C$6:$U$35,19,FALSE))</f>
        <v/>
      </c>
      <c r="AA52" s="219" t="str">
        <f>IF(AA50="","",VLOOKUP(AA50,'シフト記号表（勤務時間帯）'!$C$6:$U$35,19,FALSE))</f>
        <v/>
      </c>
      <c r="AB52" s="219" t="str">
        <f>IF(AB50="","",VLOOKUP(AB50,'シフト記号表（勤務時間帯）'!$C$6:$U$35,19,FALSE))</f>
        <v/>
      </c>
      <c r="AC52" s="219" t="str">
        <f>IF(AC50="","",VLOOKUP(AC50,'シフト記号表（勤務時間帯）'!$C$6:$U$35,19,FALSE))</f>
        <v/>
      </c>
      <c r="AD52" s="219" t="str">
        <f>IF(AD50="","",VLOOKUP(AD50,'シフト記号表（勤務時間帯）'!$C$6:$U$35,19,FALSE))</f>
        <v/>
      </c>
      <c r="AE52" s="219" t="str">
        <f>IF(AE50="","",VLOOKUP(AE50,'シフト記号表（勤務時間帯）'!$C$6:$U$35,19,FALSE))</f>
        <v/>
      </c>
      <c r="AF52" s="220" t="str">
        <f>IF(AF50="","",VLOOKUP(AF50,'シフト記号表（勤務時間帯）'!$C$6:$U$35,19,FALSE))</f>
        <v/>
      </c>
      <c r="AG52" s="218" t="str">
        <f>IF(AG50="","",VLOOKUP(AG50,'シフト記号表（勤務時間帯）'!$C$6:$U$35,19,FALSE))</f>
        <v/>
      </c>
      <c r="AH52" s="219" t="str">
        <f>IF(AH50="","",VLOOKUP(AH50,'シフト記号表（勤務時間帯）'!$C$6:$U$35,19,FALSE))</f>
        <v/>
      </c>
      <c r="AI52" s="219" t="str">
        <f>IF(AI50="","",VLOOKUP(AI50,'シフト記号表（勤務時間帯）'!$C$6:$U$35,19,FALSE))</f>
        <v/>
      </c>
      <c r="AJ52" s="219" t="str">
        <f>IF(AJ50="","",VLOOKUP(AJ50,'シフト記号表（勤務時間帯）'!$C$6:$U$35,19,FALSE))</f>
        <v/>
      </c>
      <c r="AK52" s="219" t="str">
        <f>IF(AK50="","",VLOOKUP(AK50,'シフト記号表（勤務時間帯）'!$C$6:$U$35,19,FALSE))</f>
        <v/>
      </c>
      <c r="AL52" s="219" t="str">
        <f>IF(AL50="","",VLOOKUP(AL50,'シフト記号表（勤務時間帯）'!$C$6:$U$35,19,FALSE))</f>
        <v/>
      </c>
      <c r="AM52" s="220" t="str">
        <f>IF(AM50="","",VLOOKUP(AM50,'シフト記号表（勤務時間帯）'!$C$6:$U$35,19,FALSE))</f>
        <v/>
      </c>
      <c r="AN52" s="218" t="str">
        <f>IF(AN50="","",VLOOKUP(AN50,'シフト記号表（勤務時間帯）'!$C$6:$U$35,19,FALSE))</f>
        <v/>
      </c>
      <c r="AO52" s="219" t="str">
        <f>IF(AO50="","",VLOOKUP(AO50,'シフト記号表（勤務時間帯）'!$C$6:$U$35,19,FALSE))</f>
        <v/>
      </c>
      <c r="AP52" s="219" t="str">
        <f>IF(AP50="","",VLOOKUP(AP50,'シフト記号表（勤務時間帯）'!$C$6:$U$35,19,FALSE))</f>
        <v/>
      </c>
      <c r="AQ52" s="219" t="str">
        <f>IF(AQ50="","",VLOOKUP(AQ50,'シフト記号表（勤務時間帯）'!$C$6:$U$35,19,FALSE))</f>
        <v/>
      </c>
      <c r="AR52" s="219" t="str">
        <f>IF(AR50="","",VLOOKUP(AR50,'シフト記号表（勤務時間帯）'!$C$6:$U$35,19,FALSE))</f>
        <v/>
      </c>
      <c r="AS52" s="219" t="str">
        <f>IF(AS50="","",VLOOKUP(AS50,'シフト記号表（勤務時間帯）'!$C$6:$U$35,19,FALSE))</f>
        <v/>
      </c>
      <c r="AT52" s="220" t="str">
        <f>IF(AT50="","",VLOOKUP(AT50,'シフト記号表（勤務時間帯）'!$C$6:$U$35,19,FALSE))</f>
        <v/>
      </c>
      <c r="AU52" s="218" t="str">
        <f>IF(AU50="","",VLOOKUP(AU50,'シフト記号表（勤務時間帯）'!$C$6:$U$35,19,FALSE))</f>
        <v/>
      </c>
      <c r="AV52" s="219" t="str">
        <f>IF(AV50="","",VLOOKUP(AV50,'シフト記号表（勤務時間帯）'!$C$6:$U$35,19,FALSE))</f>
        <v/>
      </c>
      <c r="AW52" s="219" t="str">
        <f>IF(AW50="","",VLOOKUP(AW50,'シフト記号表（勤務時間帯）'!$C$6:$U$35,19,FALSE))</f>
        <v/>
      </c>
      <c r="AX52" s="656">
        <f>IF($BB$3="４週",SUM(S52:AT52),IF($BB$3="暦月",SUM(S52:AW52),""))</f>
        <v>0</v>
      </c>
      <c r="AY52" s="657"/>
      <c r="AZ52" s="658">
        <f>IF($BB$3="４週",AX52/4,IF($BB$3="暦月",'通所介護（職員13名以下用）'!AX52/('通所介護（職員13名以下用）'!#REF!/7),""))</f>
        <v>0</v>
      </c>
      <c r="BA52" s="659"/>
      <c r="BB52" s="680"/>
      <c r="BC52" s="681"/>
      <c r="BD52" s="681"/>
      <c r="BE52" s="681"/>
      <c r="BF52" s="682"/>
    </row>
    <row r="53" spans="2:58" ht="20.25" customHeight="1" x14ac:dyDescent="0.15">
      <c r="B53" s="686">
        <f>B50+1</f>
        <v>12</v>
      </c>
      <c r="C53" s="703"/>
      <c r="D53" s="704"/>
      <c r="E53" s="705"/>
      <c r="F53" s="110"/>
      <c r="G53" s="592"/>
      <c r="H53" s="595"/>
      <c r="I53" s="596"/>
      <c r="J53" s="596"/>
      <c r="K53" s="597"/>
      <c r="L53" s="599"/>
      <c r="M53" s="600"/>
      <c r="N53" s="600"/>
      <c r="O53" s="601"/>
      <c r="P53" s="608" t="s">
        <v>147</v>
      </c>
      <c r="Q53" s="609"/>
      <c r="R53" s="610"/>
      <c r="S53" s="99"/>
      <c r="T53" s="100"/>
      <c r="U53" s="100"/>
      <c r="V53" s="100"/>
      <c r="W53" s="100"/>
      <c r="X53" s="100"/>
      <c r="Y53" s="101"/>
      <c r="Z53" s="99"/>
      <c r="AA53" s="100"/>
      <c r="AB53" s="100"/>
      <c r="AC53" s="100"/>
      <c r="AD53" s="100"/>
      <c r="AE53" s="100"/>
      <c r="AF53" s="101"/>
      <c r="AG53" s="99"/>
      <c r="AH53" s="100"/>
      <c r="AI53" s="100"/>
      <c r="AJ53" s="100"/>
      <c r="AK53" s="100"/>
      <c r="AL53" s="100"/>
      <c r="AM53" s="101"/>
      <c r="AN53" s="99"/>
      <c r="AO53" s="100"/>
      <c r="AP53" s="100"/>
      <c r="AQ53" s="100"/>
      <c r="AR53" s="100"/>
      <c r="AS53" s="100"/>
      <c r="AT53" s="101"/>
      <c r="AU53" s="99"/>
      <c r="AV53" s="100"/>
      <c r="AW53" s="100"/>
      <c r="AX53" s="637"/>
      <c r="AY53" s="638"/>
      <c r="AZ53" s="639"/>
      <c r="BA53" s="640"/>
      <c r="BB53" s="641"/>
      <c r="BC53" s="600"/>
      <c r="BD53" s="600"/>
      <c r="BE53" s="600"/>
      <c r="BF53" s="601"/>
    </row>
    <row r="54" spans="2:58" ht="20.25" customHeight="1" x14ac:dyDescent="0.15">
      <c r="B54" s="686"/>
      <c r="C54" s="706"/>
      <c r="D54" s="707"/>
      <c r="E54" s="708"/>
      <c r="F54" s="102"/>
      <c r="G54" s="593"/>
      <c r="H54" s="598"/>
      <c r="I54" s="596"/>
      <c r="J54" s="596"/>
      <c r="K54" s="597"/>
      <c r="L54" s="602"/>
      <c r="M54" s="603"/>
      <c r="N54" s="603"/>
      <c r="O54" s="604"/>
      <c r="P54" s="646" t="s">
        <v>150</v>
      </c>
      <c r="Q54" s="647"/>
      <c r="R54" s="648"/>
      <c r="S54" s="215" t="str">
        <f>IF(S53="","",VLOOKUP(S53,'シフト記号表（勤務時間帯）'!$C$6:$K$35,9,FALSE))</f>
        <v/>
      </c>
      <c r="T54" s="216" t="str">
        <f>IF(T53="","",VLOOKUP(T53,'シフト記号表（勤務時間帯）'!$C$6:$K$35,9,FALSE))</f>
        <v/>
      </c>
      <c r="U54" s="216" t="str">
        <f>IF(U53="","",VLOOKUP(U53,'シフト記号表（勤務時間帯）'!$C$6:$K$35,9,FALSE))</f>
        <v/>
      </c>
      <c r="V54" s="216" t="str">
        <f>IF(V53="","",VLOOKUP(V53,'シフト記号表（勤務時間帯）'!$C$6:$K$35,9,FALSE))</f>
        <v/>
      </c>
      <c r="W54" s="216" t="str">
        <f>IF(W53="","",VLOOKUP(W53,'シフト記号表（勤務時間帯）'!$C$6:$K$35,9,FALSE))</f>
        <v/>
      </c>
      <c r="X54" s="216" t="str">
        <f>IF(X53="","",VLOOKUP(X53,'シフト記号表（勤務時間帯）'!$C$6:$K$35,9,FALSE))</f>
        <v/>
      </c>
      <c r="Y54" s="217" t="str">
        <f>IF(Y53="","",VLOOKUP(Y53,'シフト記号表（勤務時間帯）'!$C$6:$K$35,9,FALSE))</f>
        <v/>
      </c>
      <c r="Z54" s="215" t="str">
        <f>IF(Z53="","",VLOOKUP(Z53,'シフト記号表（勤務時間帯）'!$C$6:$K$35,9,FALSE))</f>
        <v/>
      </c>
      <c r="AA54" s="216" t="str">
        <f>IF(AA53="","",VLOOKUP(AA53,'シフト記号表（勤務時間帯）'!$C$6:$K$35,9,FALSE))</f>
        <v/>
      </c>
      <c r="AB54" s="216" t="str">
        <f>IF(AB53="","",VLOOKUP(AB53,'シフト記号表（勤務時間帯）'!$C$6:$K$35,9,FALSE))</f>
        <v/>
      </c>
      <c r="AC54" s="216" t="str">
        <f>IF(AC53="","",VLOOKUP(AC53,'シフト記号表（勤務時間帯）'!$C$6:$K$35,9,FALSE))</f>
        <v/>
      </c>
      <c r="AD54" s="216" t="str">
        <f>IF(AD53="","",VLOOKUP(AD53,'シフト記号表（勤務時間帯）'!$C$6:$K$35,9,FALSE))</f>
        <v/>
      </c>
      <c r="AE54" s="216" t="str">
        <f>IF(AE53="","",VLOOKUP(AE53,'シフト記号表（勤務時間帯）'!$C$6:$K$35,9,FALSE))</f>
        <v/>
      </c>
      <c r="AF54" s="217" t="str">
        <f>IF(AF53="","",VLOOKUP(AF53,'シフト記号表（勤務時間帯）'!$C$6:$K$35,9,FALSE))</f>
        <v/>
      </c>
      <c r="AG54" s="215" t="str">
        <f>IF(AG53="","",VLOOKUP(AG53,'シフト記号表（勤務時間帯）'!$C$6:$K$35,9,FALSE))</f>
        <v/>
      </c>
      <c r="AH54" s="216" t="str">
        <f>IF(AH53="","",VLOOKUP(AH53,'シフト記号表（勤務時間帯）'!$C$6:$K$35,9,FALSE))</f>
        <v/>
      </c>
      <c r="AI54" s="216" t="str">
        <f>IF(AI53="","",VLOOKUP(AI53,'シフト記号表（勤務時間帯）'!$C$6:$K$35,9,FALSE))</f>
        <v/>
      </c>
      <c r="AJ54" s="216" t="str">
        <f>IF(AJ53="","",VLOOKUP(AJ53,'シフト記号表（勤務時間帯）'!$C$6:$K$35,9,FALSE))</f>
        <v/>
      </c>
      <c r="AK54" s="216" t="str">
        <f>IF(AK53="","",VLOOKUP(AK53,'シフト記号表（勤務時間帯）'!$C$6:$K$35,9,FALSE))</f>
        <v/>
      </c>
      <c r="AL54" s="216" t="str">
        <f>IF(AL53="","",VLOOKUP(AL53,'シフト記号表（勤務時間帯）'!$C$6:$K$35,9,FALSE))</f>
        <v/>
      </c>
      <c r="AM54" s="217" t="str">
        <f>IF(AM53="","",VLOOKUP(AM53,'シフト記号表（勤務時間帯）'!$C$6:$K$35,9,FALSE))</f>
        <v/>
      </c>
      <c r="AN54" s="215" t="str">
        <f>IF(AN53="","",VLOOKUP(AN53,'シフト記号表（勤務時間帯）'!$C$6:$K$35,9,FALSE))</f>
        <v/>
      </c>
      <c r="AO54" s="216" t="str">
        <f>IF(AO53="","",VLOOKUP(AO53,'シフト記号表（勤務時間帯）'!$C$6:$K$35,9,FALSE))</f>
        <v/>
      </c>
      <c r="AP54" s="216" t="str">
        <f>IF(AP53="","",VLOOKUP(AP53,'シフト記号表（勤務時間帯）'!$C$6:$K$35,9,FALSE))</f>
        <v/>
      </c>
      <c r="AQ54" s="216" t="str">
        <f>IF(AQ53="","",VLOOKUP(AQ53,'シフト記号表（勤務時間帯）'!$C$6:$K$35,9,FALSE))</f>
        <v/>
      </c>
      <c r="AR54" s="216" t="str">
        <f>IF(AR53="","",VLOOKUP(AR53,'シフト記号表（勤務時間帯）'!$C$6:$K$35,9,FALSE))</f>
        <v/>
      </c>
      <c r="AS54" s="216" t="str">
        <f>IF(AS53="","",VLOOKUP(AS53,'シフト記号表（勤務時間帯）'!$C$6:$K$35,9,FALSE))</f>
        <v/>
      </c>
      <c r="AT54" s="217" t="str">
        <f>IF(AT53="","",VLOOKUP(AT53,'シフト記号表（勤務時間帯）'!$C$6:$K$35,9,FALSE))</f>
        <v/>
      </c>
      <c r="AU54" s="215" t="str">
        <f>IF(AU53="","",VLOOKUP(AU53,'シフト記号表（勤務時間帯）'!$C$6:$K$35,9,FALSE))</f>
        <v/>
      </c>
      <c r="AV54" s="216" t="str">
        <f>IF(AV53="","",VLOOKUP(AV53,'シフト記号表（勤務時間帯）'!$C$6:$K$35,9,FALSE))</f>
        <v/>
      </c>
      <c r="AW54" s="216" t="str">
        <f>IF(AW53="","",VLOOKUP(AW53,'シフト記号表（勤務時間帯）'!$C$6:$K$35,9,FALSE))</f>
        <v/>
      </c>
      <c r="AX54" s="649">
        <f>IF($BB$3="４週",SUM(S54:AT54),IF($BB$3="暦月",SUM(S54:AW54),""))</f>
        <v>0</v>
      </c>
      <c r="AY54" s="650"/>
      <c r="AZ54" s="651">
        <f>IF($BB$3="４週",AX54/4,IF($BB$3="暦月",'通所介護（職員13名以下用）'!AX54/('通所介護（職員13名以下用）'!#REF!/7),""))</f>
        <v>0</v>
      </c>
      <c r="BA54" s="652"/>
      <c r="BB54" s="642"/>
      <c r="BC54" s="603"/>
      <c r="BD54" s="603"/>
      <c r="BE54" s="603"/>
      <c r="BF54" s="604"/>
    </row>
    <row r="55" spans="2:58" ht="20.25" customHeight="1" x14ac:dyDescent="0.15">
      <c r="B55" s="686"/>
      <c r="C55" s="709"/>
      <c r="D55" s="710"/>
      <c r="E55" s="711"/>
      <c r="F55" s="102">
        <f>C53</f>
        <v>0</v>
      </c>
      <c r="G55" s="594"/>
      <c r="H55" s="598"/>
      <c r="I55" s="596"/>
      <c r="J55" s="596"/>
      <c r="K55" s="597"/>
      <c r="L55" s="605"/>
      <c r="M55" s="606"/>
      <c r="N55" s="606"/>
      <c r="O55" s="607"/>
      <c r="P55" s="683" t="s">
        <v>151</v>
      </c>
      <c r="Q55" s="684"/>
      <c r="R55" s="685"/>
      <c r="S55" s="218" t="str">
        <f>IF(S53="","",VLOOKUP(S53,'シフト記号表（勤務時間帯）'!$C$6:$U$35,19,FALSE))</f>
        <v/>
      </c>
      <c r="T55" s="219" t="str">
        <f>IF(T53="","",VLOOKUP(T53,'シフト記号表（勤務時間帯）'!$C$6:$U$35,19,FALSE))</f>
        <v/>
      </c>
      <c r="U55" s="219" t="str">
        <f>IF(U53="","",VLOOKUP(U53,'シフト記号表（勤務時間帯）'!$C$6:$U$35,19,FALSE))</f>
        <v/>
      </c>
      <c r="V55" s="219" t="str">
        <f>IF(V53="","",VLOOKUP(V53,'シフト記号表（勤務時間帯）'!$C$6:$U$35,19,FALSE))</f>
        <v/>
      </c>
      <c r="W55" s="219" t="str">
        <f>IF(W53="","",VLOOKUP(W53,'シフト記号表（勤務時間帯）'!$C$6:$U$35,19,FALSE))</f>
        <v/>
      </c>
      <c r="X55" s="219" t="str">
        <f>IF(X53="","",VLOOKUP(X53,'シフト記号表（勤務時間帯）'!$C$6:$U$35,19,FALSE))</f>
        <v/>
      </c>
      <c r="Y55" s="220" t="str">
        <f>IF(Y53="","",VLOOKUP(Y53,'シフト記号表（勤務時間帯）'!$C$6:$U$35,19,FALSE))</f>
        <v/>
      </c>
      <c r="Z55" s="218" t="str">
        <f>IF(Z53="","",VLOOKUP(Z53,'シフト記号表（勤務時間帯）'!$C$6:$U$35,19,FALSE))</f>
        <v/>
      </c>
      <c r="AA55" s="219" t="str">
        <f>IF(AA53="","",VLOOKUP(AA53,'シフト記号表（勤務時間帯）'!$C$6:$U$35,19,FALSE))</f>
        <v/>
      </c>
      <c r="AB55" s="219" t="str">
        <f>IF(AB53="","",VLOOKUP(AB53,'シフト記号表（勤務時間帯）'!$C$6:$U$35,19,FALSE))</f>
        <v/>
      </c>
      <c r="AC55" s="219" t="str">
        <f>IF(AC53="","",VLOOKUP(AC53,'シフト記号表（勤務時間帯）'!$C$6:$U$35,19,FALSE))</f>
        <v/>
      </c>
      <c r="AD55" s="219" t="str">
        <f>IF(AD53="","",VLOOKUP(AD53,'シフト記号表（勤務時間帯）'!$C$6:$U$35,19,FALSE))</f>
        <v/>
      </c>
      <c r="AE55" s="219" t="str">
        <f>IF(AE53="","",VLOOKUP(AE53,'シフト記号表（勤務時間帯）'!$C$6:$U$35,19,FALSE))</f>
        <v/>
      </c>
      <c r="AF55" s="220" t="str">
        <f>IF(AF53="","",VLOOKUP(AF53,'シフト記号表（勤務時間帯）'!$C$6:$U$35,19,FALSE))</f>
        <v/>
      </c>
      <c r="AG55" s="218" t="str">
        <f>IF(AG53="","",VLOOKUP(AG53,'シフト記号表（勤務時間帯）'!$C$6:$U$35,19,FALSE))</f>
        <v/>
      </c>
      <c r="AH55" s="219" t="str">
        <f>IF(AH53="","",VLOOKUP(AH53,'シフト記号表（勤務時間帯）'!$C$6:$U$35,19,FALSE))</f>
        <v/>
      </c>
      <c r="AI55" s="219" t="str">
        <f>IF(AI53="","",VLOOKUP(AI53,'シフト記号表（勤務時間帯）'!$C$6:$U$35,19,FALSE))</f>
        <v/>
      </c>
      <c r="AJ55" s="219" t="str">
        <f>IF(AJ53="","",VLOOKUP(AJ53,'シフト記号表（勤務時間帯）'!$C$6:$U$35,19,FALSE))</f>
        <v/>
      </c>
      <c r="AK55" s="219" t="str">
        <f>IF(AK53="","",VLOOKUP(AK53,'シフト記号表（勤務時間帯）'!$C$6:$U$35,19,FALSE))</f>
        <v/>
      </c>
      <c r="AL55" s="219" t="str">
        <f>IF(AL53="","",VLOOKUP(AL53,'シフト記号表（勤務時間帯）'!$C$6:$U$35,19,FALSE))</f>
        <v/>
      </c>
      <c r="AM55" s="220" t="str">
        <f>IF(AM53="","",VLOOKUP(AM53,'シフト記号表（勤務時間帯）'!$C$6:$U$35,19,FALSE))</f>
        <v/>
      </c>
      <c r="AN55" s="218" t="str">
        <f>IF(AN53="","",VLOOKUP(AN53,'シフト記号表（勤務時間帯）'!$C$6:$U$35,19,FALSE))</f>
        <v/>
      </c>
      <c r="AO55" s="219" t="str">
        <f>IF(AO53="","",VLOOKUP(AO53,'シフト記号表（勤務時間帯）'!$C$6:$U$35,19,FALSE))</f>
        <v/>
      </c>
      <c r="AP55" s="219" t="str">
        <f>IF(AP53="","",VLOOKUP(AP53,'シフト記号表（勤務時間帯）'!$C$6:$U$35,19,FALSE))</f>
        <v/>
      </c>
      <c r="AQ55" s="219" t="str">
        <f>IF(AQ53="","",VLOOKUP(AQ53,'シフト記号表（勤務時間帯）'!$C$6:$U$35,19,FALSE))</f>
        <v/>
      </c>
      <c r="AR55" s="219" t="str">
        <f>IF(AR53="","",VLOOKUP(AR53,'シフト記号表（勤務時間帯）'!$C$6:$U$35,19,FALSE))</f>
        <v/>
      </c>
      <c r="AS55" s="219" t="str">
        <f>IF(AS53="","",VLOOKUP(AS53,'シフト記号表（勤務時間帯）'!$C$6:$U$35,19,FALSE))</f>
        <v/>
      </c>
      <c r="AT55" s="220" t="str">
        <f>IF(AT53="","",VLOOKUP(AT53,'シフト記号表（勤務時間帯）'!$C$6:$U$35,19,FALSE))</f>
        <v/>
      </c>
      <c r="AU55" s="218" t="str">
        <f>IF(AU53="","",VLOOKUP(AU53,'シフト記号表（勤務時間帯）'!$C$6:$U$35,19,FALSE))</f>
        <v/>
      </c>
      <c r="AV55" s="219" t="str">
        <f>IF(AV53="","",VLOOKUP(AV53,'シフト記号表（勤務時間帯）'!$C$6:$U$35,19,FALSE))</f>
        <v/>
      </c>
      <c r="AW55" s="219" t="str">
        <f>IF(AW53="","",VLOOKUP(AW53,'シフト記号表（勤務時間帯）'!$C$6:$U$35,19,FALSE))</f>
        <v/>
      </c>
      <c r="AX55" s="656">
        <f>IF($BB$3="４週",SUM(S55:AT55),IF($BB$3="暦月",SUM(S55:AW55),""))</f>
        <v>0</v>
      </c>
      <c r="AY55" s="657"/>
      <c r="AZ55" s="658">
        <f>IF($BB$3="４週",AX55/4,IF($BB$3="暦月",'通所介護（職員13名以下用）'!AX55/('通所介護（職員13名以下用）'!#REF!/7),""))</f>
        <v>0</v>
      </c>
      <c r="BA55" s="659"/>
      <c r="BB55" s="702"/>
      <c r="BC55" s="606"/>
      <c r="BD55" s="606"/>
      <c r="BE55" s="606"/>
      <c r="BF55" s="607"/>
    </row>
    <row r="56" spans="2:58" ht="20.25" customHeight="1" x14ac:dyDescent="0.15">
      <c r="B56" s="686">
        <f>B53+1</f>
        <v>13</v>
      </c>
      <c r="C56" s="688"/>
      <c r="D56" s="689"/>
      <c r="E56" s="690"/>
      <c r="F56" s="110"/>
      <c r="G56" s="592"/>
      <c r="H56" s="595"/>
      <c r="I56" s="596"/>
      <c r="J56" s="596"/>
      <c r="K56" s="597"/>
      <c r="L56" s="599"/>
      <c r="M56" s="600"/>
      <c r="N56" s="600"/>
      <c r="O56" s="601"/>
      <c r="P56" s="608" t="s">
        <v>147</v>
      </c>
      <c r="Q56" s="609"/>
      <c r="R56" s="610"/>
      <c r="S56" s="99"/>
      <c r="T56" s="100"/>
      <c r="U56" s="100"/>
      <c r="V56" s="100"/>
      <c r="W56" s="100"/>
      <c r="X56" s="100"/>
      <c r="Y56" s="101"/>
      <c r="Z56" s="99"/>
      <c r="AA56" s="100"/>
      <c r="AB56" s="100"/>
      <c r="AC56" s="100"/>
      <c r="AD56" s="100"/>
      <c r="AE56" s="100"/>
      <c r="AF56" s="101"/>
      <c r="AG56" s="99"/>
      <c r="AH56" s="100"/>
      <c r="AI56" s="100"/>
      <c r="AJ56" s="100"/>
      <c r="AK56" s="100"/>
      <c r="AL56" s="100"/>
      <c r="AM56" s="101"/>
      <c r="AN56" s="99"/>
      <c r="AO56" s="100"/>
      <c r="AP56" s="100"/>
      <c r="AQ56" s="100"/>
      <c r="AR56" s="100"/>
      <c r="AS56" s="100"/>
      <c r="AT56" s="101"/>
      <c r="AU56" s="99"/>
      <c r="AV56" s="100"/>
      <c r="AW56" s="100"/>
      <c r="AX56" s="637"/>
      <c r="AY56" s="638"/>
      <c r="AZ56" s="639"/>
      <c r="BA56" s="640"/>
      <c r="BB56" s="641"/>
      <c r="BC56" s="600"/>
      <c r="BD56" s="600"/>
      <c r="BE56" s="600"/>
      <c r="BF56" s="601"/>
    </row>
    <row r="57" spans="2:58" ht="20.25" customHeight="1" x14ac:dyDescent="0.15">
      <c r="B57" s="686"/>
      <c r="C57" s="691"/>
      <c r="D57" s="692"/>
      <c r="E57" s="693"/>
      <c r="F57" s="102"/>
      <c r="G57" s="593"/>
      <c r="H57" s="598"/>
      <c r="I57" s="596"/>
      <c r="J57" s="596"/>
      <c r="K57" s="597"/>
      <c r="L57" s="602"/>
      <c r="M57" s="603"/>
      <c r="N57" s="603"/>
      <c r="O57" s="604"/>
      <c r="P57" s="646" t="s">
        <v>150</v>
      </c>
      <c r="Q57" s="647"/>
      <c r="R57" s="648"/>
      <c r="S57" s="215" t="str">
        <f>IF(S56="","",VLOOKUP(S56,'シフト記号表（勤務時間帯）'!$C$6:$K$35,9,FALSE))</f>
        <v/>
      </c>
      <c r="T57" s="216" t="str">
        <f>IF(T56="","",VLOOKUP(T56,'シフト記号表（勤務時間帯）'!$C$6:$K$35,9,FALSE))</f>
        <v/>
      </c>
      <c r="U57" s="216" t="str">
        <f>IF(U56="","",VLOOKUP(U56,'シフト記号表（勤務時間帯）'!$C$6:$K$35,9,FALSE))</f>
        <v/>
      </c>
      <c r="V57" s="216" t="str">
        <f>IF(V56="","",VLOOKUP(V56,'シフト記号表（勤務時間帯）'!$C$6:$K$35,9,FALSE))</f>
        <v/>
      </c>
      <c r="W57" s="216" t="str">
        <f>IF(W56="","",VLOOKUP(W56,'シフト記号表（勤務時間帯）'!$C$6:$K$35,9,FALSE))</f>
        <v/>
      </c>
      <c r="X57" s="216" t="str">
        <f>IF(X56="","",VLOOKUP(X56,'シフト記号表（勤務時間帯）'!$C$6:$K$35,9,FALSE))</f>
        <v/>
      </c>
      <c r="Y57" s="217" t="str">
        <f>IF(Y56="","",VLOOKUP(Y56,'シフト記号表（勤務時間帯）'!$C$6:$K$35,9,FALSE))</f>
        <v/>
      </c>
      <c r="Z57" s="215" t="str">
        <f>IF(Z56="","",VLOOKUP(Z56,'シフト記号表（勤務時間帯）'!$C$6:$K$35,9,FALSE))</f>
        <v/>
      </c>
      <c r="AA57" s="216" t="str">
        <f>IF(AA56="","",VLOOKUP(AA56,'シフト記号表（勤務時間帯）'!$C$6:$K$35,9,FALSE))</f>
        <v/>
      </c>
      <c r="AB57" s="216" t="str">
        <f>IF(AB56="","",VLOOKUP(AB56,'シフト記号表（勤務時間帯）'!$C$6:$K$35,9,FALSE))</f>
        <v/>
      </c>
      <c r="AC57" s="216" t="str">
        <f>IF(AC56="","",VLOOKUP(AC56,'シフト記号表（勤務時間帯）'!$C$6:$K$35,9,FALSE))</f>
        <v/>
      </c>
      <c r="AD57" s="216" t="str">
        <f>IF(AD56="","",VLOOKUP(AD56,'シフト記号表（勤務時間帯）'!$C$6:$K$35,9,FALSE))</f>
        <v/>
      </c>
      <c r="AE57" s="216" t="str">
        <f>IF(AE56="","",VLOOKUP(AE56,'シフト記号表（勤務時間帯）'!$C$6:$K$35,9,FALSE))</f>
        <v/>
      </c>
      <c r="AF57" s="217" t="str">
        <f>IF(AF56="","",VLOOKUP(AF56,'シフト記号表（勤務時間帯）'!$C$6:$K$35,9,FALSE))</f>
        <v/>
      </c>
      <c r="AG57" s="215" t="str">
        <f>IF(AG56="","",VLOOKUP(AG56,'シフト記号表（勤務時間帯）'!$C$6:$K$35,9,FALSE))</f>
        <v/>
      </c>
      <c r="AH57" s="216" t="str">
        <f>IF(AH56="","",VLOOKUP(AH56,'シフト記号表（勤務時間帯）'!$C$6:$K$35,9,FALSE))</f>
        <v/>
      </c>
      <c r="AI57" s="216" t="str">
        <f>IF(AI56="","",VLOOKUP(AI56,'シフト記号表（勤務時間帯）'!$C$6:$K$35,9,FALSE))</f>
        <v/>
      </c>
      <c r="AJ57" s="216" t="str">
        <f>IF(AJ56="","",VLOOKUP(AJ56,'シフト記号表（勤務時間帯）'!$C$6:$K$35,9,FALSE))</f>
        <v/>
      </c>
      <c r="AK57" s="216" t="str">
        <f>IF(AK56="","",VLOOKUP(AK56,'シフト記号表（勤務時間帯）'!$C$6:$K$35,9,FALSE))</f>
        <v/>
      </c>
      <c r="AL57" s="216" t="str">
        <f>IF(AL56="","",VLOOKUP(AL56,'シフト記号表（勤務時間帯）'!$C$6:$K$35,9,FALSE))</f>
        <v/>
      </c>
      <c r="AM57" s="217" t="str">
        <f>IF(AM56="","",VLOOKUP(AM56,'シフト記号表（勤務時間帯）'!$C$6:$K$35,9,FALSE))</f>
        <v/>
      </c>
      <c r="AN57" s="215" t="str">
        <f>IF(AN56="","",VLOOKUP(AN56,'シフト記号表（勤務時間帯）'!$C$6:$K$35,9,FALSE))</f>
        <v/>
      </c>
      <c r="AO57" s="216" t="str">
        <f>IF(AO56="","",VLOOKUP(AO56,'シフト記号表（勤務時間帯）'!$C$6:$K$35,9,FALSE))</f>
        <v/>
      </c>
      <c r="AP57" s="216" t="str">
        <f>IF(AP56="","",VLOOKUP(AP56,'シフト記号表（勤務時間帯）'!$C$6:$K$35,9,FALSE))</f>
        <v/>
      </c>
      <c r="AQ57" s="216" t="str">
        <f>IF(AQ56="","",VLOOKUP(AQ56,'シフト記号表（勤務時間帯）'!$C$6:$K$35,9,FALSE))</f>
        <v/>
      </c>
      <c r="AR57" s="216" t="str">
        <f>IF(AR56="","",VLOOKUP(AR56,'シフト記号表（勤務時間帯）'!$C$6:$K$35,9,FALSE))</f>
        <v/>
      </c>
      <c r="AS57" s="216" t="str">
        <f>IF(AS56="","",VLOOKUP(AS56,'シフト記号表（勤務時間帯）'!$C$6:$K$35,9,FALSE))</f>
        <v/>
      </c>
      <c r="AT57" s="217" t="str">
        <f>IF(AT56="","",VLOOKUP(AT56,'シフト記号表（勤務時間帯）'!$C$6:$K$35,9,FALSE))</f>
        <v/>
      </c>
      <c r="AU57" s="215" t="str">
        <f>IF(AU56="","",VLOOKUP(AU56,'シフト記号表（勤務時間帯）'!$C$6:$K$35,9,FALSE))</f>
        <v/>
      </c>
      <c r="AV57" s="216" t="str">
        <f>IF(AV56="","",VLOOKUP(AV56,'シフト記号表（勤務時間帯）'!$C$6:$K$35,9,FALSE))</f>
        <v/>
      </c>
      <c r="AW57" s="216" t="str">
        <f>IF(AW56="","",VLOOKUP(AW56,'シフト記号表（勤務時間帯）'!$C$6:$K$35,9,FALSE))</f>
        <v/>
      </c>
      <c r="AX57" s="649">
        <f>IF($BB$3="４週",SUM(S57:AT57),IF($BB$3="暦月",SUM(S57:AW57),""))</f>
        <v>0</v>
      </c>
      <c r="AY57" s="650"/>
      <c r="AZ57" s="651">
        <f>IF($BB$3="４週",AX57/4,IF($BB$3="暦月",'通所介護（職員13名以下用）'!AX57/('通所介護（職員13名以下用）'!#REF!/7),""))</f>
        <v>0</v>
      </c>
      <c r="BA57" s="652"/>
      <c r="BB57" s="642"/>
      <c r="BC57" s="603"/>
      <c r="BD57" s="603"/>
      <c r="BE57" s="603"/>
      <c r="BF57" s="604"/>
    </row>
    <row r="58" spans="2:58" ht="20.25" customHeight="1" thickBot="1" x14ac:dyDescent="0.2">
      <c r="B58" s="687"/>
      <c r="C58" s="694"/>
      <c r="D58" s="695"/>
      <c r="E58" s="696"/>
      <c r="F58" s="111">
        <f>C56</f>
        <v>0</v>
      </c>
      <c r="G58" s="697"/>
      <c r="H58" s="698"/>
      <c r="I58" s="699"/>
      <c r="J58" s="699"/>
      <c r="K58" s="700"/>
      <c r="L58" s="701"/>
      <c r="M58" s="644"/>
      <c r="N58" s="644"/>
      <c r="O58" s="645"/>
      <c r="P58" s="653" t="s">
        <v>151</v>
      </c>
      <c r="Q58" s="654"/>
      <c r="R58" s="655"/>
      <c r="S58" s="218" t="str">
        <f>IF(S56="","",VLOOKUP(S56,'シフト記号表（勤務時間帯）'!$C$6:$U$35,19,FALSE))</f>
        <v/>
      </c>
      <c r="T58" s="219" t="str">
        <f>IF(T56="","",VLOOKUP(T56,'シフト記号表（勤務時間帯）'!$C$6:$U$35,19,FALSE))</f>
        <v/>
      </c>
      <c r="U58" s="219" t="str">
        <f>IF(U56="","",VLOOKUP(U56,'シフト記号表（勤務時間帯）'!$C$6:$U$35,19,FALSE))</f>
        <v/>
      </c>
      <c r="V58" s="219" t="str">
        <f>IF(V56="","",VLOOKUP(V56,'シフト記号表（勤務時間帯）'!$C$6:$U$35,19,FALSE))</f>
        <v/>
      </c>
      <c r="W58" s="219" t="str">
        <f>IF(W56="","",VLOOKUP(W56,'シフト記号表（勤務時間帯）'!$C$6:$U$35,19,FALSE))</f>
        <v/>
      </c>
      <c r="X58" s="219" t="str">
        <f>IF(X56="","",VLOOKUP(X56,'シフト記号表（勤務時間帯）'!$C$6:$U$35,19,FALSE))</f>
        <v/>
      </c>
      <c r="Y58" s="220" t="str">
        <f>IF(Y56="","",VLOOKUP(Y56,'シフト記号表（勤務時間帯）'!$C$6:$U$35,19,FALSE))</f>
        <v/>
      </c>
      <c r="Z58" s="218" t="str">
        <f>IF(Z56="","",VLOOKUP(Z56,'シフト記号表（勤務時間帯）'!$C$6:$U$35,19,FALSE))</f>
        <v/>
      </c>
      <c r="AA58" s="219" t="str">
        <f>IF(AA56="","",VLOOKUP(AA56,'シフト記号表（勤務時間帯）'!$C$6:$U$35,19,FALSE))</f>
        <v/>
      </c>
      <c r="AB58" s="219" t="str">
        <f>IF(AB56="","",VLOOKUP(AB56,'シフト記号表（勤務時間帯）'!$C$6:$U$35,19,FALSE))</f>
        <v/>
      </c>
      <c r="AC58" s="219" t="str">
        <f>IF(AC56="","",VLOOKUP(AC56,'シフト記号表（勤務時間帯）'!$C$6:$U$35,19,FALSE))</f>
        <v/>
      </c>
      <c r="AD58" s="219" t="str">
        <f>IF(AD56="","",VLOOKUP(AD56,'シフト記号表（勤務時間帯）'!$C$6:$U$35,19,FALSE))</f>
        <v/>
      </c>
      <c r="AE58" s="219" t="str">
        <f>IF(AE56="","",VLOOKUP(AE56,'シフト記号表（勤務時間帯）'!$C$6:$U$35,19,FALSE))</f>
        <v/>
      </c>
      <c r="AF58" s="220" t="str">
        <f>IF(AF56="","",VLOOKUP(AF56,'シフト記号表（勤務時間帯）'!$C$6:$U$35,19,FALSE))</f>
        <v/>
      </c>
      <c r="AG58" s="218" t="str">
        <f>IF(AG56="","",VLOOKUP(AG56,'シフト記号表（勤務時間帯）'!$C$6:$U$35,19,FALSE))</f>
        <v/>
      </c>
      <c r="AH58" s="219" t="str">
        <f>IF(AH56="","",VLOOKUP(AH56,'シフト記号表（勤務時間帯）'!$C$6:$U$35,19,FALSE))</f>
        <v/>
      </c>
      <c r="AI58" s="219" t="str">
        <f>IF(AI56="","",VLOOKUP(AI56,'シフト記号表（勤務時間帯）'!$C$6:$U$35,19,FALSE))</f>
        <v/>
      </c>
      <c r="AJ58" s="219" t="str">
        <f>IF(AJ56="","",VLOOKUP(AJ56,'シフト記号表（勤務時間帯）'!$C$6:$U$35,19,FALSE))</f>
        <v/>
      </c>
      <c r="AK58" s="219" t="str">
        <f>IF(AK56="","",VLOOKUP(AK56,'シフト記号表（勤務時間帯）'!$C$6:$U$35,19,FALSE))</f>
        <v/>
      </c>
      <c r="AL58" s="219" t="str">
        <f>IF(AL56="","",VLOOKUP(AL56,'シフト記号表（勤務時間帯）'!$C$6:$U$35,19,FALSE))</f>
        <v/>
      </c>
      <c r="AM58" s="220" t="str">
        <f>IF(AM56="","",VLOOKUP(AM56,'シフト記号表（勤務時間帯）'!$C$6:$U$35,19,FALSE))</f>
        <v/>
      </c>
      <c r="AN58" s="218" t="str">
        <f>IF(AN56="","",VLOOKUP(AN56,'シフト記号表（勤務時間帯）'!$C$6:$U$35,19,FALSE))</f>
        <v/>
      </c>
      <c r="AO58" s="219" t="str">
        <f>IF(AO56="","",VLOOKUP(AO56,'シフト記号表（勤務時間帯）'!$C$6:$U$35,19,FALSE))</f>
        <v/>
      </c>
      <c r="AP58" s="219" t="str">
        <f>IF(AP56="","",VLOOKUP(AP56,'シフト記号表（勤務時間帯）'!$C$6:$U$35,19,FALSE))</f>
        <v/>
      </c>
      <c r="AQ58" s="219" t="str">
        <f>IF(AQ56="","",VLOOKUP(AQ56,'シフト記号表（勤務時間帯）'!$C$6:$U$35,19,FALSE))</f>
        <v/>
      </c>
      <c r="AR58" s="219" t="str">
        <f>IF(AR56="","",VLOOKUP(AR56,'シフト記号表（勤務時間帯）'!$C$6:$U$35,19,FALSE))</f>
        <v/>
      </c>
      <c r="AS58" s="219" t="str">
        <f>IF(AS56="","",VLOOKUP(AS56,'シフト記号表（勤務時間帯）'!$C$6:$U$35,19,FALSE))</f>
        <v/>
      </c>
      <c r="AT58" s="220" t="str">
        <f>IF(AT56="","",VLOOKUP(AT56,'シフト記号表（勤務時間帯）'!$C$6:$U$35,19,FALSE))</f>
        <v/>
      </c>
      <c r="AU58" s="218" t="str">
        <f>IF(AU56="","",VLOOKUP(AU56,'シフト記号表（勤務時間帯）'!$C$6:$U$35,19,FALSE))</f>
        <v/>
      </c>
      <c r="AV58" s="219" t="str">
        <f>IF(AV56="","",VLOOKUP(AV56,'シフト記号表（勤務時間帯）'!$C$6:$U$35,19,FALSE))</f>
        <v/>
      </c>
      <c r="AW58" s="219" t="str">
        <f>IF(AW56="","",VLOOKUP(AW56,'シフト記号表（勤務時間帯）'!$C$6:$U$35,19,FALSE))</f>
        <v/>
      </c>
      <c r="AX58" s="656">
        <f>IF($BB$3="４週",SUM(S58:AT58),IF($BB$3="暦月",SUM(S58:AW58),""))</f>
        <v>0</v>
      </c>
      <c r="AY58" s="657"/>
      <c r="AZ58" s="658">
        <f>IF($BB$3="４週",AX58/4,IF($BB$3="暦月",'通所介護（職員13名以下用）'!AX58/('通所介護（職員13名以下用）'!#REF!/7),""))</f>
        <v>0</v>
      </c>
      <c r="BA58" s="659"/>
      <c r="BB58" s="643"/>
      <c r="BC58" s="644"/>
      <c r="BD58" s="644"/>
      <c r="BE58" s="644"/>
      <c r="BF58" s="645"/>
    </row>
    <row r="59" spans="2:58" s="223" customFormat="1" ht="6" customHeight="1" thickBot="1" x14ac:dyDescent="0.2">
      <c r="B59" s="224"/>
      <c r="C59" s="225"/>
      <c r="D59" s="225"/>
      <c r="E59" s="225"/>
      <c r="F59" s="226"/>
      <c r="G59" s="226"/>
      <c r="H59" s="227"/>
      <c r="I59" s="227"/>
      <c r="J59" s="227"/>
      <c r="K59" s="227"/>
      <c r="L59" s="226"/>
      <c r="M59" s="226"/>
      <c r="N59" s="226"/>
      <c r="O59" s="226"/>
      <c r="P59" s="228"/>
      <c r="Q59" s="228"/>
      <c r="R59" s="228"/>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62"/>
      <c r="AY59" s="262"/>
      <c r="AZ59" s="262"/>
      <c r="BA59" s="262"/>
      <c r="BB59" s="226"/>
      <c r="BC59" s="226"/>
      <c r="BD59" s="226"/>
      <c r="BE59" s="226"/>
      <c r="BF59" s="231"/>
    </row>
    <row r="60" spans="2:58" ht="20.100000000000001" customHeight="1" x14ac:dyDescent="0.15">
      <c r="B60" s="232"/>
      <c r="C60" s="233"/>
      <c r="D60" s="233"/>
      <c r="E60" s="233"/>
      <c r="F60" s="233"/>
      <c r="G60" s="588" t="s">
        <v>174</v>
      </c>
      <c r="H60" s="588"/>
      <c r="I60" s="588"/>
      <c r="J60" s="588"/>
      <c r="K60" s="588"/>
      <c r="L60" s="588"/>
      <c r="M60" s="588"/>
      <c r="N60" s="588"/>
      <c r="O60" s="588"/>
      <c r="P60" s="588"/>
      <c r="Q60" s="588"/>
      <c r="R60" s="589"/>
      <c r="S60" s="234" t="str">
        <f>IF(SUMIF($F$20:$F$58, "生活相談員", S20:S58)=0,"",SUMIF($F$20:$F$58,"生活相談員",S20:S58))</f>
        <v/>
      </c>
      <c r="T60" s="235" t="str">
        <f t="shared" ref="T60:AW60" si="0">IF(SUMIF($F$20:$F$58, "生活相談員", T20:T58)=0,"",SUMIF($F$20:$F$58,"生活相談員",T20:T58))</f>
        <v/>
      </c>
      <c r="U60" s="235" t="str">
        <f t="shared" si="0"/>
        <v/>
      </c>
      <c r="V60" s="235" t="str">
        <f t="shared" si="0"/>
        <v/>
      </c>
      <c r="W60" s="235" t="str">
        <f t="shared" si="0"/>
        <v/>
      </c>
      <c r="X60" s="235" t="str">
        <f t="shared" si="0"/>
        <v/>
      </c>
      <c r="Y60" s="236" t="str">
        <f t="shared" si="0"/>
        <v/>
      </c>
      <c r="Z60" s="234" t="str">
        <f t="shared" si="0"/>
        <v/>
      </c>
      <c r="AA60" s="235" t="str">
        <f t="shared" si="0"/>
        <v/>
      </c>
      <c r="AB60" s="235" t="str">
        <f t="shared" si="0"/>
        <v/>
      </c>
      <c r="AC60" s="235" t="str">
        <f t="shared" si="0"/>
        <v/>
      </c>
      <c r="AD60" s="235" t="str">
        <f t="shared" si="0"/>
        <v/>
      </c>
      <c r="AE60" s="235" t="str">
        <f t="shared" si="0"/>
        <v/>
      </c>
      <c r="AF60" s="236" t="str">
        <f t="shared" si="0"/>
        <v/>
      </c>
      <c r="AG60" s="234" t="str">
        <f t="shared" si="0"/>
        <v/>
      </c>
      <c r="AH60" s="235" t="str">
        <f t="shared" si="0"/>
        <v/>
      </c>
      <c r="AI60" s="235" t="str">
        <f t="shared" si="0"/>
        <v/>
      </c>
      <c r="AJ60" s="235" t="str">
        <f t="shared" si="0"/>
        <v/>
      </c>
      <c r="AK60" s="235" t="str">
        <f t="shared" si="0"/>
        <v/>
      </c>
      <c r="AL60" s="235" t="str">
        <f t="shared" si="0"/>
        <v/>
      </c>
      <c r="AM60" s="236" t="str">
        <f t="shared" si="0"/>
        <v/>
      </c>
      <c r="AN60" s="234" t="str">
        <f t="shared" si="0"/>
        <v/>
      </c>
      <c r="AO60" s="235" t="str">
        <f t="shared" si="0"/>
        <v/>
      </c>
      <c r="AP60" s="235" t="str">
        <f t="shared" si="0"/>
        <v/>
      </c>
      <c r="AQ60" s="235" t="str">
        <f t="shared" si="0"/>
        <v/>
      </c>
      <c r="AR60" s="235" t="str">
        <f t="shared" si="0"/>
        <v/>
      </c>
      <c r="AS60" s="235" t="str">
        <f t="shared" si="0"/>
        <v/>
      </c>
      <c r="AT60" s="236" t="str">
        <f t="shared" si="0"/>
        <v/>
      </c>
      <c r="AU60" s="234" t="str">
        <f t="shared" si="0"/>
        <v/>
      </c>
      <c r="AV60" s="235" t="str">
        <f t="shared" si="0"/>
        <v/>
      </c>
      <c r="AW60" s="236" t="str">
        <f t="shared" si="0"/>
        <v/>
      </c>
      <c r="AX60" s="590" t="str">
        <f>IF(SUMIF($F$20:$F$58, "生活相談員", AX20:AY58)=0,"",SUMIF($F$20:$F$58,"生活相談員",AX20:AY58))</f>
        <v/>
      </c>
      <c r="AY60" s="591"/>
      <c r="AZ60" s="611" t="str">
        <f>IF(AX60="","",IF($BB$3="４週",AX60/4,IF($BB$3="暦月",AX60/('通所介護（職員13名以下用）'!#REF!/7),"")))</f>
        <v/>
      </c>
      <c r="BA60" s="612"/>
      <c r="BB60" s="613"/>
      <c r="BC60" s="614"/>
      <c r="BD60" s="614"/>
      <c r="BE60" s="614"/>
      <c r="BF60" s="615"/>
    </row>
    <row r="61" spans="2:58" ht="20.25" customHeight="1" x14ac:dyDescent="0.15">
      <c r="B61" s="237"/>
      <c r="C61" s="238"/>
      <c r="D61" s="238"/>
      <c r="E61" s="238"/>
      <c r="F61" s="238"/>
      <c r="G61" s="622" t="s">
        <v>175</v>
      </c>
      <c r="H61" s="622"/>
      <c r="I61" s="622"/>
      <c r="J61" s="622"/>
      <c r="K61" s="622"/>
      <c r="L61" s="622"/>
      <c r="M61" s="622"/>
      <c r="N61" s="622"/>
      <c r="O61" s="622"/>
      <c r="P61" s="622"/>
      <c r="Q61" s="622"/>
      <c r="R61" s="623"/>
      <c r="S61" s="239" t="str">
        <f>IF(SUMIF($F$20:$F$58, "介護職員", S20:S58)=0,"",SUMIF($F$20:$F$58, "介護職員", S20:S58))</f>
        <v/>
      </c>
      <c r="T61" s="240" t="str">
        <f t="shared" ref="T61:AW61" si="1">IF(SUMIF($F$20:$F$58, "介護職員", T20:T58)=0,"",SUMIF($F$20:$F$58, "介護職員", T20:T58))</f>
        <v/>
      </c>
      <c r="U61" s="240" t="str">
        <f t="shared" si="1"/>
        <v/>
      </c>
      <c r="V61" s="240" t="str">
        <f t="shared" si="1"/>
        <v/>
      </c>
      <c r="W61" s="240" t="str">
        <f t="shared" si="1"/>
        <v/>
      </c>
      <c r="X61" s="240" t="str">
        <f t="shared" si="1"/>
        <v/>
      </c>
      <c r="Y61" s="241" t="str">
        <f t="shared" si="1"/>
        <v/>
      </c>
      <c r="Z61" s="239" t="str">
        <f t="shared" si="1"/>
        <v/>
      </c>
      <c r="AA61" s="240" t="str">
        <f t="shared" si="1"/>
        <v/>
      </c>
      <c r="AB61" s="240" t="str">
        <f t="shared" si="1"/>
        <v/>
      </c>
      <c r="AC61" s="240" t="str">
        <f t="shared" si="1"/>
        <v/>
      </c>
      <c r="AD61" s="240" t="str">
        <f t="shared" si="1"/>
        <v/>
      </c>
      <c r="AE61" s="240" t="str">
        <f t="shared" si="1"/>
        <v/>
      </c>
      <c r="AF61" s="241" t="str">
        <f t="shared" si="1"/>
        <v/>
      </c>
      <c r="AG61" s="239" t="str">
        <f t="shared" si="1"/>
        <v/>
      </c>
      <c r="AH61" s="240" t="str">
        <f t="shared" si="1"/>
        <v/>
      </c>
      <c r="AI61" s="240" t="str">
        <f t="shared" si="1"/>
        <v/>
      </c>
      <c r="AJ61" s="240" t="str">
        <f t="shared" si="1"/>
        <v/>
      </c>
      <c r="AK61" s="240" t="str">
        <f t="shared" si="1"/>
        <v/>
      </c>
      <c r="AL61" s="240" t="str">
        <f>IF(SUMIF($F$20:$F$58, "介護職員", AL20:AL58)=0,"",SUMIF($F$20:$F$58, "介護職員", AL20:AL58))</f>
        <v/>
      </c>
      <c r="AM61" s="241" t="str">
        <f t="shared" si="1"/>
        <v/>
      </c>
      <c r="AN61" s="239" t="str">
        <f t="shared" si="1"/>
        <v/>
      </c>
      <c r="AO61" s="240" t="str">
        <f t="shared" si="1"/>
        <v/>
      </c>
      <c r="AP61" s="240" t="str">
        <f t="shared" si="1"/>
        <v/>
      </c>
      <c r="AQ61" s="240" t="str">
        <f t="shared" si="1"/>
        <v/>
      </c>
      <c r="AR61" s="240" t="str">
        <f t="shared" si="1"/>
        <v/>
      </c>
      <c r="AS61" s="240" t="str">
        <f t="shared" si="1"/>
        <v/>
      </c>
      <c r="AT61" s="241" t="str">
        <f t="shared" si="1"/>
        <v/>
      </c>
      <c r="AU61" s="239" t="str">
        <f t="shared" si="1"/>
        <v/>
      </c>
      <c r="AV61" s="240" t="str">
        <f>IF(SUMIF($F$20:$F$58, "介護職員", AV20:AV58)=0,"",SUMIF($F$20:$F$58, "介護職員", AV20:AV58))</f>
        <v/>
      </c>
      <c r="AW61" s="241" t="str">
        <f t="shared" si="1"/>
        <v/>
      </c>
      <c r="AX61" s="624" t="str">
        <f>IF(SUMIF($F$20:$F$58, "介護職員", AX20:AX58)=0,"",SUMIF($F$20:$F$58, "介護職員", AX20:AX58))</f>
        <v/>
      </c>
      <c r="AY61" s="625"/>
      <c r="AZ61" s="626" t="str">
        <f>IF(AX61="","",IF($BB$3="４週",AX61/4,IF($BB$3="暦月",AX61/('通所介護（職員13名以下用）'!#REF!/7),"")))</f>
        <v/>
      </c>
      <c r="BA61" s="627"/>
      <c r="BB61" s="616"/>
      <c r="BC61" s="617"/>
      <c r="BD61" s="617"/>
      <c r="BE61" s="617"/>
      <c r="BF61" s="618"/>
    </row>
    <row r="62" spans="2:58" ht="20.25" customHeight="1" x14ac:dyDescent="0.15">
      <c r="B62" s="237"/>
      <c r="C62" s="238"/>
      <c r="D62" s="238"/>
      <c r="E62" s="238"/>
      <c r="F62" s="238"/>
      <c r="G62" s="622" t="s">
        <v>228</v>
      </c>
      <c r="H62" s="622"/>
      <c r="I62" s="622"/>
      <c r="J62" s="622"/>
      <c r="K62" s="622"/>
      <c r="L62" s="622"/>
      <c r="M62" s="622"/>
      <c r="N62" s="622"/>
      <c r="O62" s="622"/>
      <c r="P62" s="622"/>
      <c r="Q62" s="622"/>
      <c r="R62" s="623"/>
      <c r="S62" s="130"/>
      <c r="T62" s="131"/>
      <c r="U62" s="131"/>
      <c r="V62" s="131"/>
      <c r="W62" s="131"/>
      <c r="X62" s="131"/>
      <c r="Y62" s="132"/>
      <c r="Z62" s="130"/>
      <c r="AA62" s="131"/>
      <c r="AB62" s="131"/>
      <c r="AC62" s="131"/>
      <c r="AD62" s="131"/>
      <c r="AE62" s="131"/>
      <c r="AF62" s="132"/>
      <c r="AG62" s="130"/>
      <c r="AH62" s="131"/>
      <c r="AI62" s="131"/>
      <c r="AJ62" s="131"/>
      <c r="AK62" s="131"/>
      <c r="AL62" s="131"/>
      <c r="AM62" s="132"/>
      <c r="AN62" s="130"/>
      <c r="AO62" s="131"/>
      <c r="AP62" s="131"/>
      <c r="AQ62" s="131"/>
      <c r="AR62" s="131"/>
      <c r="AS62" s="131"/>
      <c r="AT62" s="132"/>
      <c r="AU62" s="130"/>
      <c r="AV62" s="131"/>
      <c r="AW62" s="132"/>
      <c r="AX62" s="628"/>
      <c r="AY62" s="629"/>
      <c r="AZ62" s="629"/>
      <c r="BA62" s="630"/>
      <c r="BB62" s="616"/>
      <c r="BC62" s="617"/>
      <c r="BD62" s="617"/>
      <c r="BE62" s="617"/>
      <c r="BF62" s="618"/>
    </row>
    <row r="63" spans="2:58" ht="20.25" customHeight="1" x14ac:dyDescent="0.15">
      <c r="B63" s="237"/>
      <c r="C63" s="238"/>
      <c r="D63" s="238"/>
      <c r="E63" s="238"/>
      <c r="F63" s="238"/>
      <c r="G63" s="622" t="s">
        <v>177</v>
      </c>
      <c r="H63" s="622"/>
      <c r="I63" s="622"/>
      <c r="J63" s="622"/>
      <c r="K63" s="622"/>
      <c r="L63" s="622"/>
      <c r="M63" s="622"/>
      <c r="N63" s="622"/>
      <c r="O63" s="622"/>
      <c r="P63" s="622"/>
      <c r="Q63" s="622"/>
      <c r="R63" s="623"/>
      <c r="S63" s="130"/>
      <c r="T63" s="131"/>
      <c r="U63" s="131"/>
      <c r="V63" s="131"/>
      <c r="W63" s="131"/>
      <c r="X63" s="131"/>
      <c r="Y63" s="132"/>
      <c r="Z63" s="130"/>
      <c r="AA63" s="131"/>
      <c r="AB63" s="131"/>
      <c r="AC63" s="131"/>
      <c r="AD63" s="131"/>
      <c r="AE63" s="131"/>
      <c r="AF63" s="132"/>
      <c r="AG63" s="130"/>
      <c r="AH63" s="131"/>
      <c r="AI63" s="131"/>
      <c r="AJ63" s="131"/>
      <c r="AK63" s="131"/>
      <c r="AL63" s="131"/>
      <c r="AM63" s="132"/>
      <c r="AN63" s="130"/>
      <c r="AO63" s="131"/>
      <c r="AP63" s="131"/>
      <c r="AQ63" s="131"/>
      <c r="AR63" s="131"/>
      <c r="AS63" s="131"/>
      <c r="AT63" s="132"/>
      <c r="AU63" s="130"/>
      <c r="AV63" s="131"/>
      <c r="AW63" s="132"/>
      <c r="AX63" s="631"/>
      <c r="AY63" s="632"/>
      <c r="AZ63" s="632"/>
      <c r="BA63" s="633"/>
      <c r="BB63" s="616"/>
      <c r="BC63" s="617"/>
      <c r="BD63" s="617"/>
      <c r="BE63" s="617"/>
      <c r="BF63" s="618"/>
    </row>
    <row r="64" spans="2:58" ht="20.25" customHeight="1" thickBot="1" x14ac:dyDescent="0.2">
      <c r="B64" s="242"/>
      <c r="C64" s="243"/>
      <c r="D64" s="243"/>
      <c r="E64" s="243"/>
      <c r="F64" s="243"/>
      <c r="G64" s="660" t="s">
        <v>178</v>
      </c>
      <c r="H64" s="660"/>
      <c r="I64" s="660"/>
      <c r="J64" s="660"/>
      <c r="K64" s="660"/>
      <c r="L64" s="660"/>
      <c r="M64" s="660"/>
      <c r="N64" s="660"/>
      <c r="O64" s="660"/>
      <c r="P64" s="660"/>
      <c r="Q64" s="660"/>
      <c r="R64" s="661"/>
      <c r="S64" s="244" t="str">
        <f>IF(S63&lt;&gt;"",IF(S62&gt;15,((S62-15)/5+1)*S63,S63),"")</f>
        <v/>
      </c>
      <c r="T64" s="245" t="str">
        <f t="shared" ref="T64:AW64" si="2">IF(T63&lt;&gt;"",IF(T62&gt;15,((T62-15)/5+1)*T63,T63),"")</f>
        <v/>
      </c>
      <c r="U64" s="245" t="str">
        <f t="shared" si="2"/>
        <v/>
      </c>
      <c r="V64" s="245" t="str">
        <f t="shared" si="2"/>
        <v/>
      </c>
      <c r="W64" s="245" t="str">
        <f t="shared" si="2"/>
        <v/>
      </c>
      <c r="X64" s="245" t="str">
        <f t="shared" si="2"/>
        <v/>
      </c>
      <c r="Y64" s="246" t="str">
        <f t="shared" si="2"/>
        <v/>
      </c>
      <c r="Z64" s="244" t="str">
        <f t="shared" si="2"/>
        <v/>
      </c>
      <c r="AA64" s="245" t="str">
        <f t="shared" si="2"/>
        <v/>
      </c>
      <c r="AB64" s="245" t="str">
        <f t="shared" si="2"/>
        <v/>
      </c>
      <c r="AC64" s="245" t="str">
        <f t="shared" si="2"/>
        <v/>
      </c>
      <c r="AD64" s="245" t="str">
        <f t="shared" si="2"/>
        <v/>
      </c>
      <c r="AE64" s="245" t="str">
        <f t="shared" si="2"/>
        <v/>
      </c>
      <c r="AF64" s="246" t="str">
        <f t="shared" si="2"/>
        <v/>
      </c>
      <c r="AG64" s="244" t="str">
        <f t="shared" si="2"/>
        <v/>
      </c>
      <c r="AH64" s="245" t="str">
        <f t="shared" si="2"/>
        <v/>
      </c>
      <c r="AI64" s="245" t="str">
        <f t="shared" si="2"/>
        <v/>
      </c>
      <c r="AJ64" s="245" t="str">
        <f t="shared" si="2"/>
        <v/>
      </c>
      <c r="AK64" s="245" t="str">
        <f t="shared" si="2"/>
        <v/>
      </c>
      <c r="AL64" s="245" t="str">
        <f t="shared" si="2"/>
        <v/>
      </c>
      <c r="AM64" s="246" t="str">
        <f t="shared" si="2"/>
        <v/>
      </c>
      <c r="AN64" s="244" t="str">
        <f t="shared" si="2"/>
        <v/>
      </c>
      <c r="AO64" s="245" t="str">
        <f t="shared" si="2"/>
        <v/>
      </c>
      <c r="AP64" s="245" t="str">
        <f t="shared" si="2"/>
        <v/>
      </c>
      <c r="AQ64" s="245" t="str">
        <f t="shared" si="2"/>
        <v/>
      </c>
      <c r="AR64" s="245" t="str">
        <f t="shared" si="2"/>
        <v/>
      </c>
      <c r="AS64" s="245" t="str">
        <f t="shared" si="2"/>
        <v/>
      </c>
      <c r="AT64" s="246" t="str">
        <f t="shared" si="2"/>
        <v/>
      </c>
      <c r="AU64" s="239" t="str">
        <f t="shared" si="2"/>
        <v/>
      </c>
      <c r="AV64" s="240" t="str">
        <f t="shared" si="2"/>
        <v/>
      </c>
      <c r="AW64" s="241" t="str">
        <f t="shared" si="2"/>
        <v/>
      </c>
      <c r="AX64" s="631"/>
      <c r="AY64" s="632"/>
      <c r="AZ64" s="632"/>
      <c r="BA64" s="633"/>
      <c r="BB64" s="616"/>
      <c r="BC64" s="617"/>
      <c r="BD64" s="617"/>
      <c r="BE64" s="617"/>
      <c r="BF64" s="618"/>
    </row>
    <row r="65" spans="1:73" ht="18.75" customHeight="1" x14ac:dyDescent="0.15">
      <c r="B65" s="662" t="s">
        <v>179</v>
      </c>
      <c r="C65" s="663"/>
      <c r="D65" s="663"/>
      <c r="E65" s="663"/>
      <c r="F65" s="663"/>
      <c r="G65" s="663"/>
      <c r="H65" s="663"/>
      <c r="I65" s="663"/>
      <c r="J65" s="663"/>
      <c r="K65" s="664"/>
      <c r="L65" s="668" t="s">
        <v>152</v>
      </c>
      <c r="M65" s="668"/>
      <c r="N65" s="668"/>
      <c r="O65" s="668"/>
      <c r="P65" s="668"/>
      <c r="Q65" s="668"/>
      <c r="R65" s="669"/>
      <c r="S65" s="138" t="str">
        <f>IF($L65="","",IF(COUNTIFS($F$20:$F$58,$L65,S$20:S$58,"&gt;0")=0,"",COUNTIFS($F$20:$F$58,$L65,S$20:S$58,"&gt;0")))</f>
        <v/>
      </c>
      <c r="T65" s="139" t="str">
        <f t="shared" ref="T65:AW69" si="3">IF($L65="","",IF(COUNTIFS($F$20:$F$58,$L65,T$20:T$58,"&gt;0")=0,"",COUNTIFS($F$20:$F$58,$L65,T$20:T$58,"&gt;0")))</f>
        <v/>
      </c>
      <c r="U65" s="139" t="str">
        <f t="shared" si="3"/>
        <v/>
      </c>
      <c r="V65" s="139" t="str">
        <f t="shared" si="3"/>
        <v/>
      </c>
      <c r="W65" s="139" t="str">
        <f t="shared" si="3"/>
        <v/>
      </c>
      <c r="X65" s="139" t="str">
        <f t="shared" si="3"/>
        <v/>
      </c>
      <c r="Y65" s="140" t="str">
        <f t="shared" si="3"/>
        <v/>
      </c>
      <c r="Z65" s="141" t="str">
        <f t="shared" si="3"/>
        <v/>
      </c>
      <c r="AA65" s="139" t="str">
        <f t="shared" si="3"/>
        <v/>
      </c>
      <c r="AB65" s="139" t="str">
        <f t="shared" si="3"/>
        <v/>
      </c>
      <c r="AC65" s="139" t="str">
        <f t="shared" si="3"/>
        <v/>
      </c>
      <c r="AD65" s="139" t="str">
        <f t="shared" si="3"/>
        <v/>
      </c>
      <c r="AE65" s="139" t="str">
        <f t="shared" si="3"/>
        <v/>
      </c>
      <c r="AF65" s="140" t="str">
        <f t="shared" si="3"/>
        <v/>
      </c>
      <c r="AG65" s="139" t="str">
        <f t="shared" si="3"/>
        <v/>
      </c>
      <c r="AH65" s="139" t="str">
        <f t="shared" si="3"/>
        <v/>
      </c>
      <c r="AI65" s="139" t="str">
        <f t="shared" si="3"/>
        <v/>
      </c>
      <c r="AJ65" s="139" t="str">
        <f t="shared" si="3"/>
        <v/>
      </c>
      <c r="AK65" s="139" t="str">
        <f t="shared" si="3"/>
        <v/>
      </c>
      <c r="AL65" s="139" t="str">
        <f t="shared" si="3"/>
        <v/>
      </c>
      <c r="AM65" s="140" t="str">
        <f t="shared" si="3"/>
        <v/>
      </c>
      <c r="AN65" s="139" t="str">
        <f t="shared" si="3"/>
        <v/>
      </c>
      <c r="AO65" s="139" t="str">
        <f t="shared" si="3"/>
        <v/>
      </c>
      <c r="AP65" s="139" t="str">
        <f t="shared" si="3"/>
        <v/>
      </c>
      <c r="AQ65" s="139" t="str">
        <f t="shared" si="3"/>
        <v/>
      </c>
      <c r="AR65" s="139" t="str">
        <f t="shared" si="3"/>
        <v/>
      </c>
      <c r="AS65" s="139" t="str">
        <f t="shared" si="3"/>
        <v/>
      </c>
      <c r="AT65" s="140" t="str">
        <f t="shared" si="3"/>
        <v/>
      </c>
      <c r="AU65" s="139" t="str">
        <f t="shared" si="3"/>
        <v/>
      </c>
      <c r="AV65" s="139" t="str">
        <f>IF($L65="","",IF(COUNTIFS($F$20:$F$58,$L65,AV$20:AV$58,"&gt;0")=0,"",COUNTIFS($F$20:$F$58,$L65,AV$20:AV$58,"&gt;0")))</f>
        <v/>
      </c>
      <c r="AW65" s="140" t="str">
        <f t="shared" si="3"/>
        <v/>
      </c>
      <c r="AX65" s="631"/>
      <c r="AY65" s="632"/>
      <c r="AZ65" s="632"/>
      <c r="BA65" s="633"/>
      <c r="BB65" s="616"/>
      <c r="BC65" s="617"/>
      <c r="BD65" s="617"/>
      <c r="BE65" s="617"/>
      <c r="BF65" s="618"/>
    </row>
    <row r="66" spans="1:73" ht="18.75" customHeight="1" x14ac:dyDescent="0.15">
      <c r="B66" s="662"/>
      <c r="C66" s="663"/>
      <c r="D66" s="663"/>
      <c r="E66" s="663"/>
      <c r="F66" s="663"/>
      <c r="G66" s="663"/>
      <c r="H66" s="663"/>
      <c r="I66" s="663"/>
      <c r="J66" s="663"/>
      <c r="K66" s="664"/>
      <c r="L66" s="670" t="s">
        <v>158</v>
      </c>
      <c r="M66" s="670"/>
      <c r="N66" s="670"/>
      <c r="O66" s="670"/>
      <c r="P66" s="670"/>
      <c r="Q66" s="670"/>
      <c r="R66" s="671"/>
      <c r="S66" s="127" t="str">
        <f>IF($L66="","",IF(COUNTIFS($F$20:$F$58,$L66,S$20:S$58,"&gt;0")=0,"",COUNTIFS($F$20:$F$58,$L66,S$20:S$58,"&gt;0")))</f>
        <v/>
      </c>
      <c r="T66" s="128" t="str">
        <f>IF($L66="","",IF(COUNTIFS($F$20:$F$58,$L66,T$20:T$58,"&gt;0")=0,"",COUNTIFS($F$20:$F$58,$L66,T$20:T$58,"&gt;0")))</f>
        <v/>
      </c>
      <c r="U66" s="128" t="str">
        <f t="shared" ref="U66:AH66" si="4">IF($L66="","",IF(COUNTIFS($F$20:$F$58,$L66,U$20:U$58,"&gt;0")=0,"",COUNTIFS($F$20:$F$58,$L66,U$20:U$58,"&gt;0")))</f>
        <v/>
      </c>
      <c r="V66" s="128" t="str">
        <f t="shared" si="4"/>
        <v/>
      </c>
      <c r="W66" s="128" t="str">
        <f t="shared" si="4"/>
        <v/>
      </c>
      <c r="X66" s="128" t="str">
        <f t="shared" si="4"/>
        <v/>
      </c>
      <c r="Y66" s="129" t="str">
        <f t="shared" si="4"/>
        <v/>
      </c>
      <c r="Z66" s="142" t="str">
        <f t="shared" si="4"/>
        <v/>
      </c>
      <c r="AA66" s="128" t="str">
        <f t="shared" si="4"/>
        <v/>
      </c>
      <c r="AB66" s="128" t="str">
        <f t="shared" si="4"/>
        <v/>
      </c>
      <c r="AC66" s="128" t="str">
        <f t="shared" si="4"/>
        <v/>
      </c>
      <c r="AD66" s="128" t="str">
        <f t="shared" si="4"/>
        <v/>
      </c>
      <c r="AE66" s="128" t="str">
        <f t="shared" si="4"/>
        <v/>
      </c>
      <c r="AF66" s="129" t="str">
        <f t="shared" si="4"/>
        <v/>
      </c>
      <c r="AG66" s="128" t="str">
        <f t="shared" si="4"/>
        <v/>
      </c>
      <c r="AH66" s="128" t="str">
        <f t="shared" si="4"/>
        <v/>
      </c>
      <c r="AI66" s="128" t="str">
        <f t="shared" si="3"/>
        <v/>
      </c>
      <c r="AJ66" s="128" t="str">
        <f t="shared" si="3"/>
        <v/>
      </c>
      <c r="AK66" s="128" t="str">
        <f t="shared" si="3"/>
        <v/>
      </c>
      <c r="AL66" s="128" t="str">
        <f t="shared" si="3"/>
        <v/>
      </c>
      <c r="AM66" s="129" t="str">
        <f t="shared" si="3"/>
        <v/>
      </c>
      <c r="AN66" s="128" t="str">
        <f t="shared" si="3"/>
        <v/>
      </c>
      <c r="AO66" s="128" t="str">
        <f t="shared" si="3"/>
        <v/>
      </c>
      <c r="AP66" s="128" t="str">
        <f t="shared" si="3"/>
        <v/>
      </c>
      <c r="AQ66" s="128" t="str">
        <f t="shared" si="3"/>
        <v/>
      </c>
      <c r="AR66" s="128" t="str">
        <f t="shared" si="3"/>
        <v/>
      </c>
      <c r="AS66" s="128" t="str">
        <f t="shared" si="3"/>
        <v/>
      </c>
      <c r="AT66" s="129" t="str">
        <f t="shared" si="3"/>
        <v/>
      </c>
      <c r="AU66" s="128" t="str">
        <f t="shared" si="3"/>
        <v/>
      </c>
      <c r="AV66" s="128" t="str">
        <f t="shared" si="3"/>
        <v/>
      </c>
      <c r="AW66" s="129" t="str">
        <f t="shared" si="3"/>
        <v/>
      </c>
      <c r="AX66" s="631"/>
      <c r="AY66" s="632"/>
      <c r="AZ66" s="632"/>
      <c r="BA66" s="633"/>
      <c r="BB66" s="616"/>
      <c r="BC66" s="617"/>
      <c r="BD66" s="617"/>
      <c r="BE66" s="617"/>
      <c r="BF66" s="618"/>
    </row>
    <row r="67" spans="1:73" ht="18.75" customHeight="1" x14ac:dyDescent="0.15">
      <c r="B67" s="662"/>
      <c r="C67" s="663"/>
      <c r="D67" s="663"/>
      <c r="E67" s="663"/>
      <c r="F67" s="663"/>
      <c r="G67" s="663"/>
      <c r="H67" s="663"/>
      <c r="I67" s="663"/>
      <c r="J67" s="663"/>
      <c r="K67" s="664"/>
      <c r="L67" s="670" t="s">
        <v>157</v>
      </c>
      <c r="M67" s="670"/>
      <c r="N67" s="670"/>
      <c r="O67" s="670"/>
      <c r="P67" s="670"/>
      <c r="Q67" s="670"/>
      <c r="R67" s="671"/>
      <c r="S67" s="127" t="str">
        <f>IF($L67="","",IF(COUNTIFS($F$20:$F$58,$L67,S$20:S$58,"&gt;0")=0,"",COUNTIFS($F$20:$F$58,$L67,S$20:S$58,"&gt;0")))</f>
        <v/>
      </c>
      <c r="T67" s="128" t="str">
        <f t="shared" si="3"/>
        <v/>
      </c>
      <c r="U67" s="128" t="str">
        <f t="shared" si="3"/>
        <v/>
      </c>
      <c r="V67" s="128" t="str">
        <f t="shared" si="3"/>
        <v/>
      </c>
      <c r="W67" s="128" t="str">
        <f t="shared" si="3"/>
        <v/>
      </c>
      <c r="X67" s="128" t="str">
        <f>IF($L67="","",IF(COUNTIFS($F$20:$F$58,$L67,X$20:X$58,"&gt;0")=0,"",COUNTIFS($F$20:$F$58,$L67,X$20:X$58,"&gt;0")))</f>
        <v/>
      </c>
      <c r="Y67" s="129" t="str">
        <f t="shared" si="3"/>
        <v/>
      </c>
      <c r="Z67" s="142" t="str">
        <f t="shared" si="3"/>
        <v/>
      </c>
      <c r="AA67" s="128" t="str">
        <f t="shared" si="3"/>
        <v/>
      </c>
      <c r="AB67" s="128" t="str">
        <f t="shared" si="3"/>
        <v/>
      </c>
      <c r="AC67" s="128" t="str">
        <f t="shared" si="3"/>
        <v/>
      </c>
      <c r="AD67" s="128" t="str">
        <f t="shared" si="3"/>
        <v/>
      </c>
      <c r="AE67" s="128" t="str">
        <f t="shared" si="3"/>
        <v/>
      </c>
      <c r="AF67" s="129" t="str">
        <f t="shared" si="3"/>
        <v/>
      </c>
      <c r="AG67" s="128" t="str">
        <f t="shared" si="3"/>
        <v/>
      </c>
      <c r="AH67" s="128" t="str">
        <f t="shared" si="3"/>
        <v/>
      </c>
      <c r="AI67" s="128" t="str">
        <f t="shared" si="3"/>
        <v/>
      </c>
      <c r="AJ67" s="128" t="str">
        <f t="shared" si="3"/>
        <v/>
      </c>
      <c r="AK67" s="128" t="str">
        <f t="shared" si="3"/>
        <v/>
      </c>
      <c r="AL67" s="128" t="str">
        <f t="shared" si="3"/>
        <v/>
      </c>
      <c r="AM67" s="129" t="str">
        <f t="shared" si="3"/>
        <v/>
      </c>
      <c r="AN67" s="128" t="str">
        <f t="shared" si="3"/>
        <v/>
      </c>
      <c r="AO67" s="128" t="str">
        <f t="shared" si="3"/>
        <v/>
      </c>
      <c r="AP67" s="128" t="str">
        <f t="shared" si="3"/>
        <v/>
      </c>
      <c r="AQ67" s="128" t="str">
        <f t="shared" si="3"/>
        <v/>
      </c>
      <c r="AR67" s="128" t="str">
        <f>IF($L67="","",IF(COUNTIFS($F$20:$F$58,$L67,AR$20:AR$58,"&gt;0")=0,"",COUNTIFS($F$20:$F$58,$L67,AR$20:AR$58,"&gt;0")))</f>
        <v/>
      </c>
      <c r="AS67" s="128" t="str">
        <f t="shared" si="3"/>
        <v/>
      </c>
      <c r="AT67" s="129" t="str">
        <f t="shared" si="3"/>
        <v/>
      </c>
      <c r="AU67" s="128" t="str">
        <f t="shared" si="3"/>
        <v/>
      </c>
      <c r="AV67" s="128" t="str">
        <f t="shared" si="3"/>
        <v/>
      </c>
      <c r="AW67" s="129" t="str">
        <f t="shared" si="3"/>
        <v/>
      </c>
      <c r="AX67" s="631"/>
      <c r="AY67" s="632"/>
      <c r="AZ67" s="632"/>
      <c r="BA67" s="633"/>
      <c r="BB67" s="616"/>
      <c r="BC67" s="617"/>
      <c r="BD67" s="617"/>
      <c r="BE67" s="617"/>
      <c r="BF67" s="618"/>
    </row>
    <row r="68" spans="1:73" ht="18.75" customHeight="1" x14ac:dyDescent="0.15">
      <c r="B68" s="662"/>
      <c r="C68" s="663"/>
      <c r="D68" s="663"/>
      <c r="E68" s="663"/>
      <c r="F68" s="663"/>
      <c r="G68" s="663"/>
      <c r="H68" s="663"/>
      <c r="I68" s="663"/>
      <c r="J68" s="663"/>
      <c r="K68" s="664"/>
      <c r="L68" s="670" t="s">
        <v>166</v>
      </c>
      <c r="M68" s="670"/>
      <c r="N68" s="670"/>
      <c r="O68" s="670"/>
      <c r="P68" s="670"/>
      <c r="Q68" s="670"/>
      <c r="R68" s="671"/>
      <c r="S68" s="127" t="str">
        <f>IF($L68="","",IF(COUNTIFS($F$20:$F$58,$L68,S$20:S$58,"&gt;0")=0,"",COUNTIFS($F$20:$F$58,$L68,S$20:S$58,"&gt;0")))</f>
        <v/>
      </c>
      <c r="T68" s="128" t="str">
        <f t="shared" si="3"/>
        <v/>
      </c>
      <c r="U68" s="128" t="str">
        <f t="shared" si="3"/>
        <v/>
      </c>
      <c r="V68" s="128" t="str">
        <f t="shared" si="3"/>
        <v/>
      </c>
      <c r="W68" s="128" t="str">
        <f t="shared" si="3"/>
        <v/>
      </c>
      <c r="X68" s="128" t="str">
        <f t="shared" si="3"/>
        <v/>
      </c>
      <c r="Y68" s="129" t="str">
        <f t="shared" si="3"/>
        <v/>
      </c>
      <c r="Z68" s="142" t="str">
        <f t="shared" si="3"/>
        <v/>
      </c>
      <c r="AA68" s="128" t="str">
        <f t="shared" si="3"/>
        <v/>
      </c>
      <c r="AB68" s="128" t="str">
        <f t="shared" si="3"/>
        <v/>
      </c>
      <c r="AC68" s="128" t="str">
        <f t="shared" si="3"/>
        <v/>
      </c>
      <c r="AD68" s="128" t="str">
        <f t="shared" si="3"/>
        <v/>
      </c>
      <c r="AE68" s="128" t="str">
        <f t="shared" si="3"/>
        <v/>
      </c>
      <c r="AF68" s="129" t="str">
        <f t="shared" si="3"/>
        <v/>
      </c>
      <c r="AG68" s="128" t="str">
        <f t="shared" si="3"/>
        <v/>
      </c>
      <c r="AH68" s="128" t="str">
        <f t="shared" si="3"/>
        <v/>
      </c>
      <c r="AI68" s="128" t="str">
        <f t="shared" si="3"/>
        <v/>
      </c>
      <c r="AJ68" s="128" t="str">
        <f t="shared" si="3"/>
        <v/>
      </c>
      <c r="AK68" s="128" t="str">
        <f t="shared" si="3"/>
        <v/>
      </c>
      <c r="AL68" s="128" t="str">
        <f t="shared" si="3"/>
        <v/>
      </c>
      <c r="AM68" s="129" t="str">
        <f t="shared" si="3"/>
        <v/>
      </c>
      <c r="AN68" s="128" t="str">
        <f t="shared" si="3"/>
        <v/>
      </c>
      <c r="AO68" s="128" t="str">
        <f t="shared" si="3"/>
        <v/>
      </c>
      <c r="AP68" s="128" t="str">
        <f t="shared" si="3"/>
        <v/>
      </c>
      <c r="AQ68" s="128" t="str">
        <f t="shared" si="3"/>
        <v/>
      </c>
      <c r="AR68" s="128" t="str">
        <f t="shared" si="3"/>
        <v/>
      </c>
      <c r="AS68" s="128" t="str">
        <f t="shared" si="3"/>
        <v/>
      </c>
      <c r="AT68" s="129" t="str">
        <f t="shared" si="3"/>
        <v/>
      </c>
      <c r="AU68" s="128" t="str">
        <f t="shared" si="3"/>
        <v/>
      </c>
      <c r="AV68" s="128" t="str">
        <f t="shared" si="3"/>
        <v/>
      </c>
      <c r="AW68" s="129" t="str">
        <f t="shared" si="3"/>
        <v/>
      </c>
      <c r="AX68" s="631"/>
      <c r="AY68" s="632"/>
      <c r="AZ68" s="632"/>
      <c r="BA68" s="633"/>
      <c r="BB68" s="616"/>
      <c r="BC68" s="617"/>
      <c r="BD68" s="617"/>
      <c r="BE68" s="617"/>
      <c r="BF68" s="618"/>
    </row>
    <row r="69" spans="1:73" ht="18.75" customHeight="1" thickBot="1" x14ac:dyDescent="0.2">
      <c r="B69" s="665"/>
      <c r="C69" s="666"/>
      <c r="D69" s="666"/>
      <c r="E69" s="666"/>
      <c r="F69" s="666"/>
      <c r="G69" s="666"/>
      <c r="H69" s="666"/>
      <c r="I69" s="666"/>
      <c r="J69" s="666"/>
      <c r="K69" s="667"/>
      <c r="L69" s="672"/>
      <c r="M69" s="672"/>
      <c r="N69" s="672"/>
      <c r="O69" s="672"/>
      <c r="P69" s="672"/>
      <c r="Q69" s="672"/>
      <c r="R69" s="673"/>
      <c r="S69" s="143" t="str">
        <f>IF($L69="","",IF(COUNTIFS($F$20:$F$58,$L69,S$20:S$58,"&gt;0")=0,"",COUNTIFS($F$20:$F$58,$L69,S$20:S$58,"&gt;0")))</f>
        <v/>
      </c>
      <c r="T69" s="144" t="str">
        <f t="shared" si="3"/>
        <v/>
      </c>
      <c r="U69" s="144" t="str">
        <f t="shared" si="3"/>
        <v/>
      </c>
      <c r="V69" s="144" t="str">
        <f t="shared" si="3"/>
        <v/>
      </c>
      <c r="W69" s="144" t="str">
        <f t="shared" si="3"/>
        <v/>
      </c>
      <c r="X69" s="144" t="str">
        <f t="shared" si="3"/>
        <v/>
      </c>
      <c r="Y69" s="145" t="str">
        <f t="shared" si="3"/>
        <v/>
      </c>
      <c r="Z69" s="146" t="str">
        <f t="shared" si="3"/>
        <v/>
      </c>
      <c r="AA69" s="144" t="str">
        <f t="shared" si="3"/>
        <v/>
      </c>
      <c r="AB69" s="144" t="str">
        <f t="shared" si="3"/>
        <v/>
      </c>
      <c r="AC69" s="144" t="str">
        <f t="shared" si="3"/>
        <v/>
      </c>
      <c r="AD69" s="144" t="str">
        <f t="shared" si="3"/>
        <v/>
      </c>
      <c r="AE69" s="144" t="str">
        <f t="shared" si="3"/>
        <v/>
      </c>
      <c r="AF69" s="145" t="str">
        <f t="shared" si="3"/>
        <v/>
      </c>
      <c r="AG69" s="144" t="str">
        <f t="shared" si="3"/>
        <v/>
      </c>
      <c r="AH69" s="144" t="str">
        <f t="shared" si="3"/>
        <v/>
      </c>
      <c r="AI69" s="144" t="str">
        <f t="shared" si="3"/>
        <v/>
      </c>
      <c r="AJ69" s="144" t="str">
        <f t="shared" si="3"/>
        <v/>
      </c>
      <c r="AK69" s="144" t="str">
        <f t="shared" si="3"/>
        <v/>
      </c>
      <c r="AL69" s="144" t="str">
        <f t="shared" si="3"/>
        <v/>
      </c>
      <c r="AM69" s="145" t="str">
        <f t="shared" si="3"/>
        <v/>
      </c>
      <c r="AN69" s="144" t="str">
        <f t="shared" si="3"/>
        <v/>
      </c>
      <c r="AO69" s="144" t="str">
        <f t="shared" si="3"/>
        <v/>
      </c>
      <c r="AP69" s="144" t="str">
        <f t="shared" si="3"/>
        <v/>
      </c>
      <c r="AQ69" s="144" t="str">
        <f t="shared" si="3"/>
        <v/>
      </c>
      <c r="AR69" s="144" t="str">
        <f t="shared" si="3"/>
        <v/>
      </c>
      <c r="AS69" s="144" t="str">
        <f t="shared" si="3"/>
        <v/>
      </c>
      <c r="AT69" s="145" t="str">
        <f t="shared" si="3"/>
        <v/>
      </c>
      <c r="AU69" s="144" t="str">
        <f t="shared" si="3"/>
        <v/>
      </c>
      <c r="AV69" s="144" t="str">
        <f t="shared" si="3"/>
        <v/>
      </c>
      <c r="AW69" s="145" t="str">
        <f t="shared" si="3"/>
        <v/>
      </c>
      <c r="AX69" s="634"/>
      <c r="AY69" s="635"/>
      <c r="AZ69" s="635"/>
      <c r="BA69" s="636"/>
      <c r="BB69" s="619"/>
      <c r="BC69" s="620"/>
      <c r="BD69" s="620"/>
      <c r="BE69" s="620"/>
      <c r="BF69" s="621"/>
    </row>
    <row r="70" spans="1:73" ht="13.5" customHeight="1" x14ac:dyDescent="0.15">
      <c r="C70" s="247"/>
      <c r="D70" s="247"/>
      <c r="E70" s="247"/>
      <c r="F70" s="247"/>
      <c r="G70" s="248"/>
      <c r="H70" s="249"/>
      <c r="AF70" s="250"/>
    </row>
    <row r="71" spans="1:73" ht="11.45" customHeight="1" x14ac:dyDescent="0.15">
      <c r="A71" s="251"/>
      <c r="B71" s="251"/>
      <c r="C71" s="251"/>
      <c r="D71" s="251"/>
      <c r="E71" s="251"/>
      <c r="F71" s="251"/>
      <c r="G71" s="251"/>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2"/>
      <c r="AN71" s="252"/>
      <c r="AO71" s="252"/>
      <c r="AP71" s="252"/>
      <c r="AQ71" s="252"/>
      <c r="AR71" s="253"/>
      <c r="AS71" s="253"/>
      <c r="AT71" s="253"/>
      <c r="AU71" s="253"/>
      <c r="AV71" s="253"/>
      <c r="AW71" s="253"/>
      <c r="AX71" s="253"/>
      <c r="AY71" s="253"/>
      <c r="AZ71" s="253"/>
      <c r="BA71" s="253"/>
    </row>
    <row r="72" spans="1:73" ht="20.25" customHeight="1" x14ac:dyDescent="0.2">
      <c r="A72" s="254"/>
      <c r="B72" s="254"/>
      <c r="C72" s="251"/>
      <c r="D72" s="251"/>
      <c r="E72" s="251"/>
      <c r="F72" s="251"/>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M72" s="254"/>
      <c r="AN72" s="254"/>
      <c r="AO72" s="254"/>
      <c r="AP72" s="254"/>
      <c r="AQ72" s="254"/>
      <c r="AR72" s="255"/>
      <c r="AS72" s="255"/>
      <c r="AT72" s="255"/>
      <c r="AU72" s="255"/>
      <c r="AV72" s="255"/>
      <c r="BN72" s="256"/>
      <c r="BO72" s="257"/>
      <c r="BP72" s="256"/>
      <c r="BQ72" s="256"/>
      <c r="BR72" s="256"/>
      <c r="BS72" s="258"/>
      <c r="BT72" s="259"/>
      <c r="BU72" s="259"/>
    </row>
    <row r="73" spans="1:73" ht="20.25" customHeight="1" x14ac:dyDescent="0.15">
      <c r="A73" s="251"/>
      <c r="B73" s="251"/>
      <c r="C73" s="260"/>
      <c r="D73" s="260"/>
      <c r="E73" s="260"/>
      <c r="F73" s="260"/>
      <c r="G73" s="260"/>
      <c r="H73" s="261"/>
      <c r="I73" s="26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251"/>
      <c r="AK73" s="251"/>
      <c r="AL73" s="251"/>
      <c r="AM73" s="251"/>
      <c r="AN73" s="251"/>
      <c r="AO73" s="251"/>
      <c r="AP73" s="251"/>
      <c r="AQ73" s="251"/>
    </row>
    <row r="74" spans="1:73" ht="20.25" customHeight="1" x14ac:dyDescent="0.15">
      <c r="A74" s="251"/>
      <c r="B74" s="251"/>
      <c r="C74" s="260"/>
      <c r="D74" s="260"/>
      <c r="E74" s="260"/>
      <c r="F74" s="260"/>
      <c r="G74" s="260"/>
      <c r="H74" s="261"/>
      <c r="I74" s="26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row>
    <row r="75" spans="1:73" ht="20.25" customHeight="1" x14ac:dyDescent="0.15">
      <c r="A75" s="251"/>
      <c r="B75" s="251"/>
      <c r="C75" s="261"/>
      <c r="D75" s="261"/>
      <c r="E75" s="261"/>
      <c r="F75" s="261"/>
      <c r="G75" s="261"/>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c r="AE75" s="251"/>
      <c r="AF75" s="251"/>
      <c r="AG75" s="251"/>
      <c r="AH75" s="251"/>
      <c r="AI75" s="251"/>
      <c r="AJ75" s="251"/>
      <c r="AK75" s="251"/>
      <c r="AL75" s="251"/>
      <c r="AM75" s="251"/>
      <c r="AN75" s="251"/>
      <c r="AO75" s="251"/>
      <c r="AP75" s="251"/>
      <c r="AQ75" s="251"/>
    </row>
    <row r="76" spans="1:73" ht="20.25" customHeight="1" x14ac:dyDescent="0.15">
      <c r="A76" s="251"/>
      <c r="B76" s="251"/>
      <c r="C76" s="261"/>
      <c r="D76" s="261"/>
      <c r="E76" s="261"/>
      <c r="F76" s="261"/>
      <c r="G76" s="26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c r="AF76" s="251"/>
      <c r="AG76" s="251"/>
      <c r="AH76" s="251"/>
      <c r="AI76" s="251"/>
      <c r="AJ76" s="251"/>
      <c r="AK76" s="251"/>
      <c r="AL76" s="251"/>
      <c r="AM76" s="251"/>
      <c r="AN76" s="251"/>
      <c r="AO76" s="251"/>
      <c r="AP76" s="251"/>
      <c r="AQ76" s="251"/>
    </row>
    <row r="77" spans="1:73" ht="20.25" customHeight="1" x14ac:dyDescent="0.15">
      <c r="A77" s="251"/>
      <c r="B77" s="251"/>
      <c r="C77" s="261"/>
      <c r="D77" s="261"/>
      <c r="E77" s="261"/>
      <c r="F77" s="261"/>
      <c r="G77" s="26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251"/>
      <c r="AN77" s="251"/>
      <c r="AO77" s="251"/>
      <c r="AP77" s="251"/>
      <c r="AQ77" s="251"/>
    </row>
    <row r="78" spans="1:73" ht="20.25" customHeight="1" x14ac:dyDescent="0.15">
      <c r="C78" s="250"/>
      <c r="D78" s="250"/>
      <c r="E78" s="250"/>
      <c r="F78" s="250"/>
      <c r="G78" s="250"/>
    </row>
  </sheetData>
  <sheetProtection insertColumns="0" deleteRows="0"/>
  <mergeCells count="242">
    <mergeCell ref="BB4:BE4"/>
    <mergeCell ref="AX6:AY6"/>
    <mergeCell ref="BB6:BC6"/>
    <mergeCell ref="BB9:BD9"/>
    <mergeCell ref="AO11:AQ11"/>
    <mergeCell ref="BB11:BD11"/>
    <mergeCell ref="AP1:BE1"/>
    <mergeCell ref="Z2:AA2"/>
    <mergeCell ref="AC2:AD2"/>
    <mergeCell ref="AG2:AH2"/>
    <mergeCell ref="AP2:BE2"/>
    <mergeCell ref="BB3:BE3"/>
    <mergeCell ref="AU13:AW13"/>
    <mergeCell ref="AY13:BA13"/>
    <mergeCell ref="BC13:BD13"/>
    <mergeCell ref="B16:B19"/>
    <mergeCell ref="C16:E19"/>
    <mergeCell ref="G16:G19"/>
    <mergeCell ref="H16:K19"/>
    <mergeCell ref="L16:O19"/>
    <mergeCell ref="P16:R19"/>
    <mergeCell ref="S16:AW16"/>
    <mergeCell ref="B20:B22"/>
    <mergeCell ref="C20:E22"/>
    <mergeCell ref="G20:G22"/>
    <mergeCell ref="H20:K22"/>
    <mergeCell ref="L20:O22"/>
    <mergeCell ref="P20:R20"/>
    <mergeCell ref="AX16:AY19"/>
    <mergeCell ref="AZ16:BA19"/>
    <mergeCell ref="BB16:BF19"/>
    <mergeCell ref="S17:Y17"/>
    <mergeCell ref="Z17:AF17"/>
    <mergeCell ref="AG17:AM17"/>
    <mergeCell ref="AN17:AT17"/>
    <mergeCell ref="AU17:AW17"/>
    <mergeCell ref="AX20:AY20"/>
    <mergeCell ref="AZ20:BA20"/>
    <mergeCell ref="BB20:BF22"/>
    <mergeCell ref="P21:R21"/>
    <mergeCell ref="AX21:AY21"/>
    <mergeCell ref="AZ21:BA21"/>
    <mergeCell ref="P22:R22"/>
    <mergeCell ref="AX22:AY22"/>
    <mergeCell ref="AZ22:BA22"/>
    <mergeCell ref="B23:B25"/>
    <mergeCell ref="C23:E25"/>
    <mergeCell ref="G23:G25"/>
    <mergeCell ref="H23:K25"/>
    <mergeCell ref="L23:O25"/>
    <mergeCell ref="P23:R23"/>
    <mergeCell ref="AX26:AY26"/>
    <mergeCell ref="AZ26:BA26"/>
    <mergeCell ref="BB26:BF28"/>
    <mergeCell ref="AX23:AY23"/>
    <mergeCell ref="AZ23:BA23"/>
    <mergeCell ref="BB23:BF25"/>
    <mergeCell ref="P24:R24"/>
    <mergeCell ref="AX24:AY24"/>
    <mergeCell ref="AZ24:BA24"/>
    <mergeCell ref="P25:R25"/>
    <mergeCell ref="AX25:AY25"/>
    <mergeCell ref="AZ25:BA25"/>
    <mergeCell ref="P27:R27"/>
    <mergeCell ref="AX27:AY27"/>
    <mergeCell ref="AZ27:BA27"/>
    <mergeCell ref="P28:R28"/>
    <mergeCell ref="AX28:AY28"/>
    <mergeCell ref="AZ28:BA28"/>
    <mergeCell ref="B32:B34"/>
    <mergeCell ref="C32:E34"/>
    <mergeCell ref="G32:G34"/>
    <mergeCell ref="H32:K34"/>
    <mergeCell ref="L32:O34"/>
    <mergeCell ref="P32:R32"/>
    <mergeCell ref="AX29:AY29"/>
    <mergeCell ref="AZ29:BA29"/>
    <mergeCell ref="AX32:AY32"/>
    <mergeCell ref="AZ32:BA32"/>
    <mergeCell ref="B26:B28"/>
    <mergeCell ref="C26:E28"/>
    <mergeCell ref="G26:G28"/>
    <mergeCell ref="H26:K28"/>
    <mergeCell ref="L26:O28"/>
    <mergeCell ref="P26:R26"/>
    <mergeCell ref="BB29:BF31"/>
    <mergeCell ref="P30:R30"/>
    <mergeCell ref="AX30:AY30"/>
    <mergeCell ref="AZ30:BA30"/>
    <mergeCell ref="P31:R31"/>
    <mergeCell ref="AX31:AY31"/>
    <mergeCell ref="AZ31:BA31"/>
    <mergeCell ref="B29:B31"/>
    <mergeCell ref="C29:E31"/>
    <mergeCell ref="G29:G31"/>
    <mergeCell ref="H29:K31"/>
    <mergeCell ref="L29:O31"/>
    <mergeCell ref="P29:R29"/>
    <mergeCell ref="BB32:BF34"/>
    <mergeCell ref="P33:R33"/>
    <mergeCell ref="AX33:AY33"/>
    <mergeCell ref="AZ33:BA33"/>
    <mergeCell ref="P34:R34"/>
    <mergeCell ref="AX34:AY34"/>
    <mergeCell ref="AZ34:BA34"/>
    <mergeCell ref="B38:B40"/>
    <mergeCell ref="C38:E40"/>
    <mergeCell ref="G38:G40"/>
    <mergeCell ref="H38:K40"/>
    <mergeCell ref="L38:O40"/>
    <mergeCell ref="P38:R38"/>
    <mergeCell ref="AX35:AY35"/>
    <mergeCell ref="AZ35:BA35"/>
    <mergeCell ref="BB35:BF37"/>
    <mergeCell ref="P36:R36"/>
    <mergeCell ref="AX36:AY36"/>
    <mergeCell ref="AZ36:BA36"/>
    <mergeCell ref="P37:R37"/>
    <mergeCell ref="AX37:AY37"/>
    <mergeCell ref="AZ37:BA37"/>
    <mergeCell ref="B35:B37"/>
    <mergeCell ref="C35:E37"/>
    <mergeCell ref="G35:G37"/>
    <mergeCell ref="H35:K37"/>
    <mergeCell ref="L35:O37"/>
    <mergeCell ref="P35:R35"/>
    <mergeCell ref="AX38:AY38"/>
    <mergeCell ref="AZ38:BA38"/>
    <mergeCell ref="BB38:BF40"/>
    <mergeCell ref="P39:R39"/>
    <mergeCell ref="AX39:AY39"/>
    <mergeCell ref="AZ39:BA39"/>
    <mergeCell ref="P40:R40"/>
    <mergeCell ref="AX40:AY40"/>
    <mergeCell ref="AZ40:BA40"/>
    <mergeCell ref="B41:B43"/>
    <mergeCell ref="C41:E43"/>
    <mergeCell ref="G41:G43"/>
    <mergeCell ref="H41:K43"/>
    <mergeCell ref="L41:O43"/>
    <mergeCell ref="P41:R41"/>
    <mergeCell ref="AX44:AY44"/>
    <mergeCell ref="AZ44:BA44"/>
    <mergeCell ref="BB44:BF46"/>
    <mergeCell ref="AX41:AY41"/>
    <mergeCell ref="AZ41:BA41"/>
    <mergeCell ref="BB41:BF43"/>
    <mergeCell ref="P42:R42"/>
    <mergeCell ref="AX42:AY42"/>
    <mergeCell ref="AZ42:BA42"/>
    <mergeCell ref="P43:R43"/>
    <mergeCell ref="AX43:AY43"/>
    <mergeCell ref="AZ43:BA43"/>
    <mergeCell ref="P45:R45"/>
    <mergeCell ref="AX45:AY45"/>
    <mergeCell ref="AZ45:BA45"/>
    <mergeCell ref="P46:R46"/>
    <mergeCell ref="AX46:AY46"/>
    <mergeCell ref="AZ46:BA46"/>
    <mergeCell ref="BB47:BF49"/>
    <mergeCell ref="P48:R48"/>
    <mergeCell ref="AX48:AY48"/>
    <mergeCell ref="AZ48:BA48"/>
    <mergeCell ref="P49:R49"/>
    <mergeCell ref="AX49:AY49"/>
    <mergeCell ref="AZ49:BA49"/>
    <mergeCell ref="B47:B49"/>
    <mergeCell ref="C47:E49"/>
    <mergeCell ref="G47:G49"/>
    <mergeCell ref="H47:K49"/>
    <mergeCell ref="L47:O49"/>
    <mergeCell ref="P47:R47"/>
    <mergeCell ref="AX47:AY47"/>
    <mergeCell ref="AZ47:BA47"/>
    <mergeCell ref="AZ54:BA54"/>
    <mergeCell ref="P55:R55"/>
    <mergeCell ref="AX55:AY55"/>
    <mergeCell ref="AZ55:BA55"/>
    <mergeCell ref="B53:B55"/>
    <mergeCell ref="C53:E55"/>
    <mergeCell ref="B44:B46"/>
    <mergeCell ref="C44:E46"/>
    <mergeCell ref="G44:G46"/>
    <mergeCell ref="H44:K46"/>
    <mergeCell ref="L44:O46"/>
    <mergeCell ref="P44:R44"/>
    <mergeCell ref="B50:B52"/>
    <mergeCell ref="C50:E52"/>
    <mergeCell ref="G50:G52"/>
    <mergeCell ref="H50:K52"/>
    <mergeCell ref="L50:O52"/>
    <mergeCell ref="P50:R50"/>
    <mergeCell ref="AX50:AY50"/>
    <mergeCell ref="AZ50:BA50"/>
    <mergeCell ref="B65:K69"/>
    <mergeCell ref="L65:R65"/>
    <mergeCell ref="L66:R66"/>
    <mergeCell ref="L67:R67"/>
    <mergeCell ref="L68:R68"/>
    <mergeCell ref="L69:R69"/>
    <mergeCell ref="BB50:BF52"/>
    <mergeCell ref="P51:R51"/>
    <mergeCell ref="AX51:AY51"/>
    <mergeCell ref="AZ51:BA51"/>
    <mergeCell ref="P52:R52"/>
    <mergeCell ref="AX52:AY52"/>
    <mergeCell ref="AZ52:BA52"/>
    <mergeCell ref="B56:B58"/>
    <mergeCell ref="C56:E58"/>
    <mergeCell ref="G56:G58"/>
    <mergeCell ref="H56:K58"/>
    <mergeCell ref="L56:O58"/>
    <mergeCell ref="P56:R56"/>
    <mergeCell ref="AX53:AY53"/>
    <mergeCell ref="AZ53:BA53"/>
    <mergeCell ref="BB53:BF55"/>
    <mergeCell ref="P54:R54"/>
    <mergeCell ref="AX54:AY54"/>
    <mergeCell ref="G60:R60"/>
    <mergeCell ref="AX60:AY60"/>
    <mergeCell ref="G53:G55"/>
    <mergeCell ref="H53:K55"/>
    <mergeCell ref="L53:O55"/>
    <mergeCell ref="P53:R53"/>
    <mergeCell ref="AZ60:BA60"/>
    <mergeCell ref="BB60:BF69"/>
    <mergeCell ref="G61:R61"/>
    <mergeCell ref="AX61:AY61"/>
    <mergeCell ref="AZ61:BA61"/>
    <mergeCell ref="G62:R62"/>
    <mergeCell ref="AX62:BA69"/>
    <mergeCell ref="G63:R63"/>
    <mergeCell ref="AX56:AY56"/>
    <mergeCell ref="AZ56:BA56"/>
    <mergeCell ref="BB56:BF58"/>
    <mergeCell ref="P57:R57"/>
    <mergeCell ref="AX57:AY57"/>
    <mergeCell ref="AZ57:BA57"/>
    <mergeCell ref="P58:R58"/>
    <mergeCell ref="AX58:AY58"/>
    <mergeCell ref="AZ58:BA58"/>
    <mergeCell ref="G64:R64"/>
  </mergeCells>
  <phoneticPr fontId="3"/>
  <conditionalFormatting sqref="S22 S60:BA69">
    <cfRule type="expression" dxfId="2649" priority="274">
      <formula>INDIRECT(ADDRESS(ROW(),COLUMN()))=TRUNC(INDIRECT(ADDRESS(ROW(),COLUMN())))</formula>
    </cfRule>
  </conditionalFormatting>
  <conditionalFormatting sqref="S21">
    <cfRule type="expression" dxfId="2648" priority="273">
      <formula>INDIRECT(ADDRESS(ROW(),COLUMN()))=TRUNC(INDIRECT(ADDRESS(ROW(),COLUMN())))</formula>
    </cfRule>
  </conditionalFormatting>
  <conditionalFormatting sqref="T22:Y22">
    <cfRule type="expression" dxfId="2647" priority="272">
      <formula>INDIRECT(ADDRESS(ROW(),COLUMN()))=TRUNC(INDIRECT(ADDRESS(ROW(),COLUMN())))</formula>
    </cfRule>
  </conditionalFormatting>
  <conditionalFormatting sqref="T21:Y21">
    <cfRule type="expression" dxfId="2646" priority="271">
      <formula>INDIRECT(ADDRESS(ROW(),COLUMN()))=TRUNC(INDIRECT(ADDRESS(ROW(),COLUMN())))</formula>
    </cfRule>
  </conditionalFormatting>
  <conditionalFormatting sqref="AX21:BA22">
    <cfRule type="expression" dxfId="2645" priority="270">
      <formula>INDIRECT(ADDRESS(ROW(),COLUMN()))=TRUNC(INDIRECT(ADDRESS(ROW(),COLUMN())))</formula>
    </cfRule>
  </conditionalFormatting>
  <conditionalFormatting sqref="BC13:BD13">
    <cfRule type="expression" dxfId="2644" priority="269">
      <formula>INDIRECT(ADDRESS(ROW(),COLUMN()))=TRUNC(INDIRECT(ADDRESS(ROW(),COLUMN())))</formula>
    </cfRule>
  </conditionalFormatting>
  <conditionalFormatting sqref="Z22">
    <cfRule type="expression" dxfId="2643" priority="268">
      <formula>INDIRECT(ADDRESS(ROW(),COLUMN()))=TRUNC(INDIRECT(ADDRESS(ROW(),COLUMN())))</formula>
    </cfRule>
  </conditionalFormatting>
  <conditionalFormatting sqref="Z21">
    <cfRule type="expression" dxfId="2642" priority="267">
      <formula>INDIRECT(ADDRESS(ROW(),COLUMN()))=TRUNC(INDIRECT(ADDRESS(ROW(),COLUMN())))</formula>
    </cfRule>
  </conditionalFormatting>
  <conditionalFormatting sqref="AA22:AF22">
    <cfRule type="expression" dxfId="2641" priority="266">
      <formula>INDIRECT(ADDRESS(ROW(),COLUMN()))=TRUNC(INDIRECT(ADDRESS(ROW(),COLUMN())))</formula>
    </cfRule>
  </conditionalFormatting>
  <conditionalFormatting sqref="AA21:AF21">
    <cfRule type="expression" dxfId="2640" priority="265">
      <formula>INDIRECT(ADDRESS(ROW(),COLUMN()))=TRUNC(INDIRECT(ADDRESS(ROW(),COLUMN())))</formula>
    </cfRule>
  </conditionalFormatting>
  <conditionalFormatting sqref="AG22">
    <cfRule type="expression" dxfId="2639" priority="264">
      <formula>INDIRECT(ADDRESS(ROW(),COLUMN()))=TRUNC(INDIRECT(ADDRESS(ROW(),COLUMN())))</formula>
    </cfRule>
  </conditionalFormatting>
  <conditionalFormatting sqref="AG21">
    <cfRule type="expression" dxfId="2638" priority="263">
      <formula>INDIRECT(ADDRESS(ROW(),COLUMN()))=TRUNC(INDIRECT(ADDRESS(ROW(),COLUMN())))</formula>
    </cfRule>
  </conditionalFormatting>
  <conditionalFormatting sqref="AH22:AM22">
    <cfRule type="expression" dxfId="2637" priority="262">
      <formula>INDIRECT(ADDRESS(ROW(),COLUMN()))=TRUNC(INDIRECT(ADDRESS(ROW(),COLUMN())))</formula>
    </cfRule>
  </conditionalFormatting>
  <conditionalFormatting sqref="AH21:AM21">
    <cfRule type="expression" dxfId="2636" priority="261">
      <formula>INDIRECT(ADDRESS(ROW(),COLUMN()))=TRUNC(INDIRECT(ADDRESS(ROW(),COLUMN())))</formula>
    </cfRule>
  </conditionalFormatting>
  <conditionalFormatting sqref="AN22">
    <cfRule type="expression" dxfId="2635" priority="260">
      <formula>INDIRECT(ADDRESS(ROW(),COLUMN()))=TRUNC(INDIRECT(ADDRESS(ROW(),COLUMN())))</formula>
    </cfRule>
  </conditionalFormatting>
  <conditionalFormatting sqref="AN21">
    <cfRule type="expression" dxfId="2634" priority="259">
      <formula>INDIRECT(ADDRESS(ROW(),COLUMN()))=TRUNC(INDIRECT(ADDRESS(ROW(),COLUMN())))</formula>
    </cfRule>
  </conditionalFormatting>
  <conditionalFormatting sqref="AO22:AT22">
    <cfRule type="expression" dxfId="2633" priority="258">
      <formula>INDIRECT(ADDRESS(ROW(),COLUMN()))=TRUNC(INDIRECT(ADDRESS(ROW(),COLUMN())))</formula>
    </cfRule>
  </conditionalFormatting>
  <conditionalFormatting sqref="AO21:AT21">
    <cfRule type="expression" dxfId="2632" priority="257">
      <formula>INDIRECT(ADDRESS(ROW(),COLUMN()))=TRUNC(INDIRECT(ADDRESS(ROW(),COLUMN())))</formula>
    </cfRule>
  </conditionalFormatting>
  <conditionalFormatting sqref="AU22">
    <cfRule type="expression" dxfId="2631" priority="256">
      <formula>INDIRECT(ADDRESS(ROW(),COLUMN()))=TRUNC(INDIRECT(ADDRESS(ROW(),COLUMN())))</formula>
    </cfRule>
  </conditionalFormatting>
  <conditionalFormatting sqref="AU21">
    <cfRule type="expression" dxfId="2630" priority="255">
      <formula>INDIRECT(ADDRESS(ROW(),COLUMN()))=TRUNC(INDIRECT(ADDRESS(ROW(),COLUMN())))</formula>
    </cfRule>
  </conditionalFormatting>
  <conditionalFormatting sqref="AV22:AW22">
    <cfRule type="expression" dxfId="2629" priority="254">
      <formula>INDIRECT(ADDRESS(ROW(),COLUMN()))=TRUNC(INDIRECT(ADDRESS(ROW(),COLUMN())))</formula>
    </cfRule>
  </conditionalFormatting>
  <conditionalFormatting sqref="AV21:AW21">
    <cfRule type="expression" dxfId="2628" priority="253">
      <formula>INDIRECT(ADDRESS(ROW(),COLUMN()))=TRUNC(INDIRECT(ADDRESS(ROW(),COLUMN())))</formula>
    </cfRule>
  </conditionalFormatting>
  <conditionalFormatting sqref="S25">
    <cfRule type="expression" dxfId="2627" priority="252">
      <formula>INDIRECT(ADDRESS(ROW(),COLUMN()))=TRUNC(INDIRECT(ADDRESS(ROW(),COLUMN())))</formula>
    </cfRule>
  </conditionalFormatting>
  <conditionalFormatting sqref="S24">
    <cfRule type="expression" dxfId="2626" priority="251">
      <formula>INDIRECT(ADDRESS(ROW(),COLUMN()))=TRUNC(INDIRECT(ADDRESS(ROW(),COLUMN())))</formula>
    </cfRule>
  </conditionalFormatting>
  <conditionalFormatting sqref="T25:Y25">
    <cfRule type="expression" dxfId="2625" priority="250">
      <formula>INDIRECT(ADDRESS(ROW(),COLUMN()))=TRUNC(INDIRECT(ADDRESS(ROW(),COLUMN())))</formula>
    </cfRule>
  </conditionalFormatting>
  <conditionalFormatting sqref="T24:Y24">
    <cfRule type="expression" dxfId="2624" priority="249">
      <formula>INDIRECT(ADDRESS(ROW(),COLUMN()))=TRUNC(INDIRECT(ADDRESS(ROW(),COLUMN())))</formula>
    </cfRule>
  </conditionalFormatting>
  <conditionalFormatting sqref="AX24:BA25">
    <cfRule type="expression" dxfId="2623" priority="248">
      <formula>INDIRECT(ADDRESS(ROW(),COLUMN()))=TRUNC(INDIRECT(ADDRESS(ROW(),COLUMN())))</formula>
    </cfRule>
  </conditionalFormatting>
  <conditionalFormatting sqref="Z25">
    <cfRule type="expression" dxfId="2622" priority="247">
      <formula>INDIRECT(ADDRESS(ROW(),COLUMN()))=TRUNC(INDIRECT(ADDRESS(ROW(),COLUMN())))</formula>
    </cfRule>
  </conditionalFormatting>
  <conditionalFormatting sqref="Z24">
    <cfRule type="expression" dxfId="2621" priority="246">
      <formula>INDIRECT(ADDRESS(ROW(),COLUMN()))=TRUNC(INDIRECT(ADDRESS(ROW(),COLUMN())))</formula>
    </cfRule>
  </conditionalFormatting>
  <conditionalFormatting sqref="AA25:AF25">
    <cfRule type="expression" dxfId="2620" priority="245">
      <formula>INDIRECT(ADDRESS(ROW(),COLUMN()))=TRUNC(INDIRECT(ADDRESS(ROW(),COLUMN())))</formula>
    </cfRule>
  </conditionalFormatting>
  <conditionalFormatting sqref="AA24:AF24">
    <cfRule type="expression" dxfId="2619" priority="244">
      <formula>INDIRECT(ADDRESS(ROW(),COLUMN()))=TRUNC(INDIRECT(ADDRESS(ROW(),COLUMN())))</formula>
    </cfRule>
  </conditionalFormatting>
  <conditionalFormatting sqref="AG25">
    <cfRule type="expression" dxfId="2618" priority="243">
      <formula>INDIRECT(ADDRESS(ROW(),COLUMN()))=TRUNC(INDIRECT(ADDRESS(ROW(),COLUMN())))</formula>
    </cfRule>
  </conditionalFormatting>
  <conditionalFormatting sqref="AG24">
    <cfRule type="expression" dxfId="2617" priority="242">
      <formula>INDIRECT(ADDRESS(ROW(),COLUMN()))=TRUNC(INDIRECT(ADDRESS(ROW(),COLUMN())))</formula>
    </cfRule>
  </conditionalFormatting>
  <conditionalFormatting sqref="AH25:AM25">
    <cfRule type="expression" dxfId="2616" priority="241">
      <formula>INDIRECT(ADDRESS(ROW(),COLUMN()))=TRUNC(INDIRECT(ADDRESS(ROW(),COLUMN())))</formula>
    </cfRule>
  </conditionalFormatting>
  <conditionalFormatting sqref="AH24:AM24">
    <cfRule type="expression" dxfId="2615" priority="240">
      <formula>INDIRECT(ADDRESS(ROW(),COLUMN()))=TRUNC(INDIRECT(ADDRESS(ROW(),COLUMN())))</formula>
    </cfRule>
  </conditionalFormatting>
  <conditionalFormatting sqref="AN25">
    <cfRule type="expression" dxfId="2614" priority="239">
      <formula>INDIRECT(ADDRESS(ROW(),COLUMN()))=TRUNC(INDIRECT(ADDRESS(ROW(),COLUMN())))</formula>
    </cfRule>
  </conditionalFormatting>
  <conditionalFormatting sqref="AN24">
    <cfRule type="expression" dxfId="2613" priority="238">
      <formula>INDIRECT(ADDRESS(ROW(),COLUMN()))=TRUNC(INDIRECT(ADDRESS(ROW(),COLUMN())))</formula>
    </cfRule>
  </conditionalFormatting>
  <conditionalFormatting sqref="AO25:AT25">
    <cfRule type="expression" dxfId="2612" priority="237">
      <formula>INDIRECT(ADDRESS(ROW(),COLUMN()))=TRUNC(INDIRECT(ADDRESS(ROW(),COLUMN())))</formula>
    </cfRule>
  </conditionalFormatting>
  <conditionalFormatting sqref="AO24:AT24">
    <cfRule type="expression" dxfId="2611" priority="236">
      <formula>INDIRECT(ADDRESS(ROW(),COLUMN()))=TRUNC(INDIRECT(ADDRESS(ROW(),COLUMN())))</formula>
    </cfRule>
  </conditionalFormatting>
  <conditionalFormatting sqref="AU25">
    <cfRule type="expression" dxfId="2610" priority="235">
      <formula>INDIRECT(ADDRESS(ROW(),COLUMN()))=TRUNC(INDIRECT(ADDRESS(ROW(),COLUMN())))</formula>
    </cfRule>
  </conditionalFormatting>
  <conditionalFormatting sqref="AU24">
    <cfRule type="expression" dxfId="2609" priority="234">
      <formula>INDIRECT(ADDRESS(ROW(),COLUMN()))=TRUNC(INDIRECT(ADDRESS(ROW(),COLUMN())))</formula>
    </cfRule>
  </conditionalFormatting>
  <conditionalFormatting sqref="AV25:AW25">
    <cfRule type="expression" dxfId="2608" priority="233">
      <formula>INDIRECT(ADDRESS(ROW(),COLUMN()))=TRUNC(INDIRECT(ADDRESS(ROW(),COLUMN())))</formula>
    </cfRule>
  </conditionalFormatting>
  <conditionalFormatting sqref="AV24:AW24">
    <cfRule type="expression" dxfId="2607" priority="232">
      <formula>INDIRECT(ADDRESS(ROW(),COLUMN()))=TRUNC(INDIRECT(ADDRESS(ROW(),COLUMN())))</formula>
    </cfRule>
  </conditionalFormatting>
  <conditionalFormatting sqref="S28">
    <cfRule type="expression" dxfId="2606" priority="231">
      <formula>INDIRECT(ADDRESS(ROW(),COLUMN()))=TRUNC(INDIRECT(ADDRESS(ROW(),COLUMN())))</formula>
    </cfRule>
  </conditionalFormatting>
  <conditionalFormatting sqref="S27">
    <cfRule type="expression" dxfId="2605" priority="230">
      <formula>INDIRECT(ADDRESS(ROW(),COLUMN()))=TRUNC(INDIRECT(ADDRESS(ROW(),COLUMN())))</formula>
    </cfRule>
  </conditionalFormatting>
  <conditionalFormatting sqref="T28:Y28">
    <cfRule type="expression" dxfId="2604" priority="229">
      <formula>INDIRECT(ADDRESS(ROW(),COLUMN()))=TRUNC(INDIRECT(ADDRESS(ROW(),COLUMN())))</formula>
    </cfRule>
  </conditionalFormatting>
  <conditionalFormatting sqref="T27:Y27">
    <cfRule type="expression" dxfId="2603" priority="228">
      <formula>INDIRECT(ADDRESS(ROW(),COLUMN()))=TRUNC(INDIRECT(ADDRESS(ROW(),COLUMN())))</formula>
    </cfRule>
  </conditionalFormatting>
  <conditionalFormatting sqref="AX27:BA28">
    <cfRule type="expression" dxfId="2602" priority="227">
      <formula>INDIRECT(ADDRESS(ROW(),COLUMN()))=TRUNC(INDIRECT(ADDRESS(ROW(),COLUMN())))</formula>
    </cfRule>
  </conditionalFormatting>
  <conditionalFormatting sqref="Z28">
    <cfRule type="expression" dxfId="2601" priority="226">
      <formula>INDIRECT(ADDRESS(ROW(),COLUMN()))=TRUNC(INDIRECT(ADDRESS(ROW(),COLUMN())))</formula>
    </cfRule>
  </conditionalFormatting>
  <conditionalFormatting sqref="Z27">
    <cfRule type="expression" dxfId="2600" priority="225">
      <formula>INDIRECT(ADDRESS(ROW(),COLUMN()))=TRUNC(INDIRECT(ADDRESS(ROW(),COLUMN())))</formula>
    </cfRule>
  </conditionalFormatting>
  <conditionalFormatting sqref="AA28:AF28">
    <cfRule type="expression" dxfId="2599" priority="224">
      <formula>INDIRECT(ADDRESS(ROW(),COLUMN()))=TRUNC(INDIRECT(ADDRESS(ROW(),COLUMN())))</formula>
    </cfRule>
  </conditionalFormatting>
  <conditionalFormatting sqref="AA27:AF27">
    <cfRule type="expression" dxfId="2598" priority="223">
      <formula>INDIRECT(ADDRESS(ROW(),COLUMN()))=TRUNC(INDIRECT(ADDRESS(ROW(),COLUMN())))</formula>
    </cfRule>
  </conditionalFormatting>
  <conditionalFormatting sqref="AG28">
    <cfRule type="expression" dxfId="2597" priority="222">
      <formula>INDIRECT(ADDRESS(ROW(),COLUMN()))=TRUNC(INDIRECT(ADDRESS(ROW(),COLUMN())))</formula>
    </cfRule>
  </conditionalFormatting>
  <conditionalFormatting sqref="AG27">
    <cfRule type="expression" dxfId="2596" priority="221">
      <formula>INDIRECT(ADDRESS(ROW(),COLUMN()))=TRUNC(INDIRECT(ADDRESS(ROW(),COLUMN())))</formula>
    </cfRule>
  </conditionalFormatting>
  <conditionalFormatting sqref="AH28:AM28">
    <cfRule type="expression" dxfId="2595" priority="220">
      <formula>INDIRECT(ADDRESS(ROW(),COLUMN()))=TRUNC(INDIRECT(ADDRESS(ROW(),COLUMN())))</formula>
    </cfRule>
  </conditionalFormatting>
  <conditionalFormatting sqref="AH27:AM27">
    <cfRule type="expression" dxfId="2594" priority="219">
      <formula>INDIRECT(ADDRESS(ROW(),COLUMN()))=TRUNC(INDIRECT(ADDRESS(ROW(),COLUMN())))</formula>
    </cfRule>
  </conditionalFormatting>
  <conditionalFormatting sqref="AN28">
    <cfRule type="expression" dxfId="2593" priority="218">
      <formula>INDIRECT(ADDRESS(ROW(),COLUMN()))=TRUNC(INDIRECT(ADDRESS(ROW(),COLUMN())))</formula>
    </cfRule>
  </conditionalFormatting>
  <conditionalFormatting sqref="AN27">
    <cfRule type="expression" dxfId="2592" priority="217">
      <formula>INDIRECT(ADDRESS(ROW(),COLUMN()))=TRUNC(INDIRECT(ADDRESS(ROW(),COLUMN())))</formula>
    </cfRule>
  </conditionalFormatting>
  <conditionalFormatting sqref="AO28:AT28">
    <cfRule type="expression" dxfId="2591" priority="216">
      <formula>INDIRECT(ADDRESS(ROW(),COLUMN()))=TRUNC(INDIRECT(ADDRESS(ROW(),COLUMN())))</formula>
    </cfRule>
  </conditionalFormatting>
  <conditionalFormatting sqref="AO27:AT27">
    <cfRule type="expression" dxfId="2590" priority="215">
      <formula>INDIRECT(ADDRESS(ROW(),COLUMN()))=TRUNC(INDIRECT(ADDRESS(ROW(),COLUMN())))</formula>
    </cfRule>
  </conditionalFormatting>
  <conditionalFormatting sqref="AU28">
    <cfRule type="expression" dxfId="2589" priority="214">
      <formula>INDIRECT(ADDRESS(ROW(),COLUMN()))=TRUNC(INDIRECT(ADDRESS(ROW(),COLUMN())))</formula>
    </cfRule>
  </conditionalFormatting>
  <conditionalFormatting sqref="AU27">
    <cfRule type="expression" dxfId="2588" priority="213">
      <formula>INDIRECT(ADDRESS(ROW(),COLUMN()))=TRUNC(INDIRECT(ADDRESS(ROW(),COLUMN())))</formula>
    </cfRule>
  </conditionalFormatting>
  <conditionalFormatting sqref="AV28:AW28">
    <cfRule type="expression" dxfId="2587" priority="212">
      <formula>INDIRECT(ADDRESS(ROW(),COLUMN()))=TRUNC(INDIRECT(ADDRESS(ROW(),COLUMN())))</formula>
    </cfRule>
  </conditionalFormatting>
  <conditionalFormatting sqref="AV27:AW27">
    <cfRule type="expression" dxfId="2586" priority="211">
      <formula>INDIRECT(ADDRESS(ROW(),COLUMN()))=TRUNC(INDIRECT(ADDRESS(ROW(),COLUMN())))</formula>
    </cfRule>
  </conditionalFormatting>
  <conditionalFormatting sqref="S31">
    <cfRule type="expression" dxfId="2585" priority="210">
      <formula>INDIRECT(ADDRESS(ROW(),COLUMN()))=TRUNC(INDIRECT(ADDRESS(ROW(),COLUMN())))</formula>
    </cfRule>
  </conditionalFormatting>
  <conditionalFormatting sqref="S30">
    <cfRule type="expression" dxfId="2584" priority="209">
      <formula>INDIRECT(ADDRESS(ROW(),COLUMN()))=TRUNC(INDIRECT(ADDRESS(ROW(),COLUMN())))</formula>
    </cfRule>
  </conditionalFormatting>
  <conditionalFormatting sqref="T31:Y31">
    <cfRule type="expression" dxfId="2583" priority="208">
      <formula>INDIRECT(ADDRESS(ROW(),COLUMN()))=TRUNC(INDIRECT(ADDRESS(ROW(),COLUMN())))</formula>
    </cfRule>
  </conditionalFormatting>
  <conditionalFormatting sqref="T30:Y30">
    <cfRule type="expression" dxfId="2582" priority="207">
      <formula>INDIRECT(ADDRESS(ROW(),COLUMN()))=TRUNC(INDIRECT(ADDRESS(ROW(),COLUMN())))</formula>
    </cfRule>
  </conditionalFormatting>
  <conditionalFormatting sqref="AX30:BA31">
    <cfRule type="expression" dxfId="2581" priority="206">
      <formula>INDIRECT(ADDRESS(ROW(),COLUMN()))=TRUNC(INDIRECT(ADDRESS(ROW(),COLUMN())))</formula>
    </cfRule>
  </conditionalFormatting>
  <conditionalFormatting sqref="Z31">
    <cfRule type="expression" dxfId="2580" priority="205">
      <formula>INDIRECT(ADDRESS(ROW(),COLUMN()))=TRUNC(INDIRECT(ADDRESS(ROW(),COLUMN())))</formula>
    </cfRule>
  </conditionalFormatting>
  <conditionalFormatting sqref="Z30">
    <cfRule type="expression" dxfId="2579" priority="204">
      <formula>INDIRECT(ADDRESS(ROW(),COLUMN()))=TRUNC(INDIRECT(ADDRESS(ROW(),COLUMN())))</formula>
    </cfRule>
  </conditionalFormatting>
  <conditionalFormatting sqref="AA31:AF31">
    <cfRule type="expression" dxfId="2578" priority="203">
      <formula>INDIRECT(ADDRESS(ROW(),COLUMN()))=TRUNC(INDIRECT(ADDRESS(ROW(),COLUMN())))</formula>
    </cfRule>
  </conditionalFormatting>
  <conditionalFormatting sqref="AA30:AF30">
    <cfRule type="expression" dxfId="2577" priority="202">
      <formula>INDIRECT(ADDRESS(ROW(),COLUMN()))=TRUNC(INDIRECT(ADDRESS(ROW(),COLUMN())))</formula>
    </cfRule>
  </conditionalFormatting>
  <conditionalFormatting sqref="AG31">
    <cfRule type="expression" dxfId="2576" priority="201">
      <formula>INDIRECT(ADDRESS(ROW(),COLUMN()))=TRUNC(INDIRECT(ADDRESS(ROW(),COLUMN())))</formula>
    </cfRule>
  </conditionalFormatting>
  <conditionalFormatting sqref="AG30">
    <cfRule type="expression" dxfId="2575" priority="200">
      <formula>INDIRECT(ADDRESS(ROW(),COLUMN()))=TRUNC(INDIRECT(ADDRESS(ROW(),COLUMN())))</formula>
    </cfRule>
  </conditionalFormatting>
  <conditionalFormatting sqref="AH31:AM31">
    <cfRule type="expression" dxfId="2574" priority="199">
      <formula>INDIRECT(ADDRESS(ROW(),COLUMN()))=TRUNC(INDIRECT(ADDRESS(ROW(),COLUMN())))</formula>
    </cfRule>
  </conditionalFormatting>
  <conditionalFormatting sqref="AH30:AM30">
    <cfRule type="expression" dxfId="2573" priority="198">
      <formula>INDIRECT(ADDRESS(ROW(),COLUMN()))=TRUNC(INDIRECT(ADDRESS(ROW(),COLUMN())))</formula>
    </cfRule>
  </conditionalFormatting>
  <conditionalFormatting sqref="AN31">
    <cfRule type="expression" dxfId="2572" priority="197">
      <formula>INDIRECT(ADDRESS(ROW(),COLUMN()))=TRUNC(INDIRECT(ADDRESS(ROW(),COLUMN())))</formula>
    </cfRule>
  </conditionalFormatting>
  <conditionalFormatting sqref="AN30">
    <cfRule type="expression" dxfId="2571" priority="196">
      <formula>INDIRECT(ADDRESS(ROW(),COLUMN()))=TRUNC(INDIRECT(ADDRESS(ROW(),COLUMN())))</formula>
    </cfRule>
  </conditionalFormatting>
  <conditionalFormatting sqref="AO31:AT31">
    <cfRule type="expression" dxfId="2570" priority="195">
      <formula>INDIRECT(ADDRESS(ROW(),COLUMN()))=TRUNC(INDIRECT(ADDRESS(ROW(),COLUMN())))</formula>
    </cfRule>
  </conditionalFormatting>
  <conditionalFormatting sqref="AO30:AT30">
    <cfRule type="expression" dxfId="2569" priority="194">
      <formula>INDIRECT(ADDRESS(ROW(),COLUMN()))=TRUNC(INDIRECT(ADDRESS(ROW(),COLUMN())))</formula>
    </cfRule>
  </conditionalFormatting>
  <conditionalFormatting sqref="AU31">
    <cfRule type="expression" dxfId="2568" priority="193">
      <formula>INDIRECT(ADDRESS(ROW(),COLUMN()))=TRUNC(INDIRECT(ADDRESS(ROW(),COLUMN())))</formula>
    </cfRule>
  </conditionalFormatting>
  <conditionalFormatting sqref="AU30">
    <cfRule type="expression" dxfId="2567" priority="192">
      <formula>INDIRECT(ADDRESS(ROW(),COLUMN()))=TRUNC(INDIRECT(ADDRESS(ROW(),COLUMN())))</formula>
    </cfRule>
  </conditionalFormatting>
  <conditionalFormatting sqref="AV31:AW31">
    <cfRule type="expression" dxfId="2566" priority="191">
      <formula>INDIRECT(ADDRESS(ROW(),COLUMN()))=TRUNC(INDIRECT(ADDRESS(ROW(),COLUMN())))</formula>
    </cfRule>
  </conditionalFormatting>
  <conditionalFormatting sqref="AV30:AW30">
    <cfRule type="expression" dxfId="2565" priority="190">
      <formula>INDIRECT(ADDRESS(ROW(),COLUMN()))=TRUNC(INDIRECT(ADDRESS(ROW(),COLUMN())))</formula>
    </cfRule>
  </conditionalFormatting>
  <conditionalFormatting sqref="S34">
    <cfRule type="expression" dxfId="2564" priority="189">
      <formula>INDIRECT(ADDRESS(ROW(),COLUMN()))=TRUNC(INDIRECT(ADDRESS(ROW(),COLUMN())))</formula>
    </cfRule>
  </conditionalFormatting>
  <conditionalFormatting sqref="S33">
    <cfRule type="expression" dxfId="2563" priority="188">
      <formula>INDIRECT(ADDRESS(ROW(),COLUMN()))=TRUNC(INDIRECT(ADDRESS(ROW(),COLUMN())))</formula>
    </cfRule>
  </conditionalFormatting>
  <conditionalFormatting sqref="T34:Y34">
    <cfRule type="expression" dxfId="2562" priority="187">
      <formula>INDIRECT(ADDRESS(ROW(),COLUMN()))=TRUNC(INDIRECT(ADDRESS(ROW(),COLUMN())))</formula>
    </cfRule>
  </conditionalFormatting>
  <conditionalFormatting sqref="T33:Y33">
    <cfRule type="expression" dxfId="2561" priority="186">
      <formula>INDIRECT(ADDRESS(ROW(),COLUMN()))=TRUNC(INDIRECT(ADDRESS(ROW(),COLUMN())))</formula>
    </cfRule>
  </conditionalFormatting>
  <conditionalFormatting sqref="AX33:BA34">
    <cfRule type="expression" dxfId="2560" priority="185">
      <formula>INDIRECT(ADDRESS(ROW(),COLUMN()))=TRUNC(INDIRECT(ADDRESS(ROW(),COLUMN())))</formula>
    </cfRule>
  </conditionalFormatting>
  <conditionalFormatting sqref="Z34">
    <cfRule type="expression" dxfId="2559" priority="184">
      <formula>INDIRECT(ADDRESS(ROW(),COLUMN()))=TRUNC(INDIRECT(ADDRESS(ROW(),COLUMN())))</formula>
    </cfRule>
  </conditionalFormatting>
  <conditionalFormatting sqref="Z33">
    <cfRule type="expression" dxfId="2558" priority="183">
      <formula>INDIRECT(ADDRESS(ROW(),COLUMN()))=TRUNC(INDIRECT(ADDRESS(ROW(),COLUMN())))</formula>
    </cfRule>
  </conditionalFormatting>
  <conditionalFormatting sqref="AA34:AF34">
    <cfRule type="expression" dxfId="2557" priority="182">
      <formula>INDIRECT(ADDRESS(ROW(),COLUMN()))=TRUNC(INDIRECT(ADDRESS(ROW(),COLUMN())))</formula>
    </cfRule>
  </conditionalFormatting>
  <conditionalFormatting sqref="AA33:AF33">
    <cfRule type="expression" dxfId="2556" priority="181">
      <formula>INDIRECT(ADDRESS(ROW(),COLUMN()))=TRUNC(INDIRECT(ADDRESS(ROW(),COLUMN())))</formula>
    </cfRule>
  </conditionalFormatting>
  <conditionalFormatting sqref="AG34">
    <cfRule type="expression" dxfId="2555" priority="180">
      <formula>INDIRECT(ADDRESS(ROW(),COLUMN()))=TRUNC(INDIRECT(ADDRESS(ROW(),COLUMN())))</formula>
    </cfRule>
  </conditionalFormatting>
  <conditionalFormatting sqref="AG33">
    <cfRule type="expression" dxfId="2554" priority="179">
      <formula>INDIRECT(ADDRESS(ROW(),COLUMN()))=TRUNC(INDIRECT(ADDRESS(ROW(),COLUMN())))</formula>
    </cfRule>
  </conditionalFormatting>
  <conditionalFormatting sqref="AH34:AM34">
    <cfRule type="expression" dxfId="2553" priority="178">
      <formula>INDIRECT(ADDRESS(ROW(),COLUMN()))=TRUNC(INDIRECT(ADDRESS(ROW(),COLUMN())))</formula>
    </cfRule>
  </conditionalFormatting>
  <conditionalFormatting sqref="AH33:AM33">
    <cfRule type="expression" dxfId="2552" priority="177">
      <formula>INDIRECT(ADDRESS(ROW(),COLUMN()))=TRUNC(INDIRECT(ADDRESS(ROW(),COLUMN())))</formula>
    </cfRule>
  </conditionalFormatting>
  <conditionalFormatting sqref="AN34">
    <cfRule type="expression" dxfId="2551" priority="176">
      <formula>INDIRECT(ADDRESS(ROW(),COLUMN()))=TRUNC(INDIRECT(ADDRESS(ROW(),COLUMN())))</formula>
    </cfRule>
  </conditionalFormatting>
  <conditionalFormatting sqref="AN33">
    <cfRule type="expression" dxfId="2550" priority="175">
      <formula>INDIRECT(ADDRESS(ROW(),COLUMN()))=TRUNC(INDIRECT(ADDRESS(ROW(),COLUMN())))</formula>
    </cfRule>
  </conditionalFormatting>
  <conditionalFormatting sqref="AO34:AT34">
    <cfRule type="expression" dxfId="2549" priority="174">
      <formula>INDIRECT(ADDRESS(ROW(),COLUMN()))=TRUNC(INDIRECT(ADDRESS(ROW(),COLUMN())))</formula>
    </cfRule>
  </conditionalFormatting>
  <conditionalFormatting sqref="AO33:AT33">
    <cfRule type="expression" dxfId="2548" priority="173">
      <formula>INDIRECT(ADDRESS(ROW(),COLUMN()))=TRUNC(INDIRECT(ADDRESS(ROW(),COLUMN())))</formula>
    </cfRule>
  </conditionalFormatting>
  <conditionalFormatting sqref="AU34">
    <cfRule type="expression" dxfId="2547" priority="172">
      <formula>INDIRECT(ADDRESS(ROW(),COLUMN()))=TRUNC(INDIRECT(ADDRESS(ROW(),COLUMN())))</formula>
    </cfRule>
  </conditionalFormatting>
  <conditionalFormatting sqref="AU33">
    <cfRule type="expression" dxfId="2546" priority="171">
      <formula>INDIRECT(ADDRESS(ROW(),COLUMN()))=TRUNC(INDIRECT(ADDRESS(ROW(),COLUMN())))</formula>
    </cfRule>
  </conditionalFormatting>
  <conditionalFormatting sqref="AV34:AW34">
    <cfRule type="expression" dxfId="2545" priority="170">
      <formula>INDIRECT(ADDRESS(ROW(),COLUMN()))=TRUNC(INDIRECT(ADDRESS(ROW(),COLUMN())))</formula>
    </cfRule>
  </conditionalFormatting>
  <conditionalFormatting sqref="AV33:AW33">
    <cfRule type="expression" dxfId="2544" priority="169">
      <formula>INDIRECT(ADDRESS(ROW(),COLUMN()))=TRUNC(INDIRECT(ADDRESS(ROW(),COLUMN())))</formula>
    </cfRule>
  </conditionalFormatting>
  <conditionalFormatting sqref="S37">
    <cfRule type="expression" dxfId="2543" priority="168">
      <formula>INDIRECT(ADDRESS(ROW(),COLUMN()))=TRUNC(INDIRECT(ADDRESS(ROW(),COLUMN())))</formula>
    </cfRule>
  </conditionalFormatting>
  <conditionalFormatting sqref="S36">
    <cfRule type="expression" dxfId="2542" priority="167">
      <formula>INDIRECT(ADDRESS(ROW(),COLUMN()))=TRUNC(INDIRECT(ADDRESS(ROW(),COLUMN())))</formula>
    </cfRule>
  </conditionalFormatting>
  <conditionalFormatting sqref="T37:Y37">
    <cfRule type="expression" dxfId="2541" priority="166">
      <formula>INDIRECT(ADDRESS(ROW(),COLUMN()))=TRUNC(INDIRECT(ADDRESS(ROW(),COLUMN())))</formula>
    </cfRule>
  </conditionalFormatting>
  <conditionalFormatting sqref="T36:Y36">
    <cfRule type="expression" dxfId="2540" priority="165">
      <formula>INDIRECT(ADDRESS(ROW(),COLUMN()))=TRUNC(INDIRECT(ADDRESS(ROW(),COLUMN())))</formula>
    </cfRule>
  </conditionalFormatting>
  <conditionalFormatting sqref="AX36:BA37">
    <cfRule type="expression" dxfId="2539" priority="164">
      <formula>INDIRECT(ADDRESS(ROW(),COLUMN()))=TRUNC(INDIRECT(ADDRESS(ROW(),COLUMN())))</formula>
    </cfRule>
  </conditionalFormatting>
  <conditionalFormatting sqref="Z37">
    <cfRule type="expression" dxfId="2538" priority="163">
      <formula>INDIRECT(ADDRESS(ROW(),COLUMN()))=TRUNC(INDIRECT(ADDRESS(ROW(),COLUMN())))</formula>
    </cfRule>
  </conditionalFormatting>
  <conditionalFormatting sqref="Z36">
    <cfRule type="expression" dxfId="2537" priority="162">
      <formula>INDIRECT(ADDRESS(ROW(),COLUMN()))=TRUNC(INDIRECT(ADDRESS(ROW(),COLUMN())))</formula>
    </cfRule>
  </conditionalFormatting>
  <conditionalFormatting sqref="AA37:AF37">
    <cfRule type="expression" dxfId="2536" priority="161">
      <formula>INDIRECT(ADDRESS(ROW(),COLUMN()))=TRUNC(INDIRECT(ADDRESS(ROW(),COLUMN())))</formula>
    </cfRule>
  </conditionalFormatting>
  <conditionalFormatting sqref="AA36:AF36">
    <cfRule type="expression" dxfId="2535" priority="160">
      <formula>INDIRECT(ADDRESS(ROW(),COLUMN()))=TRUNC(INDIRECT(ADDRESS(ROW(),COLUMN())))</formula>
    </cfRule>
  </conditionalFormatting>
  <conditionalFormatting sqref="AG37">
    <cfRule type="expression" dxfId="2534" priority="159">
      <formula>INDIRECT(ADDRESS(ROW(),COLUMN()))=TRUNC(INDIRECT(ADDRESS(ROW(),COLUMN())))</formula>
    </cfRule>
  </conditionalFormatting>
  <conditionalFormatting sqref="AG36">
    <cfRule type="expression" dxfId="2533" priority="158">
      <formula>INDIRECT(ADDRESS(ROW(),COLUMN()))=TRUNC(INDIRECT(ADDRESS(ROW(),COLUMN())))</formula>
    </cfRule>
  </conditionalFormatting>
  <conditionalFormatting sqref="AH37:AM37">
    <cfRule type="expression" dxfId="2532" priority="157">
      <formula>INDIRECT(ADDRESS(ROW(),COLUMN()))=TRUNC(INDIRECT(ADDRESS(ROW(),COLUMN())))</formula>
    </cfRule>
  </conditionalFormatting>
  <conditionalFormatting sqref="AH36:AM36">
    <cfRule type="expression" dxfId="2531" priority="156">
      <formula>INDIRECT(ADDRESS(ROW(),COLUMN()))=TRUNC(INDIRECT(ADDRESS(ROW(),COLUMN())))</formula>
    </cfRule>
  </conditionalFormatting>
  <conditionalFormatting sqref="AN37">
    <cfRule type="expression" dxfId="2530" priority="155">
      <formula>INDIRECT(ADDRESS(ROW(),COLUMN()))=TRUNC(INDIRECT(ADDRESS(ROW(),COLUMN())))</formula>
    </cfRule>
  </conditionalFormatting>
  <conditionalFormatting sqref="AN36">
    <cfRule type="expression" dxfId="2529" priority="154">
      <formula>INDIRECT(ADDRESS(ROW(),COLUMN()))=TRUNC(INDIRECT(ADDRESS(ROW(),COLUMN())))</formula>
    </cfRule>
  </conditionalFormatting>
  <conditionalFormatting sqref="AO37:AT37">
    <cfRule type="expression" dxfId="2528" priority="153">
      <formula>INDIRECT(ADDRESS(ROW(),COLUMN()))=TRUNC(INDIRECT(ADDRESS(ROW(),COLUMN())))</formula>
    </cfRule>
  </conditionalFormatting>
  <conditionalFormatting sqref="AO36:AT36">
    <cfRule type="expression" dxfId="2527" priority="152">
      <formula>INDIRECT(ADDRESS(ROW(),COLUMN()))=TRUNC(INDIRECT(ADDRESS(ROW(),COLUMN())))</formula>
    </cfRule>
  </conditionalFormatting>
  <conditionalFormatting sqref="AU37">
    <cfRule type="expression" dxfId="2526" priority="151">
      <formula>INDIRECT(ADDRESS(ROW(),COLUMN()))=TRUNC(INDIRECT(ADDRESS(ROW(),COLUMN())))</formula>
    </cfRule>
  </conditionalFormatting>
  <conditionalFormatting sqref="AU36">
    <cfRule type="expression" dxfId="2525" priority="150">
      <formula>INDIRECT(ADDRESS(ROW(),COLUMN()))=TRUNC(INDIRECT(ADDRESS(ROW(),COLUMN())))</formula>
    </cfRule>
  </conditionalFormatting>
  <conditionalFormatting sqref="AV37:AW37">
    <cfRule type="expression" dxfId="2524" priority="149">
      <formula>INDIRECT(ADDRESS(ROW(),COLUMN()))=TRUNC(INDIRECT(ADDRESS(ROW(),COLUMN())))</formula>
    </cfRule>
  </conditionalFormatting>
  <conditionalFormatting sqref="AV36:AW36">
    <cfRule type="expression" dxfId="2523" priority="148">
      <formula>INDIRECT(ADDRESS(ROW(),COLUMN()))=TRUNC(INDIRECT(ADDRESS(ROW(),COLUMN())))</formula>
    </cfRule>
  </conditionalFormatting>
  <conditionalFormatting sqref="S40">
    <cfRule type="expression" dxfId="2522" priority="147">
      <formula>INDIRECT(ADDRESS(ROW(),COLUMN()))=TRUNC(INDIRECT(ADDRESS(ROW(),COLUMN())))</formula>
    </cfRule>
  </conditionalFormatting>
  <conditionalFormatting sqref="S39">
    <cfRule type="expression" dxfId="2521" priority="146">
      <formula>INDIRECT(ADDRESS(ROW(),COLUMN()))=TRUNC(INDIRECT(ADDRESS(ROW(),COLUMN())))</formula>
    </cfRule>
  </conditionalFormatting>
  <conditionalFormatting sqref="T40:Y40">
    <cfRule type="expression" dxfId="2520" priority="145">
      <formula>INDIRECT(ADDRESS(ROW(),COLUMN()))=TRUNC(INDIRECT(ADDRESS(ROW(),COLUMN())))</formula>
    </cfRule>
  </conditionalFormatting>
  <conditionalFormatting sqref="T39:Y39">
    <cfRule type="expression" dxfId="2519" priority="144">
      <formula>INDIRECT(ADDRESS(ROW(),COLUMN()))=TRUNC(INDIRECT(ADDRESS(ROW(),COLUMN())))</formula>
    </cfRule>
  </conditionalFormatting>
  <conditionalFormatting sqref="AX39:BA40">
    <cfRule type="expression" dxfId="2518" priority="143">
      <formula>INDIRECT(ADDRESS(ROW(),COLUMN()))=TRUNC(INDIRECT(ADDRESS(ROW(),COLUMN())))</formula>
    </cfRule>
  </conditionalFormatting>
  <conditionalFormatting sqref="Z40">
    <cfRule type="expression" dxfId="2517" priority="142">
      <formula>INDIRECT(ADDRESS(ROW(),COLUMN()))=TRUNC(INDIRECT(ADDRESS(ROW(),COLUMN())))</formula>
    </cfRule>
  </conditionalFormatting>
  <conditionalFormatting sqref="Z39">
    <cfRule type="expression" dxfId="2516" priority="141">
      <formula>INDIRECT(ADDRESS(ROW(),COLUMN()))=TRUNC(INDIRECT(ADDRESS(ROW(),COLUMN())))</formula>
    </cfRule>
  </conditionalFormatting>
  <conditionalFormatting sqref="AA40:AF40">
    <cfRule type="expression" dxfId="2515" priority="140">
      <formula>INDIRECT(ADDRESS(ROW(),COLUMN()))=TRUNC(INDIRECT(ADDRESS(ROW(),COLUMN())))</formula>
    </cfRule>
  </conditionalFormatting>
  <conditionalFormatting sqref="AA39:AF39">
    <cfRule type="expression" dxfId="2514" priority="139">
      <formula>INDIRECT(ADDRESS(ROW(),COLUMN()))=TRUNC(INDIRECT(ADDRESS(ROW(),COLUMN())))</formula>
    </cfRule>
  </conditionalFormatting>
  <conditionalFormatting sqref="AG40">
    <cfRule type="expression" dxfId="2513" priority="138">
      <formula>INDIRECT(ADDRESS(ROW(),COLUMN()))=TRUNC(INDIRECT(ADDRESS(ROW(),COLUMN())))</formula>
    </cfRule>
  </conditionalFormatting>
  <conditionalFormatting sqref="AG39">
    <cfRule type="expression" dxfId="2512" priority="137">
      <formula>INDIRECT(ADDRESS(ROW(),COLUMN()))=TRUNC(INDIRECT(ADDRESS(ROW(),COLUMN())))</formula>
    </cfRule>
  </conditionalFormatting>
  <conditionalFormatting sqref="AH40:AM40">
    <cfRule type="expression" dxfId="2511" priority="136">
      <formula>INDIRECT(ADDRESS(ROW(),COLUMN()))=TRUNC(INDIRECT(ADDRESS(ROW(),COLUMN())))</formula>
    </cfRule>
  </conditionalFormatting>
  <conditionalFormatting sqref="AH39:AM39">
    <cfRule type="expression" dxfId="2510" priority="135">
      <formula>INDIRECT(ADDRESS(ROW(),COLUMN()))=TRUNC(INDIRECT(ADDRESS(ROW(),COLUMN())))</formula>
    </cfRule>
  </conditionalFormatting>
  <conditionalFormatting sqref="AN40">
    <cfRule type="expression" dxfId="2509" priority="134">
      <formula>INDIRECT(ADDRESS(ROW(),COLUMN()))=TRUNC(INDIRECT(ADDRESS(ROW(),COLUMN())))</formula>
    </cfRule>
  </conditionalFormatting>
  <conditionalFormatting sqref="AN39">
    <cfRule type="expression" dxfId="2508" priority="133">
      <formula>INDIRECT(ADDRESS(ROW(),COLUMN()))=TRUNC(INDIRECT(ADDRESS(ROW(),COLUMN())))</formula>
    </cfRule>
  </conditionalFormatting>
  <conditionalFormatting sqref="AO40:AT40">
    <cfRule type="expression" dxfId="2507" priority="132">
      <formula>INDIRECT(ADDRESS(ROW(),COLUMN()))=TRUNC(INDIRECT(ADDRESS(ROW(),COLUMN())))</formula>
    </cfRule>
  </conditionalFormatting>
  <conditionalFormatting sqref="AO39:AT39">
    <cfRule type="expression" dxfId="2506" priority="131">
      <formula>INDIRECT(ADDRESS(ROW(),COLUMN()))=TRUNC(INDIRECT(ADDRESS(ROW(),COLUMN())))</formula>
    </cfRule>
  </conditionalFormatting>
  <conditionalFormatting sqref="AU40">
    <cfRule type="expression" dxfId="2505" priority="130">
      <formula>INDIRECT(ADDRESS(ROW(),COLUMN()))=TRUNC(INDIRECT(ADDRESS(ROW(),COLUMN())))</formula>
    </cfRule>
  </conditionalFormatting>
  <conditionalFormatting sqref="AU39">
    <cfRule type="expression" dxfId="2504" priority="129">
      <formula>INDIRECT(ADDRESS(ROW(),COLUMN()))=TRUNC(INDIRECT(ADDRESS(ROW(),COLUMN())))</formula>
    </cfRule>
  </conditionalFormatting>
  <conditionalFormatting sqref="AV40:AW40">
    <cfRule type="expression" dxfId="2503" priority="128">
      <formula>INDIRECT(ADDRESS(ROW(),COLUMN()))=TRUNC(INDIRECT(ADDRESS(ROW(),COLUMN())))</formula>
    </cfRule>
  </conditionalFormatting>
  <conditionalFormatting sqref="AV39:AW39">
    <cfRule type="expression" dxfId="2502" priority="127">
      <formula>INDIRECT(ADDRESS(ROW(),COLUMN()))=TRUNC(INDIRECT(ADDRESS(ROW(),COLUMN())))</formula>
    </cfRule>
  </conditionalFormatting>
  <conditionalFormatting sqref="S43">
    <cfRule type="expression" dxfId="2501" priority="126">
      <formula>INDIRECT(ADDRESS(ROW(),COLUMN()))=TRUNC(INDIRECT(ADDRESS(ROW(),COLUMN())))</formula>
    </cfRule>
  </conditionalFormatting>
  <conditionalFormatting sqref="S42">
    <cfRule type="expression" dxfId="2500" priority="125">
      <formula>INDIRECT(ADDRESS(ROW(),COLUMN()))=TRUNC(INDIRECT(ADDRESS(ROW(),COLUMN())))</formula>
    </cfRule>
  </conditionalFormatting>
  <conditionalFormatting sqref="T43:Y43">
    <cfRule type="expression" dxfId="2499" priority="124">
      <formula>INDIRECT(ADDRESS(ROW(),COLUMN()))=TRUNC(INDIRECT(ADDRESS(ROW(),COLUMN())))</formula>
    </cfRule>
  </conditionalFormatting>
  <conditionalFormatting sqref="T42:Y42">
    <cfRule type="expression" dxfId="2498" priority="123">
      <formula>INDIRECT(ADDRESS(ROW(),COLUMN()))=TRUNC(INDIRECT(ADDRESS(ROW(),COLUMN())))</formula>
    </cfRule>
  </conditionalFormatting>
  <conditionalFormatting sqref="AX42:BA43">
    <cfRule type="expression" dxfId="2497" priority="122">
      <formula>INDIRECT(ADDRESS(ROW(),COLUMN()))=TRUNC(INDIRECT(ADDRESS(ROW(),COLUMN())))</formula>
    </cfRule>
  </conditionalFormatting>
  <conditionalFormatting sqref="Z43">
    <cfRule type="expression" dxfId="2496" priority="121">
      <formula>INDIRECT(ADDRESS(ROW(),COLUMN()))=TRUNC(INDIRECT(ADDRESS(ROW(),COLUMN())))</formula>
    </cfRule>
  </conditionalFormatting>
  <conditionalFormatting sqref="Z42">
    <cfRule type="expression" dxfId="2495" priority="120">
      <formula>INDIRECT(ADDRESS(ROW(),COLUMN()))=TRUNC(INDIRECT(ADDRESS(ROW(),COLUMN())))</formula>
    </cfRule>
  </conditionalFormatting>
  <conditionalFormatting sqref="AA43:AF43">
    <cfRule type="expression" dxfId="2494" priority="119">
      <formula>INDIRECT(ADDRESS(ROW(),COLUMN()))=TRUNC(INDIRECT(ADDRESS(ROW(),COLUMN())))</formula>
    </cfRule>
  </conditionalFormatting>
  <conditionalFormatting sqref="AA42:AF42">
    <cfRule type="expression" dxfId="2493" priority="118">
      <formula>INDIRECT(ADDRESS(ROW(),COLUMN()))=TRUNC(INDIRECT(ADDRESS(ROW(),COLUMN())))</formula>
    </cfRule>
  </conditionalFormatting>
  <conditionalFormatting sqref="AG43">
    <cfRule type="expression" dxfId="2492" priority="117">
      <formula>INDIRECT(ADDRESS(ROW(),COLUMN()))=TRUNC(INDIRECT(ADDRESS(ROW(),COLUMN())))</formula>
    </cfRule>
  </conditionalFormatting>
  <conditionalFormatting sqref="AG42">
    <cfRule type="expression" dxfId="2491" priority="116">
      <formula>INDIRECT(ADDRESS(ROW(),COLUMN()))=TRUNC(INDIRECT(ADDRESS(ROW(),COLUMN())))</formula>
    </cfRule>
  </conditionalFormatting>
  <conditionalFormatting sqref="AH43:AM43">
    <cfRule type="expression" dxfId="2490" priority="115">
      <formula>INDIRECT(ADDRESS(ROW(),COLUMN()))=TRUNC(INDIRECT(ADDRESS(ROW(),COLUMN())))</formula>
    </cfRule>
  </conditionalFormatting>
  <conditionalFormatting sqref="AH42:AM42">
    <cfRule type="expression" dxfId="2489" priority="114">
      <formula>INDIRECT(ADDRESS(ROW(),COLUMN()))=TRUNC(INDIRECT(ADDRESS(ROW(),COLUMN())))</formula>
    </cfRule>
  </conditionalFormatting>
  <conditionalFormatting sqref="AN43">
    <cfRule type="expression" dxfId="2488" priority="113">
      <formula>INDIRECT(ADDRESS(ROW(),COLUMN()))=TRUNC(INDIRECT(ADDRESS(ROW(),COLUMN())))</formula>
    </cfRule>
  </conditionalFormatting>
  <conditionalFormatting sqref="AN42">
    <cfRule type="expression" dxfId="2487" priority="112">
      <formula>INDIRECT(ADDRESS(ROW(),COLUMN()))=TRUNC(INDIRECT(ADDRESS(ROW(),COLUMN())))</formula>
    </cfRule>
  </conditionalFormatting>
  <conditionalFormatting sqref="AO43:AT43">
    <cfRule type="expression" dxfId="2486" priority="111">
      <formula>INDIRECT(ADDRESS(ROW(),COLUMN()))=TRUNC(INDIRECT(ADDRESS(ROW(),COLUMN())))</formula>
    </cfRule>
  </conditionalFormatting>
  <conditionalFormatting sqref="AO42:AT42">
    <cfRule type="expression" dxfId="2485" priority="110">
      <formula>INDIRECT(ADDRESS(ROW(),COLUMN()))=TRUNC(INDIRECT(ADDRESS(ROW(),COLUMN())))</formula>
    </cfRule>
  </conditionalFormatting>
  <conditionalFormatting sqref="AU43">
    <cfRule type="expression" dxfId="2484" priority="109">
      <formula>INDIRECT(ADDRESS(ROW(),COLUMN()))=TRUNC(INDIRECT(ADDRESS(ROW(),COLUMN())))</formula>
    </cfRule>
  </conditionalFormatting>
  <conditionalFormatting sqref="AU42">
    <cfRule type="expression" dxfId="2483" priority="108">
      <formula>INDIRECT(ADDRESS(ROW(),COLUMN()))=TRUNC(INDIRECT(ADDRESS(ROW(),COLUMN())))</formula>
    </cfRule>
  </conditionalFormatting>
  <conditionalFormatting sqref="AV43:AW43">
    <cfRule type="expression" dxfId="2482" priority="107">
      <formula>INDIRECT(ADDRESS(ROW(),COLUMN()))=TRUNC(INDIRECT(ADDRESS(ROW(),COLUMN())))</formula>
    </cfRule>
  </conditionalFormatting>
  <conditionalFormatting sqref="AV42:AW42">
    <cfRule type="expression" dxfId="2481" priority="106">
      <formula>INDIRECT(ADDRESS(ROW(),COLUMN()))=TRUNC(INDIRECT(ADDRESS(ROW(),COLUMN())))</formula>
    </cfRule>
  </conditionalFormatting>
  <conditionalFormatting sqref="S46">
    <cfRule type="expression" dxfId="2480" priority="105">
      <formula>INDIRECT(ADDRESS(ROW(),COLUMN()))=TRUNC(INDIRECT(ADDRESS(ROW(),COLUMN())))</formula>
    </cfRule>
  </conditionalFormatting>
  <conditionalFormatting sqref="S45">
    <cfRule type="expression" dxfId="2479" priority="104">
      <formula>INDIRECT(ADDRESS(ROW(),COLUMN()))=TRUNC(INDIRECT(ADDRESS(ROW(),COLUMN())))</formula>
    </cfRule>
  </conditionalFormatting>
  <conditionalFormatting sqref="T46:Y46">
    <cfRule type="expression" dxfId="2478" priority="103">
      <formula>INDIRECT(ADDRESS(ROW(),COLUMN()))=TRUNC(INDIRECT(ADDRESS(ROW(),COLUMN())))</formula>
    </cfRule>
  </conditionalFormatting>
  <conditionalFormatting sqref="T45:Y45">
    <cfRule type="expression" dxfId="2477" priority="102">
      <formula>INDIRECT(ADDRESS(ROW(),COLUMN()))=TRUNC(INDIRECT(ADDRESS(ROW(),COLUMN())))</formula>
    </cfRule>
  </conditionalFormatting>
  <conditionalFormatting sqref="AX45:BA46">
    <cfRule type="expression" dxfId="2476" priority="101">
      <formula>INDIRECT(ADDRESS(ROW(),COLUMN()))=TRUNC(INDIRECT(ADDRESS(ROW(),COLUMN())))</formula>
    </cfRule>
  </conditionalFormatting>
  <conditionalFormatting sqref="Z46">
    <cfRule type="expression" dxfId="2475" priority="100">
      <formula>INDIRECT(ADDRESS(ROW(),COLUMN()))=TRUNC(INDIRECT(ADDRESS(ROW(),COLUMN())))</formula>
    </cfRule>
  </conditionalFormatting>
  <conditionalFormatting sqref="Z45">
    <cfRule type="expression" dxfId="2474" priority="99">
      <formula>INDIRECT(ADDRESS(ROW(),COLUMN()))=TRUNC(INDIRECT(ADDRESS(ROW(),COLUMN())))</formula>
    </cfRule>
  </conditionalFormatting>
  <conditionalFormatting sqref="AA46:AF46">
    <cfRule type="expression" dxfId="2473" priority="98">
      <formula>INDIRECT(ADDRESS(ROW(),COLUMN()))=TRUNC(INDIRECT(ADDRESS(ROW(),COLUMN())))</formula>
    </cfRule>
  </conditionalFormatting>
  <conditionalFormatting sqref="AA45:AF45">
    <cfRule type="expression" dxfId="2472" priority="97">
      <formula>INDIRECT(ADDRESS(ROW(),COLUMN()))=TRUNC(INDIRECT(ADDRESS(ROW(),COLUMN())))</formula>
    </cfRule>
  </conditionalFormatting>
  <conditionalFormatting sqref="AG46">
    <cfRule type="expression" dxfId="2471" priority="96">
      <formula>INDIRECT(ADDRESS(ROW(),COLUMN()))=TRUNC(INDIRECT(ADDRESS(ROW(),COLUMN())))</formula>
    </cfRule>
  </conditionalFormatting>
  <conditionalFormatting sqref="AG45">
    <cfRule type="expression" dxfId="2470" priority="95">
      <formula>INDIRECT(ADDRESS(ROW(),COLUMN()))=TRUNC(INDIRECT(ADDRESS(ROW(),COLUMN())))</formula>
    </cfRule>
  </conditionalFormatting>
  <conditionalFormatting sqref="AH46:AM46">
    <cfRule type="expression" dxfId="2469" priority="94">
      <formula>INDIRECT(ADDRESS(ROW(),COLUMN()))=TRUNC(INDIRECT(ADDRESS(ROW(),COLUMN())))</formula>
    </cfRule>
  </conditionalFormatting>
  <conditionalFormatting sqref="AH45:AM45">
    <cfRule type="expression" dxfId="2468" priority="93">
      <formula>INDIRECT(ADDRESS(ROW(),COLUMN()))=TRUNC(INDIRECT(ADDRESS(ROW(),COLUMN())))</formula>
    </cfRule>
  </conditionalFormatting>
  <conditionalFormatting sqref="AN46">
    <cfRule type="expression" dxfId="2467" priority="92">
      <formula>INDIRECT(ADDRESS(ROW(),COLUMN()))=TRUNC(INDIRECT(ADDRESS(ROW(),COLUMN())))</formula>
    </cfRule>
  </conditionalFormatting>
  <conditionalFormatting sqref="AN45">
    <cfRule type="expression" dxfId="2466" priority="91">
      <formula>INDIRECT(ADDRESS(ROW(),COLUMN()))=TRUNC(INDIRECT(ADDRESS(ROW(),COLUMN())))</formula>
    </cfRule>
  </conditionalFormatting>
  <conditionalFormatting sqref="AO46:AT46">
    <cfRule type="expression" dxfId="2465" priority="90">
      <formula>INDIRECT(ADDRESS(ROW(),COLUMN()))=TRUNC(INDIRECT(ADDRESS(ROW(),COLUMN())))</formula>
    </cfRule>
  </conditionalFormatting>
  <conditionalFormatting sqref="AO45:AT45">
    <cfRule type="expression" dxfId="2464" priority="89">
      <formula>INDIRECT(ADDRESS(ROW(),COLUMN()))=TRUNC(INDIRECT(ADDRESS(ROW(),COLUMN())))</formula>
    </cfRule>
  </conditionalFormatting>
  <conditionalFormatting sqref="AU46">
    <cfRule type="expression" dxfId="2463" priority="88">
      <formula>INDIRECT(ADDRESS(ROW(),COLUMN()))=TRUNC(INDIRECT(ADDRESS(ROW(),COLUMN())))</formula>
    </cfRule>
  </conditionalFormatting>
  <conditionalFormatting sqref="AU45">
    <cfRule type="expression" dxfId="2462" priority="87">
      <formula>INDIRECT(ADDRESS(ROW(),COLUMN()))=TRUNC(INDIRECT(ADDRESS(ROW(),COLUMN())))</formula>
    </cfRule>
  </conditionalFormatting>
  <conditionalFormatting sqref="AV46:AW46">
    <cfRule type="expression" dxfId="2461" priority="86">
      <formula>INDIRECT(ADDRESS(ROW(),COLUMN()))=TRUNC(INDIRECT(ADDRESS(ROW(),COLUMN())))</formula>
    </cfRule>
  </conditionalFormatting>
  <conditionalFormatting sqref="AV45:AW45">
    <cfRule type="expression" dxfId="2460" priority="85">
      <formula>INDIRECT(ADDRESS(ROW(),COLUMN()))=TRUNC(INDIRECT(ADDRESS(ROW(),COLUMN())))</formula>
    </cfRule>
  </conditionalFormatting>
  <conditionalFormatting sqref="S49">
    <cfRule type="expression" dxfId="2459" priority="84">
      <formula>INDIRECT(ADDRESS(ROW(),COLUMN()))=TRUNC(INDIRECT(ADDRESS(ROW(),COLUMN())))</formula>
    </cfRule>
  </conditionalFormatting>
  <conditionalFormatting sqref="S48">
    <cfRule type="expression" dxfId="2458" priority="83">
      <formula>INDIRECT(ADDRESS(ROW(),COLUMN()))=TRUNC(INDIRECT(ADDRESS(ROW(),COLUMN())))</formula>
    </cfRule>
  </conditionalFormatting>
  <conditionalFormatting sqref="T49:Y49">
    <cfRule type="expression" dxfId="2457" priority="82">
      <formula>INDIRECT(ADDRESS(ROW(),COLUMN()))=TRUNC(INDIRECT(ADDRESS(ROW(),COLUMN())))</formula>
    </cfRule>
  </conditionalFormatting>
  <conditionalFormatting sqref="T48:Y48">
    <cfRule type="expression" dxfId="2456" priority="81">
      <formula>INDIRECT(ADDRESS(ROW(),COLUMN()))=TRUNC(INDIRECT(ADDRESS(ROW(),COLUMN())))</formula>
    </cfRule>
  </conditionalFormatting>
  <conditionalFormatting sqref="AX48:BA49">
    <cfRule type="expression" dxfId="2455" priority="80">
      <formula>INDIRECT(ADDRESS(ROW(),COLUMN()))=TRUNC(INDIRECT(ADDRESS(ROW(),COLUMN())))</formula>
    </cfRule>
  </conditionalFormatting>
  <conditionalFormatting sqref="Z49">
    <cfRule type="expression" dxfId="2454" priority="79">
      <formula>INDIRECT(ADDRESS(ROW(),COLUMN()))=TRUNC(INDIRECT(ADDRESS(ROW(),COLUMN())))</formula>
    </cfRule>
  </conditionalFormatting>
  <conditionalFormatting sqref="Z48">
    <cfRule type="expression" dxfId="2453" priority="78">
      <formula>INDIRECT(ADDRESS(ROW(),COLUMN()))=TRUNC(INDIRECT(ADDRESS(ROW(),COLUMN())))</formula>
    </cfRule>
  </conditionalFormatting>
  <conditionalFormatting sqref="AA49:AF49">
    <cfRule type="expression" dxfId="2452" priority="77">
      <formula>INDIRECT(ADDRESS(ROW(),COLUMN()))=TRUNC(INDIRECT(ADDRESS(ROW(),COLUMN())))</formula>
    </cfRule>
  </conditionalFormatting>
  <conditionalFormatting sqref="AA48:AF48">
    <cfRule type="expression" dxfId="2451" priority="76">
      <formula>INDIRECT(ADDRESS(ROW(),COLUMN()))=TRUNC(INDIRECT(ADDRESS(ROW(),COLUMN())))</formula>
    </cfRule>
  </conditionalFormatting>
  <conditionalFormatting sqref="AG49">
    <cfRule type="expression" dxfId="2450" priority="75">
      <formula>INDIRECT(ADDRESS(ROW(),COLUMN()))=TRUNC(INDIRECT(ADDRESS(ROW(),COLUMN())))</formula>
    </cfRule>
  </conditionalFormatting>
  <conditionalFormatting sqref="AG48">
    <cfRule type="expression" dxfId="2449" priority="74">
      <formula>INDIRECT(ADDRESS(ROW(),COLUMN()))=TRUNC(INDIRECT(ADDRESS(ROW(),COLUMN())))</formula>
    </cfRule>
  </conditionalFormatting>
  <conditionalFormatting sqref="AH49:AM49">
    <cfRule type="expression" dxfId="2448" priority="73">
      <formula>INDIRECT(ADDRESS(ROW(),COLUMN()))=TRUNC(INDIRECT(ADDRESS(ROW(),COLUMN())))</formula>
    </cfRule>
  </conditionalFormatting>
  <conditionalFormatting sqref="AH48:AM48">
    <cfRule type="expression" dxfId="2447" priority="72">
      <formula>INDIRECT(ADDRESS(ROW(),COLUMN()))=TRUNC(INDIRECT(ADDRESS(ROW(),COLUMN())))</formula>
    </cfRule>
  </conditionalFormatting>
  <conditionalFormatting sqref="AN49">
    <cfRule type="expression" dxfId="2446" priority="71">
      <formula>INDIRECT(ADDRESS(ROW(),COLUMN()))=TRUNC(INDIRECT(ADDRESS(ROW(),COLUMN())))</formula>
    </cfRule>
  </conditionalFormatting>
  <conditionalFormatting sqref="AN48">
    <cfRule type="expression" dxfId="2445" priority="70">
      <formula>INDIRECT(ADDRESS(ROW(),COLUMN()))=TRUNC(INDIRECT(ADDRESS(ROW(),COLUMN())))</formula>
    </cfRule>
  </conditionalFormatting>
  <conditionalFormatting sqref="AO49:AT49">
    <cfRule type="expression" dxfId="2444" priority="69">
      <formula>INDIRECT(ADDRESS(ROW(),COLUMN()))=TRUNC(INDIRECT(ADDRESS(ROW(),COLUMN())))</formula>
    </cfRule>
  </conditionalFormatting>
  <conditionalFormatting sqref="AO48:AT48">
    <cfRule type="expression" dxfId="2443" priority="68">
      <formula>INDIRECT(ADDRESS(ROW(),COLUMN()))=TRUNC(INDIRECT(ADDRESS(ROW(),COLUMN())))</formula>
    </cfRule>
  </conditionalFormatting>
  <conditionalFormatting sqref="AU49">
    <cfRule type="expression" dxfId="2442" priority="67">
      <formula>INDIRECT(ADDRESS(ROW(),COLUMN()))=TRUNC(INDIRECT(ADDRESS(ROW(),COLUMN())))</formula>
    </cfRule>
  </conditionalFormatting>
  <conditionalFormatting sqref="AU48">
    <cfRule type="expression" dxfId="2441" priority="66">
      <formula>INDIRECT(ADDRESS(ROW(),COLUMN()))=TRUNC(INDIRECT(ADDRESS(ROW(),COLUMN())))</formula>
    </cfRule>
  </conditionalFormatting>
  <conditionalFormatting sqref="AV49:AW49">
    <cfRule type="expression" dxfId="2440" priority="65">
      <formula>INDIRECT(ADDRESS(ROW(),COLUMN()))=TRUNC(INDIRECT(ADDRESS(ROW(),COLUMN())))</formula>
    </cfRule>
  </conditionalFormatting>
  <conditionalFormatting sqref="AV48:AW48">
    <cfRule type="expression" dxfId="2439" priority="64">
      <formula>INDIRECT(ADDRESS(ROW(),COLUMN()))=TRUNC(INDIRECT(ADDRESS(ROW(),COLUMN())))</formula>
    </cfRule>
  </conditionalFormatting>
  <conditionalFormatting sqref="S52">
    <cfRule type="expression" dxfId="2438" priority="63">
      <formula>INDIRECT(ADDRESS(ROW(),COLUMN()))=TRUNC(INDIRECT(ADDRESS(ROW(),COLUMN())))</formula>
    </cfRule>
  </conditionalFormatting>
  <conditionalFormatting sqref="S51">
    <cfRule type="expression" dxfId="2437" priority="62">
      <formula>INDIRECT(ADDRESS(ROW(),COLUMN()))=TRUNC(INDIRECT(ADDRESS(ROW(),COLUMN())))</formula>
    </cfRule>
  </conditionalFormatting>
  <conditionalFormatting sqref="T52:Y52">
    <cfRule type="expression" dxfId="2436" priority="61">
      <formula>INDIRECT(ADDRESS(ROW(),COLUMN()))=TRUNC(INDIRECT(ADDRESS(ROW(),COLUMN())))</formula>
    </cfRule>
  </conditionalFormatting>
  <conditionalFormatting sqref="T51:Y51">
    <cfRule type="expression" dxfId="2435" priority="60">
      <formula>INDIRECT(ADDRESS(ROW(),COLUMN()))=TRUNC(INDIRECT(ADDRESS(ROW(),COLUMN())))</formula>
    </cfRule>
  </conditionalFormatting>
  <conditionalFormatting sqref="AX51:BA52">
    <cfRule type="expression" dxfId="2434" priority="59">
      <formula>INDIRECT(ADDRESS(ROW(),COLUMN()))=TRUNC(INDIRECT(ADDRESS(ROW(),COLUMN())))</formula>
    </cfRule>
  </conditionalFormatting>
  <conditionalFormatting sqref="Z52">
    <cfRule type="expression" dxfId="2433" priority="58">
      <formula>INDIRECT(ADDRESS(ROW(),COLUMN()))=TRUNC(INDIRECT(ADDRESS(ROW(),COLUMN())))</formula>
    </cfRule>
  </conditionalFormatting>
  <conditionalFormatting sqref="Z51">
    <cfRule type="expression" dxfId="2432" priority="57">
      <formula>INDIRECT(ADDRESS(ROW(),COLUMN()))=TRUNC(INDIRECT(ADDRESS(ROW(),COLUMN())))</formula>
    </cfRule>
  </conditionalFormatting>
  <conditionalFormatting sqref="AA52:AF52">
    <cfRule type="expression" dxfId="2431" priority="56">
      <formula>INDIRECT(ADDRESS(ROW(),COLUMN()))=TRUNC(INDIRECT(ADDRESS(ROW(),COLUMN())))</formula>
    </cfRule>
  </conditionalFormatting>
  <conditionalFormatting sqref="AA51:AF51">
    <cfRule type="expression" dxfId="2430" priority="55">
      <formula>INDIRECT(ADDRESS(ROW(),COLUMN()))=TRUNC(INDIRECT(ADDRESS(ROW(),COLUMN())))</formula>
    </cfRule>
  </conditionalFormatting>
  <conditionalFormatting sqref="AG52">
    <cfRule type="expression" dxfId="2429" priority="54">
      <formula>INDIRECT(ADDRESS(ROW(),COLUMN()))=TRUNC(INDIRECT(ADDRESS(ROW(),COLUMN())))</formula>
    </cfRule>
  </conditionalFormatting>
  <conditionalFormatting sqref="AG51">
    <cfRule type="expression" dxfId="2428" priority="53">
      <formula>INDIRECT(ADDRESS(ROW(),COLUMN()))=TRUNC(INDIRECT(ADDRESS(ROW(),COLUMN())))</formula>
    </cfRule>
  </conditionalFormatting>
  <conditionalFormatting sqref="AH52:AM52">
    <cfRule type="expression" dxfId="2427" priority="52">
      <formula>INDIRECT(ADDRESS(ROW(),COLUMN()))=TRUNC(INDIRECT(ADDRESS(ROW(),COLUMN())))</formula>
    </cfRule>
  </conditionalFormatting>
  <conditionalFormatting sqref="AH51:AM51">
    <cfRule type="expression" dxfId="2426" priority="51">
      <formula>INDIRECT(ADDRESS(ROW(),COLUMN()))=TRUNC(INDIRECT(ADDRESS(ROW(),COLUMN())))</formula>
    </cfRule>
  </conditionalFormatting>
  <conditionalFormatting sqref="AN52">
    <cfRule type="expression" dxfId="2425" priority="50">
      <formula>INDIRECT(ADDRESS(ROW(),COLUMN()))=TRUNC(INDIRECT(ADDRESS(ROW(),COLUMN())))</formula>
    </cfRule>
  </conditionalFormatting>
  <conditionalFormatting sqref="AN51">
    <cfRule type="expression" dxfId="2424" priority="49">
      <formula>INDIRECT(ADDRESS(ROW(),COLUMN()))=TRUNC(INDIRECT(ADDRESS(ROW(),COLUMN())))</formula>
    </cfRule>
  </conditionalFormatting>
  <conditionalFormatting sqref="AO52:AT52">
    <cfRule type="expression" dxfId="2423" priority="48">
      <formula>INDIRECT(ADDRESS(ROW(),COLUMN()))=TRUNC(INDIRECT(ADDRESS(ROW(),COLUMN())))</formula>
    </cfRule>
  </conditionalFormatting>
  <conditionalFormatting sqref="AO51:AT51">
    <cfRule type="expression" dxfId="2422" priority="47">
      <formula>INDIRECT(ADDRESS(ROW(),COLUMN()))=TRUNC(INDIRECT(ADDRESS(ROW(),COLUMN())))</formula>
    </cfRule>
  </conditionalFormatting>
  <conditionalFormatting sqref="AU52">
    <cfRule type="expression" dxfId="2421" priority="46">
      <formula>INDIRECT(ADDRESS(ROW(),COLUMN()))=TRUNC(INDIRECT(ADDRESS(ROW(),COLUMN())))</formula>
    </cfRule>
  </conditionalFormatting>
  <conditionalFormatting sqref="AU51">
    <cfRule type="expression" dxfId="2420" priority="45">
      <formula>INDIRECT(ADDRESS(ROW(),COLUMN()))=TRUNC(INDIRECT(ADDRESS(ROW(),COLUMN())))</formula>
    </cfRule>
  </conditionalFormatting>
  <conditionalFormatting sqref="AV52:AW52">
    <cfRule type="expression" dxfId="2419" priority="44">
      <formula>INDIRECT(ADDRESS(ROW(),COLUMN()))=TRUNC(INDIRECT(ADDRESS(ROW(),COLUMN())))</formula>
    </cfRule>
  </conditionalFormatting>
  <conditionalFormatting sqref="AV51:AW51">
    <cfRule type="expression" dxfId="2418" priority="43">
      <formula>INDIRECT(ADDRESS(ROW(),COLUMN()))=TRUNC(INDIRECT(ADDRESS(ROW(),COLUMN())))</formula>
    </cfRule>
  </conditionalFormatting>
  <conditionalFormatting sqref="S55">
    <cfRule type="expression" dxfId="2417" priority="42">
      <formula>INDIRECT(ADDRESS(ROW(),COLUMN()))=TRUNC(INDIRECT(ADDRESS(ROW(),COLUMN())))</formula>
    </cfRule>
  </conditionalFormatting>
  <conditionalFormatting sqref="S54">
    <cfRule type="expression" dxfId="2416" priority="41">
      <formula>INDIRECT(ADDRESS(ROW(),COLUMN()))=TRUNC(INDIRECT(ADDRESS(ROW(),COLUMN())))</formula>
    </cfRule>
  </conditionalFormatting>
  <conditionalFormatting sqref="T55:Y55">
    <cfRule type="expression" dxfId="2415" priority="40">
      <formula>INDIRECT(ADDRESS(ROW(),COLUMN()))=TRUNC(INDIRECT(ADDRESS(ROW(),COLUMN())))</formula>
    </cfRule>
  </conditionalFormatting>
  <conditionalFormatting sqref="T54:Y54">
    <cfRule type="expression" dxfId="2414" priority="39">
      <formula>INDIRECT(ADDRESS(ROW(),COLUMN()))=TRUNC(INDIRECT(ADDRESS(ROW(),COLUMN())))</formula>
    </cfRule>
  </conditionalFormatting>
  <conditionalFormatting sqref="AX54:BA55">
    <cfRule type="expression" dxfId="2413" priority="38">
      <formula>INDIRECT(ADDRESS(ROW(),COLUMN()))=TRUNC(INDIRECT(ADDRESS(ROW(),COLUMN())))</formula>
    </cfRule>
  </conditionalFormatting>
  <conditionalFormatting sqref="Z55">
    <cfRule type="expression" dxfId="2412" priority="37">
      <formula>INDIRECT(ADDRESS(ROW(),COLUMN()))=TRUNC(INDIRECT(ADDRESS(ROW(),COLUMN())))</formula>
    </cfRule>
  </conditionalFormatting>
  <conditionalFormatting sqref="Z54">
    <cfRule type="expression" dxfId="2411" priority="36">
      <formula>INDIRECT(ADDRESS(ROW(),COLUMN()))=TRUNC(INDIRECT(ADDRESS(ROW(),COLUMN())))</formula>
    </cfRule>
  </conditionalFormatting>
  <conditionalFormatting sqref="AA55:AF55">
    <cfRule type="expression" dxfId="2410" priority="35">
      <formula>INDIRECT(ADDRESS(ROW(),COLUMN()))=TRUNC(INDIRECT(ADDRESS(ROW(),COLUMN())))</formula>
    </cfRule>
  </conditionalFormatting>
  <conditionalFormatting sqref="AA54:AF54">
    <cfRule type="expression" dxfId="2409" priority="34">
      <formula>INDIRECT(ADDRESS(ROW(),COLUMN()))=TRUNC(INDIRECT(ADDRESS(ROW(),COLUMN())))</formula>
    </cfRule>
  </conditionalFormatting>
  <conditionalFormatting sqref="AG55">
    <cfRule type="expression" dxfId="2408" priority="33">
      <formula>INDIRECT(ADDRESS(ROW(),COLUMN()))=TRUNC(INDIRECT(ADDRESS(ROW(),COLUMN())))</formula>
    </cfRule>
  </conditionalFormatting>
  <conditionalFormatting sqref="AG54">
    <cfRule type="expression" dxfId="2407" priority="32">
      <formula>INDIRECT(ADDRESS(ROW(),COLUMN()))=TRUNC(INDIRECT(ADDRESS(ROW(),COLUMN())))</formula>
    </cfRule>
  </conditionalFormatting>
  <conditionalFormatting sqref="AH55:AM55">
    <cfRule type="expression" dxfId="2406" priority="31">
      <formula>INDIRECT(ADDRESS(ROW(),COLUMN()))=TRUNC(INDIRECT(ADDRESS(ROW(),COLUMN())))</formula>
    </cfRule>
  </conditionalFormatting>
  <conditionalFormatting sqref="AH54:AM54">
    <cfRule type="expression" dxfId="2405" priority="30">
      <formula>INDIRECT(ADDRESS(ROW(),COLUMN()))=TRUNC(INDIRECT(ADDRESS(ROW(),COLUMN())))</formula>
    </cfRule>
  </conditionalFormatting>
  <conditionalFormatting sqref="AN55">
    <cfRule type="expression" dxfId="2404" priority="29">
      <formula>INDIRECT(ADDRESS(ROW(),COLUMN()))=TRUNC(INDIRECT(ADDRESS(ROW(),COLUMN())))</formula>
    </cfRule>
  </conditionalFormatting>
  <conditionalFormatting sqref="AN54">
    <cfRule type="expression" dxfId="2403" priority="28">
      <formula>INDIRECT(ADDRESS(ROW(),COLUMN()))=TRUNC(INDIRECT(ADDRESS(ROW(),COLUMN())))</formula>
    </cfRule>
  </conditionalFormatting>
  <conditionalFormatting sqref="AO55:AT55">
    <cfRule type="expression" dxfId="2402" priority="27">
      <formula>INDIRECT(ADDRESS(ROW(),COLUMN()))=TRUNC(INDIRECT(ADDRESS(ROW(),COLUMN())))</formula>
    </cfRule>
  </conditionalFormatting>
  <conditionalFormatting sqref="AO54:AT54">
    <cfRule type="expression" dxfId="2401" priority="26">
      <formula>INDIRECT(ADDRESS(ROW(),COLUMN()))=TRUNC(INDIRECT(ADDRESS(ROW(),COLUMN())))</formula>
    </cfRule>
  </conditionalFormatting>
  <conditionalFormatting sqref="AU55">
    <cfRule type="expression" dxfId="2400" priority="25">
      <formula>INDIRECT(ADDRESS(ROW(),COLUMN()))=TRUNC(INDIRECT(ADDRESS(ROW(),COLUMN())))</formula>
    </cfRule>
  </conditionalFormatting>
  <conditionalFormatting sqref="AU54">
    <cfRule type="expression" dxfId="2399" priority="24">
      <formula>INDIRECT(ADDRESS(ROW(),COLUMN()))=TRUNC(INDIRECT(ADDRESS(ROW(),COLUMN())))</formula>
    </cfRule>
  </conditionalFormatting>
  <conditionalFormatting sqref="AV55:AW55">
    <cfRule type="expression" dxfId="2398" priority="23">
      <formula>INDIRECT(ADDRESS(ROW(),COLUMN()))=TRUNC(INDIRECT(ADDRESS(ROW(),COLUMN())))</formula>
    </cfRule>
  </conditionalFormatting>
  <conditionalFormatting sqref="AV54:AW54">
    <cfRule type="expression" dxfId="2397" priority="22">
      <formula>INDIRECT(ADDRESS(ROW(),COLUMN()))=TRUNC(INDIRECT(ADDRESS(ROW(),COLUMN())))</formula>
    </cfRule>
  </conditionalFormatting>
  <conditionalFormatting sqref="S58">
    <cfRule type="expression" dxfId="2396" priority="21">
      <formula>INDIRECT(ADDRESS(ROW(),COLUMN()))=TRUNC(INDIRECT(ADDRESS(ROW(),COLUMN())))</formula>
    </cfRule>
  </conditionalFormatting>
  <conditionalFormatting sqref="S57">
    <cfRule type="expression" dxfId="2395" priority="20">
      <formula>INDIRECT(ADDRESS(ROW(),COLUMN()))=TRUNC(INDIRECT(ADDRESS(ROW(),COLUMN())))</formula>
    </cfRule>
  </conditionalFormatting>
  <conditionalFormatting sqref="T58:Y58">
    <cfRule type="expression" dxfId="2394" priority="19">
      <formula>INDIRECT(ADDRESS(ROW(),COLUMN()))=TRUNC(INDIRECT(ADDRESS(ROW(),COLUMN())))</formula>
    </cfRule>
  </conditionalFormatting>
  <conditionalFormatting sqref="T57:Y57">
    <cfRule type="expression" dxfId="2393" priority="18">
      <formula>INDIRECT(ADDRESS(ROW(),COLUMN()))=TRUNC(INDIRECT(ADDRESS(ROW(),COLUMN())))</formula>
    </cfRule>
  </conditionalFormatting>
  <conditionalFormatting sqref="AX57:BA58">
    <cfRule type="expression" dxfId="2392" priority="17">
      <formula>INDIRECT(ADDRESS(ROW(),COLUMN()))=TRUNC(INDIRECT(ADDRESS(ROW(),COLUMN())))</formula>
    </cfRule>
  </conditionalFormatting>
  <conditionalFormatting sqref="Z58">
    <cfRule type="expression" dxfId="2391" priority="16">
      <formula>INDIRECT(ADDRESS(ROW(),COLUMN()))=TRUNC(INDIRECT(ADDRESS(ROW(),COLUMN())))</formula>
    </cfRule>
  </conditionalFormatting>
  <conditionalFormatting sqref="Z57">
    <cfRule type="expression" dxfId="2390" priority="15">
      <formula>INDIRECT(ADDRESS(ROW(),COLUMN()))=TRUNC(INDIRECT(ADDRESS(ROW(),COLUMN())))</formula>
    </cfRule>
  </conditionalFormatting>
  <conditionalFormatting sqref="AA58:AF58">
    <cfRule type="expression" dxfId="2389" priority="14">
      <formula>INDIRECT(ADDRESS(ROW(),COLUMN()))=TRUNC(INDIRECT(ADDRESS(ROW(),COLUMN())))</formula>
    </cfRule>
  </conditionalFormatting>
  <conditionalFormatting sqref="AA57:AF57">
    <cfRule type="expression" dxfId="2388" priority="13">
      <formula>INDIRECT(ADDRESS(ROW(),COLUMN()))=TRUNC(INDIRECT(ADDRESS(ROW(),COLUMN())))</formula>
    </cfRule>
  </conditionalFormatting>
  <conditionalFormatting sqref="AG58">
    <cfRule type="expression" dxfId="2387" priority="12">
      <formula>INDIRECT(ADDRESS(ROW(),COLUMN()))=TRUNC(INDIRECT(ADDRESS(ROW(),COLUMN())))</formula>
    </cfRule>
  </conditionalFormatting>
  <conditionalFormatting sqref="AG57">
    <cfRule type="expression" dxfId="2386" priority="11">
      <formula>INDIRECT(ADDRESS(ROW(),COLUMN()))=TRUNC(INDIRECT(ADDRESS(ROW(),COLUMN())))</formula>
    </cfRule>
  </conditionalFormatting>
  <conditionalFormatting sqref="AH58:AM58">
    <cfRule type="expression" dxfId="2385" priority="10">
      <formula>INDIRECT(ADDRESS(ROW(),COLUMN()))=TRUNC(INDIRECT(ADDRESS(ROW(),COLUMN())))</formula>
    </cfRule>
  </conditionalFormatting>
  <conditionalFormatting sqref="AH57:AM57">
    <cfRule type="expression" dxfId="2384" priority="9">
      <formula>INDIRECT(ADDRESS(ROW(),COLUMN()))=TRUNC(INDIRECT(ADDRESS(ROW(),COLUMN())))</formula>
    </cfRule>
  </conditionalFormatting>
  <conditionalFormatting sqref="AN58">
    <cfRule type="expression" dxfId="2383" priority="8">
      <formula>INDIRECT(ADDRESS(ROW(),COLUMN()))=TRUNC(INDIRECT(ADDRESS(ROW(),COLUMN())))</formula>
    </cfRule>
  </conditionalFormatting>
  <conditionalFormatting sqref="AN57">
    <cfRule type="expression" dxfId="2382" priority="7">
      <formula>INDIRECT(ADDRESS(ROW(),COLUMN()))=TRUNC(INDIRECT(ADDRESS(ROW(),COLUMN())))</formula>
    </cfRule>
  </conditionalFormatting>
  <conditionalFormatting sqref="AO58:AT58">
    <cfRule type="expression" dxfId="2381" priority="6">
      <formula>INDIRECT(ADDRESS(ROW(),COLUMN()))=TRUNC(INDIRECT(ADDRESS(ROW(),COLUMN())))</formula>
    </cfRule>
  </conditionalFormatting>
  <conditionalFormatting sqref="AO57:AT57">
    <cfRule type="expression" dxfId="2380" priority="5">
      <formula>INDIRECT(ADDRESS(ROW(),COLUMN()))=TRUNC(INDIRECT(ADDRESS(ROW(),COLUMN())))</formula>
    </cfRule>
  </conditionalFormatting>
  <conditionalFormatting sqref="AU58">
    <cfRule type="expression" dxfId="2379" priority="4">
      <formula>INDIRECT(ADDRESS(ROW(),COLUMN()))=TRUNC(INDIRECT(ADDRESS(ROW(),COLUMN())))</formula>
    </cfRule>
  </conditionalFormatting>
  <conditionalFormatting sqref="AU57">
    <cfRule type="expression" dxfId="2378" priority="3">
      <formula>INDIRECT(ADDRESS(ROW(),COLUMN()))=TRUNC(INDIRECT(ADDRESS(ROW(),COLUMN())))</formula>
    </cfRule>
  </conditionalFormatting>
  <conditionalFormatting sqref="AV58:AW58">
    <cfRule type="expression" dxfId="2377" priority="2">
      <formula>INDIRECT(ADDRESS(ROW(),COLUMN()))=TRUNC(INDIRECT(ADDRESS(ROW(),COLUMN())))</formula>
    </cfRule>
  </conditionalFormatting>
  <conditionalFormatting sqref="AV57:AW57">
    <cfRule type="expression" dxfId="2376" priority="1">
      <formula>INDIRECT(ADDRESS(ROW(),COLUMN()))=TRUNC(INDIRECT(ADDRESS(ROW(),COLUMN())))</formula>
    </cfRule>
  </conditionalFormatting>
  <dataValidations count="5">
    <dataValidation type="decimal" allowBlank="1" showInputMessage="1" showErrorMessage="1" error="入力可能範囲　32～40" sqref="AX6" xr:uid="{00000000-0002-0000-0B00-000000000000}">
      <formula1>32</formula1>
      <formula2>40</formula2>
    </dataValidation>
    <dataValidation type="list" allowBlank="1" showInputMessage="1" sqref="G20:G58" xr:uid="{00000000-0002-0000-0B00-000001000000}">
      <formula1>"A, B, C, D"</formula1>
    </dataValidation>
    <dataValidation type="list" allowBlank="1" showInputMessage="1" sqref="S20:AW20 S23:AW23 S26:AW26 S29:AW29 S32:AW32 S35:AW35 S38:AW38 S41:AW41 S44:AW44 S47:AW47 S50:AW50 S53:AW53 S56:AW56" xr:uid="{00000000-0002-0000-0B00-000002000000}">
      <formula1>シフト記号表</formula1>
    </dataValidation>
    <dataValidation type="list" allowBlank="1" showInputMessage="1" showErrorMessage="1" sqref="AC3" xr:uid="{00000000-0002-0000-0B00-000005000000}">
      <formula1>#REF!</formula1>
    </dataValidation>
    <dataValidation type="list" allowBlank="1" showInputMessage="1" showErrorMessage="1" sqref="BB3:BE3" xr:uid="{00000000-0002-0000-0B00-000006000000}">
      <formula1>"４週,暦月"</formula1>
    </dataValidation>
  </dataValidations>
  <printOptions horizontalCentered="1"/>
  <pageMargins left="0.15748031496062992" right="0.15748031496062992" top="0.31496062992125984" bottom="0.35433070866141736" header="0.31496062992125984" footer="0.31496062992125984"/>
  <pageSetup paperSize="9" scale="46"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3">
        <x14:dataValidation type="list" allowBlank="1" showInputMessage="1" xr:uid="{00000000-0002-0000-0B00-000004000000}">
          <x14:formula1>
            <xm:f>プルダウン・リスト!$C$13:$C$18</xm:f>
          </x14:formula1>
          <xm:sqref>C20:E58</xm:sqref>
        </x14:dataValidation>
        <x14:dataValidation type="list" errorStyle="warning" allowBlank="1" showInputMessage="1" error="リストにない場合のみ、入力してください。" xr:uid="{00000000-0002-0000-0B00-000007000000}">
          <x14:formula1>
            <xm:f>プルダウン・リスト!$D$13:$D$29</xm:f>
          </x14:formula1>
          <xm:sqref>H20:K58</xm:sqref>
        </x14:dataValidation>
        <x14:dataValidation type="list" allowBlank="1" showInputMessage="1" xr:uid="{00000000-0002-0000-0B00-000008000000}">
          <x14:formula1>
            <xm:f>プルダウン・リスト!$D$4:$D$8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U339"/>
  <sheetViews>
    <sheetView showGridLines="0" view="pageBreakPreview" zoomScale="50" zoomScaleNormal="70" zoomScaleSheetLayoutView="50" workbookViewId="0">
      <selection activeCell="AL23" sqref="AL23"/>
    </sheetView>
  </sheetViews>
  <sheetFormatPr defaultColWidth="4.375" defaultRowHeight="20.25" customHeight="1" x14ac:dyDescent="0.15"/>
  <cols>
    <col min="1" max="1" width="1.625" style="200" customWidth="1"/>
    <col min="2" max="5" width="5.75" style="200" customWidth="1"/>
    <col min="6" max="6" width="16.5" style="200" hidden="1" customWidth="1"/>
    <col min="7" max="58" width="5.625" style="200" customWidth="1"/>
    <col min="59" max="16384" width="4.375" style="200"/>
  </cols>
  <sheetData>
    <row r="1" spans="2:64" s="177" customFormat="1" ht="20.25" customHeight="1" x14ac:dyDescent="0.15">
      <c r="C1" s="178" t="s">
        <v>102</v>
      </c>
      <c r="D1" s="178"/>
      <c r="E1" s="178"/>
      <c r="F1" s="178"/>
      <c r="G1" s="178"/>
      <c r="H1" s="179" t="s">
        <v>103</v>
      </c>
      <c r="J1" s="179"/>
      <c r="L1" s="178"/>
      <c r="M1" s="178"/>
      <c r="N1" s="178"/>
      <c r="O1" s="178"/>
      <c r="P1" s="178"/>
      <c r="Q1" s="178"/>
      <c r="R1" s="178"/>
      <c r="AM1" s="180"/>
      <c r="AN1" s="181"/>
      <c r="AO1" s="181" t="s">
        <v>104</v>
      </c>
      <c r="AP1" s="799" t="s">
        <v>105</v>
      </c>
      <c r="AQ1" s="800"/>
      <c r="AR1" s="800"/>
      <c r="AS1" s="800"/>
      <c r="AT1" s="800"/>
      <c r="AU1" s="800"/>
      <c r="AV1" s="800"/>
      <c r="AW1" s="800"/>
      <c r="AX1" s="800"/>
      <c r="AY1" s="800"/>
      <c r="AZ1" s="800"/>
      <c r="BA1" s="800"/>
      <c r="BB1" s="800"/>
      <c r="BC1" s="800"/>
      <c r="BD1" s="800"/>
      <c r="BE1" s="800"/>
      <c r="BF1" s="181" t="s">
        <v>106</v>
      </c>
    </row>
    <row r="2" spans="2:64" s="177" customFormat="1" ht="20.25" customHeight="1" x14ac:dyDescent="0.15">
      <c r="C2" s="178"/>
      <c r="D2" s="178"/>
      <c r="E2" s="178"/>
      <c r="F2" s="178"/>
      <c r="G2" s="178"/>
      <c r="J2" s="179"/>
      <c r="L2" s="178"/>
      <c r="M2" s="178"/>
      <c r="N2" s="178"/>
      <c r="O2" s="178"/>
      <c r="P2" s="178"/>
      <c r="Q2" s="178"/>
      <c r="R2" s="178"/>
      <c r="Y2" s="182" t="s">
        <v>107</v>
      </c>
      <c r="Z2" s="801">
        <v>5</v>
      </c>
      <c r="AA2" s="801"/>
      <c r="AB2" s="183" t="s">
        <v>110</v>
      </c>
      <c r="AC2" s="801"/>
      <c r="AD2" s="801"/>
      <c r="AE2" s="183" t="s">
        <v>111</v>
      </c>
      <c r="AF2" s="183"/>
      <c r="AG2" s="802"/>
      <c r="AH2" s="802"/>
      <c r="AI2" s="183"/>
      <c r="AM2" s="180"/>
      <c r="AN2" s="181"/>
      <c r="AO2" s="181" t="s">
        <v>112</v>
      </c>
      <c r="AP2" s="801"/>
      <c r="AQ2" s="801"/>
      <c r="AR2" s="801"/>
      <c r="AS2" s="801"/>
      <c r="AT2" s="801"/>
      <c r="AU2" s="801"/>
      <c r="AV2" s="801"/>
      <c r="AW2" s="801"/>
      <c r="AX2" s="801"/>
      <c r="AY2" s="801"/>
      <c r="AZ2" s="801"/>
      <c r="BA2" s="801"/>
      <c r="BB2" s="801"/>
      <c r="BC2" s="801"/>
      <c r="BD2" s="801"/>
      <c r="BE2" s="801"/>
      <c r="BF2" s="181" t="s">
        <v>106</v>
      </c>
    </row>
    <row r="3" spans="2:64" s="184" customFormat="1" ht="20.25" customHeight="1" x14ac:dyDescent="0.15">
      <c r="B3" s="42"/>
      <c r="C3" s="42"/>
      <c r="D3" s="42"/>
      <c r="E3" s="42"/>
      <c r="F3" s="42"/>
      <c r="G3" s="37"/>
      <c r="H3" s="42"/>
      <c r="I3" s="42"/>
      <c r="J3" s="37"/>
      <c r="K3" s="42"/>
      <c r="L3" s="39"/>
      <c r="M3" s="39"/>
      <c r="N3" s="39"/>
      <c r="O3" s="39"/>
      <c r="P3" s="39"/>
      <c r="Q3" s="39"/>
      <c r="R3" s="39"/>
      <c r="S3" s="42"/>
      <c r="T3" s="42"/>
      <c r="U3" s="42"/>
      <c r="V3" s="42"/>
      <c r="W3" s="42"/>
      <c r="X3" s="42"/>
      <c r="Y3" s="42"/>
      <c r="Z3" s="43"/>
      <c r="AA3" s="43"/>
      <c r="AB3" s="44"/>
      <c r="AC3" s="45"/>
      <c r="AD3" s="44"/>
      <c r="AE3" s="42"/>
      <c r="AF3" s="42"/>
      <c r="AG3" s="42"/>
      <c r="AH3" s="42"/>
      <c r="AI3" s="42"/>
      <c r="AJ3" s="42"/>
      <c r="AK3" s="42"/>
      <c r="AL3" s="42"/>
      <c r="AM3" s="42"/>
      <c r="AN3" s="42"/>
      <c r="AO3" s="42"/>
      <c r="AP3" s="42"/>
      <c r="AQ3" s="42"/>
      <c r="AR3" s="42"/>
      <c r="AS3" s="42"/>
      <c r="AT3" s="42"/>
      <c r="BA3" s="185" t="s">
        <v>114</v>
      </c>
      <c r="BB3" s="803" t="s">
        <v>115</v>
      </c>
      <c r="BC3" s="804"/>
      <c r="BD3" s="804"/>
      <c r="BE3" s="805"/>
      <c r="BF3" s="181"/>
    </row>
    <row r="4" spans="2:64" s="184" customFormat="1" ht="18.75" x14ac:dyDescent="0.15">
      <c r="B4" s="42"/>
      <c r="C4" s="42"/>
      <c r="D4" s="42"/>
      <c r="E4" s="42"/>
      <c r="F4" s="42"/>
      <c r="G4" s="37"/>
      <c r="H4" s="42"/>
      <c r="I4" s="42"/>
      <c r="J4" s="37"/>
      <c r="K4" s="42"/>
      <c r="L4" s="39"/>
      <c r="M4" s="39"/>
      <c r="N4" s="39"/>
      <c r="O4" s="39"/>
      <c r="P4" s="39"/>
      <c r="Q4" s="39"/>
      <c r="R4" s="39"/>
      <c r="S4" s="42"/>
      <c r="T4" s="42"/>
      <c r="U4" s="42"/>
      <c r="V4" s="42"/>
      <c r="W4" s="42"/>
      <c r="X4" s="42"/>
      <c r="Y4" s="42"/>
      <c r="Z4" s="47"/>
      <c r="AA4" s="47"/>
      <c r="AB4" s="42"/>
      <c r="AC4" s="42"/>
      <c r="AD4" s="42"/>
      <c r="AE4" s="42"/>
      <c r="AF4" s="42"/>
      <c r="AG4" s="35"/>
      <c r="AH4" s="35"/>
      <c r="AI4" s="35"/>
      <c r="AJ4" s="35"/>
      <c r="AK4" s="35"/>
      <c r="AL4" s="35"/>
      <c r="AM4" s="35"/>
      <c r="AN4" s="35"/>
      <c r="AO4" s="35"/>
      <c r="AP4" s="35"/>
      <c r="AQ4" s="35"/>
      <c r="AR4" s="35"/>
      <c r="AS4" s="35"/>
      <c r="AT4" s="35"/>
      <c r="AU4" s="177"/>
      <c r="AV4" s="177"/>
      <c r="AW4" s="177"/>
      <c r="AX4" s="177"/>
      <c r="AY4" s="177"/>
      <c r="AZ4" s="177"/>
      <c r="BA4" s="185" t="s">
        <v>116</v>
      </c>
      <c r="BB4" s="792" t="s">
        <v>512</v>
      </c>
      <c r="BC4" s="793"/>
      <c r="BD4" s="793"/>
      <c r="BE4" s="794"/>
      <c r="BF4" s="186"/>
    </row>
    <row r="5" spans="2:64" s="184" customFormat="1" ht="6.75" customHeight="1" x14ac:dyDescent="0.15">
      <c r="B5" s="42"/>
      <c r="C5" s="49"/>
      <c r="D5" s="49"/>
      <c r="E5" s="49"/>
      <c r="F5" s="49"/>
      <c r="G5" s="50"/>
      <c r="H5" s="49"/>
      <c r="I5" s="49"/>
      <c r="J5" s="50"/>
      <c r="K5" s="49"/>
      <c r="L5" s="51"/>
      <c r="M5" s="51"/>
      <c r="N5" s="51"/>
      <c r="O5" s="51"/>
      <c r="P5" s="51"/>
      <c r="Q5" s="51"/>
      <c r="R5" s="51"/>
      <c r="S5" s="49"/>
      <c r="T5" s="49"/>
      <c r="U5" s="49"/>
      <c r="V5" s="49"/>
      <c r="W5" s="49"/>
      <c r="X5" s="49"/>
      <c r="Y5" s="49"/>
      <c r="Z5" s="52"/>
      <c r="AA5" s="52"/>
      <c r="AB5" s="49"/>
      <c r="AC5" s="49"/>
      <c r="AD5" s="49"/>
      <c r="AE5" s="49"/>
      <c r="AF5" s="42"/>
      <c r="AG5" s="35"/>
      <c r="AH5" s="35"/>
      <c r="AI5" s="35"/>
      <c r="AJ5" s="35"/>
      <c r="AK5" s="35"/>
      <c r="AL5" s="35"/>
      <c r="AM5" s="35"/>
      <c r="AN5" s="35"/>
      <c r="AO5" s="35"/>
      <c r="AP5" s="35"/>
      <c r="AQ5" s="35"/>
      <c r="AR5" s="35"/>
      <c r="AS5" s="35"/>
      <c r="AT5" s="35"/>
      <c r="AU5" s="177"/>
      <c r="AV5" s="177"/>
      <c r="AW5" s="177"/>
      <c r="AX5" s="177"/>
      <c r="AY5" s="177"/>
      <c r="AZ5" s="177"/>
      <c r="BA5" s="177"/>
      <c r="BB5" s="177"/>
      <c r="BC5" s="177"/>
      <c r="BD5" s="177"/>
      <c r="BE5" s="186"/>
      <c r="BF5" s="186"/>
    </row>
    <row r="6" spans="2:64" s="184" customFormat="1" ht="20.25" customHeight="1" x14ac:dyDescent="0.15">
      <c r="B6" s="42"/>
      <c r="C6" s="49"/>
      <c r="D6" s="49"/>
      <c r="E6" s="49"/>
      <c r="F6" s="49"/>
      <c r="G6" s="50"/>
      <c r="H6" s="49"/>
      <c r="I6" s="49"/>
      <c r="J6" s="50"/>
      <c r="K6" s="49"/>
      <c r="L6" s="51"/>
      <c r="M6" s="51"/>
      <c r="N6" s="51"/>
      <c r="O6" s="51"/>
      <c r="P6" s="51"/>
      <c r="Q6" s="51"/>
      <c r="R6" s="51"/>
      <c r="S6" s="49"/>
      <c r="T6" s="49"/>
      <c r="U6" s="49"/>
      <c r="V6" s="49"/>
      <c r="W6" s="49"/>
      <c r="X6" s="49"/>
      <c r="Y6" s="49"/>
      <c r="Z6" s="52"/>
      <c r="AA6" s="52"/>
      <c r="AB6" s="49"/>
      <c r="AC6" s="49"/>
      <c r="AD6" s="49"/>
      <c r="AE6" s="49"/>
      <c r="AF6" s="42"/>
      <c r="AG6" s="35"/>
      <c r="AH6" s="35"/>
      <c r="AI6" s="35"/>
      <c r="AJ6" s="35"/>
      <c r="AK6" s="35"/>
      <c r="AL6" s="35" t="s">
        <v>118</v>
      </c>
      <c r="AM6" s="35"/>
      <c r="AN6" s="35"/>
      <c r="AO6" s="35"/>
      <c r="AP6" s="35"/>
      <c r="AQ6" s="35"/>
      <c r="AR6" s="35"/>
      <c r="AS6" s="35"/>
      <c r="AT6" s="53"/>
      <c r="AU6" s="53"/>
      <c r="AV6" s="54"/>
      <c r="AW6" s="35"/>
      <c r="AX6" s="795"/>
      <c r="AY6" s="796"/>
      <c r="AZ6" s="54" t="s">
        <v>119</v>
      </c>
      <c r="BA6" s="35"/>
      <c r="BB6" s="795"/>
      <c r="BC6" s="796"/>
      <c r="BD6" s="54" t="s">
        <v>120</v>
      </c>
      <c r="BE6" s="35"/>
      <c r="BF6" s="186"/>
    </row>
    <row r="7" spans="2:64" s="184" customFormat="1" ht="6.75" customHeight="1" x14ac:dyDescent="0.15">
      <c r="B7" s="42"/>
      <c r="C7" s="49"/>
      <c r="D7" s="49"/>
      <c r="E7" s="49"/>
      <c r="F7" s="49"/>
      <c r="G7" s="50"/>
      <c r="H7" s="49"/>
      <c r="I7" s="49"/>
      <c r="J7" s="50"/>
      <c r="K7" s="49"/>
      <c r="L7" s="51"/>
      <c r="M7" s="51"/>
      <c r="N7" s="51"/>
      <c r="O7" s="51"/>
      <c r="P7" s="51"/>
      <c r="Q7" s="51"/>
      <c r="R7" s="51"/>
      <c r="S7" s="49"/>
      <c r="T7" s="49"/>
      <c r="U7" s="49"/>
      <c r="V7" s="49"/>
      <c r="W7" s="49"/>
      <c r="X7" s="49"/>
      <c r="Y7" s="49"/>
      <c r="Z7" s="52"/>
      <c r="AA7" s="52"/>
      <c r="AB7" s="49"/>
      <c r="AC7" s="49"/>
      <c r="AD7" s="49"/>
      <c r="AE7" s="49"/>
      <c r="AF7" s="42"/>
      <c r="AG7" s="35"/>
      <c r="AH7" s="35"/>
      <c r="AI7" s="35"/>
      <c r="AJ7" s="35"/>
      <c r="AK7" s="35"/>
      <c r="AL7" s="35"/>
      <c r="AM7" s="35"/>
      <c r="AN7" s="35"/>
      <c r="AO7" s="35"/>
      <c r="AP7" s="35"/>
      <c r="AQ7" s="35"/>
      <c r="AR7" s="35"/>
      <c r="AS7" s="35"/>
      <c r="AT7" s="35"/>
      <c r="AU7" s="177"/>
      <c r="AV7" s="177"/>
      <c r="AW7" s="177"/>
      <c r="AX7" s="177"/>
      <c r="AY7" s="177"/>
      <c r="AZ7" s="177"/>
      <c r="BA7" s="177"/>
      <c r="BB7" s="177"/>
      <c r="BC7" s="177"/>
      <c r="BD7" s="177"/>
      <c r="BE7" s="186"/>
      <c r="BF7" s="186"/>
    </row>
    <row r="8" spans="2:64" s="184" customFormat="1" ht="6" customHeight="1" x14ac:dyDescent="0.15">
      <c r="B8" s="65"/>
      <c r="C8" s="65"/>
      <c r="D8" s="65"/>
      <c r="E8" s="65"/>
      <c r="F8" s="65"/>
      <c r="G8" s="55"/>
      <c r="H8" s="56"/>
      <c r="I8" s="53"/>
      <c r="J8" s="53"/>
      <c r="K8" s="65"/>
      <c r="L8" s="55"/>
      <c r="M8" s="56"/>
      <c r="N8" s="53"/>
      <c r="O8" s="53"/>
      <c r="P8" s="55"/>
      <c r="Q8" s="53"/>
      <c r="R8" s="65"/>
      <c r="S8" s="53"/>
      <c r="T8" s="53"/>
      <c r="U8" s="53"/>
      <c r="V8" s="53"/>
      <c r="W8" s="42"/>
      <c r="X8" s="42"/>
      <c r="Y8" s="42"/>
      <c r="Z8" s="49"/>
      <c r="AA8" s="63"/>
      <c r="AB8" s="63"/>
      <c r="AC8" s="49"/>
      <c r="AD8" s="49"/>
      <c r="AE8" s="49"/>
      <c r="AF8" s="66"/>
      <c r="AG8" s="52"/>
      <c r="AH8" s="63"/>
      <c r="AI8" s="49"/>
      <c r="AJ8" s="62"/>
      <c r="AK8" s="63"/>
      <c r="AL8" s="63"/>
      <c r="AM8" s="63"/>
      <c r="AN8" s="63"/>
      <c r="AO8" s="49"/>
      <c r="AP8" s="35"/>
      <c r="AQ8" s="67"/>
      <c r="AR8" s="67"/>
      <c r="AS8" s="67"/>
      <c r="AT8" s="35"/>
      <c r="AU8" s="177"/>
      <c r="AV8" s="177"/>
      <c r="AW8" s="177"/>
      <c r="AX8" s="177"/>
      <c r="AY8" s="177"/>
      <c r="AZ8" s="177"/>
      <c r="BA8" s="177"/>
      <c r="BB8" s="177"/>
      <c r="BC8" s="177"/>
      <c r="BD8" s="177"/>
      <c r="BE8" s="177"/>
      <c r="BF8" s="177"/>
      <c r="BJ8" s="181"/>
      <c r="BK8" s="181"/>
      <c r="BL8" s="181"/>
    </row>
    <row r="9" spans="2:64" s="184" customFormat="1" ht="18.75" x14ac:dyDescent="0.2">
      <c r="B9" s="55"/>
      <c r="C9" s="55"/>
      <c r="D9" s="55"/>
      <c r="E9" s="55"/>
      <c r="F9" s="55"/>
      <c r="G9" s="56"/>
      <c r="H9" s="56"/>
      <c r="I9" s="56"/>
      <c r="J9" s="55"/>
      <c r="K9" s="55"/>
      <c r="L9" s="56"/>
      <c r="M9" s="56"/>
      <c r="N9" s="56"/>
      <c r="O9" s="55"/>
      <c r="P9" s="56"/>
      <c r="Q9" s="56"/>
      <c r="R9" s="56"/>
      <c r="S9" s="57"/>
      <c r="T9" s="58"/>
      <c r="U9" s="58"/>
      <c r="V9" s="59"/>
      <c r="W9" s="42"/>
      <c r="X9" s="42"/>
      <c r="Y9" s="42"/>
      <c r="Z9" s="52"/>
      <c r="AA9" s="60"/>
      <c r="AB9" s="50"/>
      <c r="AC9" s="52"/>
      <c r="AD9" s="52"/>
      <c r="AE9" s="52"/>
      <c r="AF9" s="66"/>
      <c r="AG9" s="62"/>
      <c r="AH9" s="62"/>
      <c r="AI9" s="62"/>
      <c r="AJ9" s="63"/>
      <c r="AK9" s="51"/>
      <c r="AL9" s="60"/>
      <c r="AM9" s="35"/>
      <c r="AN9" s="35"/>
      <c r="AO9" s="68"/>
      <c r="AP9" s="68"/>
      <c r="AQ9" s="68"/>
      <c r="AR9" s="54"/>
      <c r="AS9" s="67"/>
      <c r="AT9" s="67"/>
      <c r="AU9" s="187"/>
      <c r="AV9" s="188"/>
      <c r="AW9" s="188"/>
      <c r="AX9" s="189"/>
      <c r="AY9" s="189"/>
      <c r="AZ9" s="186" t="s">
        <v>123</v>
      </c>
      <c r="BA9" s="188"/>
      <c r="BB9" s="795"/>
      <c r="BC9" s="797"/>
      <c r="BD9" s="796"/>
      <c r="BE9" s="190" t="s">
        <v>124</v>
      </c>
      <c r="BF9" s="177"/>
      <c r="BJ9" s="181"/>
      <c r="BK9" s="181"/>
      <c r="BL9" s="181"/>
    </row>
    <row r="10" spans="2:64" s="184" customFormat="1" ht="6" customHeight="1" x14ac:dyDescent="0.2">
      <c r="B10" s="65"/>
      <c r="C10" s="65"/>
      <c r="D10" s="65"/>
      <c r="E10" s="65"/>
      <c r="F10" s="71"/>
      <c r="G10" s="65"/>
      <c r="H10" s="65"/>
      <c r="I10" s="65"/>
      <c r="J10" s="65"/>
      <c r="K10" s="55"/>
      <c r="L10" s="56"/>
      <c r="M10" s="53"/>
      <c r="N10" s="53"/>
      <c r="O10" s="55"/>
      <c r="P10" s="53"/>
      <c r="Q10" s="65"/>
      <c r="R10" s="53"/>
      <c r="S10" s="53"/>
      <c r="T10" s="53"/>
      <c r="U10" s="53"/>
      <c r="V10" s="71"/>
      <c r="W10" s="42"/>
      <c r="X10" s="42"/>
      <c r="Y10" s="42"/>
      <c r="Z10" s="49"/>
      <c r="AA10" s="63"/>
      <c r="AB10" s="63"/>
      <c r="AC10" s="49"/>
      <c r="AD10" s="49"/>
      <c r="AE10" s="49"/>
      <c r="AF10" s="66"/>
      <c r="AG10" s="52"/>
      <c r="AH10" s="62"/>
      <c r="AI10" s="63"/>
      <c r="AJ10" s="62"/>
      <c r="AK10" s="63"/>
      <c r="AL10" s="63"/>
      <c r="AM10" s="63"/>
      <c r="AN10" s="63"/>
      <c r="AO10" s="65"/>
      <c r="AP10" s="65"/>
      <c r="AQ10" s="55"/>
      <c r="AR10" s="72"/>
      <c r="AS10" s="67"/>
      <c r="AT10" s="67"/>
      <c r="AU10" s="187"/>
      <c r="AV10" s="188"/>
      <c r="AW10" s="188"/>
      <c r="AX10" s="189"/>
      <c r="AY10" s="189"/>
      <c r="AZ10" s="188"/>
      <c r="BA10" s="188"/>
      <c r="BB10" s="191"/>
      <c r="BC10" s="191"/>
      <c r="BD10" s="191"/>
      <c r="BE10" s="190"/>
      <c r="BF10" s="177"/>
      <c r="BJ10" s="181"/>
      <c r="BK10" s="181"/>
      <c r="BL10" s="181"/>
    </row>
    <row r="11" spans="2:64" s="184" customFormat="1" ht="20.25" customHeight="1" x14ac:dyDescent="0.2">
      <c r="B11" s="73"/>
      <c r="C11" s="73"/>
      <c r="D11" s="73"/>
      <c r="E11" s="73"/>
      <c r="F11" s="73"/>
      <c r="G11" s="73"/>
      <c r="H11" s="73"/>
      <c r="I11" s="73"/>
      <c r="J11" s="73"/>
      <c r="K11" s="73"/>
      <c r="L11" s="73"/>
      <c r="M11" s="73"/>
      <c r="N11" s="73"/>
      <c r="O11" s="73"/>
      <c r="P11" s="73"/>
      <c r="Q11" s="73"/>
      <c r="R11" s="73"/>
      <c r="S11" s="73"/>
      <c r="T11" s="73"/>
      <c r="U11" s="73"/>
      <c r="V11" s="73"/>
      <c r="W11" s="42"/>
      <c r="X11" s="42"/>
      <c r="Y11" s="42"/>
      <c r="Z11" s="55"/>
      <c r="AA11" s="74"/>
      <c r="AB11" s="74"/>
      <c r="AC11" s="55"/>
      <c r="AD11" s="52"/>
      <c r="AE11" s="52"/>
      <c r="AF11" s="61"/>
      <c r="AG11" s="50"/>
      <c r="AH11" s="62"/>
      <c r="AI11" s="63"/>
      <c r="AJ11" s="62"/>
      <c r="AK11" s="63"/>
      <c r="AL11" s="63"/>
      <c r="AM11" s="63"/>
      <c r="AN11" s="63"/>
      <c r="AO11" s="798"/>
      <c r="AP11" s="798"/>
      <c r="AQ11" s="798"/>
      <c r="AR11" s="54"/>
      <c r="AS11" s="67"/>
      <c r="AT11" s="67"/>
      <c r="AU11" s="187"/>
      <c r="AV11" s="188"/>
      <c r="AW11" s="188"/>
      <c r="AX11" s="189"/>
      <c r="AY11" s="189"/>
      <c r="AZ11" s="188"/>
      <c r="BA11" s="188"/>
      <c r="BB11" s="795"/>
      <c r="BC11" s="797"/>
      <c r="BD11" s="796"/>
      <c r="BE11" s="192" t="s">
        <v>125</v>
      </c>
      <c r="BF11" s="177"/>
      <c r="BJ11" s="181"/>
      <c r="BK11" s="181"/>
      <c r="BL11" s="181"/>
    </row>
    <row r="12" spans="2:64" s="184" customFormat="1" ht="6.75" customHeight="1" x14ac:dyDescent="0.2">
      <c r="B12" s="73"/>
      <c r="C12" s="73"/>
      <c r="D12" s="73"/>
      <c r="E12" s="73"/>
      <c r="F12" s="73"/>
      <c r="G12" s="73"/>
      <c r="H12" s="73"/>
      <c r="I12" s="73"/>
      <c r="J12" s="73"/>
      <c r="K12" s="73"/>
      <c r="L12" s="73"/>
      <c r="M12" s="73"/>
      <c r="N12" s="73"/>
      <c r="O12" s="73"/>
      <c r="P12" s="73"/>
      <c r="Q12" s="73"/>
      <c r="R12" s="73"/>
      <c r="S12" s="73"/>
      <c r="T12" s="73"/>
      <c r="U12" s="73"/>
      <c r="V12" s="73"/>
      <c r="W12" s="42"/>
      <c r="X12" s="42"/>
      <c r="Y12" s="42"/>
      <c r="Z12" s="56"/>
      <c r="AA12" s="76"/>
      <c r="AB12" s="76"/>
      <c r="AC12" s="56"/>
      <c r="AD12" s="62"/>
      <c r="AE12" s="62"/>
      <c r="AF12" s="66"/>
      <c r="AG12" s="35"/>
      <c r="AH12" s="35"/>
      <c r="AI12" s="35"/>
      <c r="AJ12" s="35"/>
      <c r="AK12" s="35"/>
      <c r="AL12" s="35"/>
      <c r="AM12" s="35"/>
      <c r="AN12" s="35"/>
      <c r="AO12" s="65"/>
      <c r="AP12" s="65"/>
      <c r="AQ12" s="65"/>
      <c r="AR12" s="35"/>
      <c r="AS12" s="67"/>
      <c r="AT12" s="67"/>
      <c r="AU12" s="187"/>
      <c r="AV12" s="188"/>
      <c r="AW12" s="188"/>
      <c r="AX12" s="189"/>
      <c r="AY12" s="189"/>
      <c r="AZ12" s="188"/>
      <c r="BA12" s="188"/>
      <c r="BB12" s="191"/>
      <c r="BC12" s="191"/>
      <c r="BD12" s="191"/>
      <c r="BE12" s="190"/>
      <c r="BF12" s="177"/>
      <c r="BJ12" s="181"/>
      <c r="BK12" s="181"/>
      <c r="BL12" s="181"/>
    </row>
    <row r="13" spans="2:64" s="184" customFormat="1" ht="18.75" x14ac:dyDescent="0.15">
      <c r="B13" s="73"/>
      <c r="C13" s="73"/>
      <c r="D13" s="73"/>
      <c r="E13" s="73"/>
      <c r="F13" s="73"/>
      <c r="G13" s="73"/>
      <c r="H13" s="73"/>
      <c r="I13" s="73"/>
      <c r="J13" s="73"/>
      <c r="K13" s="73"/>
      <c r="L13" s="73"/>
      <c r="M13" s="73"/>
      <c r="N13" s="73"/>
      <c r="O13" s="73"/>
      <c r="P13" s="73"/>
      <c r="Q13" s="73"/>
      <c r="R13" s="73"/>
      <c r="S13" s="73"/>
      <c r="T13" s="73"/>
      <c r="U13" s="73"/>
      <c r="V13" s="73"/>
      <c r="W13" s="42"/>
      <c r="X13" s="42"/>
      <c r="Y13" s="42"/>
      <c r="Z13" s="55"/>
      <c r="AA13" s="74"/>
      <c r="AB13" s="74"/>
      <c r="AC13" s="55"/>
      <c r="AD13" s="52"/>
      <c r="AE13" s="52"/>
      <c r="AF13" s="66"/>
      <c r="AG13" s="35"/>
      <c r="AH13" s="35"/>
      <c r="AI13" s="35"/>
      <c r="AJ13" s="35"/>
      <c r="AK13" s="35"/>
      <c r="AL13" s="35"/>
      <c r="AM13" s="35"/>
      <c r="AN13" s="35"/>
      <c r="AO13" s="53"/>
      <c r="AP13" s="53"/>
      <c r="AQ13" s="53"/>
      <c r="AR13" s="35"/>
      <c r="AS13" s="67"/>
      <c r="AT13" s="48" t="s">
        <v>126</v>
      </c>
      <c r="AU13" s="754"/>
      <c r="AV13" s="755"/>
      <c r="AW13" s="756"/>
      <c r="AX13" s="191" t="s">
        <v>127</v>
      </c>
      <c r="AY13" s="754"/>
      <c r="AZ13" s="755"/>
      <c r="BA13" s="756"/>
      <c r="BB13" s="193" t="s">
        <v>128</v>
      </c>
      <c r="BC13" s="757">
        <f>(AY13-AU13)*24</f>
        <v>0</v>
      </c>
      <c r="BD13" s="758"/>
      <c r="BE13" s="194" t="s">
        <v>129</v>
      </c>
      <c r="BF13" s="191"/>
      <c r="BJ13" s="181"/>
      <c r="BK13" s="181"/>
      <c r="BL13" s="181"/>
    </row>
    <row r="14" spans="2:64" s="184" customFormat="1" ht="6.75" customHeight="1" x14ac:dyDescent="0.15">
      <c r="B14" s="42"/>
      <c r="C14" s="64"/>
      <c r="D14" s="64"/>
      <c r="E14" s="64"/>
      <c r="F14" s="64"/>
      <c r="G14" s="49"/>
      <c r="H14" s="49"/>
      <c r="I14" s="51"/>
      <c r="J14" s="52"/>
      <c r="K14" s="62"/>
      <c r="L14" s="63"/>
      <c r="M14" s="63"/>
      <c r="N14" s="52"/>
      <c r="O14" s="63"/>
      <c r="P14" s="49"/>
      <c r="Q14" s="62"/>
      <c r="R14" s="63"/>
      <c r="S14" s="63"/>
      <c r="T14" s="63"/>
      <c r="U14" s="63"/>
      <c r="V14" s="49"/>
      <c r="W14" s="51"/>
      <c r="X14" s="77"/>
      <c r="Y14" s="77"/>
      <c r="Z14" s="50"/>
      <c r="AA14" s="52"/>
      <c r="AB14" s="51"/>
      <c r="AC14" s="52"/>
      <c r="AD14" s="62"/>
      <c r="AE14" s="63"/>
      <c r="AF14" s="66"/>
      <c r="AG14" s="61"/>
      <c r="AH14" s="78"/>
      <c r="AI14" s="66"/>
      <c r="AJ14" s="78"/>
      <c r="AK14" s="66"/>
      <c r="AL14" s="66"/>
      <c r="AM14" s="66"/>
      <c r="AN14" s="66"/>
      <c r="AO14" s="79"/>
      <c r="AP14" s="42"/>
      <c r="AQ14" s="47"/>
      <c r="AR14" s="47"/>
      <c r="AS14" s="47"/>
      <c r="AT14" s="47"/>
      <c r="AU14" s="195"/>
      <c r="AV14" s="196"/>
      <c r="AW14" s="196"/>
      <c r="AX14" s="197"/>
      <c r="AY14" s="197"/>
      <c r="AZ14" s="196"/>
      <c r="BA14" s="196"/>
      <c r="BB14" s="198"/>
      <c r="BC14" s="198"/>
      <c r="BD14" s="198"/>
      <c r="BE14" s="199"/>
      <c r="BJ14" s="181"/>
      <c r="BK14" s="181"/>
      <c r="BL14" s="181"/>
    </row>
    <row r="15" spans="2:64" ht="8.4499999999999993" customHeight="1" thickBot="1" x14ac:dyDescent="0.2">
      <c r="B15" s="82"/>
      <c r="C15" s="83"/>
      <c r="D15" s="83"/>
      <c r="E15" s="83"/>
      <c r="F15" s="83"/>
      <c r="G15" s="83"/>
      <c r="H15" s="82"/>
      <c r="I15" s="82"/>
      <c r="J15" s="82"/>
      <c r="K15" s="82"/>
      <c r="L15" s="82"/>
      <c r="M15" s="82"/>
      <c r="N15" s="82"/>
      <c r="O15" s="82"/>
      <c r="P15" s="82"/>
      <c r="Q15" s="82"/>
      <c r="R15" s="82"/>
      <c r="S15" s="82"/>
      <c r="T15" s="82"/>
      <c r="U15" s="82"/>
      <c r="V15" s="82"/>
      <c r="W15" s="82"/>
      <c r="X15" s="83"/>
      <c r="Y15" s="82"/>
      <c r="Z15" s="82"/>
      <c r="AA15" s="82"/>
      <c r="AB15" s="82"/>
      <c r="AC15" s="82"/>
      <c r="AD15" s="82"/>
      <c r="AE15" s="82"/>
      <c r="AF15" s="82"/>
      <c r="AG15" s="82"/>
      <c r="AH15" s="82"/>
      <c r="AI15" s="82"/>
      <c r="AJ15" s="82"/>
      <c r="AK15" s="82"/>
      <c r="AL15" s="82"/>
      <c r="AM15" s="82"/>
      <c r="AN15" s="83"/>
      <c r="AO15" s="82"/>
      <c r="AP15" s="82"/>
      <c r="AQ15" s="82"/>
      <c r="AR15" s="82"/>
      <c r="AS15" s="82"/>
      <c r="AT15" s="82"/>
      <c r="BE15" s="201"/>
      <c r="BF15" s="201"/>
      <c r="BG15" s="201"/>
    </row>
    <row r="16" spans="2:64" ht="20.25" customHeight="1" x14ac:dyDescent="0.15">
      <c r="B16" s="759" t="s">
        <v>130</v>
      </c>
      <c r="C16" s="762" t="s">
        <v>131</v>
      </c>
      <c r="D16" s="763"/>
      <c r="E16" s="764"/>
      <c r="F16" s="202"/>
      <c r="G16" s="771" t="s">
        <v>132</v>
      </c>
      <c r="H16" s="774" t="s">
        <v>133</v>
      </c>
      <c r="I16" s="763"/>
      <c r="J16" s="763"/>
      <c r="K16" s="764"/>
      <c r="L16" s="774" t="s">
        <v>134</v>
      </c>
      <c r="M16" s="763"/>
      <c r="N16" s="763"/>
      <c r="O16" s="777"/>
      <c r="P16" s="780"/>
      <c r="Q16" s="781"/>
      <c r="R16" s="782"/>
      <c r="S16" s="789" t="s">
        <v>135</v>
      </c>
      <c r="T16" s="790"/>
      <c r="U16" s="790"/>
      <c r="V16" s="790"/>
      <c r="W16" s="790"/>
      <c r="X16" s="790"/>
      <c r="Y16" s="790"/>
      <c r="Z16" s="790"/>
      <c r="AA16" s="790"/>
      <c r="AB16" s="790"/>
      <c r="AC16" s="790"/>
      <c r="AD16" s="790"/>
      <c r="AE16" s="790"/>
      <c r="AF16" s="790"/>
      <c r="AG16" s="790"/>
      <c r="AH16" s="790"/>
      <c r="AI16" s="790"/>
      <c r="AJ16" s="790"/>
      <c r="AK16" s="790"/>
      <c r="AL16" s="790"/>
      <c r="AM16" s="790"/>
      <c r="AN16" s="790"/>
      <c r="AO16" s="790"/>
      <c r="AP16" s="790"/>
      <c r="AQ16" s="790"/>
      <c r="AR16" s="790"/>
      <c r="AS16" s="790"/>
      <c r="AT16" s="790"/>
      <c r="AU16" s="790"/>
      <c r="AV16" s="790"/>
      <c r="AW16" s="791"/>
      <c r="AX16" s="726" t="str">
        <f>IF(BB3="４週","(11) 1～4週目の勤務時間数合計","(11) 1か月の勤務時間数   合計")</f>
        <v>(11) 1～4週目の勤務時間数合計</v>
      </c>
      <c r="AY16" s="727"/>
      <c r="AZ16" s="732" t="s">
        <v>136</v>
      </c>
      <c r="BA16" s="733"/>
      <c r="BB16" s="738" t="s">
        <v>137</v>
      </c>
      <c r="BC16" s="739"/>
      <c r="BD16" s="739"/>
      <c r="BE16" s="739"/>
      <c r="BF16" s="740"/>
    </row>
    <row r="17" spans="2:58" ht="20.25" customHeight="1" x14ac:dyDescent="0.15">
      <c r="B17" s="760"/>
      <c r="C17" s="765"/>
      <c r="D17" s="766"/>
      <c r="E17" s="767"/>
      <c r="F17" s="203"/>
      <c r="G17" s="772"/>
      <c r="H17" s="775"/>
      <c r="I17" s="766"/>
      <c r="J17" s="766"/>
      <c r="K17" s="767"/>
      <c r="L17" s="775"/>
      <c r="M17" s="766"/>
      <c r="N17" s="766"/>
      <c r="O17" s="778"/>
      <c r="P17" s="783"/>
      <c r="Q17" s="784"/>
      <c r="R17" s="785"/>
      <c r="S17" s="741" t="s">
        <v>138</v>
      </c>
      <c r="T17" s="742"/>
      <c r="U17" s="742"/>
      <c r="V17" s="742"/>
      <c r="W17" s="742"/>
      <c r="X17" s="742"/>
      <c r="Y17" s="743"/>
      <c r="Z17" s="741" t="s">
        <v>139</v>
      </c>
      <c r="AA17" s="742"/>
      <c r="AB17" s="742"/>
      <c r="AC17" s="742"/>
      <c r="AD17" s="742"/>
      <c r="AE17" s="742"/>
      <c r="AF17" s="743"/>
      <c r="AG17" s="741" t="s">
        <v>140</v>
      </c>
      <c r="AH17" s="742"/>
      <c r="AI17" s="742"/>
      <c r="AJ17" s="742"/>
      <c r="AK17" s="742"/>
      <c r="AL17" s="742"/>
      <c r="AM17" s="743"/>
      <c r="AN17" s="741" t="s">
        <v>141</v>
      </c>
      <c r="AO17" s="742"/>
      <c r="AP17" s="742"/>
      <c r="AQ17" s="742"/>
      <c r="AR17" s="742"/>
      <c r="AS17" s="742"/>
      <c r="AT17" s="743"/>
      <c r="AU17" s="744" t="s">
        <v>142</v>
      </c>
      <c r="AV17" s="745"/>
      <c r="AW17" s="746"/>
      <c r="AX17" s="728"/>
      <c r="AY17" s="729"/>
      <c r="AZ17" s="734"/>
      <c r="BA17" s="735"/>
      <c r="BB17" s="662"/>
      <c r="BC17" s="663"/>
      <c r="BD17" s="663"/>
      <c r="BE17" s="663"/>
      <c r="BF17" s="664"/>
    </row>
    <row r="18" spans="2:58" ht="20.25" customHeight="1" x14ac:dyDescent="0.15">
      <c r="B18" s="760"/>
      <c r="C18" s="765"/>
      <c r="D18" s="766"/>
      <c r="E18" s="767"/>
      <c r="F18" s="203"/>
      <c r="G18" s="772"/>
      <c r="H18" s="775"/>
      <c r="I18" s="766"/>
      <c r="J18" s="766"/>
      <c r="K18" s="767"/>
      <c r="L18" s="775"/>
      <c r="M18" s="766"/>
      <c r="N18" s="766"/>
      <c r="O18" s="778"/>
      <c r="P18" s="783"/>
      <c r="Q18" s="784"/>
      <c r="R18" s="785"/>
      <c r="S18" s="204">
        <v>1</v>
      </c>
      <c r="T18" s="205">
        <v>2</v>
      </c>
      <c r="U18" s="205">
        <v>3</v>
      </c>
      <c r="V18" s="205">
        <v>4</v>
      </c>
      <c r="W18" s="205">
        <v>5</v>
      </c>
      <c r="X18" s="205">
        <v>6</v>
      </c>
      <c r="Y18" s="206">
        <v>7</v>
      </c>
      <c r="Z18" s="204">
        <v>8</v>
      </c>
      <c r="AA18" s="205">
        <v>9</v>
      </c>
      <c r="AB18" s="205">
        <v>10</v>
      </c>
      <c r="AC18" s="205">
        <v>11</v>
      </c>
      <c r="AD18" s="205">
        <v>12</v>
      </c>
      <c r="AE18" s="205">
        <v>13</v>
      </c>
      <c r="AF18" s="206">
        <v>14</v>
      </c>
      <c r="AG18" s="207">
        <v>15</v>
      </c>
      <c r="AH18" s="205">
        <v>16</v>
      </c>
      <c r="AI18" s="205">
        <v>17</v>
      </c>
      <c r="AJ18" s="205">
        <v>18</v>
      </c>
      <c r="AK18" s="205">
        <v>19</v>
      </c>
      <c r="AL18" s="205">
        <v>20</v>
      </c>
      <c r="AM18" s="206">
        <v>21</v>
      </c>
      <c r="AN18" s="204">
        <v>22</v>
      </c>
      <c r="AO18" s="205">
        <v>23</v>
      </c>
      <c r="AP18" s="205">
        <v>24</v>
      </c>
      <c r="AQ18" s="205">
        <v>25</v>
      </c>
      <c r="AR18" s="205">
        <v>26</v>
      </c>
      <c r="AS18" s="205">
        <v>27</v>
      </c>
      <c r="AT18" s="206">
        <v>28</v>
      </c>
      <c r="AU18" s="208">
        <v>29</v>
      </c>
      <c r="AV18" s="209">
        <v>30</v>
      </c>
      <c r="AW18" s="210">
        <v>31</v>
      </c>
      <c r="AX18" s="728"/>
      <c r="AY18" s="729"/>
      <c r="AZ18" s="734"/>
      <c r="BA18" s="735"/>
      <c r="BB18" s="662"/>
      <c r="BC18" s="663"/>
      <c r="BD18" s="663"/>
      <c r="BE18" s="663"/>
      <c r="BF18" s="664"/>
    </row>
    <row r="19" spans="2:58" ht="22.5" customHeight="1" thickBot="1" x14ac:dyDescent="0.2">
      <c r="B19" s="761"/>
      <c r="C19" s="768"/>
      <c r="D19" s="769"/>
      <c r="E19" s="770"/>
      <c r="F19" s="211"/>
      <c r="G19" s="773"/>
      <c r="H19" s="776"/>
      <c r="I19" s="769"/>
      <c r="J19" s="769"/>
      <c r="K19" s="770"/>
      <c r="L19" s="776"/>
      <c r="M19" s="769"/>
      <c r="N19" s="769"/>
      <c r="O19" s="779"/>
      <c r="P19" s="786"/>
      <c r="Q19" s="787"/>
      <c r="R19" s="788"/>
      <c r="S19" s="461"/>
      <c r="T19" s="462"/>
      <c r="U19" s="462"/>
      <c r="V19" s="462"/>
      <c r="W19" s="462"/>
      <c r="X19" s="462"/>
      <c r="Y19" s="463"/>
      <c r="Z19" s="461"/>
      <c r="AA19" s="462"/>
      <c r="AB19" s="462"/>
      <c r="AC19" s="462"/>
      <c r="AD19" s="462"/>
      <c r="AE19" s="462"/>
      <c r="AF19" s="463"/>
      <c r="AG19" s="461"/>
      <c r="AH19" s="462"/>
      <c r="AI19" s="462"/>
      <c r="AJ19" s="462"/>
      <c r="AK19" s="462"/>
      <c r="AL19" s="462"/>
      <c r="AM19" s="463"/>
      <c r="AN19" s="461"/>
      <c r="AO19" s="462"/>
      <c r="AP19" s="462"/>
      <c r="AQ19" s="462"/>
      <c r="AR19" s="462"/>
      <c r="AS19" s="462"/>
      <c r="AT19" s="463"/>
      <c r="AU19" s="462"/>
      <c r="AV19" s="462"/>
      <c r="AW19" s="462"/>
      <c r="AX19" s="730"/>
      <c r="AY19" s="731"/>
      <c r="AZ19" s="736"/>
      <c r="BA19" s="737"/>
      <c r="BB19" s="665"/>
      <c r="BC19" s="666"/>
      <c r="BD19" s="666"/>
      <c r="BE19" s="666"/>
      <c r="BF19" s="667"/>
    </row>
    <row r="20" spans="2:58" ht="20.25" customHeight="1" x14ac:dyDescent="0.15">
      <c r="B20" s="712">
        <v>1</v>
      </c>
      <c r="C20" s="713"/>
      <c r="D20" s="714"/>
      <c r="E20" s="715"/>
      <c r="F20" s="102"/>
      <c r="G20" s="716"/>
      <c r="H20" s="717"/>
      <c r="I20" s="718"/>
      <c r="J20" s="718"/>
      <c r="K20" s="719"/>
      <c r="L20" s="720"/>
      <c r="M20" s="721"/>
      <c r="N20" s="721"/>
      <c r="O20" s="722"/>
      <c r="P20" s="723" t="s">
        <v>147</v>
      </c>
      <c r="Q20" s="724"/>
      <c r="R20" s="725"/>
      <c r="S20" s="212"/>
      <c r="T20" s="213"/>
      <c r="U20" s="213"/>
      <c r="V20" s="213"/>
      <c r="W20" s="213"/>
      <c r="X20" s="213"/>
      <c r="Y20" s="214"/>
      <c r="Z20" s="212"/>
      <c r="AA20" s="213"/>
      <c r="AB20" s="213"/>
      <c r="AC20" s="213"/>
      <c r="AD20" s="213"/>
      <c r="AE20" s="213"/>
      <c r="AF20" s="214"/>
      <c r="AG20" s="212"/>
      <c r="AH20" s="213"/>
      <c r="AI20" s="213"/>
      <c r="AJ20" s="213"/>
      <c r="AK20" s="213"/>
      <c r="AL20" s="213"/>
      <c r="AM20" s="214"/>
      <c r="AN20" s="212"/>
      <c r="AO20" s="213"/>
      <c r="AP20" s="213"/>
      <c r="AQ20" s="213"/>
      <c r="AR20" s="213"/>
      <c r="AS20" s="213"/>
      <c r="AT20" s="214"/>
      <c r="AU20" s="212"/>
      <c r="AV20" s="213"/>
      <c r="AW20" s="213"/>
      <c r="AX20" s="822"/>
      <c r="AY20" s="823"/>
      <c r="AZ20" s="824"/>
      <c r="BA20" s="825"/>
      <c r="BB20" s="751" t="s">
        <v>514</v>
      </c>
      <c r="BC20" s="752"/>
      <c r="BD20" s="752"/>
      <c r="BE20" s="752"/>
      <c r="BF20" s="753"/>
    </row>
    <row r="21" spans="2:58" ht="20.25" customHeight="1" x14ac:dyDescent="0.15">
      <c r="B21" s="686"/>
      <c r="C21" s="706"/>
      <c r="D21" s="707"/>
      <c r="E21" s="708"/>
      <c r="F21" s="102"/>
      <c r="G21" s="593"/>
      <c r="H21" s="598"/>
      <c r="I21" s="596"/>
      <c r="J21" s="596"/>
      <c r="K21" s="597"/>
      <c r="L21" s="602"/>
      <c r="M21" s="603"/>
      <c r="N21" s="603"/>
      <c r="O21" s="604"/>
      <c r="P21" s="646" t="s">
        <v>150</v>
      </c>
      <c r="Q21" s="647"/>
      <c r="R21" s="648"/>
      <c r="S21" s="215" t="str">
        <f>IF(S20="","",VLOOKUP(S20,'シフト記号表（勤務時間帯）'!$C$6:$K$35,9,FALSE))</f>
        <v/>
      </c>
      <c r="T21" s="216" t="str">
        <f>IF(T20="","",VLOOKUP(T20,'シフト記号表（勤務時間帯）'!$C$6:$K$35,9,FALSE))</f>
        <v/>
      </c>
      <c r="U21" s="216" t="str">
        <f>IF(U20="","",VLOOKUP(U20,'シフト記号表（勤務時間帯）'!$C$6:$K$35,9,FALSE))</f>
        <v/>
      </c>
      <c r="V21" s="216" t="str">
        <f>IF(V20="","",VLOOKUP(V20,'シフト記号表（勤務時間帯）'!$C$6:$K$35,9,FALSE))</f>
        <v/>
      </c>
      <c r="W21" s="216" t="str">
        <f>IF(W20="","",VLOOKUP(W20,'シフト記号表（勤務時間帯）'!$C$6:$K$35,9,FALSE))</f>
        <v/>
      </c>
      <c r="X21" s="216" t="str">
        <f>IF(X20="","",VLOOKUP(X20,'シフト記号表（勤務時間帯）'!$C$6:$K$35,9,FALSE))</f>
        <v/>
      </c>
      <c r="Y21" s="217" t="str">
        <f>IF(Y20="","",VLOOKUP(Y20,'シフト記号表（勤務時間帯）'!$C$6:$K$35,9,FALSE))</f>
        <v/>
      </c>
      <c r="Z21" s="215" t="str">
        <f>IF(Z20="","",VLOOKUP(Z20,'シフト記号表（勤務時間帯）'!$C$6:$K$35,9,FALSE))</f>
        <v/>
      </c>
      <c r="AA21" s="216" t="str">
        <f>IF(AA20="","",VLOOKUP(AA20,'シフト記号表（勤務時間帯）'!$C$6:$K$35,9,FALSE))</f>
        <v/>
      </c>
      <c r="AB21" s="216" t="str">
        <f>IF(AB20="","",VLOOKUP(AB20,'シフト記号表（勤務時間帯）'!$C$6:$K$35,9,FALSE))</f>
        <v/>
      </c>
      <c r="AC21" s="216" t="str">
        <f>IF(AC20="","",VLOOKUP(AC20,'シフト記号表（勤務時間帯）'!$C$6:$K$35,9,FALSE))</f>
        <v/>
      </c>
      <c r="AD21" s="216" t="str">
        <f>IF(AD20="","",VLOOKUP(AD20,'シフト記号表（勤務時間帯）'!$C$6:$K$35,9,FALSE))</f>
        <v/>
      </c>
      <c r="AE21" s="216" t="str">
        <f>IF(AE20="","",VLOOKUP(AE20,'シフト記号表（勤務時間帯）'!$C$6:$K$35,9,FALSE))</f>
        <v/>
      </c>
      <c r="AF21" s="217" t="str">
        <f>IF(AF20="","",VLOOKUP(AF20,'シフト記号表（勤務時間帯）'!$C$6:$K$35,9,FALSE))</f>
        <v/>
      </c>
      <c r="AG21" s="215" t="str">
        <f>IF(AG20="","",VLOOKUP(AG20,'シフト記号表（勤務時間帯）'!$C$6:$K$35,9,FALSE))</f>
        <v/>
      </c>
      <c r="AH21" s="216" t="str">
        <f>IF(AH20="","",VLOOKUP(AH20,'シフト記号表（勤務時間帯）'!$C$6:$K$35,9,FALSE))</f>
        <v/>
      </c>
      <c r="AI21" s="216" t="str">
        <f>IF(AI20="","",VLOOKUP(AI20,'シフト記号表（勤務時間帯）'!$C$6:$K$35,9,FALSE))</f>
        <v/>
      </c>
      <c r="AJ21" s="216" t="str">
        <f>IF(AJ20="","",VLOOKUP(AJ20,'シフト記号表（勤務時間帯）'!$C$6:$K$35,9,FALSE))</f>
        <v/>
      </c>
      <c r="AK21" s="216" t="str">
        <f>IF(AK20="","",VLOOKUP(AK20,'シフト記号表（勤務時間帯）'!$C$6:$K$35,9,FALSE))</f>
        <v/>
      </c>
      <c r="AL21" s="216" t="str">
        <f>IF(AL20="","",VLOOKUP(AL20,'シフト記号表（勤務時間帯）'!$C$6:$K$35,9,FALSE))</f>
        <v/>
      </c>
      <c r="AM21" s="217" t="str">
        <f>IF(AM20="","",VLOOKUP(AM20,'シフト記号表（勤務時間帯）'!$C$6:$K$35,9,FALSE))</f>
        <v/>
      </c>
      <c r="AN21" s="215" t="str">
        <f>IF(AN20="","",VLOOKUP(AN20,'シフト記号表（勤務時間帯）'!$C$6:$K$35,9,FALSE))</f>
        <v/>
      </c>
      <c r="AO21" s="216" t="str">
        <f>IF(AO20="","",VLOOKUP(AO20,'シフト記号表（勤務時間帯）'!$C$6:$K$35,9,FALSE))</f>
        <v/>
      </c>
      <c r="AP21" s="216" t="str">
        <f>IF(AP20="","",VLOOKUP(AP20,'シフト記号表（勤務時間帯）'!$C$6:$K$35,9,FALSE))</f>
        <v/>
      </c>
      <c r="AQ21" s="216" t="str">
        <f>IF(AQ20="","",VLOOKUP(AQ20,'シフト記号表（勤務時間帯）'!$C$6:$K$35,9,FALSE))</f>
        <v/>
      </c>
      <c r="AR21" s="216" t="str">
        <f>IF(AR20="","",VLOOKUP(AR20,'シフト記号表（勤務時間帯）'!$C$6:$K$35,9,FALSE))</f>
        <v/>
      </c>
      <c r="AS21" s="216" t="str">
        <f>IF(AS20="","",VLOOKUP(AS20,'シフト記号表（勤務時間帯）'!$C$6:$K$35,9,FALSE))</f>
        <v/>
      </c>
      <c r="AT21" s="217" t="str">
        <f>IF(AT20="","",VLOOKUP(AT20,'シフト記号表（勤務時間帯）'!$C$6:$K$35,9,FALSE))</f>
        <v/>
      </c>
      <c r="AU21" s="215" t="str">
        <f>IF(AU20="","",VLOOKUP(AU20,'シフト記号表（勤務時間帯）'!$C$6:$K$35,9,FALSE))</f>
        <v/>
      </c>
      <c r="AV21" s="216" t="str">
        <f>IF(AV20="","",VLOOKUP(AV20,'シフト記号表（勤務時間帯）'!$C$6:$K$35,9,FALSE))</f>
        <v/>
      </c>
      <c r="AW21" s="216" t="str">
        <f>IF(AW20="","",VLOOKUP(AW20,'シフト記号表（勤務時間帯）'!$C$6:$K$35,9,FALSE))</f>
        <v/>
      </c>
      <c r="AX21" s="649">
        <f>IF($BB$3="４週",SUM(S21:AT21),IF($BB$3="暦月",SUM(S21:AW21),""))</f>
        <v>0</v>
      </c>
      <c r="AY21" s="650"/>
      <c r="AZ21" s="651">
        <f>IF($BB$3="４週",AX21/4,IF($BB$3="暦月",'勤務表（職員14～100名用）'!AX21/('勤務表（職員14～100名用）'!#REF!/7),""))</f>
        <v>0</v>
      </c>
      <c r="BA21" s="652"/>
      <c r="BB21" s="677"/>
      <c r="BC21" s="678"/>
      <c r="BD21" s="678"/>
      <c r="BE21" s="678"/>
      <c r="BF21" s="679"/>
    </row>
    <row r="22" spans="2:58" ht="20.25" customHeight="1" x14ac:dyDescent="0.15">
      <c r="B22" s="686"/>
      <c r="C22" s="709"/>
      <c r="D22" s="710"/>
      <c r="E22" s="711"/>
      <c r="F22" s="102">
        <f t="shared" ref="F22:F37" si="0">C20</f>
        <v>0</v>
      </c>
      <c r="G22" s="593"/>
      <c r="H22" s="598"/>
      <c r="I22" s="596"/>
      <c r="J22" s="596"/>
      <c r="K22" s="597"/>
      <c r="L22" s="602"/>
      <c r="M22" s="603"/>
      <c r="N22" s="603"/>
      <c r="O22" s="604"/>
      <c r="P22" s="683" t="s">
        <v>151</v>
      </c>
      <c r="Q22" s="684"/>
      <c r="R22" s="685"/>
      <c r="S22" s="218" t="str">
        <f>IF(S20="","",VLOOKUP(S20,'シフト記号表（勤務時間帯）'!$C$6:$U$35,19,FALSE))</f>
        <v/>
      </c>
      <c r="T22" s="219" t="str">
        <f>IF(T20="","",VLOOKUP(T20,'シフト記号表（勤務時間帯）'!$C$6:$U$35,19,FALSE))</f>
        <v/>
      </c>
      <c r="U22" s="219" t="str">
        <f>IF(U20="","",VLOOKUP(U20,'シフト記号表（勤務時間帯）'!$C$6:$U$35,19,FALSE))</f>
        <v/>
      </c>
      <c r="V22" s="219" t="str">
        <f>IF(V20="","",VLOOKUP(V20,'シフト記号表（勤務時間帯）'!$C$6:$U$35,19,FALSE))</f>
        <v/>
      </c>
      <c r="W22" s="219" t="str">
        <f>IF(W20="","",VLOOKUP(W20,'シフト記号表（勤務時間帯）'!$C$6:$U$35,19,FALSE))</f>
        <v/>
      </c>
      <c r="X22" s="219" t="str">
        <f>IF(X20="","",VLOOKUP(X20,'シフト記号表（勤務時間帯）'!$C$6:$U$35,19,FALSE))</f>
        <v/>
      </c>
      <c r="Y22" s="220" t="str">
        <f>IF(Y20="","",VLOOKUP(Y20,'シフト記号表（勤務時間帯）'!$C$6:$U$35,19,FALSE))</f>
        <v/>
      </c>
      <c r="Z22" s="218" t="str">
        <f>IF(Z20="","",VLOOKUP(Z20,'シフト記号表（勤務時間帯）'!$C$6:$U$35,19,FALSE))</f>
        <v/>
      </c>
      <c r="AA22" s="219" t="str">
        <f>IF(AA20="","",VLOOKUP(AA20,'シフト記号表（勤務時間帯）'!$C$6:$U$35,19,FALSE))</f>
        <v/>
      </c>
      <c r="AB22" s="219" t="str">
        <f>IF(AB20="","",VLOOKUP(AB20,'シフト記号表（勤務時間帯）'!$C$6:$U$35,19,FALSE))</f>
        <v/>
      </c>
      <c r="AC22" s="219" t="str">
        <f>IF(AC20="","",VLOOKUP(AC20,'シフト記号表（勤務時間帯）'!$C$6:$U$35,19,FALSE))</f>
        <v/>
      </c>
      <c r="AD22" s="219" t="str">
        <f>IF(AD20="","",VLOOKUP(AD20,'シフト記号表（勤務時間帯）'!$C$6:$U$35,19,FALSE))</f>
        <v/>
      </c>
      <c r="AE22" s="219" t="str">
        <f>IF(AE20="","",VLOOKUP(AE20,'シフト記号表（勤務時間帯）'!$C$6:$U$35,19,FALSE))</f>
        <v/>
      </c>
      <c r="AF22" s="220" t="str">
        <f>IF(AF20="","",VLOOKUP(AF20,'シフト記号表（勤務時間帯）'!$C$6:$U$35,19,FALSE))</f>
        <v/>
      </c>
      <c r="AG22" s="218" t="str">
        <f>IF(AG20="","",VLOOKUP(AG20,'シフト記号表（勤務時間帯）'!$C$6:$U$35,19,FALSE))</f>
        <v/>
      </c>
      <c r="AH22" s="219" t="str">
        <f>IF(AH20="","",VLOOKUP(AH20,'シフト記号表（勤務時間帯）'!$C$6:$U$35,19,FALSE))</f>
        <v/>
      </c>
      <c r="AI22" s="219" t="str">
        <f>IF(AI20="","",VLOOKUP(AI20,'シフト記号表（勤務時間帯）'!$C$6:$U$35,19,FALSE))</f>
        <v/>
      </c>
      <c r="AJ22" s="219" t="str">
        <f>IF(AJ20="","",VLOOKUP(AJ20,'シフト記号表（勤務時間帯）'!$C$6:$U$35,19,FALSE))</f>
        <v/>
      </c>
      <c r="AK22" s="219" t="str">
        <f>IF(AK20="","",VLOOKUP(AK20,'シフト記号表（勤務時間帯）'!$C$6:$U$35,19,FALSE))</f>
        <v/>
      </c>
      <c r="AL22" s="219" t="str">
        <f>IF(AL20="","",VLOOKUP(AL20,'シフト記号表（勤務時間帯）'!$C$6:$U$35,19,FALSE))</f>
        <v/>
      </c>
      <c r="AM22" s="220" t="str">
        <f>IF(AM20="","",VLOOKUP(AM20,'シフト記号表（勤務時間帯）'!$C$6:$U$35,19,FALSE))</f>
        <v/>
      </c>
      <c r="AN22" s="218" t="str">
        <f>IF(AN20="","",VLOOKUP(AN20,'シフト記号表（勤務時間帯）'!$C$6:$U$35,19,FALSE))</f>
        <v/>
      </c>
      <c r="AO22" s="219" t="str">
        <f>IF(AO20="","",VLOOKUP(AO20,'シフト記号表（勤務時間帯）'!$C$6:$U$35,19,FALSE))</f>
        <v/>
      </c>
      <c r="AP22" s="219" t="str">
        <f>IF(AP20="","",VLOOKUP(AP20,'シフト記号表（勤務時間帯）'!$C$6:$U$35,19,FALSE))</f>
        <v/>
      </c>
      <c r="AQ22" s="219" t="str">
        <f>IF(AQ20="","",VLOOKUP(AQ20,'シフト記号表（勤務時間帯）'!$C$6:$U$35,19,FALSE))</f>
        <v/>
      </c>
      <c r="AR22" s="219" t="str">
        <f>IF(AR20="","",VLOOKUP(AR20,'シフト記号表（勤務時間帯）'!$C$6:$U$35,19,FALSE))</f>
        <v/>
      </c>
      <c r="AS22" s="219" t="str">
        <f>IF(AS20="","",VLOOKUP(AS20,'シフト記号表（勤務時間帯）'!$C$6:$U$35,19,FALSE))</f>
        <v/>
      </c>
      <c r="AT22" s="220" t="str">
        <f>IF(AT20="","",VLOOKUP(AT20,'シフト記号表（勤務時間帯）'!$C$6:$U$35,19,FALSE))</f>
        <v/>
      </c>
      <c r="AU22" s="218" t="str">
        <f>IF(AU20="","",VLOOKUP(AU20,'シフト記号表（勤務時間帯）'!$C$6:$U$35,19,FALSE))</f>
        <v/>
      </c>
      <c r="AV22" s="219" t="str">
        <f>IF(AV20="","",VLOOKUP(AV20,'シフト記号表（勤務時間帯）'!$C$6:$U$35,19,FALSE))</f>
        <v/>
      </c>
      <c r="AW22" s="219" t="str">
        <f>IF(AW20="","",VLOOKUP(AW20,'シフト記号表（勤務時間帯）'!$C$6:$U$35,19,FALSE))</f>
        <v/>
      </c>
      <c r="AX22" s="656">
        <f>IF($BB$3="４週",SUM(S22:AT22),IF($BB$3="暦月",SUM(S22:AW22),""))</f>
        <v>0</v>
      </c>
      <c r="AY22" s="657"/>
      <c r="AZ22" s="658">
        <f>IF($BB$3="４週",AX22/4,IF($BB$3="暦月",'勤務表（職員14～100名用）'!AX22/('勤務表（職員14～100名用）'!#REF!/7),""))</f>
        <v>0</v>
      </c>
      <c r="BA22" s="659"/>
      <c r="BB22" s="680"/>
      <c r="BC22" s="681"/>
      <c r="BD22" s="681"/>
      <c r="BE22" s="681"/>
      <c r="BF22" s="682"/>
    </row>
    <row r="23" spans="2:58" ht="20.25" customHeight="1" x14ac:dyDescent="0.15">
      <c r="B23" s="686">
        <f>B20+1</f>
        <v>2</v>
      </c>
      <c r="C23" s="706"/>
      <c r="D23" s="707"/>
      <c r="E23" s="708"/>
      <c r="F23" s="102"/>
      <c r="G23" s="592"/>
      <c r="H23" s="595"/>
      <c r="I23" s="596"/>
      <c r="J23" s="596"/>
      <c r="K23" s="597"/>
      <c r="L23" s="599"/>
      <c r="M23" s="600"/>
      <c r="N23" s="600"/>
      <c r="O23" s="601"/>
      <c r="P23" s="608" t="s">
        <v>147</v>
      </c>
      <c r="Q23" s="609"/>
      <c r="R23" s="610"/>
      <c r="S23" s="212"/>
      <c r="T23" s="213"/>
      <c r="U23" s="213"/>
      <c r="V23" s="213"/>
      <c r="W23" s="213"/>
      <c r="X23" s="213"/>
      <c r="Y23" s="214"/>
      <c r="Z23" s="212"/>
      <c r="AA23" s="213"/>
      <c r="AB23" s="213"/>
      <c r="AC23" s="213"/>
      <c r="AD23" s="213"/>
      <c r="AE23" s="213"/>
      <c r="AF23" s="214"/>
      <c r="AG23" s="212"/>
      <c r="AH23" s="213"/>
      <c r="AI23" s="213"/>
      <c r="AJ23" s="213"/>
      <c r="AK23" s="213"/>
      <c r="AL23" s="213"/>
      <c r="AM23" s="214"/>
      <c r="AN23" s="212"/>
      <c r="AO23" s="213"/>
      <c r="AP23" s="213"/>
      <c r="AQ23" s="213"/>
      <c r="AR23" s="213"/>
      <c r="AS23" s="213"/>
      <c r="AT23" s="214"/>
      <c r="AU23" s="212"/>
      <c r="AV23" s="213"/>
      <c r="AW23" s="213"/>
      <c r="AX23" s="806"/>
      <c r="AY23" s="807"/>
      <c r="AZ23" s="808"/>
      <c r="BA23" s="809"/>
      <c r="BB23" s="674"/>
      <c r="BC23" s="675"/>
      <c r="BD23" s="675"/>
      <c r="BE23" s="675"/>
      <c r="BF23" s="676"/>
    </row>
    <row r="24" spans="2:58" ht="20.25" customHeight="1" x14ac:dyDescent="0.15">
      <c r="B24" s="686"/>
      <c r="C24" s="706"/>
      <c r="D24" s="707"/>
      <c r="E24" s="708"/>
      <c r="F24" s="102"/>
      <c r="G24" s="593"/>
      <c r="H24" s="598"/>
      <c r="I24" s="596"/>
      <c r="J24" s="596"/>
      <c r="K24" s="597"/>
      <c r="L24" s="602"/>
      <c r="M24" s="603"/>
      <c r="N24" s="603"/>
      <c r="O24" s="604"/>
      <c r="P24" s="646" t="s">
        <v>150</v>
      </c>
      <c r="Q24" s="647"/>
      <c r="R24" s="648"/>
      <c r="S24" s="215" t="str">
        <f>IF(S23="","",VLOOKUP(S23,'シフト記号表（勤務時間帯）'!$C$6:$K$35,9,FALSE))</f>
        <v/>
      </c>
      <c r="T24" s="216" t="str">
        <f>IF(T23="","",VLOOKUP(T23,'シフト記号表（勤務時間帯）'!$C$6:$K$35,9,FALSE))</f>
        <v/>
      </c>
      <c r="U24" s="216" t="str">
        <f>IF(U23="","",VLOOKUP(U23,'シフト記号表（勤務時間帯）'!$C$6:$K$35,9,FALSE))</f>
        <v/>
      </c>
      <c r="V24" s="216" t="str">
        <f>IF(V23="","",VLOOKUP(V23,'シフト記号表（勤務時間帯）'!$C$6:$K$35,9,FALSE))</f>
        <v/>
      </c>
      <c r="W24" s="216" t="str">
        <f>IF(W23="","",VLOOKUP(W23,'シフト記号表（勤務時間帯）'!$C$6:$K$35,9,FALSE))</f>
        <v/>
      </c>
      <c r="X24" s="216" t="str">
        <f>IF(X23="","",VLOOKUP(X23,'シフト記号表（勤務時間帯）'!$C$6:$K$35,9,FALSE))</f>
        <v/>
      </c>
      <c r="Y24" s="217" t="str">
        <f>IF(Y23="","",VLOOKUP(Y23,'シフト記号表（勤務時間帯）'!$C$6:$K$35,9,FALSE))</f>
        <v/>
      </c>
      <c r="Z24" s="215" t="str">
        <f>IF(Z23="","",VLOOKUP(Z23,'シフト記号表（勤務時間帯）'!$C$6:$K$35,9,FALSE))</f>
        <v/>
      </c>
      <c r="AA24" s="216" t="str">
        <f>IF(AA23="","",VLOOKUP(AA23,'シフト記号表（勤務時間帯）'!$C$6:$K$35,9,FALSE))</f>
        <v/>
      </c>
      <c r="AB24" s="216" t="str">
        <f>IF(AB23="","",VLOOKUP(AB23,'シフト記号表（勤務時間帯）'!$C$6:$K$35,9,FALSE))</f>
        <v/>
      </c>
      <c r="AC24" s="216" t="str">
        <f>IF(AC23="","",VLOOKUP(AC23,'シフト記号表（勤務時間帯）'!$C$6:$K$35,9,FALSE))</f>
        <v/>
      </c>
      <c r="AD24" s="216" t="str">
        <f>IF(AD23="","",VLOOKUP(AD23,'シフト記号表（勤務時間帯）'!$C$6:$K$35,9,FALSE))</f>
        <v/>
      </c>
      <c r="AE24" s="216" t="str">
        <f>IF(AE23="","",VLOOKUP(AE23,'シフト記号表（勤務時間帯）'!$C$6:$K$35,9,FALSE))</f>
        <v/>
      </c>
      <c r="AF24" s="217" t="str">
        <f>IF(AF23="","",VLOOKUP(AF23,'シフト記号表（勤務時間帯）'!$C$6:$K$35,9,FALSE))</f>
        <v/>
      </c>
      <c r="AG24" s="215" t="str">
        <f>IF(AG23="","",VLOOKUP(AG23,'シフト記号表（勤務時間帯）'!$C$6:$K$35,9,FALSE))</f>
        <v/>
      </c>
      <c r="AH24" s="216" t="str">
        <f>IF(AH23="","",VLOOKUP(AH23,'シフト記号表（勤務時間帯）'!$C$6:$K$35,9,FALSE))</f>
        <v/>
      </c>
      <c r="AI24" s="216" t="str">
        <f>IF(AI23="","",VLOOKUP(AI23,'シフト記号表（勤務時間帯）'!$C$6:$K$35,9,FALSE))</f>
        <v/>
      </c>
      <c r="AJ24" s="216" t="str">
        <f>IF(AJ23="","",VLOOKUP(AJ23,'シフト記号表（勤務時間帯）'!$C$6:$K$35,9,FALSE))</f>
        <v/>
      </c>
      <c r="AK24" s="216" t="str">
        <f>IF(AK23="","",VLOOKUP(AK23,'シフト記号表（勤務時間帯）'!$C$6:$K$35,9,FALSE))</f>
        <v/>
      </c>
      <c r="AL24" s="216" t="str">
        <f>IF(AL23="","",VLOOKUP(AL23,'シフト記号表（勤務時間帯）'!$C$6:$K$35,9,FALSE))</f>
        <v/>
      </c>
      <c r="AM24" s="217" t="str">
        <f>IF(AM23="","",VLOOKUP(AM23,'シフト記号表（勤務時間帯）'!$C$6:$K$35,9,FALSE))</f>
        <v/>
      </c>
      <c r="AN24" s="215" t="str">
        <f>IF(AN23="","",VLOOKUP(AN23,'シフト記号表（勤務時間帯）'!$C$6:$K$35,9,FALSE))</f>
        <v/>
      </c>
      <c r="AO24" s="216" t="str">
        <f>IF(AO23="","",VLOOKUP(AO23,'シフト記号表（勤務時間帯）'!$C$6:$K$35,9,FALSE))</f>
        <v/>
      </c>
      <c r="AP24" s="216" t="str">
        <f>IF(AP23="","",VLOOKUP(AP23,'シフト記号表（勤務時間帯）'!$C$6:$K$35,9,FALSE))</f>
        <v/>
      </c>
      <c r="AQ24" s="216" t="str">
        <f>IF(AQ23="","",VLOOKUP(AQ23,'シフト記号表（勤務時間帯）'!$C$6:$K$35,9,FALSE))</f>
        <v/>
      </c>
      <c r="AR24" s="216" t="str">
        <f>IF(AR23="","",VLOOKUP(AR23,'シフト記号表（勤務時間帯）'!$C$6:$K$35,9,FALSE))</f>
        <v/>
      </c>
      <c r="AS24" s="216" t="str">
        <f>IF(AS23="","",VLOOKUP(AS23,'シフト記号表（勤務時間帯）'!$C$6:$K$35,9,FALSE))</f>
        <v/>
      </c>
      <c r="AT24" s="217" t="str">
        <f>IF(AT23="","",VLOOKUP(AT23,'シフト記号表（勤務時間帯）'!$C$6:$K$35,9,FALSE))</f>
        <v/>
      </c>
      <c r="AU24" s="215" t="str">
        <f>IF(AU23="","",VLOOKUP(AU23,'シフト記号表（勤務時間帯）'!$C$6:$K$35,9,FALSE))</f>
        <v/>
      </c>
      <c r="AV24" s="216" t="str">
        <f>IF(AV23="","",VLOOKUP(AV23,'シフト記号表（勤務時間帯）'!$C$6:$K$35,9,FALSE))</f>
        <v/>
      </c>
      <c r="AW24" s="216" t="str">
        <f>IF(AW23="","",VLOOKUP(AW23,'シフト記号表（勤務時間帯）'!$C$6:$K$35,9,FALSE))</f>
        <v/>
      </c>
      <c r="AX24" s="649">
        <f>IF($BB$3="４週",SUM(S24:AT24),IF($BB$3="暦月",SUM(S24:AW24),""))</f>
        <v>0</v>
      </c>
      <c r="AY24" s="650"/>
      <c r="AZ24" s="651">
        <f>IF($BB$3="４週",AX24/4,IF($BB$3="暦月",'勤務表（職員14～100名用）'!AX24/('勤務表（職員14～100名用）'!#REF!/7),""))</f>
        <v>0</v>
      </c>
      <c r="BA24" s="652"/>
      <c r="BB24" s="677"/>
      <c r="BC24" s="678"/>
      <c r="BD24" s="678"/>
      <c r="BE24" s="678"/>
      <c r="BF24" s="679"/>
    </row>
    <row r="25" spans="2:58" ht="20.25" customHeight="1" x14ac:dyDescent="0.15">
      <c r="B25" s="686"/>
      <c r="C25" s="709"/>
      <c r="D25" s="710"/>
      <c r="E25" s="711"/>
      <c r="F25" s="102">
        <f t="shared" si="0"/>
        <v>0</v>
      </c>
      <c r="G25" s="594"/>
      <c r="H25" s="598"/>
      <c r="I25" s="596"/>
      <c r="J25" s="596"/>
      <c r="K25" s="597"/>
      <c r="L25" s="605"/>
      <c r="M25" s="606"/>
      <c r="N25" s="606"/>
      <c r="O25" s="607"/>
      <c r="P25" s="683" t="s">
        <v>151</v>
      </c>
      <c r="Q25" s="684"/>
      <c r="R25" s="685"/>
      <c r="S25" s="218" t="str">
        <f>IF(S23="","",VLOOKUP(S23,'シフト記号表（勤務時間帯）'!$C$6:$U$35,19,FALSE))</f>
        <v/>
      </c>
      <c r="T25" s="219" t="str">
        <f>IF(T23="","",VLOOKUP(T23,'シフト記号表（勤務時間帯）'!$C$6:$U$35,19,FALSE))</f>
        <v/>
      </c>
      <c r="U25" s="219" t="str">
        <f>IF(U23="","",VLOOKUP(U23,'シフト記号表（勤務時間帯）'!$C$6:$U$35,19,FALSE))</f>
        <v/>
      </c>
      <c r="V25" s="219" t="str">
        <f>IF(V23="","",VLOOKUP(V23,'シフト記号表（勤務時間帯）'!$C$6:$U$35,19,FALSE))</f>
        <v/>
      </c>
      <c r="W25" s="219" t="str">
        <f>IF(W23="","",VLOOKUP(W23,'シフト記号表（勤務時間帯）'!$C$6:$U$35,19,FALSE))</f>
        <v/>
      </c>
      <c r="X25" s="219" t="str">
        <f>IF(X23="","",VLOOKUP(X23,'シフト記号表（勤務時間帯）'!$C$6:$U$35,19,FALSE))</f>
        <v/>
      </c>
      <c r="Y25" s="220" t="str">
        <f>IF(Y23="","",VLOOKUP(Y23,'シフト記号表（勤務時間帯）'!$C$6:$U$35,19,FALSE))</f>
        <v/>
      </c>
      <c r="Z25" s="218" t="str">
        <f>IF(Z23="","",VLOOKUP(Z23,'シフト記号表（勤務時間帯）'!$C$6:$U$35,19,FALSE))</f>
        <v/>
      </c>
      <c r="AA25" s="219" t="str">
        <f>IF(AA23="","",VLOOKUP(AA23,'シフト記号表（勤務時間帯）'!$C$6:$U$35,19,FALSE))</f>
        <v/>
      </c>
      <c r="AB25" s="219" t="str">
        <f>IF(AB23="","",VLOOKUP(AB23,'シフト記号表（勤務時間帯）'!$C$6:$U$35,19,FALSE))</f>
        <v/>
      </c>
      <c r="AC25" s="219" t="str">
        <f>IF(AC23="","",VLOOKUP(AC23,'シフト記号表（勤務時間帯）'!$C$6:$U$35,19,FALSE))</f>
        <v/>
      </c>
      <c r="AD25" s="219" t="str">
        <f>IF(AD23="","",VLOOKUP(AD23,'シフト記号表（勤務時間帯）'!$C$6:$U$35,19,FALSE))</f>
        <v/>
      </c>
      <c r="AE25" s="219" t="str">
        <f>IF(AE23="","",VLOOKUP(AE23,'シフト記号表（勤務時間帯）'!$C$6:$U$35,19,FALSE))</f>
        <v/>
      </c>
      <c r="AF25" s="220" t="str">
        <f>IF(AF23="","",VLOOKUP(AF23,'シフト記号表（勤務時間帯）'!$C$6:$U$35,19,FALSE))</f>
        <v/>
      </c>
      <c r="AG25" s="218" t="str">
        <f>IF(AG23="","",VLOOKUP(AG23,'シフト記号表（勤務時間帯）'!$C$6:$U$35,19,FALSE))</f>
        <v/>
      </c>
      <c r="AH25" s="219" t="str">
        <f>IF(AH23="","",VLOOKUP(AH23,'シフト記号表（勤務時間帯）'!$C$6:$U$35,19,FALSE))</f>
        <v/>
      </c>
      <c r="AI25" s="219" t="str">
        <f>IF(AI23="","",VLOOKUP(AI23,'シフト記号表（勤務時間帯）'!$C$6:$U$35,19,FALSE))</f>
        <v/>
      </c>
      <c r="AJ25" s="219" t="str">
        <f>IF(AJ23="","",VLOOKUP(AJ23,'シフト記号表（勤務時間帯）'!$C$6:$U$35,19,FALSE))</f>
        <v/>
      </c>
      <c r="AK25" s="219" t="str">
        <f>IF(AK23="","",VLOOKUP(AK23,'シフト記号表（勤務時間帯）'!$C$6:$U$35,19,FALSE))</f>
        <v/>
      </c>
      <c r="AL25" s="219" t="str">
        <f>IF(AL23="","",VLOOKUP(AL23,'シフト記号表（勤務時間帯）'!$C$6:$U$35,19,FALSE))</f>
        <v/>
      </c>
      <c r="AM25" s="220" t="str">
        <f>IF(AM23="","",VLOOKUP(AM23,'シフト記号表（勤務時間帯）'!$C$6:$U$35,19,FALSE))</f>
        <v/>
      </c>
      <c r="AN25" s="218" t="str">
        <f>IF(AN23="","",VLOOKUP(AN23,'シフト記号表（勤務時間帯）'!$C$6:$U$35,19,FALSE))</f>
        <v/>
      </c>
      <c r="AO25" s="219" t="str">
        <f>IF(AO23="","",VLOOKUP(AO23,'シフト記号表（勤務時間帯）'!$C$6:$U$35,19,FALSE))</f>
        <v/>
      </c>
      <c r="AP25" s="219" t="str">
        <f>IF(AP23="","",VLOOKUP(AP23,'シフト記号表（勤務時間帯）'!$C$6:$U$35,19,FALSE))</f>
        <v/>
      </c>
      <c r="AQ25" s="219" t="str">
        <f>IF(AQ23="","",VLOOKUP(AQ23,'シフト記号表（勤務時間帯）'!$C$6:$U$35,19,FALSE))</f>
        <v/>
      </c>
      <c r="AR25" s="219" t="str">
        <f>IF(AR23="","",VLOOKUP(AR23,'シフト記号表（勤務時間帯）'!$C$6:$U$35,19,FALSE))</f>
        <v/>
      </c>
      <c r="AS25" s="219" t="str">
        <f>IF(AS23="","",VLOOKUP(AS23,'シフト記号表（勤務時間帯）'!$C$6:$U$35,19,FALSE))</f>
        <v/>
      </c>
      <c r="AT25" s="220" t="str">
        <f>IF(AT23="","",VLOOKUP(AT23,'シフト記号表（勤務時間帯）'!$C$6:$U$35,19,FALSE))</f>
        <v/>
      </c>
      <c r="AU25" s="218" t="str">
        <f>IF(AU23="","",VLOOKUP(AU23,'シフト記号表（勤務時間帯）'!$C$6:$U$35,19,FALSE))</f>
        <v/>
      </c>
      <c r="AV25" s="219" t="str">
        <f>IF(AV23="","",VLOOKUP(AV23,'シフト記号表（勤務時間帯）'!$C$6:$U$35,19,FALSE))</f>
        <v/>
      </c>
      <c r="AW25" s="219" t="str">
        <f>IF(AW23="","",VLOOKUP(AW23,'シフト記号表（勤務時間帯）'!$C$6:$U$35,19,FALSE))</f>
        <v/>
      </c>
      <c r="AX25" s="656">
        <f>IF($BB$3="４週",SUM(S25:AT25),IF($BB$3="暦月",SUM(S25:AW25),""))</f>
        <v>0</v>
      </c>
      <c r="AY25" s="657"/>
      <c r="AZ25" s="658">
        <f>IF($BB$3="４週",AX25/4,IF($BB$3="暦月",'勤務表（職員14～100名用）'!AX25/('勤務表（職員14～100名用）'!#REF!/7),""))</f>
        <v>0</v>
      </c>
      <c r="BA25" s="659"/>
      <c r="BB25" s="680"/>
      <c r="BC25" s="681"/>
      <c r="BD25" s="681"/>
      <c r="BE25" s="681"/>
      <c r="BF25" s="682"/>
    </row>
    <row r="26" spans="2:58" ht="20.25" customHeight="1" x14ac:dyDescent="0.15">
      <c r="B26" s="686">
        <f>B23+1</f>
        <v>3</v>
      </c>
      <c r="C26" s="706"/>
      <c r="D26" s="707"/>
      <c r="E26" s="708"/>
      <c r="F26" s="102"/>
      <c r="G26" s="592"/>
      <c r="H26" s="595"/>
      <c r="I26" s="596"/>
      <c r="J26" s="596"/>
      <c r="K26" s="597"/>
      <c r="L26" s="599"/>
      <c r="M26" s="600"/>
      <c r="N26" s="600"/>
      <c r="O26" s="601"/>
      <c r="P26" s="608" t="s">
        <v>147</v>
      </c>
      <c r="Q26" s="609"/>
      <c r="R26" s="610"/>
      <c r="S26" s="212"/>
      <c r="T26" s="213"/>
      <c r="U26" s="213"/>
      <c r="V26" s="213"/>
      <c r="W26" s="213"/>
      <c r="X26" s="213"/>
      <c r="Y26" s="214"/>
      <c r="Z26" s="212"/>
      <c r="AA26" s="213"/>
      <c r="AB26" s="213"/>
      <c r="AC26" s="213"/>
      <c r="AD26" s="213"/>
      <c r="AE26" s="213"/>
      <c r="AF26" s="214"/>
      <c r="AG26" s="212"/>
      <c r="AH26" s="213"/>
      <c r="AI26" s="213"/>
      <c r="AJ26" s="213"/>
      <c r="AK26" s="213"/>
      <c r="AL26" s="213"/>
      <c r="AM26" s="214"/>
      <c r="AN26" s="212"/>
      <c r="AO26" s="213"/>
      <c r="AP26" s="213"/>
      <c r="AQ26" s="213"/>
      <c r="AR26" s="213"/>
      <c r="AS26" s="213"/>
      <c r="AT26" s="214"/>
      <c r="AU26" s="212"/>
      <c r="AV26" s="213"/>
      <c r="AW26" s="213"/>
      <c r="AX26" s="806"/>
      <c r="AY26" s="807"/>
      <c r="AZ26" s="808"/>
      <c r="BA26" s="809"/>
      <c r="BB26" s="674"/>
      <c r="BC26" s="675"/>
      <c r="BD26" s="675"/>
      <c r="BE26" s="675"/>
      <c r="BF26" s="676"/>
    </row>
    <row r="27" spans="2:58" ht="20.25" customHeight="1" x14ac:dyDescent="0.15">
      <c r="B27" s="686"/>
      <c r="C27" s="706"/>
      <c r="D27" s="707"/>
      <c r="E27" s="708"/>
      <c r="F27" s="102"/>
      <c r="G27" s="593"/>
      <c r="H27" s="598"/>
      <c r="I27" s="596"/>
      <c r="J27" s="596"/>
      <c r="K27" s="597"/>
      <c r="L27" s="602"/>
      <c r="M27" s="603"/>
      <c r="N27" s="603"/>
      <c r="O27" s="604"/>
      <c r="P27" s="646" t="s">
        <v>150</v>
      </c>
      <c r="Q27" s="647"/>
      <c r="R27" s="648"/>
      <c r="S27" s="215" t="str">
        <f>IF(S26="","",VLOOKUP(S26,'シフト記号表（勤務時間帯）'!$C$6:$K$35,9,FALSE))</f>
        <v/>
      </c>
      <c r="T27" s="216" t="str">
        <f>IF(T26="","",VLOOKUP(T26,'シフト記号表（勤務時間帯）'!$C$6:$K$35,9,FALSE))</f>
        <v/>
      </c>
      <c r="U27" s="216" t="str">
        <f>IF(U26="","",VLOOKUP(U26,'シフト記号表（勤務時間帯）'!$C$6:$K$35,9,FALSE))</f>
        <v/>
      </c>
      <c r="V27" s="216" t="str">
        <f>IF(V26="","",VLOOKUP(V26,'シフト記号表（勤務時間帯）'!$C$6:$K$35,9,FALSE))</f>
        <v/>
      </c>
      <c r="W27" s="216" t="str">
        <f>IF(W26="","",VLOOKUP(W26,'シフト記号表（勤務時間帯）'!$C$6:$K$35,9,FALSE))</f>
        <v/>
      </c>
      <c r="X27" s="216" t="str">
        <f>IF(X26="","",VLOOKUP(X26,'シフト記号表（勤務時間帯）'!$C$6:$K$35,9,FALSE))</f>
        <v/>
      </c>
      <c r="Y27" s="217" t="str">
        <f>IF(Y26="","",VLOOKUP(Y26,'シフト記号表（勤務時間帯）'!$C$6:$K$35,9,FALSE))</f>
        <v/>
      </c>
      <c r="Z27" s="215" t="str">
        <f>IF(Z26="","",VLOOKUP(Z26,'シフト記号表（勤務時間帯）'!$C$6:$K$35,9,FALSE))</f>
        <v/>
      </c>
      <c r="AA27" s="216" t="str">
        <f>IF(AA26="","",VLOOKUP(AA26,'シフト記号表（勤務時間帯）'!$C$6:$K$35,9,FALSE))</f>
        <v/>
      </c>
      <c r="AB27" s="216" t="str">
        <f>IF(AB26="","",VLOOKUP(AB26,'シフト記号表（勤務時間帯）'!$C$6:$K$35,9,FALSE))</f>
        <v/>
      </c>
      <c r="AC27" s="216" t="str">
        <f>IF(AC26="","",VLOOKUP(AC26,'シフト記号表（勤務時間帯）'!$C$6:$K$35,9,FALSE))</f>
        <v/>
      </c>
      <c r="AD27" s="216" t="str">
        <f>IF(AD26="","",VLOOKUP(AD26,'シフト記号表（勤務時間帯）'!$C$6:$K$35,9,FALSE))</f>
        <v/>
      </c>
      <c r="AE27" s="216" t="str">
        <f>IF(AE26="","",VLOOKUP(AE26,'シフト記号表（勤務時間帯）'!$C$6:$K$35,9,FALSE))</f>
        <v/>
      </c>
      <c r="AF27" s="217" t="str">
        <f>IF(AF26="","",VLOOKUP(AF26,'シフト記号表（勤務時間帯）'!$C$6:$K$35,9,FALSE))</f>
        <v/>
      </c>
      <c r="AG27" s="215" t="str">
        <f>IF(AG26="","",VLOOKUP(AG26,'シフト記号表（勤務時間帯）'!$C$6:$K$35,9,FALSE))</f>
        <v/>
      </c>
      <c r="AH27" s="216" t="str">
        <f>IF(AH26="","",VLOOKUP(AH26,'シフト記号表（勤務時間帯）'!$C$6:$K$35,9,FALSE))</f>
        <v/>
      </c>
      <c r="AI27" s="216" t="str">
        <f>IF(AI26="","",VLOOKUP(AI26,'シフト記号表（勤務時間帯）'!$C$6:$K$35,9,FALSE))</f>
        <v/>
      </c>
      <c r="AJ27" s="216" t="str">
        <f>IF(AJ26="","",VLOOKUP(AJ26,'シフト記号表（勤務時間帯）'!$C$6:$K$35,9,FALSE))</f>
        <v/>
      </c>
      <c r="AK27" s="216" t="str">
        <f>IF(AK26="","",VLOOKUP(AK26,'シフト記号表（勤務時間帯）'!$C$6:$K$35,9,FALSE))</f>
        <v/>
      </c>
      <c r="AL27" s="216" t="str">
        <f>IF(AL26="","",VLOOKUP(AL26,'シフト記号表（勤務時間帯）'!$C$6:$K$35,9,FALSE))</f>
        <v/>
      </c>
      <c r="AM27" s="217" t="str">
        <f>IF(AM26="","",VLOOKUP(AM26,'シフト記号表（勤務時間帯）'!$C$6:$K$35,9,FALSE))</f>
        <v/>
      </c>
      <c r="AN27" s="215" t="str">
        <f>IF(AN26="","",VLOOKUP(AN26,'シフト記号表（勤務時間帯）'!$C$6:$K$35,9,FALSE))</f>
        <v/>
      </c>
      <c r="AO27" s="216" t="str">
        <f>IF(AO26="","",VLOOKUP(AO26,'シフト記号表（勤務時間帯）'!$C$6:$K$35,9,FALSE))</f>
        <v/>
      </c>
      <c r="AP27" s="216" t="str">
        <f>IF(AP26="","",VLOOKUP(AP26,'シフト記号表（勤務時間帯）'!$C$6:$K$35,9,FALSE))</f>
        <v/>
      </c>
      <c r="AQ27" s="216" t="str">
        <f>IF(AQ26="","",VLOOKUP(AQ26,'シフト記号表（勤務時間帯）'!$C$6:$K$35,9,FALSE))</f>
        <v/>
      </c>
      <c r="AR27" s="216" t="str">
        <f>IF(AR26="","",VLOOKUP(AR26,'シフト記号表（勤務時間帯）'!$C$6:$K$35,9,FALSE))</f>
        <v/>
      </c>
      <c r="AS27" s="216" t="str">
        <f>IF(AS26="","",VLOOKUP(AS26,'シフト記号表（勤務時間帯）'!$C$6:$K$35,9,FALSE))</f>
        <v/>
      </c>
      <c r="AT27" s="217" t="str">
        <f>IF(AT26="","",VLOOKUP(AT26,'シフト記号表（勤務時間帯）'!$C$6:$K$35,9,FALSE))</f>
        <v/>
      </c>
      <c r="AU27" s="215" t="str">
        <f>IF(AU26="","",VLOOKUP(AU26,'シフト記号表（勤務時間帯）'!$C$6:$K$35,9,FALSE))</f>
        <v/>
      </c>
      <c r="AV27" s="216" t="str">
        <f>IF(AV26="","",VLOOKUP(AV26,'シフト記号表（勤務時間帯）'!$C$6:$K$35,9,FALSE))</f>
        <v/>
      </c>
      <c r="AW27" s="216" t="str">
        <f>IF(AW26="","",VLOOKUP(AW26,'シフト記号表（勤務時間帯）'!$C$6:$K$35,9,FALSE))</f>
        <v/>
      </c>
      <c r="AX27" s="649">
        <f>IF($BB$3="４週",SUM(S27:AT27),IF($BB$3="暦月",SUM(S27:AW27),""))</f>
        <v>0</v>
      </c>
      <c r="AY27" s="650"/>
      <c r="AZ27" s="651">
        <f>IF($BB$3="４週",AX27/4,IF($BB$3="暦月",'勤務表（職員14～100名用）'!AX27/('勤務表（職員14～100名用）'!#REF!/7),""))</f>
        <v>0</v>
      </c>
      <c r="BA27" s="652"/>
      <c r="BB27" s="677"/>
      <c r="BC27" s="678"/>
      <c r="BD27" s="678"/>
      <c r="BE27" s="678"/>
      <c r="BF27" s="679"/>
    </row>
    <row r="28" spans="2:58" ht="20.25" customHeight="1" x14ac:dyDescent="0.15">
      <c r="B28" s="686"/>
      <c r="C28" s="709"/>
      <c r="D28" s="710"/>
      <c r="E28" s="711"/>
      <c r="F28" s="102">
        <f t="shared" si="0"/>
        <v>0</v>
      </c>
      <c r="G28" s="594"/>
      <c r="H28" s="598"/>
      <c r="I28" s="596"/>
      <c r="J28" s="596"/>
      <c r="K28" s="597"/>
      <c r="L28" s="605"/>
      <c r="M28" s="606"/>
      <c r="N28" s="606"/>
      <c r="O28" s="607"/>
      <c r="P28" s="683" t="s">
        <v>151</v>
      </c>
      <c r="Q28" s="684"/>
      <c r="R28" s="685"/>
      <c r="S28" s="218" t="str">
        <f>IF(S26="","",VLOOKUP(S26,'シフト記号表（勤務時間帯）'!$C$6:$U$35,19,FALSE))</f>
        <v/>
      </c>
      <c r="T28" s="219" t="str">
        <f>IF(T26="","",VLOOKUP(T26,'シフト記号表（勤務時間帯）'!$C$6:$U$35,19,FALSE))</f>
        <v/>
      </c>
      <c r="U28" s="219" t="str">
        <f>IF(U26="","",VLOOKUP(U26,'シフト記号表（勤務時間帯）'!$C$6:$U$35,19,FALSE))</f>
        <v/>
      </c>
      <c r="V28" s="219" t="str">
        <f>IF(V26="","",VLOOKUP(V26,'シフト記号表（勤務時間帯）'!$C$6:$U$35,19,FALSE))</f>
        <v/>
      </c>
      <c r="W28" s="219" t="str">
        <f>IF(W26="","",VLOOKUP(W26,'シフト記号表（勤務時間帯）'!$C$6:$U$35,19,FALSE))</f>
        <v/>
      </c>
      <c r="X28" s="219" t="str">
        <f>IF(X26="","",VLOOKUP(X26,'シフト記号表（勤務時間帯）'!$C$6:$U$35,19,FALSE))</f>
        <v/>
      </c>
      <c r="Y28" s="220" t="str">
        <f>IF(Y26="","",VLOOKUP(Y26,'シフト記号表（勤務時間帯）'!$C$6:$U$35,19,FALSE))</f>
        <v/>
      </c>
      <c r="Z28" s="218" t="str">
        <f>IF(Z26="","",VLOOKUP(Z26,'シフト記号表（勤務時間帯）'!$C$6:$U$35,19,FALSE))</f>
        <v/>
      </c>
      <c r="AA28" s="219" t="str">
        <f>IF(AA26="","",VLOOKUP(AA26,'シフト記号表（勤務時間帯）'!$C$6:$U$35,19,FALSE))</f>
        <v/>
      </c>
      <c r="AB28" s="219" t="str">
        <f>IF(AB26="","",VLOOKUP(AB26,'シフト記号表（勤務時間帯）'!$C$6:$U$35,19,FALSE))</f>
        <v/>
      </c>
      <c r="AC28" s="219" t="str">
        <f>IF(AC26="","",VLOOKUP(AC26,'シフト記号表（勤務時間帯）'!$C$6:$U$35,19,FALSE))</f>
        <v/>
      </c>
      <c r="AD28" s="219" t="str">
        <f>IF(AD26="","",VLOOKUP(AD26,'シフト記号表（勤務時間帯）'!$C$6:$U$35,19,FALSE))</f>
        <v/>
      </c>
      <c r="AE28" s="219" t="str">
        <f>IF(AE26="","",VLOOKUP(AE26,'シフト記号表（勤務時間帯）'!$C$6:$U$35,19,FALSE))</f>
        <v/>
      </c>
      <c r="AF28" s="220" t="str">
        <f>IF(AF26="","",VLOOKUP(AF26,'シフト記号表（勤務時間帯）'!$C$6:$U$35,19,FALSE))</f>
        <v/>
      </c>
      <c r="AG28" s="218" t="str">
        <f>IF(AG26="","",VLOOKUP(AG26,'シフト記号表（勤務時間帯）'!$C$6:$U$35,19,FALSE))</f>
        <v/>
      </c>
      <c r="AH28" s="219" t="str">
        <f>IF(AH26="","",VLOOKUP(AH26,'シフト記号表（勤務時間帯）'!$C$6:$U$35,19,FALSE))</f>
        <v/>
      </c>
      <c r="AI28" s="219" t="str">
        <f>IF(AI26="","",VLOOKUP(AI26,'シフト記号表（勤務時間帯）'!$C$6:$U$35,19,FALSE))</f>
        <v/>
      </c>
      <c r="AJ28" s="219" t="str">
        <f>IF(AJ26="","",VLOOKUP(AJ26,'シフト記号表（勤務時間帯）'!$C$6:$U$35,19,FALSE))</f>
        <v/>
      </c>
      <c r="AK28" s="219" t="str">
        <f>IF(AK26="","",VLOOKUP(AK26,'シフト記号表（勤務時間帯）'!$C$6:$U$35,19,FALSE))</f>
        <v/>
      </c>
      <c r="AL28" s="219" t="str">
        <f>IF(AL26="","",VLOOKUP(AL26,'シフト記号表（勤務時間帯）'!$C$6:$U$35,19,FALSE))</f>
        <v/>
      </c>
      <c r="AM28" s="220" t="str">
        <f>IF(AM26="","",VLOOKUP(AM26,'シフト記号表（勤務時間帯）'!$C$6:$U$35,19,FALSE))</f>
        <v/>
      </c>
      <c r="AN28" s="218" t="str">
        <f>IF(AN26="","",VLOOKUP(AN26,'シフト記号表（勤務時間帯）'!$C$6:$U$35,19,FALSE))</f>
        <v/>
      </c>
      <c r="AO28" s="219" t="str">
        <f>IF(AO26="","",VLOOKUP(AO26,'シフト記号表（勤務時間帯）'!$C$6:$U$35,19,FALSE))</f>
        <v/>
      </c>
      <c r="AP28" s="219" t="str">
        <f>IF(AP26="","",VLOOKUP(AP26,'シフト記号表（勤務時間帯）'!$C$6:$U$35,19,FALSE))</f>
        <v/>
      </c>
      <c r="AQ28" s="219" t="str">
        <f>IF(AQ26="","",VLOOKUP(AQ26,'シフト記号表（勤務時間帯）'!$C$6:$U$35,19,FALSE))</f>
        <v/>
      </c>
      <c r="AR28" s="219" t="str">
        <f>IF(AR26="","",VLOOKUP(AR26,'シフト記号表（勤務時間帯）'!$C$6:$U$35,19,FALSE))</f>
        <v/>
      </c>
      <c r="AS28" s="219" t="str">
        <f>IF(AS26="","",VLOOKUP(AS26,'シフト記号表（勤務時間帯）'!$C$6:$U$35,19,FALSE))</f>
        <v/>
      </c>
      <c r="AT28" s="220" t="str">
        <f>IF(AT26="","",VLOOKUP(AT26,'シフト記号表（勤務時間帯）'!$C$6:$U$35,19,FALSE))</f>
        <v/>
      </c>
      <c r="AU28" s="218" t="str">
        <f>IF(AU26="","",VLOOKUP(AU26,'シフト記号表（勤務時間帯）'!$C$6:$U$35,19,FALSE))</f>
        <v/>
      </c>
      <c r="AV28" s="219" t="str">
        <f>IF(AV26="","",VLOOKUP(AV26,'シフト記号表（勤務時間帯）'!$C$6:$U$35,19,FALSE))</f>
        <v/>
      </c>
      <c r="AW28" s="219" t="str">
        <f>IF(AW26="","",VLOOKUP(AW26,'シフト記号表（勤務時間帯）'!$C$6:$U$35,19,FALSE))</f>
        <v/>
      </c>
      <c r="AX28" s="656">
        <f>IF($BB$3="４週",SUM(S28:AT28),IF($BB$3="暦月",SUM(S28:AW28),""))</f>
        <v>0</v>
      </c>
      <c r="AY28" s="657"/>
      <c r="AZ28" s="658">
        <f>IF($BB$3="４週",AX28/4,IF($BB$3="暦月",'勤務表（職員14～100名用）'!AX28/('勤務表（職員14～100名用）'!#REF!/7),""))</f>
        <v>0</v>
      </c>
      <c r="BA28" s="659"/>
      <c r="BB28" s="680"/>
      <c r="BC28" s="681"/>
      <c r="BD28" s="681"/>
      <c r="BE28" s="681"/>
      <c r="BF28" s="682"/>
    </row>
    <row r="29" spans="2:58" ht="20.25" customHeight="1" x14ac:dyDescent="0.15">
      <c r="B29" s="686">
        <f>B26+1</f>
        <v>4</v>
      </c>
      <c r="C29" s="706"/>
      <c r="D29" s="707"/>
      <c r="E29" s="708"/>
      <c r="F29" s="102"/>
      <c r="G29" s="592"/>
      <c r="H29" s="595"/>
      <c r="I29" s="596"/>
      <c r="J29" s="596"/>
      <c r="K29" s="597"/>
      <c r="L29" s="599"/>
      <c r="M29" s="600"/>
      <c r="N29" s="600"/>
      <c r="O29" s="601"/>
      <c r="P29" s="608" t="s">
        <v>147</v>
      </c>
      <c r="Q29" s="609"/>
      <c r="R29" s="610"/>
      <c r="S29" s="212"/>
      <c r="T29" s="213"/>
      <c r="U29" s="213"/>
      <c r="V29" s="213"/>
      <c r="W29" s="213"/>
      <c r="X29" s="213"/>
      <c r="Y29" s="214"/>
      <c r="Z29" s="212"/>
      <c r="AA29" s="213"/>
      <c r="AB29" s="213"/>
      <c r="AC29" s="213"/>
      <c r="AD29" s="213"/>
      <c r="AE29" s="213"/>
      <c r="AF29" s="214"/>
      <c r="AG29" s="212"/>
      <c r="AH29" s="213"/>
      <c r="AI29" s="213"/>
      <c r="AJ29" s="213"/>
      <c r="AK29" s="213"/>
      <c r="AL29" s="213"/>
      <c r="AM29" s="214"/>
      <c r="AN29" s="212"/>
      <c r="AO29" s="213"/>
      <c r="AP29" s="213"/>
      <c r="AQ29" s="213"/>
      <c r="AR29" s="213"/>
      <c r="AS29" s="213"/>
      <c r="AT29" s="214"/>
      <c r="AU29" s="212"/>
      <c r="AV29" s="213"/>
      <c r="AW29" s="213"/>
      <c r="AX29" s="806"/>
      <c r="AY29" s="807"/>
      <c r="AZ29" s="808"/>
      <c r="BA29" s="809"/>
      <c r="BB29" s="674"/>
      <c r="BC29" s="675"/>
      <c r="BD29" s="675"/>
      <c r="BE29" s="675"/>
      <c r="BF29" s="676"/>
    </row>
    <row r="30" spans="2:58" ht="20.25" customHeight="1" x14ac:dyDescent="0.15">
      <c r="B30" s="686"/>
      <c r="C30" s="706"/>
      <c r="D30" s="707"/>
      <c r="E30" s="708"/>
      <c r="F30" s="102"/>
      <c r="G30" s="593"/>
      <c r="H30" s="598"/>
      <c r="I30" s="596"/>
      <c r="J30" s="596"/>
      <c r="K30" s="597"/>
      <c r="L30" s="602"/>
      <c r="M30" s="603"/>
      <c r="N30" s="603"/>
      <c r="O30" s="604"/>
      <c r="P30" s="646" t="s">
        <v>150</v>
      </c>
      <c r="Q30" s="647"/>
      <c r="R30" s="648"/>
      <c r="S30" s="215" t="str">
        <f>IF(S29="","",VLOOKUP(S29,'シフト記号表（勤務時間帯）'!$C$6:$K$35,9,FALSE))</f>
        <v/>
      </c>
      <c r="T30" s="216" t="str">
        <f>IF(T29="","",VLOOKUP(T29,'シフト記号表（勤務時間帯）'!$C$6:$K$35,9,FALSE))</f>
        <v/>
      </c>
      <c r="U30" s="216" t="str">
        <f>IF(U29="","",VLOOKUP(U29,'シフト記号表（勤務時間帯）'!$C$6:$K$35,9,FALSE))</f>
        <v/>
      </c>
      <c r="V30" s="216" t="str">
        <f>IF(V29="","",VLOOKUP(V29,'シフト記号表（勤務時間帯）'!$C$6:$K$35,9,FALSE))</f>
        <v/>
      </c>
      <c r="W30" s="216" t="str">
        <f>IF(W29="","",VLOOKUP(W29,'シフト記号表（勤務時間帯）'!$C$6:$K$35,9,FALSE))</f>
        <v/>
      </c>
      <c r="X30" s="216" t="str">
        <f>IF(X29="","",VLOOKUP(X29,'シフト記号表（勤務時間帯）'!$C$6:$K$35,9,FALSE))</f>
        <v/>
      </c>
      <c r="Y30" s="217" t="str">
        <f>IF(Y29="","",VLOOKUP(Y29,'シフト記号表（勤務時間帯）'!$C$6:$K$35,9,FALSE))</f>
        <v/>
      </c>
      <c r="Z30" s="215" t="str">
        <f>IF(Z29="","",VLOOKUP(Z29,'シフト記号表（勤務時間帯）'!$C$6:$K$35,9,FALSE))</f>
        <v/>
      </c>
      <c r="AA30" s="216" t="str">
        <f>IF(AA29="","",VLOOKUP(AA29,'シフト記号表（勤務時間帯）'!$C$6:$K$35,9,FALSE))</f>
        <v/>
      </c>
      <c r="AB30" s="216" t="str">
        <f>IF(AB29="","",VLOOKUP(AB29,'シフト記号表（勤務時間帯）'!$C$6:$K$35,9,FALSE))</f>
        <v/>
      </c>
      <c r="AC30" s="216" t="str">
        <f>IF(AC29="","",VLOOKUP(AC29,'シフト記号表（勤務時間帯）'!$C$6:$K$35,9,FALSE))</f>
        <v/>
      </c>
      <c r="AD30" s="216" t="str">
        <f>IF(AD29="","",VLOOKUP(AD29,'シフト記号表（勤務時間帯）'!$C$6:$K$35,9,FALSE))</f>
        <v/>
      </c>
      <c r="AE30" s="216" t="str">
        <f>IF(AE29="","",VLOOKUP(AE29,'シフト記号表（勤務時間帯）'!$C$6:$K$35,9,FALSE))</f>
        <v/>
      </c>
      <c r="AF30" s="217" t="str">
        <f>IF(AF29="","",VLOOKUP(AF29,'シフト記号表（勤務時間帯）'!$C$6:$K$35,9,FALSE))</f>
        <v/>
      </c>
      <c r="AG30" s="215" t="str">
        <f>IF(AG29="","",VLOOKUP(AG29,'シフト記号表（勤務時間帯）'!$C$6:$K$35,9,FALSE))</f>
        <v/>
      </c>
      <c r="AH30" s="216" t="str">
        <f>IF(AH29="","",VLOOKUP(AH29,'シフト記号表（勤務時間帯）'!$C$6:$K$35,9,FALSE))</f>
        <v/>
      </c>
      <c r="AI30" s="216" t="str">
        <f>IF(AI29="","",VLOOKUP(AI29,'シフト記号表（勤務時間帯）'!$C$6:$K$35,9,FALSE))</f>
        <v/>
      </c>
      <c r="AJ30" s="216" t="str">
        <f>IF(AJ29="","",VLOOKUP(AJ29,'シフト記号表（勤務時間帯）'!$C$6:$K$35,9,FALSE))</f>
        <v/>
      </c>
      <c r="AK30" s="216" t="str">
        <f>IF(AK29="","",VLOOKUP(AK29,'シフト記号表（勤務時間帯）'!$C$6:$K$35,9,FALSE))</f>
        <v/>
      </c>
      <c r="AL30" s="216" t="str">
        <f>IF(AL29="","",VLOOKUP(AL29,'シフト記号表（勤務時間帯）'!$C$6:$K$35,9,FALSE))</f>
        <v/>
      </c>
      <c r="AM30" s="217" t="str">
        <f>IF(AM29="","",VLOOKUP(AM29,'シフト記号表（勤務時間帯）'!$C$6:$K$35,9,FALSE))</f>
        <v/>
      </c>
      <c r="AN30" s="215" t="str">
        <f>IF(AN29="","",VLOOKUP(AN29,'シフト記号表（勤務時間帯）'!$C$6:$K$35,9,FALSE))</f>
        <v/>
      </c>
      <c r="AO30" s="216" t="str">
        <f>IF(AO29="","",VLOOKUP(AO29,'シフト記号表（勤務時間帯）'!$C$6:$K$35,9,FALSE))</f>
        <v/>
      </c>
      <c r="AP30" s="216" t="str">
        <f>IF(AP29="","",VLOOKUP(AP29,'シフト記号表（勤務時間帯）'!$C$6:$K$35,9,FALSE))</f>
        <v/>
      </c>
      <c r="AQ30" s="216" t="str">
        <f>IF(AQ29="","",VLOOKUP(AQ29,'シフト記号表（勤務時間帯）'!$C$6:$K$35,9,FALSE))</f>
        <v/>
      </c>
      <c r="AR30" s="216" t="str">
        <f>IF(AR29="","",VLOOKUP(AR29,'シフト記号表（勤務時間帯）'!$C$6:$K$35,9,FALSE))</f>
        <v/>
      </c>
      <c r="AS30" s="216" t="str">
        <f>IF(AS29="","",VLOOKUP(AS29,'シフト記号表（勤務時間帯）'!$C$6:$K$35,9,FALSE))</f>
        <v/>
      </c>
      <c r="AT30" s="217" t="str">
        <f>IF(AT29="","",VLOOKUP(AT29,'シフト記号表（勤務時間帯）'!$C$6:$K$35,9,FALSE))</f>
        <v/>
      </c>
      <c r="AU30" s="215" t="str">
        <f>IF(AU29="","",VLOOKUP(AU29,'シフト記号表（勤務時間帯）'!$C$6:$K$35,9,FALSE))</f>
        <v/>
      </c>
      <c r="AV30" s="216" t="str">
        <f>IF(AV29="","",VLOOKUP(AV29,'シフト記号表（勤務時間帯）'!$C$6:$K$35,9,FALSE))</f>
        <v/>
      </c>
      <c r="AW30" s="216" t="str">
        <f>IF(AW29="","",VLOOKUP(AW29,'シフト記号表（勤務時間帯）'!$C$6:$K$35,9,FALSE))</f>
        <v/>
      </c>
      <c r="AX30" s="649">
        <f>IF($BB$3="４週",SUM(S30:AT30),IF($BB$3="暦月",SUM(S30:AW30),""))</f>
        <v>0</v>
      </c>
      <c r="AY30" s="650"/>
      <c r="AZ30" s="651">
        <f>IF($BB$3="４週",AX30/4,IF($BB$3="暦月",'勤務表（職員14～100名用）'!AX30/('勤務表（職員14～100名用）'!#REF!/7),""))</f>
        <v>0</v>
      </c>
      <c r="BA30" s="652"/>
      <c r="BB30" s="677"/>
      <c r="BC30" s="678"/>
      <c r="BD30" s="678"/>
      <c r="BE30" s="678"/>
      <c r="BF30" s="679"/>
    </row>
    <row r="31" spans="2:58" ht="20.25" customHeight="1" x14ac:dyDescent="0.15">
      <c r="B31" s="686"/>
      <c r="C31" s="709"/>
      <c r="D31" s="710"/>
      <c r="E31" s="711"/>
      <c r="F31" s="102">
        <f t="shared" si="0"/>
        <v>0</v>
      </c>
      <c r="G31" s="594"/>
      <c r="H31" s="598"/>
      <c r="I31" s="596"/>
      <c r="J31" s="596"/>
      <c r="K31" s="597"/>
      <c r="L31" s="605"/>
      <c r="M31" s="606"/>
      <c r="N31" s="606"/>
      <c r="O31" s="607"/>
      <c r="P31" s="683" t="s">
        <v>151</v>
      </c>
      <c r="Q31" s="684"/>
      <c r="R31" s="685"/>
      <c r="S31" s="218" t="str">
        <f>IF(S29="","",VLOOKUP(S29,'シフト記号表（勤務時間帯）'!$C$6:$U$35,19,FALSE))</f>
        <v/>
      </c>
      <c r="T31" s="219" t="str">
        <f>IF(T29="","",VLOOKUP(T29,'シフト記号表（勤務時間帯）'!$C$6:$U$35,19,FALSE))</f>
        <v/>
      </c>
      <c r="U31" s="219" t="str">
        <f>IF(U29="","",VLOOKUP(U29,'シフト記号表（勤務時間帯）'!$C$6:$U$35,19,FALSE))</f>
        <v/>
      </c>
      <c r="V31" s="219" t="str">
        <f>IF(V29="","",VLOOKUP(V29,'シフト記号表（勤務時間帯）'!$C$6:$U$35,19,FALSE))</f>
        <v/>
      </c>
      <c r="W31" s="219" t="str">
        <f>IF(W29="","",VLOOKUP(W29,'シフト記号表（勤務時間帯）'!$C$6:$U$35,19,FALSE))</f>
        <v/>
      </c>
      <c r="X31" s="219" t="str">
        <f>IF(X29="","",VLOOKUP(X29,'シフト記号表（勤務時間帯）'!$C$6:$U$35,19,FALSE))</f>
        <v/>
      </c>
      <c r="Y31" s="220" t="str">
        <f>IF(Y29="","",VLOOKUP(Y29,'シフト記号表（勤務時間帯）'!$C$6:$U$35,19,FALSE))</f>
        <v/>
      </c>
      <c r="Z31" s="218" t="str">
        <f>IF(Z29="","",VLOOKUP(Z29,'シフト記号表（勤務時間帯）'!$C$6:$U$35,19,FALSE))</f>
        <v/>
      </c>
      <c r="AA31" s="219" t="str">
        <f>IF(AA29="","",VLOOKUP(AA29,'シフト記号表（勤務時間帯）'!$C$6:$U$35,19,FALSE))</f>
        <v/>
      </c>
      <c r="AB31" s="219" t="str">
        <f>IF(AB29="","",VLOOKUP(AB29,'シフト記号表（勤務時間帯）'!$C$6:$U$35,19,FALSE))</f>
        <v/>
      </c>
      <c r="AC31" s="219" t="str">
        <f>IF(AC29="","",VLOOKUP(AC29,'シフト記号表（勤務時間帯）'!$C$6:$U$35,19,FALSE))</f>
        <v/>
      </c>
      <c r="AD31" s="219" t="str">
        <f>IF(AD29="","",VLOOKUP(AD29,'シフト記号表（勤務時間帯）'!$C$6:$U$35,19,FALSE))</f>
        <v/>
      </c>
      <c r="AE31" s="219" t="str">
        <f>IF(AE29="","",VLOOKUP(AE29,'シフト記号表（勤務時間帯）'!$C$6:$U$35,19,FALSE))</f>
        <v/>
      </c>
      <c r="AF31" s="220" t="str">
        <f>IF(AF29="","",VLOOKUP(AF29,'シフト記号表（勤務時間帯）'!$C$6:$U$35,19,FALSE))</f>
        <v/>
      </c>
      <c r="AG31" s="218" t="str">
        <f>IF(AG29="","",VLOOKUP(AG29,'シフト記号表（勤務時間帯）'!$C$6:$U$35,19,FALSE))</f>
        <v/>
      </c>
      <c r="AH31" s="219" t="str">
        <f>IF(AH29="","",VLOOKUP(AH29,'シフト記号表（勤務時間帯）'!$C$6:$U$35,19,FALSE))</f>
        <v/>
      </c>
      <c r="AI31" s="219" t="str">
        <f>IF(AI29="","",VLOOKUP(AI29,'シフト記号表（勤務時間帯）'!$C$6:$U$35,19,FALSE))</f>
        <v/>
      </c>
      <c r="AJ31" s="219" t="str">
        <f>IF(AJ29="","",VLOOKUP(AJ29,'シフト記号表（勤務時間帯）'!$C$6:$U$35,19,FALSE))</f>
        <v/>
      </c>
      <c r="AK31" s="219" t="str">
        <f>IF(AK29="","",VLOOKUP(AK29,'シフト記号表（勤務時間帯）'!$C$6:$U$35,19,FALSE))</f>
        <v/>
      </c>
      <c r="AL31" s="219" t="str">
        <f>IF(AL29="","",VLOOKUP(AL29,'シフト記号表（勤務時間帯）'!$C$6:$U$35,19,FALSE))</f>
        <v/>
      </c>
      <c r="AM31" s="220" t="str">
        <f>IF(AM29="","",VLOOKUP(AM29,'シフト記号表（勤務時間帯）'!$C$6:$U$35,19,FALSE))</f>
        <v/>
      </c>
      <c r="AN31" s="218" t="str">
        <f>IF(AN29="","",VLOOKUP(AN29,'シフト記号表（勤務時間帯）'!$C$6:$U$35,19,FALSE))</f>
        <v/>
      </c>
      <c r="AO31" s="219" t="str">
        <f>IF(AO29="","",VLOOKUP(AO29,'シフト記号表（勤務時間帯）'!$C$6:$U$35,19,FALSE))</f>
        <v/>
      </c>
      <c r="AP31" s="219" t="str">
        <f>IF(AP29="","",VLOOKUP(AP29,'シフト記号表（勤務時間帯）'!$C$6:$U$35,19,FALSE))</f>
        <v/>
      </c>
      <c r="AQ31" s="219" t="str">
        <f>IF(AQ29="","",VLOOKUP(AQ29,'シフト記号表（勤務時間帯）'!$C$6:$U$35,19,FALSE))</f>
        <v/>
      </c>
      <c r="AR31" s="219" t="str">
        <f>IF(AR29="","",VLOOKUP(AR29,'シフト記号表（勤務時間帯）'!$C$6:$U$35,19,FALSE))</f>
        <v/>
      </c>
      <c r="AS31" s="219" t="str">
        <f>IF(AS29="","",VLOOKUP(AS29,'シフト記号表（勤務時間帯）'!$C$6:$U$35,19,FALSE))</f>
        <v/>
      </c>
      <c r="AT31" s="220" t="str">
        <f>IF(AT29="","",VLOOKUP(AT29,'シフト記号表（勤務時間帯）'!$C$6:$U$35,19,FALSE))</f>
        <v/>
      </c>
      <c r="AU31" s="218" t="str">
        <f>IF(AU29="","",VLOOKUP(AU29,'シフト記号表（勤務時間帯）'!$C$6:$U$35,19,FALSE))</f>
        <v/>
      </c>
      <c r="AV31" s="219" t="str">
        <f>IF(AV29="","",VLOOKUP(AV29,'シフト記号表（勤務時間帯）'!$C$6:$U$35,19,FALSE))</f>
        <v/>
      </c>
      <c r="AW31" s="219" t="str">
        <f>IF(AW29="","",VLOOKUP(AW29,'シフト記号表（勤務時間帯）'!$C$6:$U$35,19,FALSE))</f>
        <v/>
      </c>
      <c r="AX31" s="656">
        <f>IF($BB$3="４週",SUM(S31:AT31),IF($BB$3="暦月",SUM(S31:AW31),""))</f>
        <v>0</v>
      </c>
      <c r="AY31" s="657"/>
      <c r="AZ31" s="658">
        <f>IF($BB$3="４週",AX31/4,IF($BB$3="暦月",'勤務表（職員14～100名用）'!AX31/('勤務表（職員14～100名用）'!#REF!/7),""))</f>
        <v>0</v>
      </c>
      <c r="BA31" s="659"/>
      <c r="BB31" s="680"/>
      <c r="BC31" s="681"/>
      <c r="BD31" s="681"/>
      <c r="BE31" s="681"/>
      <c r="BF31" s="682"/>
    </row>
    <row r="32" spans="2:58" ht="20.25" customHeight="1" x14ac:dyDescent="0.15">
      <c r="B32" s="686">
        <f>B29+1</f>
        <v>5</v>
      </c>
      <c r="C32" s="706"/>
      <c r="D32" s="707"/>
      <c r="E32" s="708"/>
      <c r="F32" s="102"/>
      <c r="G32" s="592"/>
      <c r="H32" s="595"/>
      <c r="I32" s="596"/>
      <c r="J32" s="596"/>
      <c r="K32" s="597"/>
      <c r="L32" s="599"/>
      <c r="M32" s="600"/>
      <c r="N32" s="600"/>
      <c r="O32" s="601"/>
      <c r="P32" s="608" t="s">
        <v>147</v>
      </c>
      <c r="Q32" s="609"/>
      <c r="R32" s="610"/>
      <c r="S32" s="212"/>
      <c r="T32" s="213"/>
      <c r="U32" s="213"/>
      <c r="V32" s="213"/>
      <c r="W32" s="213"/>
      <c r="X32" s="213"/>
      <c r="Y32" s="214"/>
      <c r="Z32" s="212"/>
      <c r="AA32" s="213"/>
      <c r="AB32" s="213"/>
      <c r="AC32" s="213"/>
      <c r="AD32" s="213"/>
      <c r="AE32" s="213"/>
      <c r="AF32" s="214"/>
      <c r="AG32" s="212"/>
      <c r="AH32" s="213"/>
      <c r="AI32" s="213"/>
      <c r="AJ32" s="213"/>
      <c r="AK32" s="213"/>
      <c r="AL32" s="213"/>
      <c r="AM32" s="214"/>
      <c r="AN32" s="212"/>
      <c r="AO32" s="213"/>
      <c r="AP32" s="213"/>
      <c r="AQ32" s="213"/>
      <c r="AR32" s="213"/>
      <c r="AS32" s="213"/>
      <c r="AT32" s="214"/>
      <c r="AU32" s="212"/>
      <c r="AV32" s="213"/>
      <c r="AW32" s="213"/>
      <c r="AX32" s="806"/>
      <c r="AY32" s="807"/>
      <c r="AZ32" s="808"/>
      <c r="BA32" s="809"/>
      <c r="BB32" s="674"/>
      <c r="BC32" s="675"/>
      <c r="BD32" s="675"/>
      <c r="BE32" s="675"/>
      <c r="BF32" s="676"/>
    </row>
    <row r="33" spans="2:58" ht="20.25" customHeight="1" x14ac:dyDescent="0.15">
      <c r="B33" s="686"/>
      <c r="C33" s="706"/>
      <c r="D33" s="707"/>
      <c r="E33" s="708"/>
      <c r="F33" s="102"/>
      <c r="G33" s="593"/>
      <c r="H33" s="598"/>
      <c r="I33" s="596"/>
      <c r="J33" s="596"/>
      <c r="K33" s="597"/>
      <c r="L33" s="602"/>
      <c r="M33" s="603"/>
      <c r="N33" s="603"/>
      <c r="O33" s="604"/>
      <c r="P33" s="646" t="s">
        <v>150</v>
      </c>
      <c r="Q33" s="647"/>
      <c r="R33" s="648"/>
      <c r="S33" s="215" t="str">
        <f>IF(S32="","",VLOOKUP(S32,'シフト記号表（勤務時間帯）'!$C$6:$K$35,9,FALSE))</f>
        <v/>
      </c>
      <c r="T33" s="216" t="str">
        <f>IF(T32="","",VLOOKUP(T32,'シフト記号表（勤務時間帯）'!$C$6:$K$35,9,FALSE))</f>
        <v/>
      </c>
      <c r="U33" s="216" t="str">
        <f>IF(U32="","",VLOOKUP(U32,'シフト記号表（勤務時間帯）'!$C$6:$K$35,9,FALSE))</f>
        <v/>
      </c>
      <c r="V33" s="216" t="str">
        <f>IF(V32="","",VLOOKUP(V32,'シフト記号表（勤務時間帯）'!$C$6:$K$35,9,FALSE))</f>
        <v/>
      </c>
      <c r="W33" s="216" t="str">
        <f>IF(W32="","",VLOOKUP(W32,'シフト記号表（勤務時間帯）'!$C$6:$K$35,9,FALSE))</f>
        <v/>
      </c>
      <c r="X33" s="216" t="str">
        <f>IF(X32="","",VLOOKUP(X32,'シフト記号表（勤務時間帯）'!$C$6:$K$35,9,FALSE))</f>
        <v/>
      </c>
      <c r="Y33" s="217" t="str">
        <f>IF(Y32="","",VLOOKUP(Y32,'シフト記号表（勤務時間帯）'!$C$6:$K$35,9,FALSE))</f>
        <v/>
      </c>
      <c r="Z33" s="215" t="str">
        <f>IF(Z32="","",VLOOKUP(Z32,'シフト記号表（勤務時間帯）'!$C$6:$K$35,9,FALSE))</f>
        <v/>
      </c>
      <c r="AA33" s="216" t="str">
        <f>IF(AA32="","",VLOOKUP(AA32,'シフト記号表（勤務時間帯）'!$C$6:$K$35,9,FALSE))</f>
        <v/>
      </c>
      <c r="AB33" s="216" t="str">
        <f>IF(AB32="","",VLOOKUP(AB32,'シフト記号表（勤務時間帯）'!$C$6:$K$35,9,FALSE))</f>
        <v/>
      </c>
      <c r="AC33" s="216" t="str">
        <f>IF(AC32="","",VLOOKUP(AC32,'シフト記号表（勤務時間帯）'!$C$6:$K$35,9,FALSE))</f>
        <v/>
      </c>
      <c r="AD33" s="216" t="str">
        <f>IF(AD32="","",VLOOKUP(AD32,'シフト記号表（勤務時間帯）'!$C$6:$K$35,9,FALSE))</f>
        <v/>
      </c>
      <c r="AE33" s="216" t="str">
        <f>IF(AE32="","",VLOOKUP(AE32,'シフト記号表（勤務時間帯）'!$C$6:$K$35,9,FALSE))</f>
        <v/>
      </c>
      <c r="AF33" s="217" t="str">
        <f>IF(AF32="","",VLOOKUP(AF32,'シフト記号表（勤務時間帯）'!$C$6:$K$35,9,FALSE))</f>
        <v/>
      </c>
      <c r="AG33" s="215" t="str">
        <f>IF(AG32="","",VLOOKUP(AG32,'シフト記号表（勤務時間帯）'!$C$6:$K$35,9,FALSE))</f>
        <v/>
      </c>
      <c r="AH33" s="216" t="str">
        <f>IF(AH32="","",VLOOKUP(AH32,'シフト記号表（勤務時間帯）'!$C$6:$K$35,9,FALSE))</f>
        <v/>
      </c>
      <c r="AI33" s="216" t="str">
        <f>IF(AI32="","",VLOOKUP(AI32,'シフト記号表（勤務時間帯）'!$C$6:$K$35,9,FALSE))</f>
        <v/>
      </c>
      <c r="AJ33" s="216" t="str">
        <f>IF(AJ32="","",VLOOKUP(AJ32,'シフト記号表（勤務時間帯）'!$C$6:$K$35,9,FALSE))</f>
        <v/>
      </c>
      <c r="AK33" s="216" t="str">
        <f>IF(AK32="","",VLOOKUP(AK32,'シフト記号表（勤務時間帯）'!$C$6:$K$35,9,FALSE))</f>
        <v/>
      </c>
      <c r="AL33" s="216" t="str">
        <f>IF(AL32="","",VLOOKUP(AL32,'シフト記号表（勤務時間帯）'!$C$6:$K$35,9,FALSE))</f>
        <v/>
      </c>
      <c r="AM33" s="217" t="str">
        <f>IF(AM32="","",VLOOKUP(AM32,'シフト記号表（勤務時間帯）'!$C$6:$K$35,9,FALSE))</f>
        <v/>
      </c>
      <c r="AN33" s="215" t="str">
        <f>IF(AN32="","",VLOOKUP(AN32,'シフト記号表（勤務時間帯）'!$C$6:$K$35,9,FALSE))</f>
        <v/>
      </c>
      <c r="AO33" s="216" t="str">
        <f>IF(AO32="","",VLOOKUP(AO32,'シフト記号表（勤務時間帯）'!$C$6:$K$35,9,FALSE))</f>
        <v/>
      </c>
      <c r="AP33" s="216" t="str">
        <f>IF(AP32="","",VLOOKUP(AP32,'シフト記号表（勤務時間帯）'!$C$6:$K$35,9,FALSE))</f>
        <v/>
      </c>
      <c r="AQ33" s="216" t="str">
        <f>IF(AQ32="","",VLOOKUP(AQ32,'シフト記号表（勤務時間帯）'!$C$6:$K$35,9,FALSE))</f>
        <v/>
      </c>
      <c r="AR33" s="216" t="str">
        <f>IF(AR32="","",VLOOKUP(AR32,'シフト記号表（勤務時間帯）'!$C$6:$K$35,9,FALSE))</f>
        <v/>
      </c>
      <c r="AS33" s="216" t="str">
        <f>IF(AS32="","",VLOOKUP(AS32,'シフト記号表（勤務時間帯）'!$C$6:$K$35,9,FALSE))</f>
        <v/>
      </c>
      <c r="AT33" s="217" t="str">
        <f>IF(AT32="","",VLOOKUP(AT32,'シフト記号表（勤務時間帯）'!$C$6:$K$35,9,FALSE))</f>
        <v/>
      </c>
      <c r="AU33" s="215" t="str">
        <f>IF(AU32="","",VLOOKUP(AU32,'シフト記号表（勤務時間帯）'!$C$6:$K$35,9,FALSE))</f>
        <v/>
      </c>
      <c r="AV33" s="216" t="str">
        <f>IF(AV32="","",VLOOKUP(AV32,'シフト記号表（勤務時間帯）'!$C$6:$K$35,9,FALSE))</f>
        <v/>
      </c>
      <c r="AW33" s="216" t="str">
        <f>IF(AW32="","",VLOOKUP(AW32,'シフト記号表（勤務時間帯）'!$C$6:$K$35,9,FALSE))</f>
        <v/>
      </c>
      <c r="AX33" s="649">
        <f>IF($BB$3="４週",SUM(S33:AT33),IF($BB$3="暦月",SUM(S33:AW33),""))</f>
        <v>0</v>
      </c>
      <c r="AY33" s="650"/>
      <c r="AZ33" s="651">
        <f>IF($BB$3="４週",AX33/4,IF($BB$3="暦月",'勤務表（職員14～100名用）'!AX33/('勤務表（職員14～100名用）'!#REF!/7),""))</f>
        <v>0</v>
      </c>
      <c r="BA33" s="652"/>
      <c r="BB33" s="677"/>
      <c r="BC33" s="678"/>
      <c r="BD33" s="678"/>
      <c r="BE33" s="678"/>
      <c r="BF33" s="679"/>
    </row>
    <row r="34" spans="2:58" ht="20.25" customHeight="1" x14ac:dyDescent="0.15">
      <c r="B34" s="686"/>
      <c r="C34" s="709"/>
      <c r="D34" s="710"/>
      <c r="E34" s="711"/>
      <c r="F34" s="102">
        <f t="shared" si="0"/>
        <v>0</v>
      </c>
      <c r="G34" s="594"/>
      <c r="H34" s="598"/>
      <c r="I34" s="596"/>
      <c r="J34" s="596"/>
      <c r="K34" s="597"/>
      <c r="L34" s="605"/>
      <c r="M34" s="606"/>
      <c r="N34" s="606"/>
      <c r="O34" s="607"/>
      <c r="P34" s="683" t="s">
        <v>151</v>
      </c>
      <c r="Q34" s="684"/>
      <c r="R34" s="685"/>
      <c r="S34" s="218" t="str">
        <f>IF(S32="","",VLOOKUP(S32,'シフト記号表（勤務時間帯）'!$C$6:$U$35,19,FALSE))</f>
        <v/>
      </c>
      <c r="T34" s="219" t="str">
        <f>IF(T32="","",VLOOKUP(T32,'シフト記号表（勤務時間帯）'!$C$6:$U$35,19,FALSE))</f>
        <v/>
      </c>
      <c r="U34" s="219" t="str">
        <f>IF(U32="","",VLOOKUP(U32,'シフト記号表（勤務時間帯）'!$C$6:$U$35,19,FALSE))</f>
        <v/>
      </c>
      <c r="V34" s="219" t="str">
        <f>IF(V32="","",VLOOKUP(V32,'シフト記号表（勤務時間帯）'!$C$6:$U$35,19,FALSE))</f>
        <v/>
      </c>
      <c r="W34" s="219" t="str">
        <f>IF(W32="","",VLOOKUP(W32,'シフト記号表（勤務時間帯）'!$C$6:$U$35,19,FALSE))</f>
        <v/>
      </c>
      <c r="X34" s="219" t="str">
        <f>IF(X32="","",VLOOKUP(X32,'シフト記号表（勤務時間帯）'!$C$6:$U$35,19,FALSE))</f>
        <v/>
      </c>
      <c r="Y34" s="220" t="str">
        <f>IF(Y32="","",VLOOKUP(Y32,'シフト記号表（勤務時間帯）'!$C$6:$U$35,19,FALSE))</f>
        <v/>
      </c>
      <c r="Z34" s="218" t="str">
        <f>IF(Z32="","",VLOOKUP(Z32,'シフト記号表（勤務時間帯）'!$C$6:$U$35,19,FALSE))</f>
        <v/>
      </c>
      <c r="AA34" s="219" t="str">
        <f>IF(AA32="","",VLOOKUP(AA32,'シフト記号表（勤務時間帯）'!$C$6:$U$35,19,FALSE))</f>
        <v/>
      </c>
      <c r="AB34" s="219" t="str">
        <f>IF(AB32="","",VLOOKUP(AB32,'シフト記号表（勤務時間帯）'!$C$6:$U$35,19,FALSE))</f>
        <v/>
      </c>
      <c r="AC34" s="219" t="str">
        <f>IF(AC32="","",VLOOKUP(AC32,'シフト記号表（勤務時間帯）'!$C$6:$U$35,19,FALSE))</f>
        <v/>
      </c>
      <c r="AD34" s="219" t="str">
        <f>IF(AD32="","",VLOOKUP(AD32,'シフト記号表（勤務時間帯）'!$C$6:$U$35,19,FALSE))</f>
        <v/>
      </c>
      <c r="AE34" s="219" t="str">
        <f>IF(AE32="","",VLOOKUP(AE32,'シフト記号表（勤務時間帯）'!$C$6:$U$35,19,FALSE))</f>
        <v/>
      </c>
      <c r="AF34" s="220" t="str">
        <f>IF(AF32="","",VLOOKUP(AF32,'シフト記号表（勤務時間帯）'!$C$6:$U$35,19,FALSE))</f>
        <v/>
      </c>
      <c r="AG34" s="218" t="str">
        <f>IF(AG32="","",VLOOKUP(AG32,'シフト記号表（勤務時間帯）'!$C$6:$U$35,19,FALSE))</f>
        <v/>
      </c>
      <c r="AH34" s="219" t="str">
        <f>IF(AH32="","",VLOOKUP(AH32,'シフト記号表（勤務時間帯）'!$C$6:$U$35,19,FALSE))</f>
        <v/>
      </c>
      <c r="AI34" s="219" t="str">
        <f>IF(AI32="","",VLOOKUP(AI32,'シフト記号表（勤務時間帯）'!$C$6:$U$35,19,FALSE))</f>
        <v/>
      </c>
      <c r="AJ34" s="219" t="str">
        <f>IF(AJ32="","",VLOOKUP(AJ32,'シフト記号表（勤務時間帯）'!$C$6:$U$35,19,FALSE))</f>
        <v/>
      </c>
      <c r="AK34" s="219" t="str">
        <f>IF(AK32="","",VLOOKUP(AK32,'シフト記号表（勤務時間帯）'!$C$6:$U$35,19,FALSE))</f>
        <v/>
      </c>
      <c r="AL34" s="219" t="str">
        <f>IF(AL32="","",VLOOKUP(AL32,'シフト記号表（勤務時間帯）'!$C$6:$U$35,19,FALSE))</f>
        <v/>
      </c>
      <c r="AM34" s="220" t="str">
        <f>IF(AM32="","",VLOOKUP(AM32,'シフト記号表（勤務時間帯）'!$C$6:$U$35,19,FALSE))</f>
        <v/>
      </c>
      <c r="AN34" s="218" t="str">
        <f>IF(AN32="","",VLOOKUP(AN32,'シフト記号表（勤務時間帯）'!$C$6:$U$35,19,FALSE))</f>
        <v/>
      </c>
      <c r="AO34" s="219" t="str">
        <f>IF(AO32="","",VLOOKUP(AO32,'シフト記号表（勤務時間帯）'!$C$6:$U$35,19,FALSE))</f>
        <v/>
      </c>
      <c r="AP34" s="219" t="str">
        <f>IF(AP32="","",VLOOKUP(AP32,'シフト記号表（勤務時間帯）'!$C$6:$U$35,19,FALSE))</f>
        <v/>
      </c>
      <c r="AQ34" s="219" t="str">
        <f>IF(AQ32="","",VLOOKUP(AQ32,'シフト記号表（勤務時間帯）'!$C$6:$U$35,19,FALSE))</f>
        <v/>
      </c>
      <c r="AR34" s="219" t="str">
        <f>IF(AR32="","",VLOOKUP(AR32,'シフト記号表（勤務時間帯）'!$C$6:$U$35,19,FALSE))</f>
        <v/>
      </c>
      <c r="AS34" s="219" t="str">
        <f>IF(AS32="","",VLOOKUP(AS32,'シフト記号表（勤務時間帯）'!$C$6:$U$35,19,FALSE))</f>
        <v/>
      </c>
      <c r="AT34" s="220" t="str">
        <f>IF(AT32="","",VLOOKUP(AT32,'シフト記号表（勤務時間帯）'!$C$6:$U$35,19,FALSE))</f>
        <v/>
      </c>
      <c r="AU34" s="218" t="str">
        <f>IF(AU32="","",VLOOKUP(AU32,'シフト記号表（勤務時間帯）'!$C$6:$U$35,19,FALSE))</f>
        <v/>
      </c>
      <c r="AV34" s="219" t="str">
        <f>IF(AV32="","",VLOOKUP(AV32,'シフト記号表（勤務時間帯）'!$C$6:$U$35,19,FALSE))</f>
        <v/>
      </c>
      <c r="AW34" s="219" t="str">
        <f>IF(AW32="","",VLOOKUP(AW32,'シフト記号表（勤務時間帯）'!$C$6:$U$35,19,FALSE))</f>
        <v/>
      </c>
      <c r="AX34" s="656">
        <f>IF($BB$3="４週",SUM(S34:AT34),IF($BB$3="暦月",SUM(S34:AW34),""))</f>
        <v>0</v>
      </c>
      <c r="AY34" s="657"/>
      <c r="AZ34" s="658">
        <f>IF($BB$3="４週",AX34/4,IF($BB$3="暦月",'勤務表（職員14～100名用）'!AX34/('勤務表（職員14～100名用）'!#REF!/7),""))</f>
        <v>0</v>
      </c>
      <c r="BA34" s="659"/>
      <c r="BB34" s="680"/>
      <c r="BC34" s="681"/>
      <c r="BD34" s="681"/>
      <c r="BE34" s="681"/>
      <c r="BF34" s="682"/>
    </row>
    <row r="35" spans="2:58" ht="20.25" customHeight="1" x14ac:dyDescent="0.15">
      <c r="B35" s="686">
        <f>B32+1</f>
        <v>6</v>
      </c>
      <c r="C35" s="706"/>
      <c r="D35" s="707"/>
      <c r="E35" s="708"/>
      <c r="F35" s="102"/>
      <c r="G35" s="592"/>
      <c r="H35" s="595"/>
      <c r="I35" s="596"/>
      <c r="J35" s="596"/>
      <c r="K35" s="597"/>
      <c r="L35" s="599"/>
      <c r="M35" s="600"/>
      <c r="N35" s="600"/>
      <c r="O35" s="601"/>
      <c r="P35" s="608" t="s">
        <v>147</v>
      </c>
      <c r="Q35" s="609"/>
      <c r="R35" s="610"/>
      <c r="S35" s="212"/>
      <c r="T35" s="213"/>
      <c r="U35" s="213"/>
      <c r="V35" s="213"/>
      <c r="W35" s="213"/>
      <c r="X35" s="213"/>
      <c r="Y35" s="214"/>
      <c r="Z35" s="212"/>
      <c r="AA35" s="213"/>
      <c r="AB35" s="213"/>
      <c r="AC35" s="213"/>
      <c r="AD35" s="213"/>
      <c r="AE35" s="213"/>
      <c r="AF35" s="214"/>
      <c r="AG35" s="212"/>
      <c r="AH35" s="213"/>
      <c r="AI35" s="213"/>
      <c r="AJ35" s="213"/>
      <c r="AK35" s="213"/>
      <c r="AL35" s="213"/>
      <c r="AM35" s="214"/>
      <c r="AN35" s="212"/>
      <c r="AO35" s="213"/>
      <c r="AP35" s="213"/>
      <c r="AQ35" s="213"/>
      <c r="AR35" s="213"/>
      <c r="AS35" s="213"/>
      <c r="AT35" s="214"/>
      <c r="AU35" s="212"/>
      <c r="AV35" s="213"/>
      <c r="AW35" s="213"/>
      <c r="AX35" s="806"/>
      <c r="AY35" s="807"/>
      <c r="AZ35" s="808"/>
      <c r="BA35" s="809"/>
      <c r="BB35" s="674"/>
      <c r="BC35" s="675"/>
      <c r="BD35" s="675"/>
      <c r="BE35" s="675"/>
      <c r="BF35" s="676"/>
    </row>
    <row r="36" spans="2:58" ht="20.25" customHeight="1" x14ac:dyDescent="0.15">
      <c r="B36" s="686"/>
      <c r="C36" s="706"/>
      <c r="D36" s="707"/>
      <c r="E36" s="708"/>
      <c r="F36" s="102"/>
      <c r="G36" s="593"/>
      <c r="H36" s="598"/>
      <c r="I36" s="596"/>
      <c r="J36" s="596"/>
      <c r="K36" s="597"/>
      <c r="L36" s="602"/>
      <c r="M36" s="603"/>
      <c r="N36" s="603"/>
      <c r="O36" s="604"/>
      <c r="P36" s="646" t="s">
        <v>150</v>
      </c>
      <c r="Q36" s="647"/>
      <c r="R36" s="648"/>
      <c r="S36" s="215" t="str">
        <f>IF(S35="","",VLOOKUP(S35,'シフト記号表（勤務時間帯）'!$C$6:$K$35,9,FALSE))</f>
        <v/>
      </c>
      <c r="T36" s="216" t="str">
        <f>IF(T35="","",VLOOKUP(T35,'シフト記号表（勤務時間帯）'!$C$6:$K$35,9,FALSE))</f>
        <v/>
      </c>
      <c r="U36" s="216" t="str">
        <f>IF(U35="","",VLOOKUP(U35,'シフト記号表（勤務時間帯）'!$C$6:$K$35,9,FALSE))</f>
        <v/>
      </c>
      <c r="V36" s="216" t="str">
        <f>IF(V35="","",VLOOKUP(V35,'シフト記号表（勤務時間帯）'!$C$6:$K$35,9,FALSE))</f>
        <v/>
      </c>
      <c r="W36" s="216" t="str">
        <f>IF(W35="","",VLOOKUP(W35,'シフト記号表（勤務時間帯）'!$C$6:$K$35,9,FALSE))</f>
        <v/>
      </c>
      <c r="X36" s="216" t="str">
        <f>IF(X35="","",VLOOKUP(X35,'シフト記号表（勤務時間帯）'!$C$6:$K$35,9,FALSE))</f>
        <v/>
      </c>
      <c r="Y36" s="217" t="str">
        <f>IF(Y35="","",VLOOKUP(Y35,'シフト記号表（勤務時間帯）'!$C$6:$K$35,9,FALSE))</f>
        <v/>
      </c>
      <c r="Z36" s="215" t="str">
        <f>IF(Z35="","",VLOOKUP(Z35,'シフト記号表（勤務時間帯）'!$C$6:$K$35,9,FALSE))</f>
        <v/>
      </c>
      <c r="AA36" s="216" t="str">
        <f>IF(AA35="","",VLOOKUP(AA35,'シフト記号表（勤務時間帯）'!$C$6:$K$35,9,FALSE))</f>
        <v/>
      </c>
      <c r="AB36" s="216" t="str">
        <f>IF(AB35="","",VLOOKUP(AB35,'シフト記号表（勤務時間帯）'!$C$6:$K$35,9,FALSE))</f>
        <v/>
      </c>
      <c r="AC36" s="216" t="str">
        <f>IF(AC35="","",VLOOKUP(AC35,'シフト記号表（勤務時間帯）'!$C$6:$K$35,9,FALSE))</f>
        <v/>
      </c>
      <c r="AD36" s="216" t="str">
        <f>IF(AD35="","",VLOOKUP(AD35,'シフト記号表（勤務時間帯）'!$C$6:$K$35,9,FALSE))</f>
        <v/>
      </c>
      <c r="AE36" s="216" t="str">
        <f>IF(AE35="","",VLOOKUP(AE35,'シフト記号表（勤務時間帯）'!$C$6:$K$35,9,FALSE))</f>
        <v/>
      </c>
      <c r="AF36" s="217" t="str">
        <f>IF(AF35="","",VLOOKUP(AF35,'シフト記号表（勤務時間帯）'!$C$6:$K$35,9,FALSE))</f>
        <v/>
      </c>
      <c r="AG36" s="215" t="str">
        <f>IF(AG35="","",VLOOKUP(AG35,'シフト記号表（勤務時間帯）'!$C$6:$K$35,9,FALSE))</f>
        <v/>
      </c>
      <c r="AH36" s="216" t="str">
        <f>IF(AH35="","",VLOOKUP(AH35,'シフト記号表（勤務時間帯）'!$C$6:$K$35,9,FALSE))</f>
        <v/>
      </c>
      <c r="AI36" s="216" t="str">
        <f>IF(AI35="","",VLOOKUP(AI35,'シフト記号表（勤務時間帯）'!$C$6:$K$35,9,FALSE))</f>
        <v/>
      </c>
      <c r="AJ36" s="216" t="str">
        <f>IF(AJ35="","",VLOOKUP(AJ35,'シフト記号表（勤務時間帯）'!$C$6:$K$35,9,FALSE))</f>
        <v/>
      </c>
      <c r="AK36" s="216" t="str">
        <f>IF(AK35="","",VLOOKUP(AK35,'シフト記号表（勤務時間帯）'!$C$6:$K$35,9,FALSE))</f>
        <v/>
      </c>
      <c r="AL36" s="216" t="str">
        <f>IF(AL35="","",VLOOKUP(AL35,'シフト記号表（勤務時間帯）'!$C$6:$K$35,9,FALSE))</f>
        <v/>
      </c>
      <c r="AM36" s="217" t="str">
        <f>IF(AM35="","",VLOOKUP(AM35,'シフト記号表（勤務時間帯）'!$C$6:$K$35,9,FALSE))</f>
        <v/>
      </c>
      <c r="AN36" s="215" t="str">
        <f>IF(AN35="","",VLOOKUP(AN35,'シフト記号表（勤務時間帯）'!$C$6:$K$35,9,FALSE))</f>
        <v/>
      </c>
      <c r="AO36" s="216" t="str">
        <f>IF(AO35="","",VLOOKUP(AO35,'シフト記号表（勤務時間帯）'!$C$6:$K$35,9,FALSE))</f>
        <v/>
      </c>
      <c r="AP36" s="216" t="str">
        <f>IF(AP35="","",VLOOKUP(AP35,'シフト記号表（勤務時間帯）'!$C$6:$K$35,9,FALSE))</f>
        <v/>
      </c>
      <c r="AQ36" s="216" t="str">
        <f>IF(AQ35="","",VLOOKUP(AQ35,'シフト記号表（勤務時間帯）'!$C$6:$K$35,9,FALSE))</f>
        <v/>
      </c>
      <c r="AR36" s="216" t="str">
        <f>IF(AR35="","",VLOOKUP(AR35,'シフト記号表（勤務時間帯）'!$C$6:$K$35,9,FALSE))</f>
        <v/>
      </c>
      <c r="AS36" s="216" t="str">
        <f>IF(AS35="","",VLOOKUP(AS35,'シフト記号表（勤務時間帯）'!$C$6:$K$35,9,FALSE))</f>
        <v/>
      </c>
      <c r="AT36" s="217" t="str">
        <f>IF(AT35="","",VLOOKUP(AT35,'シフト記号表（勤務時間帯）'!$C$6:$K$35,9,FALSE))</f>
        <v/>
      </c>
      <c r="AU36" s="215" t="str">
        <f>IF(AU35="","",VLOOKUP(AU35,'シフト記号表（勤務時間帯）'!$C$6:$K$35,9,FALSE))</f>
        <v/>
      </c>
      <c r="AV36" s="216" t="str">
        <f>IF(AV35="","",VLOOKUP(AV35,'シフト記号表（勤務時間帯）'!$C$6:$K$35,9,FALSE))</f>
        <v/>
      </c>
      <c r="AW36" s="216" t="str">
        <f>IF(AW35="","",VLOOKUP(AW35,'シフト記号表（勤務時間帯）'!$C$6:$K$35,9,FALSE))</f>
        <v/>
      </c>
      <c r="AX36" s="649">
        <f>IF($BB$3="４週",SUM(S36:AT36),IF($BB$3="暦月",SUM(S36:AW36),""))</f>
        <v>0</v>
      </c>
      <c r="AY36" s="650"/>
      <c r="AZ36" s="651">
        <f>IF($BB$3="４週",AX36/4,IF($BB$3="暦月",'勤務表（職員14～100名用）'!AX36/('勤務表（職員14～100名用）'!#REF!/7),""))</f>
        <v>0</v>
      </c>
      <c r="BA36" s="652"/>
      <c r="BB36" s="677"/>
      <c r="BC36" s="678"/>
      <c r="BD36" s="678"/>
      <c r="BE36" s="678"/>
      <c r="BF36" s="679"/>
    </row>
    <row r="37" spans="2:58" ht="20.25" customHeight="1" x14ac:dyDescent="0.15">
      <c r="B37" s="686"/>
      <c r="C37" s="709"/>
      <c r="D37" s="710"/>
      <c r="E37" s="711"/>
      <c r="F37" s="102">
        <f t="shared" si="0"/>
        <v>0</v>
      </c>
      <c r="G37" s="594"/>
      <c r="H37" s="598"/>
      <c r="I37" s="596"/>
      <c r="J37" s="596"/>
      <c r="K37" s="597"/>
      <c r="L37" s="605"/>
      <c r="M37" s="606"/>
      <c r="N37" s="606"/>
      <c r="O37" s="607"/>
      <c r="P37" s="683" t="s">
        <v>151</v>
      </c>
      <c r="Q37" s="684"/>
      <c r="R37" s="685"/>
      <c r="S37" s="218" t="str">
        <f>IF(S35="","",VLOOKUP(S35,'シフト記号表（勤務時間帯）'!$C$6:$U$35,19,FALSE))</f>
        <v/>
      </c>
      <c r="T37" s="219" t="str">
        <f>IF(T35="","",VLOOKUP(T35,'シフト記号表（勤務時間帯）'!$C$6:$U$35,19,FALSE))</f>
        <v/>
      </c>
      <c r="U37" s="219" t="str">
        <f>IF(U35="","",VLOOKUP(U35,'シフト記号表（勤務時間帯）'!$C$6:$U$35,19,FALSE))</f>
        <v/>
      </c>
      <c r="V37" s="219" t="str">
        <f>IF(V35="","",VLOOKUP(V35,'シフト記号表（勤務時間帯）'!$C$6:$U$35,19,FALSE))</f>
        <v/>
      </c>
      <c r="W37" s="219" t="str">
        <f>IF(W35="","",VLOOKUP(W35,'シフト記号表（勤務時間帯）'!$C$6:$U$35,19,FALSE))</f>
        <v/>
      </c>
      <c r="X37" s="219" t="str">
        <f>IF(X35="","",VLOOKUP(X35,'シフト記号表（勤務時間帯）'!$C$6:$U$35,19,FALSE))</f>
        <v/>
      </c>
      <c r="Y37" s="220" t="str">
        <f>IF(Y35="","",VLOOKUP(Y35,'シフト記号表（勤務時間帯）'!$C$6:$U$35,19,FALSE))</f>
        <v/>
      </c>
      <c r="Z37" s="218" t="str">
        <f>IF(Z35="","",VLOOKUP(Z35,'シフト記号表（勤務時間帯）'!$C$6:$U$35,19,FALSE))</f>
        <v/>
      </c>
      <c r="AA37" s="219" t="str">
        <f>IF(AA35="","",VLOOKUP(AA35,'シフト記号表（勤務時間帯）'!$C$6:$U$35,19,FALSE))</f>
        <v/>
      </c>
      <c r="AB37" s="219" t="str">
        <f>IF(AB35="","",VLOOKUP(AB35,'シフト記号表（勤務時間帯）'!$C$6:$U$35,19,FALSE))</f>
        <v/>
      </c>
      <c r="AC37" s="219" t="str">
        <f>IF(AC35="","",VLOOKUP(AC35,'シフト記号表（勤務時間帯）'!$C$6:$U$35,19,FALSE))</f>
        <v/>
      </c>
      <c r="AD37" s="219" t="str">
        <f>IF(AD35="","",VLOOKUP(AD35,'シフト記号表（勤務時間帯）'!$C$6:$U$35,19,FALSE))</f>
        <v/>
      </c>
      <c r="AE37" s="219" t="str">
        <f>IF(AE35="","",VLOOKUP(AE35,'シフト記号表（勤務時間帯）'!$C$6:$U$35,19,FALSE))</f>
        <v/>
      </c>
      <c r="AF37" s="220" t="str">
        <f>IF(AF35="","",VLOOKUP(AF35,'シフト記号表（勤務時間帯）'!$C$6:$U$35,19,FALSE))</f>
        <v/>
      </c>
      <c r="AG37" s="218" t="str">
        <f>IF(AG35="","",VLOOKUP(AG35,'シフト記号表（勤務時間帯）'!$C$6:$U$35,19,FALSE))</f>
        <v/>
      </c>
      <c r="AH37" s="219" t="str">
        <f>IF(AH35="","",VLOOKUP(AH35,'シフト記号表（勤務時間帯）'!$C$6:$U$35,19,FALSE))</f>
        <v/>
      </c>
      <c r="AI37" s="219" t="str">
        <f>IF(AI35="","",VLOOKUP(AI35,'シフト記号表（勤務時間帯）'!$C$6:$U$35,19,FALSE))</f>
        <v/>
      </c>
      <c r="AJ37" s="219" t="str">
        <f>IF(AJ35="","",VLOOKUP(AJ35,'シフト記号表（勤務時間帯）'!$C$6:$U$35,19,FALSE))</f>
        <v/>
      </c>
      <c r="AK37" s="219" t="str">
        <f>IF(AK35="","",VLOOKUP(AK35,'シフト記号表（勤務時間帯）'!$C$6:$U$35,19,FALSE))</f>
        <v/>
      </c>
      <c r="AL37" s="219" t="str">
        <f>IF(AL35="","",VLOOKUP(AL35,'シフト記号表（勤務時間帯）'!$C$6:$U$35,19,FALSE))</f>
        <v/>
      </c>
      <c r="AM37" s="220" t="str">
        <f>IF(AM35="","",VLOOKUP(AM35,'シフト記号表（勤務時間帯）'!$C$6:$U$35,19,FALSE))</f>
        <v/>
      </c>
      <c r="AN37" s="218" t="str">
        <f>IF(AN35="","",VLOOKUP(AN35,'シフト記号表（勤務時間帯）'!$C$6:$U$35,19,FALSE))</f>
        <v/>
      </c>
      <c r="AO37" s="219" t="str">
        <f>IF(AO35="","",VLOOKUP(AO35,'シフト記号表（勤務時間帯）'!$C$6:$U$35,19,FALSE))</f>
        <v/>
      </c>
      <c r="AP37" s="219" t="str">
        <f>IF(AP35="","",VLOOKUP(AP35,'シフト記号表（勤務時間帯）'!$C$6:$U$35,19,FALSE))</f>
        <v/>
      </c>
      <c r="AQ37" s="219" t="str">
        <f>IF(AQ35="","",VLOOKUP(AQ35,'シフト記号表（勤務時間帯）'!$C$6:$U$35,19,FALSE))</f>
        <v/>
      </c>
      <c r="AR37" s="219" t="str">
        <f>IF(AR35="","",VLOOKUP(AR35,'シフト記号表（勤務時間帯）'!$C$6:$U$35,19,FALSE))</f>
        <v/>
      </c>
      <c r="AS37" s="219" t="str">
        <f>IF(AS35="","",VLOOKUP(AS35,'シフト記号表（勤務時間帯）'!$C$6:$U$35,19,FALSE))</f>
        <v/>
      </c>
      <c r="AT37" s="220" t="str">
        <f>IF(AT35="","",VLOOKUP(AT35,'シフト記号表（勤務時間帯）'!$C$6:$U$35,19,FALSE))</f>
        <v/>
      </c>
      <c r="AU37" s="218" t="str">
        <f>IF(AU35="","",VLOOKUP(AU35,'シフト記号表（勤務時間帯）'!$C$6:$U$35,19,FALSE))</f>
        <v/>
      </c>
      <c r="AV37" s="219" t="str">
        <f>IF(AV35="","",VLOOKUP(AV35,'シフト記号表（勤務時間帯）'!$C$6:$U$35,19,FALSE))</f>
        <v/>
      </c>
      <c r="AW37" s="219" t="str">
        <f>IF(AW35="","",VLOOKUP(AW35,'シフト記号表（勤務時間帯）'!$C$6:$U$35,19,FALSE))</f>
        <v/>
      </c>
      <c r="AX37" s="656">
        <f>IF($BB$3="４週",SUM(S37:AT37),IF($BB$3="暦月",SUM(S37:AW37),""))</f>
        <v>0</v>
      </c>
      <c r="AY37" s="657"/>
      <c r="AZ37" s="658">
        <f>IF($BB$3="４週",AX37/4,IF($BB$3="暦月",'勤務表（職員14～100名用）'!AX37/('勤務表（職員14～100名用）'!#REF!/7),""))</f>
        <v>0</v>
      </c>
      <c r="BA37" s="659"/>
      <c r="BB37" s="680"/>
      <c r="BC37" s="681"/>
      <c r="BD37" s="681"/>
      <c r="BE37" s="681"/>
      <c r="BF37" s="682"/>
    </row>
    <row r="38" spans="2:58" ht="20.25" customHeight="1" x14ac:dyDescent="0.15">
      <c r="B38" s="686">
        <f>B35+1</f>
        <v>7</v>
      </c>
      <c r="C38" s="706"/>
      <c r="D38" s="707"/>
      <c r="E38" s="708"/>
      <c r="F38" s="102"/>
      <c r="G38" s="592"/>
      <c r="H38" s="595"/>
      <c r="I38" s="596"/>
      <c r="J38" s="596"/>
      <c r="K38" s="597"/>
      <c r="L38" s="599"/>
      <c r="M38" s="600"/>
      <c r="N38" s="600"/>
      <c r="O38" s="601"/>
      <c r="P38" s="608" t="s">
        <v>147</v>
      </c>
      <c r="Q38" s="609"/>
      <c r="R38" s="610"/>
      <c r="S38" s="212"/>
      <c r="T38" s="213"/>
      <c r="U38" s="213"/>
      <c r="V38" s="213"/>
      <c r="W38" s="213"/>
      <c r="X38" s="213"/>
      <c r="Y38" s="214"/>
      <c r="Z38" s="212"/>
      <c r="AA38" s="213"/>
      <c r="AB38" s="213"/>
      <c r="AC38" s="213"/>
      <c r="AD38" s="213"/>
      <c r="AE38" s="213"/>
      <c r="AF38" s="214"/>
      <c r="AG38" s="212"/>
      <c r="AH38" s="213"/>
      <c r="AI38" s="213"/>
      <c r="AJ38" s="213"/>
      <c r="AK38" s="213"/>
      <c r="AL38" s="213"/>
      <c r="AM38" s="214"/>
      <c r="AN38" s="212"/>
      <c r="AO38" s="213"/>
      <c r="AP38" s="213"/>
      <c r="AQ38" s="213"/>
      <c r="AR38" s="213"/>
      <c r="AS38" s="213"/>
      <c r="AT38" s="214"/>
      <c r="AU38" s="212"/>
      <c r="AV38" s="213"/>
      <c r="AW38" s="213"/>
      <c r="AX38" s="806"/>
      <c r="AY38" s="807"/>
      <c r="AZ38" s="808"/>
      <c r="BA38" s="809"/>
      <c r="BB38" s="674"/>
      <c r="BC38" s="675"/>
      <c r="BD38" s="675"/>
      <c r="BE38" s="675"/>
      <c r="BF38" s="676"/>
    </row>
    <row r="39" spans="2:58" ht="20.25" customHeight="1" x14ac:dyDescent="0.15">
      <c r="B39" s="686"/>
      <c r="C39" s="706"/>
      <c r="D39" s="707"/>
      <c r="E39" s="708"/>
      <c r="F39" s="102"/>
      <c r="G39" s="593"/>
      <c r="H39" s="598"/>
      <c r="I39" s="596"/>
      <c r="J39" s="596"/>
      <c r="K39" s="597"/>
      <c r="L39" s="602"/>
      <c r="M39" s="603"/>
      <c r="N39" s="603"/>
      <c r="O39" s="604"/>
      <c r="P39" s="646" t="s">
        <v>150</v>
      </c>
      <c r="Q39" s="647"/>
      <c r="R39" s="648"/>
      <c r="S39" s="215" t="str">
        <f>IF(S38="","",VLOOKUP(S38,'シフト記号表（勤務時間帯）'!$C$6:$K$35,9,FALSE))</f>
        <v/>
      </c>
      <c r="T39" s="216" t="str">
        <f>IF(T38="","",VLOOKUP(T38,'シフト記号表（勤務時間帯）'!$C$6:$K$35,9,FALSE))</f>
        <v/>
      </c>
      <c r="U39" s="216" t="str">
        <f>IF(U38="","",VLOOKUP(U38,'シフト記号表（勤務時間帯）'!$C$6:$K$35,9,FALSE))</f>
        <v/>
      </c>
      <c r="V39" s="216" t="str">
        <f>IF(V38="","",VLOOKUP(V38,'シフト記号表（勤務時間帯）'!$C$6:$K$35,9,FALSE))</f>
        <v/>
      </c>
      <c r="W39" s="216" t="str">
        <f>IF(W38="","",VLOOKUP(W38,'シフト記号表（勤務時間帯）'!$C$6:$K$35,9,FALSE))</f>
        <v/>
      </c>
      <c r="X39" s="216" t="str">
        <f>IF(X38="","",VLOOKUP(X38,'シフト記号表（勤務時間帯）'!$C$6:$K$35,9,FALSE))</f>
        <v/>
      </c>
      <c r="Y39" s="217" t="str">
        <f>IF(Y38="","",VLOOKUP(Y38,'シフト記号表（勤務時間帯）'!$C$6:$K$35,9,FALSE))</f>
        <v/>
      </c>
      <c r="Z39" s="215" t="str">
        <f>IF(Z38="","",VLOOKUP(Z38,'シフト記号表（勤務時間帯）'!$C$6:$K$35,9,FALSE))</f>
        <v/>
      </c>
      <c r="AA39" s="216" t="str">
        <f>IF(AA38="","",VLOOKUP(AA38,'シフト記号表（勤務時間帯）'!$C$6:$K$35,9,FALSE))</f>
        <v/>
      </c>
      <c r="AB39" s="216" t="str">
        <f>IF(AB38="","",VLOOKUP(AB38,'シフト記号表（勤務時間帯）'!$C$6:$K$35,9,FALSE))</f>
        <v/>
      </c>
      <c r="AC39" s="216" t="str">
        <f>IF(AC38="","",VLOOKUP(AC38,'シフト記号表（勤務時間帯）'!$C$6:$K$35,9,FALSE))</f>
        <v/>
      </c>
      <c r="AD39" s="216" t="str">
        <f>IF(AD38="","",VLOOKUP(AD38,'シフト記号表（勤務時間帯）'!$C$6:$K$35,9,FALSE))</f>
        <v/>
      </c>
      <c r="AE39" s="216" t="str">
        <f>IF(AE38="","",VLOOKUP(AE38,'シフト記号表（勤務時間帯）'!$C$6:$K$35,9,FALSE))</f>
        <v/>
      </c>
      <c r="AF39" s="217" t="str">
        <f>IF(AF38="","",VLOOKUP(AF38,'シフト記号表（勤務時間帯）'!$C$6:$K$35,9,FALSE))</f>
        <v/>
      </c>
      <c r="AG39" s="215" t="str">
        <f>IF(AG38="","",VLOOKUP(AG38,'シフト記号表（勤務時間帯）'!$C$6:$K$35,9,FALSE))</f>
        <v/>
      </c>
      <c r="AH39" s="216" t="str">
        <f>IF(AH38="","",VLOOKUP(AH38,'シフト記号表（勤務時間帯）'!$C$6:$K$35,9,FALSE))</f>
        <v/>
      </c>
      <c r="AI39" s="216" t="str">
        <f>IF(AI38="","",VLOOKUP(AI38,'シフト記号表（勤務時間帯）'!$C$6:$K$35,9,FALSE))</f>
        <v/>
      </c>
      <c r="AJ39" s="216" t="str">
        <f>IF(AJ38="","",VLOOKUP(AJ38,'シフト記号表（勤務時間帯）'!$C$6:$K$35,9,FALSE))</f>
        <v/>
      </c>
      <c r="AK39" s="216" t="str">
        <f>IF(AK38="","",VLOOKUP(AK38,'シフト記号表（勤務時間帯）'!$C$6:$K$35,9,FALSE))</f>
        <v/>
      </c>
      <c r="AL39" s="216" t="str">
        <f>IF(AL38="","",VLOOKUP(AL38,'シフト記号表（勤務時間帯）'!$C$6:$K$35,9,FALSE))</f>
        <v/>
      </c>
      <c r="AM39" s="217" t="str">
        <f>IF(AM38="","",VLOOKUP(AM38,'シフト記号表（勤務時間帯）'!$C$6:$K$35,9,FALSE))</f>
        <v/>
      </c>
      <c r="AN39" s="215" t="str">
        <f>IF(AN38="","",VLOOKUP(AN38,'シフト記号表（勤務時間帯）'!$C$6:$K$35,9,FALSE))</f>
        <v/>
      </c>
      <c r="AO39" s="216" t="str">
        <f>IF(AO38="","",VLOOKUP(AO38,'シフト記号表（勤務時間帯）'!$C$6:$K$35,9,FALSE))</f>
        <v/>
      </c>
      <c r="AP39" s="216" t="str">
        <f>IF(AP38="","",VLOOKUP(AP38,'シフト記号表（勤務時間帯）'!$C$6:$K$35,9,FALSE))</f>
        <v/>
      </c>
      <c r="AQ39" s="216" t="str">
        <f>IF(AQ38="","",VLOOKUP(AQ38,'シフト記号表（勤務時間帯）'!$C$6:$K$35,9,FALSE))</f>
        <v/>
      </c>
      <c r="AR39" s="216" t="str">
        <f>IF(AR38="","",VLOOKUP(AR38,'シフト記号表（勤務時間帯）'!$C$6:$K$35,9,FALSE))</f>
        <v/>
      </c>
      <c r="AS39" s="216" t="str">
        <f>IF(AS38="","",VLOOKUP(AS38,'シフト記号表（勤務時間帯）'!$C$6:$K$35,9,FALSE))</f>
        <v/>
      </c>
      <c r="AT39" s="217" t="str">
        <f>IF(AT38="","",VLOOKUP(AT38,'シフト記号表（勤務時間帯）'!$C$6:$K$35,9,FALSE))</f>
        <v/>
      </c>
      <c r="AU39" s="215" t="str">
        <f>IF(AU38="","",VLOOKUP(AU38,'シフト記号表（勤務時間帯）'!$C$6:$K$35,9,FALSE))</f>
        <v/>
      </c>
      <c r="AV39" s="216" t="str">
        <f>IF(AV38="","",VLOOKUP(AV38,'シフト記号表（勤務時間帯）'!$C$6:$K$35,9,FALSE))</f>
        <v/>
      </c>
      <c r="AW39" s="216" t="str">
        <f>IF(AW38="","",VLOOKUP(AW38,'シフト記号表（勤務時間帯）'!$C$6:$K$35,9,FALSE))</f>
        <v/>
      </c>
      <c r="AX39" s="649">
        <f>IF($BB$3="４週",SUM(S39:AT39),IF($BB$3="暦月",SUM(S39:AW39),""))</f>
        <v>0</v>
      </c>
      <c r="AY39" s="650"/>
      <c r="AZ39" s="651">
        <f>IF($BB$3="４週",AX39/4,IF($BB$3="暦月",'勤務表（職員14～100名用）'!AX39/('勤務表（職員14～100名用）'!#REF!/7),""))</f>
        <v>0</v>
      </c>
      <c r="BA39" s="652"/>
      <c r="BB39" s="677"/>
      <c r="BC39" s="678"/>
      <c r="BD39" s="678"/>
      <c r="BE39" s="678"/>
      <c r="BF39" s="679"/>
    </row>
    <row r="40" spans="2:58" ht="20.25" customHeight="1" x14ac:dyDescent="0.15">
      <c r="B40" s="686"/>
      <c r="C40" s="709"/>
      <c r="D40" s="710"/>
      <c r="E40" s="711"/>
      <c r="F40" s="102">
        <f>C38</f>
        <v>0</v>
      </c>
      <c r="G40" s="594"/>
      <c r="H40" s="598"/>
      <c r="I40" s="596"/>
      <c r="J40" s="596"/>
      <c r="K40" s="597"/>
      <c r="L40" s="605"/>
      <c r="M40" s="606"/>
      <c r="N40" s="606"/>
      <c r="O40" s="607"/>
      <c r="P40" s="683" t="s">
        <v>151</v>
      </c>
      <c r="Q40" s="684"/>
      <c r="R40" s="685"/>
      <c r="S40" s="218" t="str">
        <f>IF(S38="","",VLOOKUP(S38,'シフト記号表（勤務時間帯）'!$C$6:$U$35,19,FALSE))</f>
        <v/>
      </c>
      <c r="T40" s="219" t="str">
        <f>IF(T38="","",VLOOKUP(T38,'シフト記号表（勤務時間帯）'!$C$6:$U$35,19,FALSE))</f>
        <v/>
      </c>
      <c r="U40" s="219" t="str">
        <f>IF(U38="","",VLOOKUP(U38,'シフト記号表（勤務時間帯）'!$C$6:$U$35,19,FALSE))</f>
        <v/>
      </c>
      <c r="V40" s="219" t="str">
        <f>IF(V38="","",VLOOKUP(V38,'シフト記号表（勤務時間帯）'!$C$6:$U$35,19,FALSE))</f>
        <v/>
      </c>
      <c r="W40" s="219" t="str">
        <f>IF(W38="","",VLOOKUP(W38,'シフト記号表（勤務時間帯）'!$C$6:$U$35,19,FALSE))</f>
        <v/>
      </c>
      <c r="X40" s="219" t="str">
        <f>IF(X38="","",VLOOKUP(X38,'シフト記号表（勤務時間帯）'!$C$6:$U$35,19,FALSE))</f>
        <v/>
      </c>
      <c r="Y40" s="220" t="str">
        <f>IF(Y38="","",VLOOKUP(Y38,'シフト記号表（勤務時間帯）'!$C$6:$U$35,19,FALSE))</f>
        <v/>
      </c>
      <c r="Z40" s="218" t="str">
        <f>IF(Z38="","",VLOOKUP(Z38,'シフト記号表（勤務時間帯）'!$C$6:$U$35,19,FALSE))</f>
        <v/>
      </c>
      <c r="AA40" s="219" t="str">
        <f>IF(AA38="","",VLOOKUP(AA38,'シフト記号表（勤務時間帯）'!$C$6:$U$35,19,FALSE))</f>
        <v/>
      </c>
      <c r="AB40" s="219" t="str">
        <f>IF(AB38="","",VLOOKUP(AB38,'シフト記号表（勤務時間帯）'!$C$6:$U$35,19,FALSE))</f>
        <v/>
      </c>
      <c r="AC40" s="219" t="str">
        <f>IF(AC38="","",VLOOKUP(AC38,'シフト記号表（勤務時間帯）'!$C$6:$U$35,19,FALSE))</f>
        <v/>
      </c>
      <c r="AD40" s="219" t="str">
        <f>IF(AD38="","",VLOOKUP(AD38,'シフト記号表（勤務時間帯）'!$C$6:$U$35,19,FALSE))</f>
        <v/>
      </c>
      <c r="AE40" s="219" t="str">
        <f>IF(AE38="","",VLOOKUP(AE38,'シフト記号表（勤務時間帯）'!$C$6:$U$35,19,FALSE))</f>
        <v/>
      </c>
      <c r="AF40" s="220" t="str">
        <f>IF(AF38="","",VLOOKUP(AF38,'シフト記号表（勤務時間帯）'!$C$6:$U$35,19,FALSE))</f>
        <v/>
      </c>
      <c r="AG40" s="218" t="str">
        <f>IF(AG38="","",VLOOKUP(AG38,'シフト記号表（勤務時間帯）'!$C$6:$U$35,19,FALSE))</f>
        <v/>
      </c>
      <c r="AH40" s="219" t="str">
        <f>IF(AH38="","",VLOOKUP(AH38,'シフト記号表（勤務時間帯）'!$C$6:$U$35,19,FALSE))</f>
        <v/>
      </c>
      <c r="AI40" s="219" t="str">
        <f>IF(AI38="","",VLOOKUP(AI38,'シフト記号表（勤務時間帯）'!$C$6:$U$35,19,FALSE))</f>
        <v/>
      </c>
      <c r="AJ40" s="219" t="str">
        <f>IF(AJ38="","",VLOOKUP(AJ38,'シフト記号表（勤務時間帯）'!$C$6:$U$35,19,FALSE))</f>
        <v/>
      </c>
      <c r="AK40" s="219" t="str">
        <f>IF(AK38="","",VLOOKUP(AK38,'シフト記号表（勤務時間帯）'!$C$6:$U$35,19,FALSE))</f>
        <v/>
      </c>
      <c r="AL40" s="219" t="str">
        <f>IF(AL38="","",VLOOKUP(AL38,'シフト記号表（勤務時間帯）'!$C$6:$U$35,19,FALSE))</f>
        <v/>
      </c>
      <c r="AM40" s="220" t="str">
        <f>IF(AM38="","",VLOOKUP(AM38,'シフト記号表（勤務時間帯）'!$C$6:$U$35,19,FALSE))</f>
        <v/>
      </c>
      <c r="AN40" s="218" t="str">
        <f>IF(AN38="","",VLOOKUP(AN38,'シフト記号表（勤務時間帯）'!$C$6:$U$35,19,FALSE))</f>
        <v/>
      </c>
      <c r="AO40" s="219" t="str">
        <f>IF(AO38="","",VLOOKUP(AO38,'シフト記号表（勤務時間帯）'!$C$6:$U$35,19,FALSE))</f>
        <v/>
      </c>
      <c r="AP40" s="219" t="str">
        <f>IF(AP38="","",VLOOKUP(AP38,'シフト記号表（勤務時間帯）'!$C$6:$U$35,19,FALSE))</f>
        <v/>
      </c>
      <c r="AQ40" s="219" t="str">
        <f>IF(AQ38="","",VLOOKUP(AQ38,'シフト記号表（勤務時間帯）'!$C$6:$U$35,19,FALSE))</f>
        <v/>
      </c>
      <c r="AR40" s="219" t="str">
        <f>IF(AR38="","",VLOOKUP(AR38,'シフト記号表（勤務時間帯）'!$C$6:$U$35,19,FALSE))</f>
        <v/>
      </c>
      <c r="AS40" s="219" t="str">
        <f>IF(AS38="","",VLOOKUP(AS38,'シフト記号表（勤務時間帯）'!$C$6:$U$35,19,FALSE))</f>
        <v/>
      </c>
      <c r="AT40" s="220" t="str">
        <f>IF(AT38="","",VLOOKUP(AT38,'シフト記号表（勤務時間帯）'!$C$6:$U$35,19,FALSE))</f>
        <v/>
      </c>
      <c r="AU40" s="218" t="str">
        <f>IF(AU38="","",VLOOKUP(AU38,'シフト記号表（勤務時間帯）'!$C$6:$U$35,19,FALSE))</f>
        <v/>
      </c>
      <c r="AV40" s="219" t="str">
        <f>IF(AV38="","",VLOOKUP(AV38,'シフト記号表（勤務時間帯）'!$C$6:$U$35,19,FALSE))</f>
        <v/>
      </c>
      <c r="AW40" s="219" t="str">
        <f>IF(AW38="","",VLOOKUP(AW38,'シフト記号表（勤務時間帯）'!$C$6:$U$35,19,FALSE))</f>
        <v/>
      </c>
      <c r="AX40" s="656">
        <f>IF($BB$3="４週",SUM(S40:AT40),IF($BB$3="暦月",SUM(S40:AW40),""))</f>
        <v>0</v>
      </c>
      <c r="AY40" s="657"/>
      <c r="AZ40" s="658">
        <f>IF($BB$3="４週",AX40/4,IF($BB$3="暦月",'勤務表（職員14～100名用）'!AX40/('勤務表（職員14～100名用）'!#REF!/7),""))</f>
        <v>0</v>
      </c>
      <c r="BA40" s="659"/>
      <c r="BB40" s="680"/>
      <c r="BC40" s="681"/>
      <c r="BD40" s="681"/>
      <c r="BE40" s="681"/>
      <c r="BF40" s="682"/>
    </row>
    <row r="41" spans="2:58" ht="20.25" customHeight="1" x14ac:dyDescent="0.15">
      <c r="B41" s="686">
        <f>B38+1</f>
        <v>8</v>
      </c>
      <c r="C41" s="706"/>
      <c r="D41" s="707"/>
      <c r="E41" s="708"/>
      <c r="F41" s="110"/>
      <c r="G41" s="592"/>
      <c r="H41" s="595"/>
      <c r="I41" s="596"/>
      <c r="J41" s="596"/>
      <c r="K41" s="597"/>
      <c r="L41" s="599"/>
      <c r="M41" s="600"/>
      <c r="N41" s="600"/>
      <c r="O41" s="601"/>
      <c r="P41" s="608" t="s">
        <v>147</v>
      </c>
      <c r="Q41" s="609"/>
      <c r="R41" s="610"/>
      <c r="S41" s="212"/>
      <c r="T41" s="213"/>
      <c r="U41" s="213"/>
      <c r="V41" s="213"/>
      <c r="W41" s="213"/>
      <c r="X41" s="213"/>
      <c r="Y41" s="214"/>
      <c r="Z41" s="212"/>
      <c r="AA41" s="213"/>
      <c r="AB41" s="213"/>
      <c r="AC41" s="213"/>
      <c r="AD41" s="213"/>
      <c r="AE41" s="213"/>
      <c r="AF41" s="214"/>
      <c r="AG41" s="212"/>
      <c r="AH41" s="213"/>
      <c r="AI41" s="213"/>
      <c r="AJ41" s="213"/>
      <c r="AK41" s="213"/>
      <c r="AL41" s="213"/>
      <c r="AM41" s="214"/>
      <c r="AN41" s="212"/>
      <c r="AO41" s="213"/>
      <c r="AP41" s="213"/>
      <c r="AQ41" s="213"/>
      <c r="AR41" s="213"/>
      <c r="AS41" s="213"/>
      <c r="AT41" s="214"/>
      <c r="AU41" s="212"/>
      <c r="AV41" s="213"/>
      <c r="AW41" s="213"/>
      <c r="AX41" s="806"/>
      <c r="AY41" s="807"/>
      <c r="AZ41" s="808"/>
      <c r="BA41" s="809"/>
      <c r="BB41" s="674"/>
      <c r="BC41" s="675"/>
      <c r="BD41" s="675"/>
      <c r="BE41" s="675"/>
      <c r="BF41" s="676"/>
    </row>
    <row r="42" spans="2:58" ht="20.25" customHeight="1" x14ac:dyDescent="0.15">
      <c r="B42" s="686"/>
      <c r="C42" s="706"/>
      <c r="D42" s="707"/>
      <c r="E42" s="708"/>
      <c r="F42" s="102"/>
      <c r="G42" s="593"/>
      <c r="H42" s="598"/>
      <c r="I42" s="596"/>
      <c r="J42" s="596"/>
      <c r="K42" s="597"/>
      <c r="L42" s="602"/>
      <c r="M42" s="603"/>
      <c r="N42" s="603"/>
      <c r="O42" s="604"/>
      <c r="P42" s="646" t="s">
        <v>150</v>
      </c>
      <c r="Q42" s="647"/>
      <c r="R42" s="648"/>
      <c r="S42" s="215" t="str">
        <f>IF(S41="","",VLOOKUP(S41,'シフト記号表（勤務時間帯）'!$C$6:$K$35,9,FALSE))</f>
        <v/>
      </c>
      <c r="T42" s="216" t="str">
        <f>IF(T41="","",VLOOKUP(T41,'シフト記号表（勤務時間帯）'!$C$6:$K$35,9,FALSE))</f>
        <v/>
      </c>
      <c r="U42" s="216" t="str">
        <f>IF(U41="","",VLOOKUP(U41,'シフト記号表（勤務時間帯）'!$C$6:$K$35,9,FALSE))</f>
        <v/>
      </c>
      <c r="V42" s="216" t="str">
        <f>IF(V41="","",VLOOKUP(V41,'シフト記号表（勤務時間帯）'!$C$6:$K$35,9,FALSE))</f>
        <v/>
      </c>
      <c r="W42" s="216" t="str">
        <f>IF(W41="","",VLOOKUP(W41,'シフト記号表（勤務時間帯）'!$C$6:$K$35,9,FALSE))</f>
        <v/>
      </c>
      <c r="X42" s="216" t="str">
        <f>IF(X41="","",VLOOKUP(X41,'シフト記号表（勤務時間帯）'!$C$6:$K$35,9,FALSE))</f>
        <v/>
      </c>
      <c r="Y42" s="217" t="str">
        <f>IF(Y41="","",VLOOKUP(Y41,'シフト記号表（勤務時間帯）'!$C$6:$K$35,9,FALSE))</f>
        <v/>
      </c>
      <c r="Z42" s="215" t="str">
        <f>IF(Z41="","",VLOOKUP(Z41,'シフト記号表（勤務時間帯）'!$C$6:$K$35,9,FALSE))</f>
        <v/>
      </c>
      <c r="AA42" s="216" t="str">
        <f>IF(AA41="","",VLOOKUP(AA41,'シフト記号表（勤務時間帯）'!$C$6:$K$35,9,FALSE))</f>
        <v/>
      </c>
      <c r="AB42" s="216" t="str">
        <f>IF(AB41="","",VLOOKUP(AB41,'シフト記号表（勤務時間帯）'!$C$6:$K$35,9,FALSE))</f>
        <v/>
      </c>
      <c r="AC42" s="216" t="str">
        <f>IF(AC41="","",VLOOKUP(AC41,'シフト記号表（勤務時間帯）'!$C$6:$K$35,9,FALSE))</f>
        <v/>
      </c>
      <c r="AD42" s="216" t="str">
        <f>IF(AD41="","",VLOOKUP(AD41,'シフト記号表（勤務時間帯）'!$C$6:$K$35,9,FALSE))</f>
        <v/>
      </c>
      <c r="AE42" s="216" t="str">
        <f>IF(AE41="","",VLOOKUP(AE41,'シフト記号表（勤務時間帯）'!$C$6:$K$35,9,FALSE))</f>
        <v/>
      </c>
      <c r="AF42" s="217" t="str">
        <f>IF(AF41="","",VLOOKUP(AF41,'シフト記号表（勤務時間帯）'!$C$6:$K$35,9,FALSE))</f>
        <v/>
      </c>
      <c r="AG42" s="215" t="str">
        <f>IF(AG41="","",VLOOKUP(AG41,'シフト記号表（勤務時間帯）'!$C$6:$K$35,9,FALSE))</f>
        <v/>
      </c>
      <c r="AH42" s="216" t="str">
        <f>IF(AH41="","",VLOOKUP(AH41,'シフト記号表（勤務時間帯）'!$C$6:$K$35,9,FALSE))</f>
        <v/>
      </c>
      <c r="AI42" s="216" t="str">
        <f>IF(AI41="","",VLOOKUP(AI41,'シフト記号表（勤務時間帯）'!$C$6:$K$35,9,FALSE))</f>
        <v/>
      </c>
      <c r="AJ42" s="216" t="str">
        <f>IF(AJ41="","",VLOOKUP(AJ41,'シフト記号表（勤務時間帯）'!$C$6:$K$35,9,FALSE))</f>
        <v/>
      </c>
      <c r="AK42" s="216" t="str">
        <f>IF(AK41="","",VLOOKUP(AK41,'シフト記号表（勤務時間帯）'!$C$6:$K$35,9,FALSE))</f>
        <v/>
      </c>
      <c r="AL42" s="216" t="str">
        <f>IF(AL41="","",VLOOKUP(AL41,'シフト記号表（勤務時間帯）'!$C$6:$K$35,9,FALSE))</f>
        <v/>
      </c>
      <c r="AM42" s="217" t="str">
        <f>IF(AM41="","",VLOOKUP(AM41,'シフト記号表（勤務時間帯）'!$C$6:$K$35,9,FALSE))</f>
        <v/>
      </c>
      <c r="AN42" s="215" t="str">
        <f>IF(AN41="","",VLOOKUP(AN41,'シフト記号表（勤務時間帯）'!$C$6:$K$35,9,FALSE))</f>
        <v/>
      </c>
      <c r="AO42" s="216" t="str">
        <f>IF(AO41="","",VLOOKUP(AO41,'シフト記号表（勤務時間帯）'!$C$6:$K$35,9,FALSE))</f>
        <v/>
      </c>
      <c r="AP42" s="216" t="str">
        <f>IF(AP41="","",VLOOKUP(AP41,'シフト記号表（勤務時間帯）'!$C$6:$K$35,9,FALSE))</f>
        <v/>
      </c>
      <c r="AQ42" s="216" t="str">
        <f>IF(AQ41="","",VLOOKUP(AQ41,'シフト記号表（勤務時間帯）'!$C$6:$K$35,9,FALSE))</f>
        <v/>
      </c>
      <c r="AR42" s="216" t="str">
        <f>IF(AR41="","",VLOOKUP(AR41,'シフト記号表（勤務時間帯）'!$C$6:$K$35,9,FALSE))</f>
        <v/>
      </c>
      <c r="AS42" s="216" t="str">
        <f>IF(AS41="","",VLOOKUP(AS41,'シフト記号表（勤務時間帯）'!$C$6:$K$35,9,FALSE))</f>
        <v/>
      </c>
      <c r="AT42" s="217" t="str">
        <f>IF(AT41="","",VLOOKUP(AT41,'シフト記号表（勤務時間帯）'!$C$6:$K$35,9,FALSE))</f>
        <v/>
      </c>
      <c r="AU42" s="215" t="str">
        <f>IF(AU41="","",VLOOKUP(AU41,'シフト記号表（勤務時間帯）'!$C$6:$K$35,9,FALSE))</f>
        <v/>
      </c>
      <c r="AV42" s="216" t="str">
        <f>IF(AV41="","",VLOOKUP(AV41,'シフト記号表（勤務時間帯）'!$C$6:$K$35,9,FALSE))</f>
        <v/>
      </c>
      <c r="AW42" s="216" t="str">
        <f>IF(AW41="","",VLOOKUP(AW41,'シフト記号表（勤務時間帯）'!$C$6:$K$35,9,FALSE))</f>
        <v/>
      </c>
      <c r="AX42" s="649">
        <f>IF($BB$3="４週",SUM(S42:AT42),IF($BB$3="暦月",SUM(S42:AW42),""))</f>
        <v>0</v>
      </c>
      <c r="AY42" s="650"/>
      <c r="AZ42" s="651">
        <f>IF($BB$3="４週",AX42/4,IF($BB$3="暦月",'勤務表（職員14～100名用）'!AX42/('勤務表（職員14～100名用）'!#REF!/7),""))</f>
        <v>0</v>
      </c>
      <c r="BA42" s="652"/>
      <c r="BB42" s="677"/>
      <c r="BC42" s="678"/>
      <c r="BD42" s="678"/>
      <c r="BE42" s="678"/>
      <c r="BF42" s="679"/>
    </row>
    <row r="43" spans="2:58" ht="20.25" customHeight="1" x14ac:dyDescent="0.15">
      <c r="B43" s="686"/>
      <c r="C43" s="709"/>
      <c r="D43" s="710"/>
      <c r="E43" s="711"/>
      <c r="F43" s="102">
        <f>C41</f>
        <v>0</v>
      </c>
      <c r="G43" s="594"/>
      <c r="H43" s="598"/>
      <c r="I43" s="596"/>
      <c r="J43" s="596"/>
      <c r="K43" s="597"/>
      <c r="L43" s="605"/>
      <c r="M43" s="606"/>
      <c r="N43" s="606"/>
      <c r="O43" s="607"/>
      <c r="P43" s="683" t="s">
        <v>151</v>
      </c>
      <c r="Q43" s="684"/>
      <c r="R43" s="685"/>
      <c r="S43" s="218" t="str">
        <f>IF(S41="","",VLOOKUP(S41,'シフト記号表（勤務時間帯）'!$C$6:$U$35,19,FALSE))</f>
        <v/>
      </c>
      <c r="T43" s="219" t="str">
        <f>IF(T41="","",VLOOKUP(T41,'シフト記号表（勤務時間帯）'!$C$6:$U$35,19,FALSE))</f>
        <v/>
      </c>
      <c r="U43" s="219" t="str">
        <f>IF(U41="","",VLOOKUP(U41,'シフト記号表（勤務時間帯）'!$C$6:$U$35,19,FALSE))</f>
        <v/>
      </c>
      <c r="V43" s="219" t="str">
        <f>IF(V41="","",VLOOKUP(V41,'シフト記号表（勤務時間帯）'!$C$6:$U$35,19,FALSE))</f>
        <v/>
      </c>
      <c r="W43" s="219" t="str">
        <f>IF(W41="","",VLOOKUP(W41,'シフト記号表（勤務時間帯）'!$C$6:$U$35,19,FALSE))</f>
        <v/>
      </c>
      <c r="X43" s="219" t="str">
        <f>IF(X41="","",VLOOKUP(X41,'シフト記号表（勤務時間帯）'!$C$6:$U$35,19,FALSE))</f>
        <v/>
      </c>
      <c r="Y43" s="220" t="str">
        <f>IF(Y41="","",VLOOKUP(Y41,'シフト記号表（勤務時間帯）'!$C$6:$U$35,19,FALSE))</f>
        <v/>
      </c>
      <c r="Z43" s="218" t="str">
        <f>IF(Z41="","",VLOOKUP(Z41,'シフト記号表（勤務時間帯）'!$C$6:$U$35,19,FALSE))</f>
        <v/>
      </c>
      <c r="AA43" s="219" t="str">
        <f>IF(AA41="","",VLOOKUP(AA41,'シフト記号表（勤務時間帯）'!$C$6:$U$35,19,FALSE))</f>
        <v/>
      </c>
      <c r="AB43" s="219" t="str">
        <f>IF(AB41="","",VLOOKUP(AB41,'シフト記号表（勤務時間帯）'!$C$6:$U$35,19,FALSE))</f>
        <v/>
      </c>
      <c r="AC43" s="219" t="str">
        <f>IF(AC41="","",VLOOKUP(AC41,'シフト記号表（勤務時間帯）'!$C$6:$U$35,19,FALSE))</f>
        <v/>
      </c>
      <c r="AD43" s="219" t="str">
        <f>IF(AD41="","",VLOOKUP(AD41,'シフト記号表（勤務時間帯）'!$C$6:$U$35,19,FALSE))</f>
        <v/>
      </c>
      <c r="AE43" s="219" t="str">
        <f>IF(AE41="","",VLOOKUP(AE41,'シフト記号表（勤務時間帯）'!$C$6:$U$35,19,FALSE))</f>
        <v/>
      </c>
      <c r="AF43" s="220" t="str">
        <f>IF(AF41="","",VLOOKUP(AF41,'シフト記号表（勤務時間帯）'!$C$6:$U$35,19,FALSE))</f>
        <v/>
      </c>
      <c r="AG43" s="218" t="str">
        <f>IF(AG41="","",VLOOKUP(AG41,'シフト記号表（勤務時間帯）'!$C$6:$U$35,19,FALSE))</f>
        <v/>
      </c>
      <c r="AH43" s="219" t="str">
        <f>IF(AH41="","",VLOOKUP(AH41,'シフト記号表（勤務時間帯）'!$C$6:$U$35,19,FALSE))</f>
        <v/>
      </c>
      <c r="AI43" s="219" t="str">
        <f>IF(AI41="","",VLOOKUP(AI41,'シフト記号表（勤務時間帯）'!$C$6:$U$35,19,FALSE))</f>
        <v/>
      </c>
      <c r="AJ43" s="219" t="str">
        <f>IF(AJ41="","",VLOOKUP(AJ41,'シフト記号表（勤務時間帯）'!$C$6:$U$35,19,FALSE))</f>
        <v/>
      </c>
      <c r="AK43" s="219" t="str">
        <f>IF(AK41="","",VLOOKUP(AK41,'シフト記号表（勤務時間帯）'!$C$6:$U$35,19,FALSE))</f>
        <v/>
      </c>
      <c r="AL43" s="219" t="str">
        <f>IF(AL41="","",VLOOKUP(AL41,'シフト記号表（勤務時間帯）'!$C$6:$U$35,19,FALSE))</f>
        <v/>
      </c>
      <c r="AM43" s="220" t="str">
        <f>IF(AM41="","",VLOOKUP(AM41,'シフト記号表（勤務時間帯）'!$C$6:$U$35,19,FALSE))</f>
        <v/>
      </c>
      <c r="AN43" s="218" t="str">
        <f>IF(AN41="","",VLOOKUP(AN41,'シフト記号表（勤務時間帯）'!$C$6:$U$35,19,FALSE))</f>
        <v/>
      </c>
      <c r="AO43" s="219" t="str">
        <f>IF(AO41="","",VLOOKUP(AO41,'シフト記号表（勤務時間帯）'!$C$6:$U$35,19,FALSE))</f>
        <v/>
      </c>
      <c r="AP43" s="219" t="str">
        <f>IF(AP41="","",VLOOKUP(AP41,'シフト記号表（勤務時間帯）'!$C$6:$U$35,19,FALSE))</f>
        <v/>
      </c>
      <c r="AQ43" s="219" t="str">
        <f>IF(AQ41="","",VLOOKUP(AQ41,'シフト記号表（勤務時間帯）'!$C$6:$U$35,19,FALSE))</f>
        <v/>
      </c>
      <c r="AR43" s="219" t="str">
        <f>IF(AR41="","",VLOOKUP(AR41,'シフト記号表（勤務時間帯）'!$C$6:$U$35,19,FALSE))</f>
        <v/>
      </c>
      <c r="AS43" s="219" t="str">
        <f>IF(AS41="","",VLOOKUP(AS41,'シフト記号表（勤務時間帯）'!$C$6:$U$35,19,FALSE))</f>
        <v/>
      </c>
      <c r="AT43" s="220" t="str">
        <f>IF(AT41="","",VLOOKUP(AT41,'シフト記号表（勤務時間帯）'!$C$6:$U$35,19,FALSE))</f>
        <v/>
      </c>
      <c r="AU43" s="218" t="str">
        <f>IF(AU41="","",VLOOKUP(AU41,'シフト記号表（勤務時間帯）'!$C$6:$U$35,19,FALSE))</f>
        <v/>
      </c>
      <c r="AV43" s="219" t="str">
        <f>IF(AV41="","",VLOOKUP(AV41,'シフト記号表（勤務時間帯）'!$C$6:$U$35,19,FALSE))</f>
        <v/>
      </c>
      <c r="AW43" s="219" t="str">
        <f>IF(AW41="","",VLOOKUP(AW41,'シフト記号表（勤務時間帯）'!$C$6:$U$35,19,FALSE))</f>
        <v/>
      </c>
      <c r="AX43" s="656">
        <f>IF($BB$3="４週",SUM(S43:AT43),IF($BB$3="暦月",SUM(S43:AW43),""))</f>
        <v>0</v>
      </c>
      <c r="AY43" s="657"/>
      <c r="AZ43" s="658">
        <f>IF($BB$3="４週",AX43/4,IF($BB$3="暦月",'勤務表（職員14～100名用）'!AX43/('勤務表（職員14～100名用）'!#REF!/7),""))</f>
        <v>0</v>
      </c>
      <c r="BA43" s="659"/>
      <c r="BB43" s="680"/>
      <c r="BC43" s="681"/>
      <c r="BD43" s="681"/>
      <c r="BE43" s="681"/>
      <c r="BF43" s="682"/>
    </row>
    <row r="44" spans="2:58" ht="20.25" customHeight="1" x14ac:dyDescent="0.15">
      <c r="B44" s="686">
        <f>B41+1</f>
        <v>9</v>
      </c>
      <c r="C44" s="706"/>
      <c r="D44" s="707"/>
      <c r="E44" s="708"/>
      <c r="F44" s="110"/>
      <c r="G44" s="592"/>
      <c r="H44" s="595"/>
      <c r="I44" s="596"/>
      <c r="J44" s="596"/>
      <c r="K44" s="597"/>
      <c r="L44" s="599"/>
      <c r="M44" s="600"/>
      <c r="N44" s="600"/>
      <c r="O44" s="601"/>
      <c r="P44" s="608" t="s">
        <v>147</v>
      </c>
      <c r="Q44" s="609"/>
      <c r="R44" s="610"/>
      <c r="S44" s="212"/>
      <c r="T44" s="213"/>
      <c r="U44" s="213"/>
      <c r="V44" s="213"/>
      <c r="W44" s="213"/>
      <c r="X44" s="213"/>
      <c r="Y44" s="214"/>
      <c r="Z44" s="212"/>
      <c r="AA44" s="213"/>
      <c r="AB44" s="213"/>
      <c r="AC44" s="213"/>
      <c r="AD44" s="213"/>
      <c r="AE44" s="213"/>
      <c r="AF44" s="214"/>
      <c r="AG44" s="212"/>
      <c r="AH44" s="213"/>
      <c r="AI44" s="213"/>
      <c r="AJ44" s="213"/>
      <c r="AK44" s="213"/>
      <c r="AL44" s="213"/>
      <c r="AM44" s="214"/>
      <c r="AN44" s="212"/>
      <c r="AO44" s="213"/>
      <c r="AP44" s="213"/>
      <c r="AQ44" s="213"/>
      <c r="AR44" s="213"/>
      <c r="AS44" s="213"/>
      <c r="AT44" s="214"/>
      <c r="AU44" s="212"/>
      <c r="AV44" s="213"/>
      <c r="AW44" s="213"/>
      <c r="AX44" s="806"/>
      <c r="AY44" s="807"/>
      <c r="AZ44" s="808"/>
      <c r="BA44" s="809"/>
      <c r="BB44" s="674"/>
      <c r="BC44" s="675"/>
      <c r="BD44" s="675"/>
      <c r="BE44" s="675"/>
      <c r="BF44" s="676"/>
    </row>
    <row r="45" spans="2:58" ht="20.25" customHeight="1" x14ac:dyDescent="0.15">
      <c r="B45" s="686"/>
      <c r="C45" s="706"/>
      <c r="D45" s="707"/>
      <c r="E45" s="708"/>
      <c r="F45" s="102"/>
      <c r="G45" s="593"/>
      <c r="H45" s="598"/>
      <c r="I45" s="596"/>
      <c r="J45" s="596"/>
      <c r="K45" s="597"/>
      <c r="L45" s="602"/>
      <c r="M45" s="603"/>
      <c r="N45" s="603"/>
      <c r="O45" s="604"/>
      <c r="P45" s="646" t="s">
        <v>150</v>
      </c>
      <c r="Q45" s="647"/>
      <c r="R45" s="648"/>
      <c r="S45" s="215" t="str">
        <f>IF(S44="","",VLOOKUP(S44,'シフト記号表（勤務時間帯）'!$C$6:$K$35,9,FALSE))</f>
        <v/>
      </c>
      <c r="T45" s="216" t="str">
        <f>IF(T44="","",VLOOKUP(T44,'シフト記号表（勤務時間帯）'!$C$6:$K$35,9,FALSE))</f>
        <v/>
      </c>
      <c r="U45" s="216" t="str">
        <f>IF(U44="","",VLOOKUP(U44,'シフト記号表（勤務時間帯）'!$C$6:$K$35,9,FALSE))</f>
        <v/>
      </c>
      <c r="V45" s="216" t="str">
        <f>IF(V44="","",VLOOKUP(V44,'シフト記号表（勤務時間帯）'!$C$6:$K$35,9,FALSE))</f>
        <v/>
      </c>
      <c r="W45" s="216" t="str">
        <f>IF(W44="","",VLOOKUP(W44,'シフト記号表（勤務時間帯）'!$C$6:$K$35,9,FALSE))</f>
        <v/>
      </c>
      <c r="X45" s="216" t="str">
        <f>IF(X44="","",VLOOKUP(X44,'シフト記号表（勤務時間帯）'!$C$6:$K$35,9,FALSE))</f>
        <v/>
      </c>
      <c r="Y45" s="217" t="str">
        <f>IF(Y44="","",VLOOKUP(Y44,'シフト記号表（勤務時間帯）'!$C$6:$K$35,9,FALSE))</f>
        <v/>
      </c>
      <c r="Z45" s="215" t="str">
        <f>IF(Z44="","",VLOOKUP(Z44,'シフト記号表（勤務時間帯）'!$C$6:$K$35,9,FALSE))</f>
        <v/>
      </c>
      <c r="AA45" s="216" t="str">
        <f>IF(AA44="","",VLOOKUP(AA44,'シフト記号表（勤務時間帯）'!$C$6:$K$35,9,FALSE))</f>
        <v/>
      </c>
      <c r="AB45" s="216" t="str">
        <f>IF(AB44="","",VLOOKUP(AB44,'シフト記号表（勤務時間帯）'!$C$6:$K$35,9,FALSE))</f>
        <v/>
      </c>
      <c r="AC45" s="216" t="str">
        <f>IF(AC44="","",VLOOKUP(AC44,'シフト記号表（勤務時間帯）'!$C$6:$K$35,9,FALSE))</f>
        <v/>
      </c>
      <c r="AD45" s="216" t="str">
        <f>IF(AD44="","",VLOOKUP(AD44,'シフト記号表（勤務時間帯）'!$C$6:$K$35,9,FALSE))</f>
        <v/>
      </c>
      <c r="AE45" s="216" t="str">
        <f>IF(AE44="","",VLOOKUP(AE44,'シフト記号表（勤務時間帯）'!$C$6:$K$35,9,FALSE))</f>
        <v/>
      </c>
      <c r="AF45" s="217" t="str">
        <f>IF(AF44="","",VLOOKUP(AF44,'シフト記号表（勤務時間帯）'!$C$6:$K$35,9,FALSE))</f>
        <v/>
      </c>
      <c r="AG45" s="215" t="str">
        <f>IF(AG44="","",VLOOKUP(AG44,'シフト記号表（勤務時間帯）'!$C$6:$K$35,9,FALSE))</f>
        <v/>
      </c>
      <c r="AH45" s="216" t="str">
        <f>IF(AH44="","",VLOOKUP(AH44,'シフト記号表（勤務時間帯）'!$C$6:$K$35,9,FALSE))</f>
        <v/>
      </c>
      <c r="AI45" s="216" t="str">
        <f>IF(AI44="","",VLOOKUP(AI44,'シフト記号表（勤務時間帯）'!$C$6:$K$35,9,FALSE))</f>
        <v/>
      </c>
      <c r="AJ45" s="216" t="str">
        <f>IF(AJ44="","",VLOOKUP(AJ44,'シフト記号表（勤務時間帯）'!$C$6:$K$35,9,FALSE))</f>
        <v/>
      </c>
      <c r="AK45" s="216" t="str">
        <f>IF(AK44="","",VLOOKUP(AK44,'シフト記号表（勤務時間帯）'!$C$6:$K$35,9,FALSE))</f>
        <v/>
      </c>
      <c r="AL45" s="216" t="str">
        <f>IF(AL44="","",VLOOKUP(AL44,'シフト記号表（勤務時間帯）'!$C$6:$K$35,9,FALSE))</f>
        <v/>
      </c>
      <c r="AM45" s="217" t="str">
        <f>IF(AM44="","",VLOOKUP(AM44,'シフト記号表（勤務時間帯）'!$C$6:$K$35,9,FALSE))</f>
        <v/>
      </c>
      <c r="AN45" s="215" t="str">
        <f>IF(AN44="","",VLOOKUP(AN44,'シフト記号表（勤務時間帯）'!$C$6:$K$35,9,FALSE))</f>
        <v/>
      </c>
      <c r="AO45" s="216" t="str">
        <f>IF(AO44="","",VLOOKUP(AO44,'シフト記号表（勤務時間帯）'!$C$6:$K$35,9,FALSE))</f>
        <v/>
      </c>
      <c r="AP45" s="216" t="str">
        <f>IF(AP44="","",VLOOKUP(AP44,'シフト記号表（勤務時間帯）'!$C$6:$K$35,9,FALSE))</f>
        <v/>
      </c>
      <c r="AQ45" s="216" t="str">
        <f>IF(AQ44="","",VLOOKUP(AQ44,'シフト記号表（勤務時間帯）'!$C$6:$K$35,9,FALSE))</f>
        <v/>
      </c>
      <c r="AR45" s="216" t="str">
        <f>IF(AR44="","",VLOOKUP(AR44,'シフト記号表（勤務時間帯）'!$C$6:$K$35,9,FALSE))</f>
        <v/>
      </c>
      <c r="AS45" s="216" t="str">
        <f>IF(AS44="","",VLOOKUP(AS44,'シフト記号表（勤務時間帯）'!$C$6:$K$35,9,FALSE))</f>
        <v/>
      </c>
      <c r="AT45" s="217" t="str">
        <f>IF(AT44="","",VLOOKUP(AT44,'シフト記号表（勤務時間帯）'!$C$6:$K$35,9,FALSE))</f>
        <v/>
      </c>
      <c r="AU45" s="215" t="str">
        <f>IF(AU44="","",VLOOKUP(AU44,'シフト記号表（勤務時間帯）'!$C$6:$K$35,9,FALSE))</f>
        <v/>
      </c>
      <c r="AV45" s="216" t="str">
        <f>IF(AV44="","",VLOOKUP(AV44,'シフト記号表（勤務時間帯）'!$C$6:$K$35,9,FALSE))</f>
        <v/>
      </c>
      <c r="AW45" s="216" t="str">
        <f>IF(AW44="","",VLOOKUP(AW44,'シフト記号表（勤務時間帯）'!$C$6:$K$35,9,FALSE))</f>
        <v/>
      </c>
      <c r="AX45" s="649">
        <f>IF($BB$3="４週",SUM(S45:AT45),IF($BB$3="暦月",SUM(S45:AW45),""))</f>
        <v>0</v>
      </c>
      <c r="AY45" s="650"/>
      <c r="AZ45" s="651">
        <f>IF($BB$3="４週",AX45/4,IF($BB$3="暦月",'勤務表（職員14～100名用）'!AX45/('勤務表（職員14～100名用）'!#REF!/7),""))</f>
        <v>0</v>
      </c>
      <c r="BA45" s="652"/>
      <c r="BB45" s="677"/>
      <c r="BC45" s="678"/>
      <c r="BD45" s="678"/>
      <c r="BE45" s="678"/>
      <c r="BF45" s="679"/>
    </row>
    <row r="46" spans="2:58" ht="20.25" customHeight="1" x14ac:dyDescent="0.15">
      <c r="B46" s="686"/>
      <c r="C46" s="709"/>
      <c r="D46" s="710"/>
      <c r="E46" s="711"/>
      <c r="F46" s="102">
        <f>C44</f>
        <v>0</v>
      </c>
      <c r="G46" s="594"/>
      <c r="H46" s="598"/>
      <c r="I46" s="596"/>
      <c r="J46" s="596"/>
      <c r="K46" s="597"/>
      <c r="L46" s="605"/>
      <c r="M46" s="606"/>
      <c r="N46" s="606"/>
      <c r="O46" s="607"/>
      <c r="P46" s="683" t="s">
        <v>151</v>
      </c>
      <c r="Q46" s="684"/>
      <c r="R46" s="685"/>
      <c r="S46" s="218" t="str">
        <f>IF(S44="","",VLOOKUP(S44,'シフト記号表（勤務時間帯）'!$C$6:$U$35,19,FALSE))</f>
        <v/>
      </c>
      <c r="T46" s="219" t="str">
        <f>IF(T44="","",VLOOKUP(T44,'シフト記号表（勤務時間帯）'!$C$6:$U$35,19,FALSE))</f>
        <v/>
      </c>
      <c r="U46" s="219" t="str">
        <f>IF(U44="","",VLOOKUP(U44,'シフト記号表（勤務時間帯）'!$C$6:$U$35,19,FALSE))</f>
        <v/>
      </c>
      <c r="V46" s="219" t="str">
        <f>IF(V44="","",VLOOKUP(V44,'シフト記号表（勤務時間帯）'!$C$6:$U$35,19,FALSE))</f>
        <v/>
      </c>
      <c r="W46" s="219" t="str">
        <f>IF(W44="","",VLOOKUP(W44,'シフト記号表（勤務時間帯）'!$C$6:$U$35,19,FALSE))</f>
        <v/>
      </c>
      <c r="X46" s="219" t="str">
        <f>IF(X44="","",VLOOKUP(X44,'シフト記号表（勤務時間帯）'!$C$6:$U$35,19,FALSE))</f>
        <v/>
      </c>
      <c r="Y46" s="220" t="str">
        <f>IF(Y44="","",VLOOKUP(Y44,'シフト記号表（勤務時間帯）'!$C$6:$U$35,19,FALSE))</f>
        <v/>
      </c>
      <c r="Z46" s="218" t="str">
        <f>IF(Z44="","",VLOOKUP(Z44,'シフト記号表（勤務時間帯）'!$C$6:$U$35,19,FALSE))</f>
        <v/>
      </c>
      <c r="AA46" s="219" t="str">
        <f>IF(AA44="","",VLOOKUP(AA44,'シフト記号表（勤務時間帯）'!$C$6:$U$35,19,FALSE))</f>
        <v/>
      </c>
      <c r="AB46" s="219" t="str">
        <f>IF(AB44="","",VLOOKUP(AB44,'シフト記号表（勤務時間帯）'!$C$6:$U$35,19,FALSE))</f>
        <v/>
      </c>
      <c r="AC46" s="219" t="str">
        <f>IF(AC44="","",VLOOKUP(AC44,'シフト記号表（勤務時間帯）'!$C$6:$U$35,19,FALSE))</f>
        <v/>
      </c>
      <c r="AD46" s="219" t="str">
        <f>IF(AD44="","",VLOOKUP(AD44,'シフト記号表（勤務時間帯）'!$C$6:$U$35,19,FALSE))</f>
        <v/>
      </c>
      <c r="AE46" s="219" t="str">
        <f>IF(AE44="","",VLOOKUP(AE44,'シフト記号表（勤務時間帯）'!$C$6:$U$35,19,FALSE))</f>
        <v/>
      </c>
      <c r="AF46" s="220" t="str">
        <f>IF(AF44="","",VLOOKUP(AF44,'シフト記号表（勤務時間帯）'!$C$6:$U$35,19,FALSE))</f>
        <v/>
      </c>
      <c r="AG46" s="218" t="str">
        <f>IF(AG44="","",VLOOKUP(AG44,'シフト記号表（勤務時間帯）'!$C$6:$U$35,19,FALSE))</f>
        <v/>
      </c>
      <c r="AH46" s="219" t="str">
        <f>IF(AH44="","",VLOOKUP(AH44,'シフト記号表（勤務時間帯）'!$C$6:$U$35,19,FALSE))</f>
        <v/>
      </c>
      <c r="AI46" s="219" t="str">
        <f>IF(AI44="","",VLOOKUP(AI44,'シフト記号表（勤務時間帯）'!$C$6:$U$35,19,FALSE))</f>
        <v/>
      </c>
      <c r="AJ46" s="219" t="str">
        <f>IF(AJ44="","",VLOOKUP(AJ44,'シフト記号表（勤務時間帯）'!$C$6:$U$35,19,FALSE))</f>
        <v/>
      </c>
      <c r="AK46" s="219" t="str">
        <f>IF(AK44="","",VLOOKUP(AK44,'シフト記号表（勤務時間帯）'!$C$6:$U$35,19,FALSE))</f>
        <v/>
      </c>
      <c r="AL46" s="219" t="str">
        <f>IF(AL44="","",VLOOKUP(AL44,'シフト記号表（勤務時間帯）'!$C$6:$U$35,19,FALSE))</f>
        <v/>
      </c>
      <c r="AM46" s="220" t="str">
        <f>IF(AM44="","",VLOOKUP(AM44,'シフト記号表（勤務時間帯）'!$C$6:$U$35,19,FALSE))</f>
        <v/>
      </c>
      <c r="AN46" s="218" t="str">
        <f>IF(AN44="","",VLOOKUP(AN44,'シフト記号表（勤務時間帯）'!$C$6:$U$35,19,FALSE))</f>
        <v/>
      </c>
      <c r="AO46" s="219" t="str">
        <f>IF(AO44="","",VLOOKUP(AO44,'シフト記号表（勤務時間帯）'!$C$6:$U$35,19,FALSE))</f>
        <v/>
      </c>
      <c r="AP46" s="219" t="str">
        <f>IF(AP44="","",VLOOKUP(AP44,'シフト記号表（勤務時間帯）'!$C$6:$U$35,19,FALSE))</f>
        <v/>
      </c>
      <c r="AQ46" s="219" t="str">
        <f>IF(AQ44="","",VLOOKUP(AQ44,'シフト記号表（勤務時間帯）'!$C$6:$U$35,19,FALSE))</f>
        <v/>
      </c>
      <c r="AR46" s="219" t="str">
        <f>IF(AR44="","",VLOOKUP(AR44,'シフト記号表（勤務時間帯）'!$C$6:$U$35,19,FALSE))</f>
        <v/>
      </c>
      <c r="AS46" s="219" t="str">
        <f>IF(AS44="","",VLOOKUP(AS44,'シフト記号表（勤務時間帯）'!$C$6:$U$35,19,FALSE))</f>
        <v/>
      </c>
      <c r="AT46" s="220" t="str">
        <f>IF(AT44="","",VLOOKUP(AT44,'シフト記号表（勤務時間帯）'!$C$6:$U$35,19,FALSE))</f>
        <v/>
      </c>
      <c r="AU46" s="218" t="str">
        <f>IF(AU44="","",VLOOKUP(AU44,'シフト記号表（勤務時間帯）'!$C$6:$U$35,19,FALSE))</f>
        <v/>
      </c>
      <c r="AV46" s="219" t="str">
        <f>IF(AV44="","",VLOOKUP(AV44,'シフト記号表（勤務時間帯）'!$C$6:$U$35,19,FALSE))</f>
        <v/>
      </c>
      <c r="AW46" s="219" t="str">
        <f>IF(AW44="","",VLOOKUP(AW44,'シフト記号表（勤務時間帯）'!$C$6:$U$35,19,FALSE))</f>
        <v/>
      </c>
      <c r="AX46" s="656">
        <f>IF($BB$3="４週",SUM(S46:AT46),IF($BB$3="暦月",SUM(S46:AW46),""))</f>
        <v>0</v>
      </c>
      <c r="AY46" s="657"/>
      <c r="AZ46" s="658">
        <f>IF($BB$3="４週",AX46/4,IF($BB$3="暦月",'勤務表（職員14～100名用）'!AX46/('勤務表（職員14～100名用）'!#REF!/7),""))</f>
        <v>0</v>
      </c>
      <c r="BA46" s="659"/>
      <c r="BB46" s="680"/>
      <c r="BC46" s="681"/>
      <c r="BD46" s="681"/>
      <c r="BE46" s="681"/>
      <c r="BF46" s="682"/>
    </row>
    <row r="47" spans="2:58" ht="20.25" customHeight="1" x14ac:dyDescent="0.15">
      <c r="B47" s="686">
        <f>B44+1</f>
        <v>10</v>
      </c>
      <c r="C47" s="706"/>
      <c r="D47" s="707"/>
      <c r="E47" s="708"/>
      <c r="F47" s="110"/>
      <c r="G47" s="592"/>
      <c r="H47" s="595"/>
      <c r="I47" s="596"/>
      <c r="J47" s="596"/>
      <c r="K47" s="597"/>
      <c r="L47" s="599"/>
      <c r="M47" s="600"/>
      <c r="N47" s="600"/>
      <c r="O47" s="601"/>
      <c r="P47" s="608" t="s">
        <v>147</v>
      </c>
      <c r="Q47" s="609"/>
      <c r="R47" s="610"/>
      <c r="S47" s="212"/>
      <c r="T47" s="213"/>
      <c r="U47" s="213"/>
      <c r="V47" s="213"/>
      <c r="W47" s="213"/>
      <c r="X47" s="213"/>
      <c r="Y47" s="214"/>
      <c r="Z47" s="212"/>
      <c r="AA47" s="213"/>
      <c r="AB47" s="213"/>
      <c r="AC47" s="213"/>
      <c r="AD47" s="213"/>
      <c r="AE47" s="213"/>
      <c r="AF47" s="214"/>
      <c r="AG47" s="212"/>
      <c r="AH47" s="213"/>
      <c r="AI47" s="213"/>
      <c r="AJ47" s="213"/>
      <c r="AK47" s="213"/>
      <c r="AL47" s="213"/>
      <c r="AM47" s="214"/>
      <c r="AN47" s="212"/>
      <c r="AO47" s="213"/>
      <c r="AP47" s="213"/>
      <c r="AQ47" s="213"/>
      <c r="AR47" s="213"/>
      <c r="AS47" s="213"/>
      <c r="AT47" s="214"/>
      <c r="AU47" s="212"/>
      <c r="AV47" s="213"/>
      <c r="AW47" s="213"/>
      <c r="AX47" s="806"/>
      <c r="AY47" s="807"/>
      <c r="AZ47" s="808"/>
      <c r="BA47" s="809"/>
      <c r="BB47" s="674"/>
      <c r="BC47" s="675"/>
      <c r="BD47" s="675"/>
      <c r="BE47" s="675"/>
      <c r="BF47" s="676"/>
    </row>
    <row r="48" spans="2:58" ht="20.25" customHeight="1" x14ac:dyDescent="0.15">
      <c r="B48" s="686"/>
      <c r="C48" s="706"/>
      <c r="D48" s="707"/>
      <c r="E48" s="708"/>
      <c r="F48" s="102"/>
      <c r="G48" s="593"/>
      <c r="H48" s="598"/>
      <c r="I48" s="596"/>
      <c r="J48" s="596"/>
      <c r="K48" s="597"/>
      <c r="L48" s="602"/>
      <c r="M48" s="603"/>
      <c r="N48" s="603"/>
      <c r="O48" s="604"/>
      <c r="P48" s="646" t="s">
        <v>150</v>
      </c>
      <c r="Q48" s="647"/>
      <c r="R48" s="648"/>
      <c r="S48" s="215" t="str">
        <f>IF(S47="","",VLOOKUP(S47,'シフト記号表（勤務時間帯）'!$C$6:$K$35,9,FALSE))</f>
        <v/>
      </c>
      <c r="T48" s="216" t="str">
        <f>IF(T47="","",VLOOKUP(T47,'シフト記号表（勤務時間帯）'!$C$6:$K$35,9,FALSE))</f>
        <v/>
      </c>
      <c r="U48" s="216" t="str">
        <f>IF(U47="","",VLOOKUP(U47,'シフト記号表（勤務時間帯）'!$C$6:$K$35,9,FALSE))</f>
        <v/>
      </c>
      <c r="V48" s="216" t="str">
        <f>IF(V47="","",VLOOKUP(V47,'シフト記号表（勤務時間帯）'!$C$6:$K$35,9,FALSE))</f>
        <v/>
      </c>
      <c r="W48" s="216" t="str">
        <f>IF(W47="","",VLOOKUP(W47,'シフト記号表（勤務時間帯）'!$C$6:$K$35,9,FALSE))</f>
        <v/>
      </c>
      <c r="X48" s="216" t="str">
        <f>IF(X47="","",VLOOKUP(X47,'シフト記号表（勤務時間帯）'!$C$6:$K$35,9,FALSE))</f>
        <v/>
      </c>
      <c r="Y48" s="217" t="str">
        <f>IF(Y47="","",VLOOKUP(Y47,'シフト記号表（勤務時間帯）'!$C$6:$K$35,9,FALSE))</f>
        <v/>
      </c>
      <c r="Z48" s="215" t="str">
        <f>IF(Z47="","",VLOOKUP(Z47,'シフト記号表（勤務時間帯）'!$C$6:$K$35,9,FALSE))</f>
        <v/>
      </c>
      <c r="AA48" s="216" t="str">
        <f>IF(AA47="","",VLOOKUP(AA47,'シフト記号表（勤務時間帯）'!$C$6:$K$35,9,FALSE))</f>
        <v/>
      </c>
      <c r="AB48" s="216" t="str">
        <f>IF(AB47="","",VLOOKUP(AB47,'シフト記号表（勤務時間帯）'!$C$6:$K$35,9,FALSE))</f>
        <v/>
      </c>
      <c r="AC48" s="216" t="str">
        <f>IF(AC47="","",VLOOKUP(AC47,'シフト記号表（勤務時間帯）'!$C$6:$K$35,9,FALSE))</f>
        <v/>
      </c>
      <c r="AD48" s="216" t="str">
        <f>IF(AD47="","",VLOOKUP(AD47,'シフト記号表（勤務時間帯）'!$C$6:$K$35,9,FALSE))</f>
        <v/>
      </c>
      <c r="AE48" s="216" t="str">
        <f>IF(AE47="","",VLOOKUP(AE47,'シフト記号表（勤務時間帯）'!$C$6:$K$35,9,FALSE))</f>
        <v/>
      </c>
      <c r="AF48" s="217" t="str">
        <f>IF(AF47="","",VLOOKUP(AF47,'シフト記号表（勤務時間帯）'!$C$6:$K$35,9,FALSE))</f>
        <v/>
      </c>
      <c r="AG48" s="215" t="str">
        <f>IF(AG47="","",VLOOKUP(AG47,'シフト記号表（勤務時間帯）'!$C$6:$K$35,9,FALSE))</f>
        <v/>
      </c>
      <c r="AH48" s="216" t="str">
        <f>IF(AH47="","",VLOOKUP(AH47,'シフト記号表（勤務時間帯）'!$C$6:$K$35,9,FALSE))</f>
        <v/>
      </c>
      <c r="AI48" s="216" t="str">
        <f>IF(AI47="","",VLOOKUP(AI47,'シフト記号表（勤務時間帯）'!$C$6:$K$35,9,FALSE))</f>
        <v/>
      </c>
      <c r="AJ48" s="216" t="str">
        <f>IF(AJ47="","",VLOOKUP(AJ47,'シフト記号表（勤務時間帯）'!$C$6:$K$35,9,FALSE))</f>
        <v/>
      </c>
      <c r="AK48" s="216" t="str">
        <f>IF(AK47="","",VLOOKUP(AK47,'シフト記号表（勤務時間帯）'!$C$6:$K$35,9,FALSE))</f>
        <v/>
      </c>
      <c r="AL48" s="216" t="str">
        <f>IF(AL47="","",VLOOKUP(AL47,'シフト記号表（勤務時間帯）'!$C$6:$K$35,9,FALSE))</f>
        <v/>
      </c>
      <c r="AM48" s="217" t="str">
        <f>IF(AM47="","",VLOOKUP(AM47,'シフト記号表（勤務時間帯）'!$C$6:$K$35,9,FALSE))</f>
        <v/>
      </c>
      <c r="AN48" s="215" t="str">
        <f>IF(AN47="","",VLOOKUP(AN47,'シフト記号表（勤務時間帯）'!$C$6:$K$35,9,FALSE))</f>
        <v/>
      </c>
      <c r="AO48" s="216" t="str">
        <f>IF(AO47="","",VLOOKUP(AO47,'シフト記号表（勤務時間帯）'!$C$6:$K$35,9,FALSE))</f>
        <v/>
      </c>
      <c r="AP48" s="216" t="str">
        <f>IF(AP47="","",VLOOKUP(AP47,'シフト記号表（勤務時間帯）'!$C$6:$K$35,9,FALSE))</f>
        <v/>
      </c>
      <c r="AQ48" s="216" t="str">
        <f>IF(AQ47="","",VLOOKUP(AQ47,'シフト記号表（勤務時間帯）'!$C$6:$K$35,9,FALSE))</f>
        <v/>
      </c>
      <c r="AR48" s="216" t="str">
        <f>IF(AR47="","",VLOOKUP(AR47,'シフト記号表（勤務時間帯）'!$C$6:$K$35,9,FALSE))</f>
        <v/>
      </c>
      <c r="AS48" s="216" t="str">
        <f>IF(AS47="","",VLOOKUP(AS47,'シフト記号表（勤務時間帯）'!$C$6:$K$35,9,FALSE))</f>
        <v/>
      </c>
      <c r="AT48" s="217" t="str">
        <f>IF(AT47="","",VLOOKUP(AT47,'シフト記号表（勤務時間帯）'!$C$6:$K$35,9,FALSE))</f>
        <v/>
      </c>
      <c r="AU48" s="215" t="str">
        <f>IF(AU47="","",VLOOKUP(AU47,'シフト記号表（勤務時間帯）'!$C$6:$K$35,9,FALSE))</f>
        <v/>
      </c>
      <c r="AV48" s="216" t="str">
        <f>IF(AV47="","",VLOOKUP(AV47,'シフト記号表（勤務時間帯）'!$C$6:$K$35,9,FALSE))</f>
        <v/>
      </c>
      <c r="AW48" s="216" t="str">
        <f>IF(AW47="","",VLOOKUP(AW47,'シフト記号表（勤務時間帯）'!$C$6:$K$35,9,FALSE))</f>
        <v/>
      </c>
      <c r="AX48" s="649">
        <f>IF($BB$3="４週",SUM(S48:AT48),IF($BB$3="暦月",SUM(S48:AW48),""))</f>
        <v>0</v>
      </c>
      <c r="AY48" s="650"/>
      <c r="AZ48" s="651">
        <f>IF($BB$3="４週",AX48/4,IF($BB$3="暦月",'勤務表（職員14～100名用）'!AX48/('勤務表（職員14～100名用）'!#REF!/7),""))</f>
        <v>0</v>
      </c>
      <c r="BA48" s="652"/>
      <c r="BB48" s="677"/>
      <c r="BC48" s="678"/>
      <c r="BD48" s="678"/>
      <c r="BE48" s="678"/>
      <c r="BF48" s="679"/>
    </row>
    <row r="49" spans="2:58" ht="20.25" customHeight="1" x14ac:dyDescent="0.15">
      <c r="B49" s="686"/>
      <c r="C49" s="709"/>
      <c r="D49" s="710"/>
      <c r="E49" s="711"/>
      <c r="F49" s="102">
        <f>C47</f>
        <v>0</v>
      </c>
      <c r="G49" s="594"/>
      <c r="H49" s="598"/>
      <c r="I49" s="596"/>
      <c r="J49" s="596"/>
      <c r="K49" s="597"/>
      <c r="L49" s="605"/>
      <c r="M49" s="606"/>
      <c r="N49" s="606"/>
      <c r="O49" s="607"/>
      <c r="P49" s="683" t="s">
        <v>151</v>
      </c>
      <c r="Q49" s="684"/>
      <c r="R49" s="685"/>
      <c r="S49" s="218" t="str">
        <f>IF(S47="","",VLOOKUP(S47,'シフト記号表（勤務時間帯）'!$C$6:$U$35,19,FALSE))</f>
        <v/>
      </c>
      <c r="T49" s="219" t="str">
        <f>IF(T47="","",VLOOKUP(T47,'シフト記号表（勤務時間帯）'!$C$6:$U$35,19,FALSE))</f>
        <v/>
      </c>
      <c r="U49" s="219" t="str">
        <f>IF(U47="","",VLOOKUP(U47,'シフト記号表（勤務時間帯）'!$C$6:$U$35,19,FALSE))</f>
        <v/>
      </c>
      <c r="V49" s="219" t="str">
        <f>IF(V47="","",VLOOKUP(V47,'シフト記号表（勤務時間帯）'!$C$6:$U$35,19,FALSE))</f>
        <v/>
      </c>
      <c r="W49" s="219" t="str">
        <f>IF(W47="","",VLOOKUP(W47,'シフト記号表（勤務時間帯）'!$C$6:$U$35,19,FALSE))</f>
        <v/>
      </c>
      <c r="X49" s="219" t="str">
        <f>IF(X47="","",VLOOKUP(X47,'シフト記号表（勤務時間帯）'!$C$6:$U$35,19,FALSE))</f>
        <v/>
      </c>
      <c r="Y49" s="220" t="str">
        <f>IF(Y47="","",VLOOKUP(Y47,'シフト記号表（勤務時間帯）'!$C$6:$U$35,19,FALSE))</f>
        <v/>
      </c>
      <c r="Z49" s="218" t="str">
        <f>IF(Z47="","",VLOOKUP(Z47,'シフト記号表（勤務時間帯）'!$C$6:$U$35,19,FALSE))</f>
        <v/>
      </c>
      <c r="AA49" s="219" t="str">
        <f>IF(AA47="","",VLOOKUP(AA47,'シフト記号表（勤務時間帯）'!$C$6:$U$35,19,FALSE))</f>
        <v/>
      </c>
      <c r="AB49" s="219" t="str">
        <f>IF(AB47="","",VLOOKUP(AB47,'シフト記号表（勤務時間帯）'!$C$6:$U$35,19,FALSE))</f>
        <v/>
      </c>
      <c r="AC49" s="219" t="str">
        <f>IF(AC47="","",VLOOKUP(AC47,'シフト記号表（勤務時間帯）'!$C$6:$U$35,19,FALSE))</f>
        <v/>
      </c>
      <c r="AD49" s="219" t="str">
        <f>IF(AD47="","",VLOOKUP(AD47,'シフト記号表（勤務時間帯）'!$C$6:$U$35,19,FALSE))</f>
        <v/>
      </c>
      <c r="AE49" s="219" t="str">
        <f>IF(AE47="","",VLOOKUP(AE47,'シフト記号表（勤務時間帯）'!$C$6:$U$35,19,FALSE))</f>
        <v/>
      </c>
      <c r="AF49" s="220" t="str">
        <f>IF(AF47="","",VLOOKUP(AF47,'シフト記号表（勤務時間帯）'!$C$6:$U$35,19,FALSE))</f>
        <v/>
      </c>
      <c r="AG49" s="218" t="str">
        <f>IF(AG47="","",VLOOKUP(AG47,'シフト記号表（勤務時間帯）'!$C$6:$U$35,19,FALSE))</f>
        <v/>
      </c>
      <c r="AH49" s="219" t="str">
        <f>IF(AH47="","",VLOOKUP(AH47,'シフト記号表（勤務時間帯）'!$C$6:$U$35,19,FALSE))</f>
        <v/>
      </c>
      <c r="AI49" s="219" t="str">
        <f>IF(AI47="","",VLOOKUP(AI47,'シフト記号表（勤務時間帯）'!$C$6:$U$35,19,FALSE))</f>
        <v/>
      </c>
      <c r="AJ49" s="219" t="str">
        <f>IF(AJ47="","",VLOOKUP(AJ47,'シフト記号表（勤務時間帯）'!$C$6:$U$35,19,FALSE))</f>
        <v/>
      </c>
      <c r="AK49" s="219" t="str">
        <f>IF(AK47="","",VLOOKUP(AK47,'シフト記号表（勤務時間帯）'!$C$6:$U$35,19,FALSE))</f>
        <v/>
      </c>
      <c r="AL49" s="219" t="str">
        <f>IF(AL47="","",VLOOKUP(AL47,'シフト記号表（勤務時間帯）'!$C$6:$U$35,19,FALSE))</f>
        <v/>
      </c>
      <c r="AM49" s="220" t="str">
        <f>IF(AM47="","",VLOOKUP(AM47,'シフト記号表（勤務時間帯）'!$C$6:$U$35,19,FALSE))</f>
        <v/>
      </c>
      <c r="AN49" s="218" t="str">
        <f>IF(AN47="","",VLOOKUP(AN47,'シフト記号表（勤務時間帯）'!$C$6:$U$35,19,FALSE))</f>
        <v/>
      </c>
      <c r="AO49" s="219" t="str">
        <f>IF(AO47="","",VLOOKUP(AO47,'シフト記号表（勤務時間帯）'!$C$6:$U$35,19,FALSE))</f>
        <v/>
      </c>
      <c r="AP49" s="219" t="str">
        <f>IF(AP47="","",VLOOKUP(AP47,'シフト記号表（勤務時間帯）'!$C$6:$U$35,19,FALSE))</f>
        <v/>
      </c>
      <c r="AQ49" s="219" t="str">
        <f>IF(AQ47="","",VLOOKUP(AQ47,'シフト記号表（勤務時間帯）'!$C$6:$U$35,19,FALSE))</f>
        <v/>
      </c>
      <c r="AR49" s="219" t="str">
        <f>IF(AR47="","",VLOOKUP(AR47,'シフト記号表（勤務時間帯）'!$C$6:$U$35,19,FALSE))</f>
        <v/>
      </c>
      <c r="AS49" s="219" t="str">
        <f>IF(AS47="","",VLOOKUP(AS47,'シフト記号表（勤務時間帯）'!$C$6:$U$35,19,FALSE))</f>
        <v/>
      </c>
      <c r="AT49" s="220" t="str">
        <f>IF(AT47="","",VLOOKUP(AT47,'シフト記号表（勤務時間帯）'!$C$6:$U$35,19,FALSE))</f>
        <v/>
      </c>
      <c r="AU49" s="218" t="str">
        <f>IF(AU47="","",VLOOKUP(AU47,'シフト記号表（勤務時間帯）'!$C$6:$U$35,19,FALSE))</f>
        <v/>
      </c>
      <c r="AV49" s="219" t="str">
        <f>IF(AV47="","",VLOOKUP(AV47,'シフト記号表（勤務時間帯）'!$C$6:$U$35,19,FALSE))</f>
        <v/>
      </c>
      <c r="AW49" s="219" t="str">
        <f>IF(AW47="","",VLOOKUP(AW47,'シフト記号表（勤務時間帯）'!$C$6:$U$35,19,FALSE))</f>
        <v/>
      </c>
      <c r="AX49" s="656">
        <f>IF($BB$3="４週",SUM(S49:AT49),IF($BB$3="暦月",SUM(S49:AW49),""))</f>
        <v>0</v>
      </c>
      <c r="AY49" s="657"/>
      <c r="AZ49" s="658">
        <f>IF($BB$3="４週",AX49/4,IF($BB$3="暦月",'勤務表（職員14～100名用）'!AX49/('勤務表（職員14～100名用）'!#REF!/7),""))</f>
        <v>0</v>
      </c>
      <c r="BA49" s="659"/>
      <c r="BB49" s="680"/>
      <c r="BC49" s="681"/>
      <c r="BD49" s="681"/>
      <c r="BE49" s="681"/>
      <c r="BF49" s="682"/>
    </row>
    <row r="50" spans="2:58" ht="20.25" customHeight="1" x14ac:dyDescent="0.15">
      <c r="B50" s="686">
        <f>B47+1</f>
        <v>11</v>
      </c>
      <c r="C50" s="706"/>
      <c r="D50" s="707"/>
      <c r="E50" s="708"/>
      <c r="F50" s="110"/>
      <c r="G50" s="592"/>
      <c r="H50" s="595"/>
      <c r="I50" s="596"/>
      <c r="J50" s="596"/>
      <c r="K50" s="597"/>
      <c r="L50" s="599"/>
      <c r="M50" s="600"/>
      <c r="N50" s="600"/>
      <c r="O50" s="601"/>
      <c r="P50" s="608" t="s">
        <v>147</v>
      </c>
      <c r="Q50" s="609"/>
      <c r="R50" s="610"/>
      <c r="S50" s="212"/>
      <c r="T50" s="213"/>
      <c r="U50" s="213"/>
      <c r="V50" s="213"/>
      <c r="W50" s="213"/>
      <c r="X50" s="213"/>
      <c r="Y50" s="214"/>
      <c r="Z50" s="212"/>
      <c r="AA50" s="213"/>
      <c r="AB50" s="213"/>
      <c r="AC50" s="213"/>
      <c r="AD50" s="213"/>
      <c r="AE50" s="213"/>
      <c r="AF50" s="214"/>
      <c r="AG50" s="212"/>
      <c r="AH50" s="213"/>
      <c r="AI50" s="213"/>
      <c r="AJ50" s="213"/>
      <c r="AK50" s="213"/>
      <c r="AL50" s="213"/>
      <c r="AM50" s="214"/>
      <c r="AN50" s="212"/>
      <c r="AO50" s="213"/>
      <c r="AP50" s="213"/>
      <c r="AQ50" s="213"/>
      <c r="AR50" s="213"/>
      <c r="AS50" s="213"/>
      <c r="AT50" s="214"/>
      <c r="AU50" s="212"/>
      <c r="AV50" s="213"/>
      <c r="AW50" s="213"/>
      <c r="AX50" s="806"/>
      <c r="AY50" s="807"/>
      <c r="AZ50" s="808"/>
      <c r="BA50" s="809"/>
      <c r="BB50" s="674"/>
      <c r="BC50" s="675"/>
      <c r="BD50" s="675"/>
      <c r="BE50" s="675"/>
      <c r="BF50" s="676"/>
    </row>
    <row r="51" spans="2:58" ht="20.25" customHeight="1" x14ac:dyDescent="0.15">
      <c r="B51" s="686"/>
      <c r="C51" s="706"/>
      <c r="D51" s="707"/>
      <c r="E51" s="708"/>
      <c r="F51" s="102"/>
      <c r="G51" s="593"/>
      <c r="H51" s="598"/>
      <c r="I51" s="596"/>
      <c r="J51" s="596"/>
      <c r="K51" s="597"/>
      <c r="L51" s="602"/>
      <c r="M51" s="603"/>
      <c r="N51" s="603"/>
      <c r="O51" s="604"/>
      <c r="P51" s="646" t="s">
        <v>150</v>
      </c>
      <c r="Q51" s="647"/>
      <c r="R51" s="648"/>
      <c r="S51" s="215" t="str">
        <f>IF(S50="","",VLOOKUP(S50,'シフト記号表（勤務時間帯）'!$C$6:$K$35,9,FALSE))</f>
        <v/>
      </c>
      <c r="T51" s="216" t="str">
        <f>IF(T50="","",VLOOKUP(T50,'シフト記号表（勤務時間帯）'!$C$6:$K$35,9,FALSE))</f>
        <v/>
      </c>
      <c r="U51" s="216" t="str">
        <f>IF(U50="","",VLOOKUP(U50,'シフト記号表（勤務時間帯）'!$C$6:$K$35,9,FALSE))</f>
        <v/>
      </c>
      <c r="V51" s="216" t="str">
        <f>IF(V50="","",VLOOKUP(V50,'シフト記号表（勤務時間帯）'!$C$6:$K$35,9,FALSE))</f>
        <v/>
      </c>
      <c r="W51" s="216" t="str">
        <f>IF(W50="","",VLOOKUP(W50,'シフト記号表（勤務時間帯）'!$C$6:$K$35,9,FALSE))</f>
        <v/>
      </c>
      <c r="X51" s="216" t="str">
        <f>IF(X50="","",VLOOKUP(X50,'シフト記号表（勤務時間帯）'!$C$6:$K$35,9,FALSE))</f>
        <v/>
      </c>
      <c r="Y51" s="217" t="str">
        <f>IF(Y50="","",VLOOKUP(Y50,'シフト記号表（勤務時間帯）'!$C$6:$K$35,9,FALSE))</f>
        <v/>
      </c>
      <c r="Z51" s="215" t="str">
        <f>IF(Z50="","",VLOOKUP(Z50,'シフト記号表（勤務時間帯）'!$C$6:$K$35,9,FALSE))</f>
        <v/>
      </c>
      <c r="AA51" s="216" t="str">
        <f>IF(AA50="","",VLOOKUP(AA50,'シフト記号表（勤務時間帯）'!$C$6:$K$35,9,FALSE))</f>
        <v/>
      </c>
      <c r="AB51" s="216" t="str">
        <f>IF(AB50="","",VLOOKUP(AB50,'シフト記号表（勤務時間帯）'!$C$6:$K$35,9,FALSE))</f>
        <v/>
      </c>
      <c r="AC51" s="216" t="str">
        <f>IF(AC50="","",VLOOKUP(AC50,'シフト記号表（勤務時間帯）'!$C$6:$K$35,9,FALSE))</f>
        <v/>
      </c>
      <c r="AD51" s="216" t="str">
        <f>IF(AD50="","",VLOOKUP(AD50,'シフト記号表（勤務時間帯）'!$C$6:$K$35,9,FALSE))</f>
        <v/>
      </c>
      <c r="AE51" s="216" t="str">
        <f>IF(AE50="","",VLOOKUP(AE50,'シフト記号表（勤務時間帯）'!$C$6:$K$35,9,FALSE))</f>
        <v/>
      </c>
      <c r="AF51" s="217" t="str">
        <f>IF(AF50="","",VLOOKUP(AF50,'シフト記号表（勤務時間帯）'!$C$6:$K$35,9,FALSE))</f>
        <v/>
      </c>
      <c r="AG51" s="215" t="str">
        <f>IF(AG50="","",VLOOKUP(AG50,'シフト記号表（勤務時間帯）'!$C$6:$K$35,9,FALSE))</f>
        <v/>
      </c>
      <c r="AH51" s="216" t="str">
        <f>IF(AH50="","",VLOOKUP(AH50,'シフト記号表（勤務時間帯）'!$C$6:$K$35,9,FALSE))</f>
        <v/>
      </c>
      <c r="AI51" s="216" t="str">
        <f>IF(AI50="","",VLOOKUP(AI50,'シフト記号表（勤務時間帯）'!$C$6:$K$35,9,FALSE))</f>
        <v/>
      </c>
      <c r="AJ51" s="216" t="str">
        <f>IF(AJ50="","",VLOOKUP(AJ50,'シフト記号表（勤務時間帯）'!$C$6:$K$35,9,FALSE))</f>
        <v/>
      </c>
      <c r="AK51" s="216" t="str">
        <f>IF(AK50="","",VLOOKUP(AK50,'シフト記号表（勤務時間帯）'!$C$6:$K$35,9,FALSE))</f>
        <v/>
      </c>
      <c r="AL51" s="216" t="str">
        <f>IF(AL50="","",VLOOKUP(AL50,'シフト記号表（勤務時間帯）'!$C$6:$K$35,9,FALSE))</f>
        <v/>
      </c>
      <c r="AM51" s="217" t="str">
        <f>IF(AM50="","",VLOOKUP(AM50,'シフト記号表（勤務時間帯）'!$C$6:$K$35,9,FALSE))</f>
        <v/>
      </c>
      <c r="AN51" s="215" t="str">
        <f>IF(AN50="","",VLOOKUP(AN50,'シフト記号表（勤務時間帯）'!$C$6:$K$35,9,FALSE))</f>
        <v/>
      </c>
      <c r="AO51" s="216" t="str">
        <f>IF(AO50="","",VLOOKUP(AO50,'シフト記号表（勤務時間帯）'!$C$6:$K$35,9,FALSE))</f>
        <v/>
      </c>
      <c r="AP51" s="216" t="str">
        <f>IF(AP50="","",VLOOKUP(AP50,'シフト記号表（勤務時間帯）'!$C$6:$K$35,9,FALSE))</f>
        <v/>
      </c>
      <c r="AQ51" s="216" t="str">
        <f>IF(AQ50="","",VLOOKUP(AQ50,'シフト記号表（勤務時間帯）'!$C$6:$K$35,9,FALSE))</f>
        <v/>
      </c>
      <c r="AR51" s="216" t="str">
        <f>IF(AR50="","",VLOOKUP(AR50,'シフト記号表（勤務時間帯）'!$C$6:$K$35,9,FALSE))</f>
        <v/>
      </c>
      <c r="AS51" s="216" t="str">
        <f>IF(AS50="","",VLOOKUP(AS50,'シフト記号表（勤務時間帯）'!$C$6:$K$35,9,FALSE))</f>
        <v/>
      </c>
      <c r="AT51" s="217" t="str">
        <f>IF(AT50="","",VLOOKUP(AT50,'シフト記号表（勤務時間帯）'!$C$6:$K$35,9,FALSE))</f>
        <v/>
      </c>
      <c r="AU51" s="215" t="str">
        <f>IF(AU50="","",VLOOKUP(AU50,'シフト記号表（勤務時間帯）'!$C$6:$K$35,9,FALSE))</f>
        <v/>
      </c>
      <c r="AV51" s="216" t="str">
        <f>IF(AV50="","",VLOOKUP(AV50,'シフト記号表（勤務時間帯）'!$C$6:$K$35,9,FALSE))</f>
        <v/>
      </c>
      <c r="AW51" s="216" t="str">
        <f>IF(AW50="","",VLOOKUP(AW50,'シフト記号表（勤務時間帯）'!$C$6:$K$35,9,FALSE))</f>
        <v/>
      </c>
      <c r="AX51" s="649">
        <f>IF($BB$3="４週",SUM(S51:AT51),IF($BB$3="暦月",SUM(S51:AW51),""))</f>
        <v>0</v>
      </c>
      <c r="AY51" s="650"/>
      <c r="AZ51" s="651">
        <f>IF($BB$3="４週",AX51/4,IF($BB$3="暦月",'勤務表（職員14～100名用）'!AX51/('勤務表（職員14～100名用）'!#REF!/7),""))</f>
        <v>0</v>
      </c>
      <c r="BA51" s="652"/>
      <c r="BB51" s="677"/>
      <c r="BC51" s="678"/>
      <c r="BD51" s="678"/>
      <c r="BE51" s="678"/>
      <c r="BF51" s="679"/>
    </row>
    <row r="52" spans="2:58" ht="20.25" customHeight="1" x14ac:dyDescent="0.15">
      <c r="B52" s="686"/>
      <c r="C52" s="709"/>
      <c r="D52" s="710"/>
      <c r="E52" s="711"/>
      <c r="F52" s="102">
        <f>C50</f>
        <v>0</v>
      </c>
      <c r="G52" s="594"/>
      <c r="H52" s="598"/>
      <c r="I52" s="596"/>
      <c r="J52" s="596"/>
      <c r="K52" s="597"/>
      <c r="L52" s="605"/>
      <c r="M52" s="606"/>
      <c r="N52" s="606"/>
      <c r="O52" s="607"/>
      <c r="P52" s="683" t="s">
        <v>151</v>
      </c>
      <c r="Q52" s="684"/>
      <c r="R52" s="685"/>
      <c r="S52" s="218" t="str">
        <f>IF(S50="","",VLOOKUP(S50,'シフト記号表（勤務時間帯）'!$C$6:$U$35,19,FALSE))</f>
        <v/>
      </c>
      <c r="T52" s="219" t="str">
        <f>IF(T50="","",VLOOKUP(T50,'シフト記号表（勤務時間帯）'!$C$6:$U$35,19,FALSE))</f>
        <v/>
      </c>
      <c r="U52" s="219" t="str">
        <f>IF(U50="","",VLOOKUP(U50,'シフト記号表（勤務時間帯）'!$C$6:$U$35,19,FALSE))</f>
        <v/>
      </c>
      <c r="V52" s="219" t="str">
        <f>IF(V50="","",VLOOKUP(V50,'シフト記号表（勤務時間帯）'!$C$6:$U$35,19,FALSE))</f>
        <v/>
      </c>
      <c r="W52" s="219" t="str">
        <f>IF(W50="","",VLOOKUP(W50,'シフト記号表（勤務時間帯）'!$C$6:$U$35,19,FALSE))</f>
        <v/>
      </c>
      <c r="X52" s="219" t="str">
        <f>IF(X50="","",VLOOKUP(X50,'シフト記号表（勤務時間帯）'!$C$6:$U$35,19,FALSE))</f>
        <v/>
      </c>
      <c r="Y52" s="220" t="str">
        <f>IF(Y50="","",VLOOKUP(Y50,'シフト記号表（勤務時間帯）'!$C$6:$U$35,19,FALSE))</f>
        <v/>
      </c>
      <c r="Z52" s="218" t="str">
        <f>IF(Z50="","",VLOOKUP(Z50,'シフト記号表（勤務時間帯）'!$C$6:$U$35,19,FALSE))</f>
        <v/>
      </c>
      <c r="AA52" s="219" t="str">
        <f>IF(AA50="","",VLOOKUP(AA50,'シフト記号表（勤務時間帯）'!$C$6:$U$35,19,FALSE))</f>
        <v/>
      </c>
      <c r="AB52" s="219" t="str">
        <f>IF(AB50="","",VLOOKUP(AB50,'シフト記号表（勤務時間帯）'!$C$6:$U$35,19,FALSE))</f>
        <v/>
      </c>
      <c r="AC52" s="219" t="str">
        <f>IF(AC50="","",VLOOKUP(AC50,'シフト記号表（勤務時間帯）'!$C$6:$U$35,19,FALSE))</f>
        <v/>
      </c>
      <c r="AD52" s="219" t="str">
        <f>IF(AD50="","",VLOOKUP(AD50,'シフト記号表（勤務時間帯）'!$C$6:$U$35,19,FALSE))</f>
        <v/>
      </c>
      <c r="AE52" s="219" t="str">
        <f>IF(AE50="","",VLOOKUP(AE50,'シフト記号表（勤務時間帯）'!$C$6:$U$35,19,FALSE))</f>
        <v/>
      </c>
      <c r="AF52" s="220" t="str">
        <f>IF(AF50="","",VLOOKUP(AF50,'シフト記号表（勤務時間帯）'!$C$6:$U$35,19,FALSE))</f>
        <v/>
      </c>
      <c r="AG52" s="218" t="str">
        <f>IF(AG50="","",VLOOKUP(AG50,'シフト記号表（勤務時間帯）'!$C$6:$U$35,19,FALSE))</f>
        <v/>
      </c>
      <c r="AH52" s="219" t="str">
        <f>IF(AH50="","",VLOOKUP(AH50,'シフト記号表（勤務時間帯）'!$C$6:$U$35,19,FALSE))</f>
        <v/>
      </c>
      <c r="AI52" s="219" t="str">
        <f>IF(AI50="","",VLOOKUP(AI50,'シフト記号表（勤務時間帯）'!$C$6:$U$35,19,FALSE))</f>
        <v/>
      </c>
      <c r="AJ52" s="219" t="str">
        <f>IF(AJ50="","",VLOOKUP(AJ50,'シフト記号表（勤務時間帯）'!$C$6:$U$35,19,FALSE))</f>
        <v/>
      </c>
      <c r="AK52" s="219" t="str">
        <f>IF(AK50="","",VLOOKUP(AK50,'シフト記号表（勤務時間帯）'!$C$6:$U$35,19,FALSE))</f>
        <v/>
      </c>
      <c r="AL52" s="219" t="str">
        <f>IF(AL50="","",VLOOKUP(AL50,'シフト記号表（勤務時間帯）'!$C$6:$U$35,19,FALSE))</f>
        <v/>
      </c>
      <c r="AM52" s="220" t="str">
        <f>IF(AM50="","",VLOOKUP(AM50,'シフト記号表（勤務時間帯）'!$C$6:$U$35,19,FALSE))</f>
        <v/>
      </c>
      <c r="AN52" s="218" t="str">
        <f>IF(AN50="","",VLOOKUP(AN50,'シフト記号表（勤務時間帯）'!$C$6:$U$35,19,FALSE))</f>
        <v/>
      </c>
      <c r="AO52" s="219" t="str">
        <f>IF(AO50="","",VLOOKUP(AO50,'シフト記号表（勤務時間帯）'!$C$6:$U$35,19,FALSE))</f>
        <v/>
      </c>
      <c r="AP52" s="219" t="str">
        <f>IF(AP50="","",VLOOKUP(AP50,'シフト記号表（勤務時間帯）'!$C$6:$U$35,19,FALSE))</f>
        <v/>
      </c>
      <c r="AQ52" s="219" t="str">
        <f>IF(AQ50="","",VLOOKUP(AQ50,'シフト記号表（勤務時間帯）'!$C$6:$U$35,19,FALSE))</f>
        <v/>
      </c>
      <c r="AR52" s="219" t="str">
        <f>IF(AR50="","",VLOOKUP(AR50,'シフト記号表（勤務時間帯）'!$C$6:$U$35,19,FALSE))</f>
        <v/>
      </c>
      <c r="AS52" s="219" t="str">
        <f>IF(AS50="","",VLOOKUP(AS50,'シフト記号表（勤務時間帯）'!$C$6:$U$35,19,FALSE))</f>
        <v/>
      </c>
      <c r="AT52" s="220" t="str">
        <f>IF(AT50="","",VLOOKUP(AT50,'シフト記号表（勤務時間帯）'!$C$6:$U$35,19,FALSE))</f>
        <v/>
      </c>
      <c r="AU52" s="218" t="str">
        <f>IF(AU50="","",VLOOKUP(AU50,'シフト記号表（勤務時間帯）'!$C$6:$U$35,19,FALSE))</f>
        <v/>
      </c>
      <c r="AV52" s="219" t="str">
        <f>IF(AV50="","",VLOOKUP(AV50,'シフト記号表（勤務時間帯）'!$C$6:$U$35,19,FALSE))</f>
        <v/>
      </c>
      <c r="AW52" s="219" t="str">
        <f>IF(AW50="","",VLOOKUP(AW50,'シフト記号表（勤務時間帯）'!$C$6:$U$35,19,FALSE))</f>
        <v/>
      </c>
      <c r="AX52" s="656">
        <f>IF($BB$3="４週",SUM(S52:AT52),IF($BB$3="暦月",SUM(S52:AW52),""))</f>
        <v>0</v>
      </c>
      <c r="AY52" s="657"/>
      <c r="AZ52" s="658">
        <f>IF($BB$3="４週",AX52/4,IF($BB$3="暦月",'勤務表（職員14～100名用）'!AX52/('勤務表（職員14～100名用）'!#REF!/7),""))</f>
        <v>0</v>
      </c>
      <c r="BA52" s="659"/>
      <c r="BB52" s="680"/>
      <c r="BC52" s="681"/>
      <c r="BD52" s="681"/>
      <c r="BE52" s="681"/>
      <c r="BF52" s="682"/>
    </row>
    <row r="53" spans="2:58" ht="20.25" customHeight="1" x14ac:dyDescent="0.15">
      <c r="B53" s="686">
        <f>B50+1</f>
        <v>12</v>
      </c>
      <c r="C53" s="706"/>
      <c r="D53" s="707"/>
      <c r="E53" s="708"/>
      <c r="F53" s="110"/>
      <c r="G53" s="592"/>
      <c r="H53" s="595"/>
      <c r="I53" s="596"/>
      <c r="J53" s="596"/>
      <c r="K53" s="597"/>
      <c r="L53" s="599"/>
      <c r="M53" s="600"/>
      <c r="N53" s="600"/>
      <c r="O53" s="601"/>
      <c r="P53" s="608" t="s">
        <v>147</v>
      </c>
      <c r="Q53" s="609"/>
      <c r="R53" s="610"/>
      <c r="S53" s="212"/>
      <c r="T53" s="213"/>
      <c r="U53" s="213"/>
      <c r="V53" s="213"/>
      <c r="W53" s="213"/>
      <c r="X53" s="213"/>
      <c r="Y53" s="214"/>
      <c r="Z53" s="212"/>
      <c r="AA53" s="213"/>
      <c r="AB53" s="213"/>
      <c r="AC53" s="213"/>
      <c r="AD53" s="213"/>
      <c r="AE53" s="213"/>
      <c r="AF53" s="214"/>
      <c r="AG53" s="212"/>
      <c r="AH53" s="213"/>
      <c r="AI53" s="213"/>
      <c r="AJ53" s="213"/>
      <c r="AK53" s="213"/>
      <c r="AL53" s="213"/>
      <c r="AM53" s="214"/>
      <c r="AN53" s="212"/>
      <c r="AO53" s="213"/>
      <c r="AP53" s="213"/>
      <c r="AQ53" s="213"/>
      <c r="AR53" s="213"/>
      <c r="AS53" s="213"/>
      <c r="AT53" s="214"/>
      <c r="AU53" s="212"/>
      <c r="AV53" s="213"/>
      <c r="AW53" s="213"/>
      <c r="AX53" s="806"/>
      <c r="AY53" s="807"/>
      <c r="AZ53" s="808"/>
      <c r="BA53" s="809"/>
      <c r="BB53" s="641"/>
      <c r="BC53" s="600"/>
      <c r="BD53" s="600"/>
      <c r="BE53" s="600"/>
      <c r="BF53" s="601"/>
    </row>
    <row r="54" spans="2:58" ht="20.25" customHeight="1" x14ac:dyDescent="0.15">
      <c r="B54" s="686"/>
      <c r="C54" s="706"/>
      <c r="D54" s="707"/>
      <c r="E54" s="708"/>
      <c r="F54" s="102"/>
      <c r="G54" s="593"/>
      <c r="H54" s="598"/>
      <c r="I54" s="596"/>
      <c r="J54" s="596"/>
      <c r="K54" s="597"/>
      <c r="L54" s="602"/>
      <c r="M54" s="603"/>
      <c r="N54" s="603"/>
      <c r="O54" s="604"/>
      <c r="P54" s="646" t="s">
        <v>150</v>
      </c>
      <c r="Q54" s="647"/>
      <c r="R54" s="648"/>
      <c r="S54" s="215" t="str">
        <f>IF(S53="","",VLOOKUP(S53,'シフト記号表（勤務時間帯）'!$C$6:$K$35,9,FALSE))</f>
        <v/>
      </c>
      <c r="T54" s="216" t="str">
        <f>IF(T53="","",VLOOKUP(T53,'シフト記号表（勤務時間帯）'!$C$6:$K$35,9,FALSE))</f>
        <v/>
      </c>
      <c r="U54" s="216" t="str">
        <f>IF(U53="","",VLOOKUP(U53,'シフト記号表（勤務時間帯）'!$C$6:$K$35,9,FALSE))</f>
        <v/>
      </c>
      <c r="V54" s="216" t="str">
        <f>IF(V53="","",VLOOKUP(V53,'シフト記号表（勤務時間帯）'!$C$6:$K$35,9,FALSE))</f>
        <v/>
      </c>
      <c r="W54" s="216" t="str">
        <f>IF(W53="","",VLOOKUP(W53,'シフト記号表（勤務時間帯）'!$C$6:$K$35,9,FALSE))</f>
        <v/>
      </c>
      <c r="X54" s="216" t="str">
        <f>IF(X53="","",VLOOKUP(X53,'シフト記号表（勤務時間帯）'!$C$6:$K$35,9,FALSE))</f>
        <v/>
      </c>
      <c r="Y54" s="217" t="str">
        <f>IF(Y53="","",VLOOKUP(Y53,'シフト記号表（勤務時間帯）'!$C$6:$K$35,9,FALSE))</f>
        <v/>
      </c>
      <c r="Z54" s="215" t="str">
        <f>IF(Z53="","",VLOOKUP(Z53,'シフト記号表（勤務時間帯）'!$C$6:$K$35,9,FALSE))</f>
        <v/>
      </c>
      <c r="AA54" s="216" t="str">
        <f>IF(AA53="","",VLOOKUP(AA53,'シフト記号表（勤務時間帯）'!$C$6:$K$35,9,FALSE))</f>
        <v/>
      </c>
      <c r="AB54" s="216" t="str">
        <f>IF(AB53="","",VLOOKUP(AB53,'シフト記号表（勤務時間帯）'!$C$6:$K$35,9,FALSE))</f>
        <v/>
      </c>
      <c r="AC54" s="216" t="str">
        <f>IF(AC53="","",VLOOKUP(AC53,'シフト記号表（勤務時間帯）'!$C$6:$K$35,9,FALSE))</f>
        <v/>
      </c>
      <c r="AD54" s="216" t="str">
        <f>IF(AD53="","",VLOOKUP(AD53,'シフト記号表（勤務時間帯）'!$C$6:$K$35,9,FALSE))</f>
        <v/>
      </c>
      <c r="AE54" s="216" t="str">
        <f>IF(AE53="","",VLOOKUP(AE53,'シフト記号表（勤務時間帯）'!$C$6:$K$35,9,FALSE))</f>
        <v/>
      </c>
      <c r="AF54" s="217" t="str">
        <f>IF(AF53="","",VLOOKUP(AF53,'シフト記号表（勤務時間帯）'!$C$6:$K$35,9,FALSE))</f>
        <v/>
      </c>
      <c r="AG54" s="215" t="str">
        <f>IF(AG53="","",VLOOKUP(AG53,'シフト記号表（勤務時間帯）'!$C$6:$K$35,9,FALSE))</f>
        <v/>
      </c>
      <c r="AH54" s="216" t="str">
        <f>IF(AH53="","",VLOOKUP(AH53,'シフト記号表（勤務時間帯）'!$C$6:$K$35,9,FALSE))</f>
        <v/>
      </c>
      <c r="AI54" s="216" t="str">
        <f>IF(AI53="","",VLOOKUP(AI53,'シフト記号表（勤務時間帯）'!$C$6:$K$35,9,FALSE))</f>
        <v/>
      </c>
      <c r="AJ54" s="216" t="str">
        <f>IF(AJ53="","",VLOOKUP(AJ53,'シフト記号表（勤務時間帯）'!$C$6:$K$35,9,FALSE))</f>
        <v/>
      </c>
      <c r="AK54" s="216" t="str">
        <f>IF(AK53="","",VLOOKUP(AK53,'シフト記号表（勤務時間帯）'!$C$6:$K$35,9,FALSE))</f>
        <v/>
      </c>
      <c r="AL54" s="216" t="str">
        <f>IF(AL53="","",VLOOKUP(AL53,'シフト記号表（勤務時間帯）'!$C$6:$K$35,9,FALSE))</f>
        <v/>
      </c>
      <c r="AM54" s="217" t="str">
        <f>IF(AM53="","",VLOOKUP(AM53,'シフト記号表（勤務時間帯）'!$C$6:$K$35,9,FALSE))</f>
        <v/>
      </c>
      <c r="AN54" s="215" t="str">
        <f>IF(AN53="","",VLOOKUP(AN53,'シフト記号表（勤務時間帯）'!$C$6:$K$35,9,FALSE))</f>
        <v/>
      </c>
      <c r="AO54" s="216" t="str">
        <f>IF(AO53="","",VLOOKUP(AO53,'シフト記号表（勤務時間帯）'!$C$6:$K$35,9,FALSE))</f>
        <v/>
      </c>
      <c r="AP54" s="216" t="str">
        <f>IF(AP53="","",VLOOKUP(AP53,'シフト記号表（勤務時間帯）'!$C$6:$K$35,9,FALSE))</f>
        <v/>
      </c>
      <c r="AQ54" s="216" t="str">
        <f>IF(AQ53="","",VLOOKUP(AQ53,'シフト記号表（勤務時間帯）'!$C$6:$K$35,9,FALSE))</f>
        <v/>
      </c>
      <c r="AR54" s="216" t="str">
        <f>IF(AR53="","",VLOOKUP(AR53,'シフト記号表（勤務時間帯）'!$C$6:$K$35,9,FALSE))</f>
        <v/>
      </c>
      <c r="AS54" s="216" t="str">
        <f>IF(AS53="","",VLOOKUP(AS53,'シフト記号表（勤務時間帯）'!$C$6:$K$35,9,FALSE))</f>
        <v/>
      </c>
      <c r="AT54" s="217" t="str">
        <f>IF(AT53="","",VLOOKUP(AT53,'シフト記号表（勤務時間帯）'!$C$6:$K$35,9,FALSE))</f>
        <v/>
      </c>
      <c r="AU54" s="215" t="str">
        <f>IF(AU53="","",VLOOKUP(AU53,'シフト記号表（勤務時間帯）'!$C$6:$K$35,9,FALSE))</f>
        <v/>
      </c>
      <c r="AV54" s="216" t="str">
        <f>IF(AV53="","",VLOOKUP(AV53,'シフト記号表（勤務時間帯）'!$C$6:$K$35,9,FALSE))</f>
        <v/>
      </c>
      <c r="AW54" s="216" t="str">
        <f>IF(AW53="","",VLOOKUP(AW53,'シフト記号表（勤務時間帯）'!$C$6:$K$35,9,FALSE))</f>
        <v/>
      </c>
      <c r="AX54" s="649">
        <f>IF($BB$3="４週",SUM(S54:AT54),IF($BB$3="暦月",SUM(S54:AW54),""))</f>
        <v>0</v>
      </c>
      <c r="AY54" s="650"/>
      <c r="AZ54" s="651">
        <f>IF($BB$3="４週",AX54/4,IF($BB$3="暦月",'勤務表（職員14～100名用）'!AX54/('勤務表（職員14～100名用）'!#REF!/7),""))</f>
        <v>0</v>
      </c>
      <c r="BA54" s="652"/>
      <c r="BB54" s="642"/>
      <c r="BC54" s="603"/>
      <c r="BD54" s="603"/>
      <c r="BE54" s="603"/>
      <c r="BF54" s="604"/>
    </row>
    <row r="55" spans="2:58" ht="20.25" customHeight="1" x14ac:dyDescent="0.15">
      <c r="B55" s="686"/>
      <c r="C55" s="709"/>
      <c r="D55" s="710"/>
      <c r="E55" s="711"/>
      <c r="F55" s="102">
        <f>C53</f>
        <v>0</v>
      </c>
      <c r="G55" s="594"/>
      <c r="H55" s="598"/>
      <c r="I55" s="596"/>
      <c r="J55" s="596"/>
      <c r="K55" s="597"/>
      <c r="L55" s="605"/>
      <c r="M55" s="606"/>
      <c r="N55" s="606"/>
      <c r="O55" s="607"/>
      <c r="P55" s="683" t="s">
        <v>151</v>
      </c>
      <c r="Q55" s="684"/>
      <c r="R55" s="685"/>
      <c r="S55" s="218" t="str">
        <f>IF(S53="","",VLOOKUP(S53,'シフト記号表（勤務時間帯）'!$C$6:$U$35,19,FALSE))</f>
        <v/>
      </c>
      <c r="T55" s="219" t="str">
        <f>IF(T53="","",VLOOKUP(T53,'シフト記号表（勤務時間帯）'!$C$6:$U$35,19,FALSE))</f>
        <v/>
      </c>
      <c r="U55" s="219" t="str">
        <f>IF(U53="","",VLOOKUP(U53,'シフト記号表（勤務時間帯）'!$C$6:$U$35,19,FALSE))</f>
        <v/>
      </c>
      <c r="V55" s="219" t="str">
        <f>IF(V53="","",VLOOKUP(V53,'シフト記号表（勤務時間帯）'!$C$6:$U$35,19,FALSE))</f>
        <v/>
      </c>
      <c r="W55" s="219" t="str">
        <f>IF(W53="","",VLOOKUP(W53,'シフト記号表（勤務時間帯）'!$C$6:$U$35,19,FALSE))</f>
        <v/>
      </c>
      <c r="X55" s="219" t="str">
        <f>IF(X53="","",VLOOKUP(X53,'シフト記号表（勤務時間帯）'!$C$6:$U$35,19,FALSE))</f>
        <v/>
      </c>
      <c r="Y55" s="220" t="str">
        <f>IF(Y53="","",VLOOKUP(Y53,'シフト記号表（勤務時間帯）'!$C$6:$U$35,19,FALSE))</f>
        <v/>
      </c>
      <c r="Z55" s="218" t="str">
        <f>IF(Z53="","",VLOOKUP(Z53,'シフト記号表（勤務時間帯）'!$C$6:$U$35,19,FALSE))</f>
        <v/>
      </c>
      <c r="AA55" s="219" t="str">
        <f>IF(AA53="","",VLOOKUP(AA53,'シフト記号表（勤務時間帯）'!$C$6:$U$35,19,FALSE))</f>
        <v/>
      </c>
      <c r="AB55" s="219" t="str">
        <f>IF(AB53="","",VLOOKUP(AB53,'シフト記号表（勤務時間帯）'!$C$6:$U$35,19,FALSE))</f>
        <v/>
      </c>
      <c r="AC55" s="219" t="str">
        <f>IF(AC53="","",VLOOKUP(AC53,'シフト記号表（勤務時間帯）'!$C$6:$U$35,19,FALSE))</f>
        <v/>
      </c>
      <c r="AD55" s="219" t="str">
        <f>IF(AD53="","",VLOOKUP(AD53,'シフト記号表（勤務時間帯）'!$C$6:$U$35,19,FALSE))</f>
        <v/>
      </c>
      <c r="AE55" s="219" t="str">
        <f>IF(AE53="","",VLOOKUP(AE53,'シフト記号表（勤務時間帯）'!$C$6:$U$35,19,FALSE))</f>
        <v/>
      </c>
      <c r="AF55" s="220" t="str">
        <f>IF(AF53="","",VLOOKUP(AF53,'シフト記号表（勤務時間帯）'!$C$6:$U$35,19,FALSE))</f>
        <v/>
      </c>
      <c r="AG55" s="218" t="str">
        <f>IF(AG53="","",VLOOKUP(AG53,'シフト記号表（勤務時間帯）'!$C$6:$U$35,19,FALSE))</f>
        <v/>
      </c>
      <c r="AH55" s="219" t="str">
        <f>IF(AH53="","",VLOOKUP(AH53,'シフト記号表（勤務時間帯）'!$C$6:$U$35,19,FALSE))</f>
        <v/>
      </c>
      <c r="AI55" s="219" t="str">
        <f>IF(AI53="","",VLOOKUP(AI53,'シフト記号表（勤務時間帯）'!$C$6:$U$35,19,FALSE))</f>
        <v/>
      </c>
      <c r="AJ55" s="219" t="str">
        <f>IF(AJ53="","",VLOOKUP(AJ53,'シフト記号表（勤務時間帯）'!$C$6:$U$35,19,FALSE))</f>
        <v/>
      </c>
      <c r="AK55" s="219" t="str">
        <f>IF(AK53="","",VLOOKUP(AK53,'シフト記号表（勤務時間帯）'!$C$6:$U$35,19,FALSE))</f>
        <v/>
      </c>
      <c r="AL55" s="219" t="str">
        <f>IF(AL53="","",VLOOKUP(AL53,'シフト記号表（勤務時間帯）'!$C$6:$U$35,19,FALSE))</f>
        <v/>
      </c>
      <c r="AM55" s="220" t="str">
        <f>IF(AM53="","",VLOOKUP(AM53,'シフト記号表（勤務時間帯）'!$C$6:$U$35,19,FALSE))</f>
        <v/>
      </c>
      <c r="AN55" s="218" t="str">
        <f>IF(AN53="","",VLOOKUP(AN53,'シフト記号表（勤務時間帯）'!$C$6:$U$35,19,FALSE))</f>
        <v/>
      </c>
      <c r="AO55" s="219" t="str">
        <f>IF(AO53="","",VLOOKUP(AO53,'シフト記号表（勤務時間帯）'!$C$6:$U$35,19,FALSE))</f>
        <v/>
      </c>
      <c r="AP55" s="219" t="str">
        <f>IF(AP53="","",VLOOKUP(AP53,'シフト記号表（勤務時間帯）'!$C$6:$U$35,19,FALSE))</f>
        <v/>
      </c>
      <c r="AQ55" s="219" t="str">
        <f>IF(AQ53="","",VLOOKUP(AQ53,'シフト記号表（勤務時間帯）'!$C$6:$U$35,19,FALSE))</f>
        <v/>
      </c>
      <c r="AR55" s="219" t="str">
        <f>IF(AR53="","",VLOOKUP(AR53,'シフト記号表（勤務時間帯）'!$C$6:$U$35,19,FALSE))</f>
        <v/>
      </c>
      <c r="AS55" s="219" t="str">
        <f>IF(AS53="","",VLOOKUP(AS53,'シフト記号表（勤務時間帯）'!$C$6:$U$35,19,FALSE))</f>
        <v/>
      </c>
      <c r="AT55" s="220" t="str">
        <f>IF(AT53="","",VLOOKUP(AT53,'シフト記号表（勤務時間帯）'!$C$6:$U$35,19,FALSE))</f>
        <v/>
      </c>
      <c r="AU55" s="218" t="str">
        <f>IF(AU53="","",VLOOKUP(AU53,'シフト記号表（勤務時間帯）'!$C$6:$U$35,19,FALSE))</f>
        <v/>
      </c>
      <c r="AV55" s="219" t="str">
        <f>IF(AV53="","",VLOOKUP(AV53,'シフト記号表（勤務時間帯）'!$C$6:$U$35,19,FALSE))</f>
        <v/>
      </c>
      <c r="AW55" s="219" t="str">
        <f>IF(AW53="","",VLOOKUP(AW53,'シフト記号表（勤務時間帯）'!$C$6:$U$35,19,FALSE))</f>
        <v/>
      </c>
      <c r="AX55" s="656">
        <f>IF($BB$3="４週",SUM(S55:AT55),IF($BB$3="暦月",SUM(S55:AW55),""))</f>
        <v>0</v>
      </c>
      <c r="AY55" s="657"/>
      <c r="AZ55" s="658">
        <f>IF($BB$3="４週",AX55/4,IF($BB$3="暦月",'勤務表（職員14～100名用）'!AX55/('勤務表（職員14～100名用）'!#REF!/7),""))</f>
        <v>0</v>
      </c>
      <c r="BA55" s="659"/>
      <c r="BB55" s="702"/>
      <c r="BC55" s="606"/>
      <c r="BD55" s="606"/>
      <c r="BE55" s="606"/>
      <c r="BF55" s="607"/>
    </row>
    <row r="56" spans="2:58" ht="20.25" customHeight="1" x14ac:dyDescent="0.15">
      <c r="B56" s="686">
        <f>B53+1</f>
        <v>13</v>
      </c>
      <c r="C56" s="706"/>
      <c r="D56" s="707"/>
      <c r="E56" s="708"/>
      <c r="F56" s="110"/>
      <c r="G56" s="592"/>
      <c r="H56" s="595"/>
      <c r="I56" s="596"/>
      <c r="J56" s="596"/>
      <c r="K56" s="597"/>
      <c r="L56" s="599"/>
      <c r="M56" s="600"/>
      <c r="N56" s="600"/>
      <c r="O56" s="601"/>
      <c r="P56" s="608" t="s">
        <v>147</v>
      </c>
      <c r="Q56" s="609"/>
      <c r="R56" s="610"/>
      <c r="S56" s="212"/>
      <c r="T56" s="213"/>
      <c r="U56" s="213"/>
      <c r="V56" s="213"/>
      <c r="W56" s="213"/>
      <c r="X56" s="213"/>
      <c r="Y56" s="214"/>
      <c r="Z56" s="212"/>
      <c r="AA56" s="213"/>
      <c r="AB56" s="213"/>
      <c r="AC56" s="213"/>
      <c r="AD56" s="213"/>
      <c r="AE56" s="213"/>
      <c r="AF56" s="214"/>
      <c r="AG56" s="212"/>
      <c r="AH56" s="213"/>
      <c r="AI56" s="213"/>
      <c r="AJ56" s="213"/>
      <c r="AK56" s="213"/>
      <c r="AL56" s="213"/>
      <c r="AM56" s="214"/>
      <c r="AN56" s="212"/>
      <c r="AO56" s="213"/>
      <c r="AP56" s="213"/>
      <c r="AQ56" s="213"/>
      <c r="AR56" s="213"/>
      <c r="AS56" s="213"/>
      <c r="AT56" s="214"/>
      <c r="AU56" s="212"/>
      <c r="AV56" s="213"/>
      <c r="AW56" s="213"/>
      <c r="AX56" s="806"/>
      <c r="AY56" s="807"/>
      <c r="AZ56" s="808"/>
      <c r="BA56" s="809"/>
      <c r="BB56" s="641"/>
      <c r="BC56" s="600"/>
      <c r="BD56" s="600"/>
      <c r="BE56" s="600"/>
      <c r="BF56" s="601"/>
    </row>
    <row r="57" spans="2:58" ht="20.25" customHeight="1" x14ac:dyDescent="0.15">
      <c r="B57" s="686"/>
      <c r="C57" s="706"/>
      <c r="D57" s="707"/>
      <c r="E57" s="708"/>
      <c r="F57" s="102"/>
      <c r="G57" s="593"/>
      <c r="H57" s="598"/>
      <c r="I57" s="596"/>
      <c r="J57" s="596"/>
      <c r="K57" s="597"/>
      <c r="L57" s="602"/>
      <c r="M57" s="603"/>
      <c r="N57" s="603"/>
      <c r="O57" s="604"/>
      <c r="P57" s="646" t="s">
        <v>150</v>
      </c>
      <c r="Q57" s="647"/>
      <c r="R57" s="648"/>
      <c r="S57" s="215" t="str">
        <f>IF(S56="","",VLOOKUP(S56,'シフト記号表（勤務時間帯）'!$C$6:$K$35,9,FALSE))</f>
        <v/>
      </c>
      <c r="T57" s="216" t="str">
        <f>IF(T56="","",VLOOKUP(T56,'シフト記号表（勤務時間帯）'!$C$6:$K$35,9,FALSE))</f>
        <v/>
      </c>
      <c r="U57" s="216" t="str">
        <f>IF(U56="","",VLOOKUP(U56,'シフト記号表（勤務時間帯）'!$C$6:$K$35,9,FALSE))</f>
        <v/>
      </c>
      <c r="V57" s="216" t="str">
        <f>IF(V56="","",VLOOKUP(V56,'シフト記号表（勤務時間帯）'!$C$6:$K$35,9,FALSE))</f>
        <v/>
      </c>
      <c r="W57" s="216" t="str">
        <f>IF(W56="","",VLOOKUP(W56,'シフト記号表（勤務時間帯）'!$C$6:$K$35,9,FALSE))</f>
        <v/>
      </c>
      <c r="X57" s="216" t="str">
        <f>IF(X56="","",VLOOKUP(X56,'シフト記号表（勤務時間帯）'!$C$6:$K$35,9,FALSE))</f>
        <v/>
      </c>
      <c r="Y57" s="217" t="str">
        <f>IF(Y56="","",VLOOKUP(Y56,'シフト記号表（勤務時間帯）'!$C$6:$K$35,9,FALSE))</f>
        <v/>
      </c>
      <c r="Z57" s="215" t="str">
        <f>IF(Z56="","",VLOOKUP(Z56,'シフト記号表（勤務時間帯）'!$C$6:$K$35,9,FALSE))</f>
        <v/>
      </c>
      <c r="AA57" s="216" t="str">
        <f>IF(AA56="","",VLOOKUP(AA56,'シフト記号表（勤務時間帯）'!$C$6:$K$35,9,FALSE))</f>
        <v/>
      </c>
      <c r="AB57" s="216" t="str">
        <f>IF(AB56="","",VLOOKUP(AB56,'シフト記号表（勤務時間帯）'!$C$6:$K$35,9,FALSE))</f>
        <v/>
      </c>
      <c r="AC57" s="216" t="str">
        <f>IF(AC56="","",VLOOKUP(AC56,'シフト記号表（勤務時間帯）'!$C$6:$K$35,9,FALSE))</f>
        <v/>
      </c>
      <c r="AD57" s="216" t="str">
        <f>IF(AD56="","",VLOOKUP(AD56,'シフト記号表（勤務時間帯）'!$C$6:$K$35,9,FALSE))</f>
        <v/>
      </c>
      <c r="AE57" s="216" t="str">
        <f>IF(AE56="","",VLOOKUP(AE56,'シフト記号表（勤務時間帯）'!$C$6:$K$35,9,FALSE))</f>
        <v/>
      </c>
      <c r="AF57" s="217" t="str">
        <f>IF(AF56="","",VLOOKUP(AF56,'シフト記号表（勤務時間帯）'!$C$6:$K$35,9,FALSE))</f>
        <v/>
      </c>
      <c r="AG57" s="215" t="str">
        <f>IF(AG56="","",VLOOKUP(AG56,'シフト記号表（勤務時間帯）'!$C$6:$K$35,9,FALSE))</f>
        <v/>
      </c>
      <c r="AH57" s="216" t="str">
        <f>IF(AH56="","",VLOOKUP(AH56,'シフト記号表（勤務時間帯）'!$C$6:$K$35,9,FALSE))</f>
        <v/>
      </c>
      <c r="AI57" s="216" t="str">
        <f>IF(AI56="","",VLOOKUP(AI56,'シフト記号表（勤務時間帯）'!$C$6:$K$35,9,FALSE))</f>
        <v/>
      </c>
      <c r="AJ57" s="216" t="str">
        <f>IF(AJ56="","",VLOOKUP(AJ56,'シフト記号表（勤務時間帯）'!$C$6:$K$35,9,FALSE))</f>
        <v/>
      </c>
      <c r="AK57" s="216" t="str">
        <f>IF(AK56="","",VLOOKUP(AK56,'シフト記号表（勤務時間帯）'!$C$6:$K$35,9,FALSE))</f>
        <v/>
      </c>
      <c r="AL57" s="216" t="str">
        <f>IF(AL56="","",VLOOKUP(AL56,'シフト記号表（勤務時間帯）'!$C$6:$K$35,9,FALSE))</f>
        <v/>
      </c>
      <c r="AM57" s="217" t="str">
        <f>IF(AM56="","",VLOOKUP(AM56,'シフト記号表（勤務時間帯）'!$C$6:$K$35,9,FALSE))</f>
        <v/>
      </c>
      <c r="AN57" s="215" t="str">
        <f>IF(AN56="","",VLOOKUP(AN56,'シフト記号表（勤務時間帯）'!$C$6:$K$35,9,FALSE))</f>
        <v/>
      </c>
      <c r="AO57" s="216" t="str">
        <f>IF(AO56="","",VLOOKUP(AO56,'シフト記号表（勤務時間帯）'!$C$6:$K$35,9,FALSE))</f>
        <v/>
      </c>
      <c r="AP57" s="216" t="str">
        <f>IF(AP56="","",VLOOKUP(AP56,'シフト記号表（勤務時間帯）'!$C$6:$K$35,9,FALSE))</f>
        <v/>
      </c>
      <c r="AQ57" s="216" t="str">
        <f>IF(AQ56="","",VLOOKUP(AQ56,'シフト記号表（勤務時間帯）'!$C$6:$K$35,9,FALSE))</f>
        <v/>
      </c>
      <c r="AR57" s="216" t="str">
        <f>IF(AR56="","",VLOOKUP(AR56,'シフト記号表（勤務時間帯）'!$C$6:$K$35,9,FALSE))</f>
        <v/>
      </c>
      <c r="AS57" s="216" t="str">
        <f>IF(AS56="","",VLOOKUP(AS56,'シフト記号表（勤務時間帯）'!$C$6:$K$35,9,FALSE))</f>
        <v/>
      </c>
      <c r="AT57" s="217" t="str">
        <f>IF(AT56="","",VLOOKUP(AT56,'シフト記号表（勤務時間帯）'!$C$6:$K$35,9,FALSE))</f>
        <v/>
      </c>
      <c r="AU57" s="215" t="str">
        <f>IF(AU56="","",VLOOKUP(AU56,'シフト記号表（勤務時間帯）'!$C$6:$K$35,9,FALSE))</f>
        <v/>
      </c>
      <c r="AV57" s="216" t="str">
        <f>IF(AV56="","",VLOOKUP(AV56,'シフト記号表（勤務時間帯）'!$C$6:$K$35,9,FALSE))</f>
        <v/>
      </c>
      <c r="AW57" s="216" t="str">
        <f>IF(AW56="","",VLOOKUP(AW56,'シフト記号表（勤務時間帯）'!$C$6:$K$35,9,FALSE))</f>
        <v/>
      </c>
      <c r="AX57" s="649">
        <f>IF($BB$3="４週",SUM(S57:AT57),IF($BB$3="暦月",SUM(S57:AW57),""))</f>
        <v>0</v>
      </c>
      <c r="AY57" s="650"/>
      <c r="AZ57" s="651">
        <f>IF($BB$3="４週",AX57/4,IF($BB$3="暦月",'勤務表（職員14～100名用）'!AX57/('勤務表（職員14～100名用）'!#REF!/7),""))</f>
        <v>0</v>
      </c>
      <c r="BA57" s="652"/>
      <c r="BB57" s="642"/>
      <c r="BC57" s="603"/>
      <c r="BD57" s="603"/>
      <c r="BE57" s="603"/>
      <c r="BF57" s="604"/>
    </row>
    <row r="58" spans="2:58" ht="20.25" customHeight="1" x14ac:dyDescent="0.15">
      <c r="B58" s="686"/>
      <c r="C58" s="709"/>
      <c r="D58" s="710"/>
      <c r="E58" s="711"/>
      <c r="F58" s="221">
        <f>C56</f>
        <v>0</v>
      </c>
      <c r="G58" s="594"/>
      <c r="H58" s="598"/>
      <c r="I58" s="596"/>
      <c r="J58" s="596"/>
      <c r="K58" s="597"/>
      <c r="L58" s="605"/>
      <c r="M58" s="606"/>
      <c r="N58" s="606"/>
      <c r="O58" s="607"/>
      <c r="P58" s="683" t="s">
        <v>151</v>
      </c>
      <c r="Q58" s="684"/>
      <c r="R58" s="685"/>
      <c r="S58" s="218" t="str">
        <f>IF(S56="","",VLOOKUP(S56,'シフト記号表（勤務時間帯）'!$C$6:$U$35,19,FALSE))</f>
        <v/>
      </c>
      <c r="T58" s="219" t="str">
        <f>IF(T56="","",VLOOKUP(T56,'シフト記号表（勤務時間帯）'!$C$6:$U$35,19,FALSE))</f>
        <v/>
      </c>
      <c r="U58" s="219" t="str">
        <f>IF(U56="","",VLOOKUP(U56,'シフト記号表（勤務時間帯）'!$C$6:$U$35,19,FALSE))</f>
        <v/>
      </c>
      <c r="V58" s="219" t="str">
        <f>IF(V56="","",VLOOKUP(V56,'シフト記号表（勤務時間帯）'!$C$6:$U$35,19,FALSE))</f>
        <v/>
      </c>
      <c r="W58" s="219" t="str">
        <f>IF(W56="","",VLOOKUP(W56,'シフト記号表（勤務時間帯）'!$C$6:$U$35,19,FALSE))</f>
        <v/>
      </c>
      <c r="X58" s="219" t="str">
        <f>IF(X56="","",VLOOKUP(X56,'シフト記号表（勤務時間帯）'!$C$6:$U$35,19,FALSE))</f>
        <v/>
      </c>
      <c r="Y58" s="220" t="str">
        <f>IF(Y56="","",VLOOKUP(Y56,'シフト記号表（勤務時間帯）'!$C$6:$U$35,19,FALSE))</f>
        <v/>
      </c>
      <c r="Z58" s="218" t="str">
        <f>IF(Z56="","",VLOOKUP(Z56,'シフト記号表（勤務時間帯）'!$C$6:$U$35,19,FALSE))</f>
        <v/>
      </c>
      <c r="AA58" s="219" t="str">
        <f>IF(AA56="","",VLOOKUP(AA56,'シフト記号表（勤務時間帯）'!$C$6:$U$35,19,FALSE))</f>
        <v/>
      </c>
      <c r="AB58" s="219" t="str">
        <f>IF(AB56="","",VLOOKUP(AB56,'シフト記号表（勤務時間帯）'!$C$6:$U$35,19,FALSE))</f>
        <v/>
      </c>
      <c r="AC58" s="219" t="str">
        <f>IF(AC56="","",VLOOKUP(AC56,'シフト記号表（勤務時間帯）'!$C$6:$U$35,19,FALSE))</f>
        <v/>
      </c>
      <c r="AD58" s="219" t="str">
        <f>IF(AD56="","",VLOOKUP(AD56,'シフト記号表（勤務時間帯）'!$C$6:$U$35,19,FALSE))</f>
        <v/>
      </c>
      <c r="AE58" s="219" t="str">
        <f>IF(AE56="","",VLOOKUP(AE56,'シフト記号表（勤務時間帯）'!$C$6:$U$35,19,FALSE))</f>
        <v/>
      </c>
      <c r="AF58" s="220" t="str">
        <f>IF(AF56="","",VLOOKUP(AF56,'シフト記号表（勤務時間帯）'!$C$6:$U$35,19,FALSE))</f>
        <v/>
      </c>
      <c r="AG58" s="218" t="str">
        <f>IF(AG56="","",VLOOKUP(AG56,'シフト記号表（勤務時間帯）'!$C$6:$U$35,19,FALSE))</f>
        <v/>
      </c>
      <c r="AH58" s="219" t="str">
        <f>IF(AH56="","",VLOOKUP(AH56,'シフト記号表（勤務時間帯）'!$C$6:$U$35,19,FALSE))</f>
        <v/>
      </c>
      <c r="AI58" s="219" t="str">
        <f>IF(AI56="","",VLOOKUP(AI56,'シフト記号表（勤務時間帯）'!$C$6:$U$35,19,FALSE))</f>
        <v/>
      </c>
      <c r="AJ58" s="219" t="str">
        <f>IF(AJ56="","",VLOOKUP(AJ56,'シフト記号表（勤務時間帯）'!$C$6:$U$35,19,FALSE))</f>
        <v/>
      </c>
      <c r="AK58" s="219" t="str">
        <f>IF(AK56="","",VLOOKUP(AK56,'シフト記号表（勤務時間帯）'!$C$6:$U$35,19,FALSE))</f>
        <v/>
      </c>
      <c r="AL58" s="219" t="str">
        <f>IF(AL56="","",VLOOKUP(AL56,'シフト記号表（勤務時間帯）'!$C$6:$U$35,19,FALSE))</f>
        <v/>
      </c>
      <c r="AM58" s="220" t="str">
        <f>IF(AM56="","",VLOOKUP(AM56,'シフト記号表（勤務時間帯）'!$C$6:$U$35,19,FALSE))</f>
        <v/>
      </c>
      <c r="AN58" s="218" t="str">
        <f>IF(AN56="","",VLOOKUP(AN56,'シフト記号表（勤務時間帯）'!$C$6:$U$35,19,FALSE))</f>
        <v/>
      </c>
      <c r="AO58" s="219" t="str">
        <f>IF(AO56="","",VLOOKUP(AO56,'シフト記号表（勤務時間帯）'!$C$6:$U$35,19,FALSE))</f>
        <v/>
      </c>
      <c r="AP58" s="219" t="str">
        <f>IF(AP56="","",VLOOKUP(AP56,'シフト記号表（勤務時間帯）'!$C$6:$U$35,19,FALSE))</f>
        <v/>
      </c>
      <c r="AQ58" s="219" t="str">
        <f>IF(AQ56="","",VLOOKUP(AQ56,'シフト記号表（勤務時間帯）'!$C$6:$U$35,19,FALSE))</f>
        <v/>
      </c>
      <c r="AR58" s="219" t="str">
        <f>IF(AR56="","",VLOOKUP(AR56,'シフト記号表（勤務時間帯）'!$C$6:$U$35,19,FALSE))</f>
        <v/>
      </c>
      <c r="AS58" s="219" t="str">
        <f>IF(AS56="","",VLOOKUP(AS56,'シフト記号表（勤務時間帯）'!$C$6:$U$35,19,FALSE))</f>
        <v/>
      </c>
      <c r="AT58" s="220" t="str">
        <f>IF(AT56="","",VLOOKUP(AT56,'シフト記号表（勤務時間帯）'!$C$6:$U$35,19,FALSE))</f>
        <v/>
      </c>
      <c r="AU58" s="218" t="str">
        <f>IF(AU56="","",VLOOKUP(AU56,'シフト記号表（勤務時間帯）'!$C$6:$U$35,19,FALSE))</f>
        <v/>
      </c>
      <c r="AV58" s="219" t="str">
        <f>IF(AV56="","",VLOOKUP(AV56,'シフト記号表（勤務時間帯）'!$C$6:$U$35,19,FALSE))</f>
        <v/>
      </c>
      <c r="AW58" s="219" t="str">
        <f>IF(AW56="","",VLOOKUP(AW56,'シフト記号表（勤務時間帯）'!$C$6:$U$35,19,FALSE))</f>
        <v/>
      </c>
      <c r="AX58" s="656">
        <f>IF($BB$3="４週",SUM(S58:AT58),IF($BB$3="暦月",SUM(S58:AW58),""))</f>
        <v>0</v>
      </c>
      <c r="AY58" s="657"/>
      <c r="AZ58" s="658">
        <f>IF($BB$3="４週",AX58/4,IF($BB$3="暦月",'勤務表（職員14～100名用）'!AX58/('勤務表（職員14～100名用）'!#REF!/7),""))</f>
        <v>0</v>
      </c>
      <c r="BA58" s="659"/>
      <c r="BB58" s="702"/>
      <c r="BC58" s="606"/>
      <c r="BD58" s="606"/>
      <c r="BE58" s="606"/>
      <c r="BF58" s="607"/>
    </row>
    <row r="59" spans="2:58" ht="20.25" customHeight="1" x14ac:dyDescent="0.15">
      <c r="B59" s="814">
        <f>B56+1</f>
        <v>14</v>
      </c>
      <c r="C59" s="706"/>
      <c r="D59" s="707"/>
      <c r="E59" s="708"/>
      <c r="F59" s="222"/>
      <c r="G59" s="815"/>
      <c r="H59" s="816"/>
      <c r="I59" s="817"/>
      <c r="J59" s="817"/>
      <c r="K59" s="818"/>
      <c r="L59" s="602"/>
      <c r="M59" s="603"/>
      <c r="N59" s="603"/>
      <c r="O59" s="604"/>
      <c r="P59" s="819" t="s">
        <v>147</v>
      </c>
      <c r="Q59" s="820"/>
      <c r="R59" s="821"/>
      <c r="S59" s="212"/>
      <c r="T59" s="213"/>
      <c r="U59" s="213"/>
      <c r="V59" s="213"/>
      <c r="W59" s="213"/>
      <c r="X59" s="213"/>
      <c r="Y59" s="214"/>
      <c r="Z59" s="212"/>
      <c r="AA59" s="213"/>
      <c r="AB59" s="213"/>
      <c r="AC59" s="213"/>
      <c r="AD59" s="213"/>
      <c r="AE59" s="213"/>
      <c r="AF59" s="214"/>
      <c r="AG59" s="212"/>
      <c r="AH59" s="213"/>
      <c r="AI59" s="213"/>
      <c r="AJ59" s="213"/>
      <c r="AK59" s="213"/>
      <c r="AL59" s="213"/>
      <c r="AM59" s="214"/>
      <c r="AN59" s="212"/>
      <c r="AO59" s="213"/>
      <c r="AP59" s="213"/>
      <c r="AQ59" s="213"/>
      <c r="AR59" s="213"/>
      <c r="AS59" s="213"/>
      <c r="AT59" s="214"/>
      <c r="AU59" s="212"/>
      <c r="AV59" s="213"/>
      <c r="AW59" s="213"/>
      <c r="AX59" s="810"/>
      <c r="AY59" s="811"/>
      <c r="AZ59" s="812"/>
      <c r="BA59" s="813"/>
      <c r="BB59" s="642"/>
      <c r="BC59" s="603"/>
      <c r="BD59" s="603"/>
      <c r="BE59" s="603"/>
      <c r="BF59" s="604"/>
    </row>
    <row r="60" spans="2:58" ht="20.25" customHeight="1" x14ac:dyDescent="0.15">
      <c r="B60" s="686"/>
      <c r="C60" s="706"/>
      <c r="D60" s="707"/>
      <c r="E60" s="708"/>
      <c r="F60" s="102"/>
      <c r="G60" s="593"/>
      <c r="H60" s="598"/>
      <c r="I60" s="596"/>
      <c r="J60" s="596"/>
      <c r="K60" s="597"/>
      <c r="L60" s="602"/>
      <c r="M60" s="603"/>
      <c r="N60" s="603"/>
      <c r="O60" s="604"/>
      <c r="P60" s="646" t="s">
        <v>150</v>
      </c>
      <c r="Q60" s="647"/>
      <c r="R60" s="648"/>
      <c r="S60" s="215" t="str">
        <f>IF(S59="","",VLOOKUP(S59,'シフト記号表（勤務時間帯）'!$C$6:$K$35,9,FALSE))</f>
        <v/>
      </c>
      <c r="T60" s="216" t="str">
        <f>IF(T59="","",VLOOKUP(T59,'シフト記号表（勤務時間帯）'!$C$6:$K$35,9,FALSE))</f>
        <v/>
      </c>
      <c r="U60" s="216" t="str">
        <f>IF(U59="","",VLOOKUP(U59,'シフト記号表（勤務時間帯）'!$C$6:$K$35,9,FALSE))</f>
        <v/>
      </c>
      <c r="V60" s="216" t="str">
        <f>IF(V59="","",VLOOKUP(V59,'シフト記号表（勤務時間帯）'!$C$6:$K$35,9,FALSE))</f>
        <v/>
      </c>
      <c r="W60" s="216" t="str">
        <f>IF(W59="","",VLOOKUP(W59,'シフト記号表（勤務時間帯）'!$C$6:$K$35,9,FALSE))</f>
        <v/>
      </c>
      <c r="X60" s="216" t="str">
        <f>IF(X59="","",VLOOKUP(X59,'シフト記号表（勤務時間帯）'!$C$6:$K$35,9,FALSE))</f>
        <v/>
      </c>
      <c r="Y60" s="217" t="str">
        <f>IF(Y59="","",VLOOKUP(Y59,'シフト記号表（勤務時間帯）'!$C$6:$K$35,9,FALSE))</f>
        <v/>
      </c>
      <c r="Z60" s="215" t="str">
        <f>IF(Z59="","",VLOOKUP(Z59,'シフト記号表（勤務時間帯）'!$C$6:$K$35,9,FALSE))</f>
        <v/>
      </c>
      <c r="AA60" s="216" t="str">
        <f>IF(AA59="","",VLOOKUP(AA59,'シフト記号表（勤務時間帯）'!$C$6:$K$35,9,FALSE))</f>
        <v/>
      </c>
      <c r="AB60" s="216" t="str">
        <f>IF(AB59="","",VLOOKUP(AB59,'シフト記号表（勤務時間帯）'!$C$6:$K$35,9,FALSE))</f>
        <v/>
      </c>
      <c r="AC60" s="216" t="str">
        <f>IF(AC59="","",VLOOKUP(AC59,'シフト記号表（勤務時間帯）'!$C$6:$K$35,9,FALSE))</f>
        <v/>
      </c>
      <c r="AD60" s="216" t="str">
        <f>IF(AD59="","",VLOOKUP(AD59,'シフト記号表（勤務時間帯）'!$C$6:$K$35,9,FALSE))</f>
        <v/>
      </c>
      <c r="AE60" s="216" t="str">
        <f>IF(AE59="","",VLOOKUP(AE59,'シフト記号表（勤務時間帯）'!$C$6:$K$35,9,FALSE))</f>
        <v/>
      </c>
      <c r="AF60" s="217" t="str">
        <f>IF(AF59="","",VLOOKUP(AF59,'シフト記号表（勤務時間帯）'!$C$6:$K$35,9,FALSE))</f>
        <v/>
      </c>
      <c r="AG60" s="215" t="str">
        <f>IF(AG59="","",VLOOKUP(AG59,'シフト記号表（勤務時間帯）'!$C$6:$K$35,9,FALSE))</f>
        <v/>
      </c>
      <c r="AH60" s="216" t="str">
        <f>IF(AH59="","",VLOOKUP(AH59,'シフト記号表（勤務時間帯）'!$C$6:$K$35,9,FALSE))</f>
        <v/>
      </c>
      <c r="AI60" s="216" t="str">
        <f>IF(AI59="","",VLOOKUP(AI59,'シフト記号表（勤務時間帯）'!$C$6:$K$35,9,FALSE))</f>
        <v/>
      </c>
      <c r="AJ60" s="216" t="str">
        <f>IF(AJ59="","",VLOOKUP(AJ59,'シフト記号表（勤務時間帯）'!$C$6:$K$35,9,FALSE))</f>
        <v/>
      </c>
      <c r="AK60" s="216" t="str">
        <f>IF(AK59="","",VLOOKUP(AK59,'シフト記号表（勤務時間帯）'!$C$6:$K$35,9,FALSE))</f>
        <v/>
      </c>
      <c r="AL60" s="216" t="str">
        <f>IF(AL59="","",VLOOKUP(AL59,'シフト記号表（勤務時間帯）'!$C$6:$K$35,9,FALSE))</f>
        <v/>
      </c>
      <c r="AM60" s="217" t="str">
        <f>IF(AM59="","",VLOOKUP(AM59,'シフト記号表（勤務時間帯）'!$C$6:$K$35,9,FALSE))</f>
        <v/>
      </c>
      <c r="AN60" s="215" t="str">
        <f>IF(AN59="","",VLOOKUP(AN59,'シフト記号表（勤務時間帯）'!$C$6:$K$35,9,FALSE))</f>
        <v/>
      </c>
      <c r="AO60" s="216" t="str">
        <f>IF(AO59="","",VLOOKUP(AO59,'シフト記号表（勤務時間帯）'!$C$6:$K$35,9,FALSE))</f>
        <v/>
      </c>
      <c r="AP60" s="216" t="str">
        <f>IF(AP59="","",VLOOKUP(AP59,'シフト記号表（勤務時間帯）'!$C$6:$K$35,9,FALSE))</f>
        <v/>
      </c>
      <c r="AQ60" s="216" t="str">
        <f>IF(AQ59="","",VLOOKUP(AQ59,'シフト記号表（勤務時間帯）'!$C$6:$K$35,9,FALSE))</f>
        <v/>
      </c>
      <c r="AR60" s="216" t="str">
        <f>IF(AR59="","",VLOOKUP(AR59,'シフト記号表（勤務時間帯）'!$C$6:$K$35,9,FALSE))</f>
        <v/>
      </c>
      <c r="AS60" s="216" t="str">
        <f>IF(AS59="","",VLOOKUP(AS59,'シフト記号表（勤務時間帯）'!$C$6:$K$35,9,FALSE))</f>
        <v/>
      </c>
      <c r="AT60" s="217" t="str">
        <f>IF(AT59="","",VLOOKUP(AT59,'シフト記号表（勤務時間帯）'!$C$6:$K$35,9,FALSE))</f>
        <v/>
      </c>
      <c r="AU60" s="215" t="str">
        <f>IF(AU59="","",VLOOKUP(AU59,'シフト記号表（勤務時間帯）'!$C$6:$K$35,9,FALSE))</f>
        <v/>
      </c>
      <c r="AV60" s="216" t="str">
        <f>IF(AV59="","",VLOOKUP(AV59,'シフト記号表（勤務時間帯）'!$C$6:$K$35,9,FALSE))</f>
        <v/>
      </c>
      <c r="AW60" s="216" t="str">
        <f>IF(AW59="","",VLOOKUP(AW59,'シフト記号表（勤務時間帯）'!$C$6:$K$35,9,FALSE))</f>
        <v/>
      </c>
      <c r="AX60" s="649">
        <f>IF($BB$3="４週",SUM(S60:AT60),IF($BB$3="暦月",SUM(S60:AW60),""))</f>
        <v>0</v>
      </c>
      <c r="AY60" s="650"/>
      <c r="AZ60" s="651">
        <f>IF($BB$3="４週",AX60/4,IF($BB$3="暦月",'勤務表（職員14～100名用）'!AX60/('勤務表（職員14～100名用）'!#REF!/7),""))</f>
        <v>0</v>
      </c>
      <c r="BA60" s="652"/>
      <c r="BB60" s="642"/>
      <c r="BC60" s="603"/>
      <c r="BD60" s="603"/>
      <c r="BE60" s="603"/>
      <c r="BF60" s="604"/>
    </row>
    <row r="61" spans="2:58" ht="20.25" customHeight="1" x14ac:dyDescent="0.15">
      <c r="B61" s="686"/>
      <c r="C61" s="709"/>
      <c r="D61" s="710"/>
      <c r="E61" s="711"/>
      <c r="F61" s="221">
        <f>C59</f>
        <v>0</v>
      </c>
      <c r="G61" s="594"/>
      <c r="H61" s="598"/>
      <c r="I61" s="596"/>
      <c r="J61" s="596"/>
      <c r="K61" s="597"/>
      <c r="L61" s="605"/>
      <c r="M61" s="606"/>
      <c r="N61" s="606"/>
      <c r="O61" s="607"/>
      <c r="P61" s="683" t="s">
        <v>151</v>
      </c>
      <c r="Q61" s="684"/>
      <c r="R61" s="685"/>
      <c r="S61" s="218" t="str">
        <f>IF(S59="","",VLOOKUP(S59,'シフト記号表（勤務時間帯）'!$C$6:$U$35,19,FALSE))</f>
        <v/>
      </c>
      <c r="T61" s="219" t="str">
        <f>IF(T59="","",VLOOKUP(T59,'シフト記号表（勤務時間帯）'!$C$6:$U$35,19,FALSE))</f>
        <v/>
      </c>
      <c r="U61" s="219" t="str">
        <f>IF(U59="","",VLOOKUP(U59,'シフト記号表（勤務時間帯）'!$C$6:$U$35,19,FALSE))</f>
        <v/>
      </c>
      <c r="V61" s="219" t="str">
        <f>IF(V59="","",VLOOKUP(V59,'シフト記号表（勤務時間帯）'!$C$6:$U$35,19,FALSE))</f>
        <v/>
      </c>
      <c r="W61" s="219" t="str">
        <f>IF(W59="","",VLOOKUP(W59,'シフト記号表（勤務時間帯）'!$C$6:$U$35,19,FALSE))</f>
        <v/>
      </c>
      <c r="X61" s="219" t="str">
        <f>IF(X59="","",VLOOKUP(X59,'シフト記号表（勤務時間帯）'!$C$6:$U$35,19,FALSE))</f>
        <v/>
      </c>
      <c r="Y61" s="220" t="str">
        <f>IF(Y59="","",VLOOKUP(Y59,'シフト記号表（勤務時間帯）'!$C$6:$U$35,19,FALSE))</f>
        <v/>
      </c>
      <c r="Z61" s="218" t="str">
        <f>IF(Z59="","",VLOOKUP(Z59,'シフト記号表（勤務時間帯）'!$C$6:$U$35,19,FALSE))</f>
        <v/>
      </c>
      <c r="AA61" s="219" t="str">
        <f>IF(AA59="","",VLOOKUP(AA59,'シフト記号表（勤務時間帯）'!$C$6:$U$35,19,FALSE))</f>
        <v/>
      </c>
      <c r="AB61" s="219" t="str">
        <f>IF(AB59="","",VLOOKUP(AB59,'シフト記号表（勤務時間帯）'!$C$6:$U$35,19,FALSE))</f>
        <v/>
      </c>
      <c r="AC61" s="219" t="str">
        <f>IF(AC59="","",VLOOKUP(AC59,'シフト記号表（勤務時間帯）'!$C$6:$U$35,19,FALSE))</f>
        <v/>
      </c>
      <c r="AD61" s="219" t="str">
        <f>IF(AD59="","",VLOOKUP(AD59,'シフト記号表（勤務時間帯）'!$C$6:$U$35,19,FALSE))</f>
        <v/>
      </c>
      <c r="AE61" s="219" t="str">
        <f>IF(AE59="","",VLOOKUP(AE59,'シフト記号表（勤務時間帯）'!$C$6:$U$35,19,FALSE))</f>
        <v/>
      </c>
      <c r="AF61" s="220" t="str">
        <f>IF(AF59="","",VLOOKUP(AF59,'シフト記号表（勤務時間帯）'!$C$6:$U$35,19,FALSE))</f>
        <v/>
      </c>
      <c r="AG61" s="218" t="str">
        <f>IF(AG59="","",VLOOKUP(AG59,'シフト記号表（勤務時間帯）'!$C$6:$U$35,19,FALSE))</f>
        <v/>
      </c>
      <c r="AH61" s="219" t="str">
        <f>IF(AH59="","",VLOOKUP(AH59,'シフト記号表（勤務時間帯）'!$C$6:$U$35,19,FALSE))</f>
        <v/>
      </c>
      <c r="AI61" s="219" t="str">
        <f>IF(AI59="","",VLOOKUP(AI59,'シフト記号表（勤務時間帯）'!$C$6:$U$35,19,FALSE))</f>
        <v/>
      </c>
      <c r="AJ61" s="219" t="str">
        <f>IF(AJ59="","",VLOOKUP(AJ59,'シフト記号表（勤務時間帯）'!$C$6:$U$35,19,FALSE))</f>
        <v/>
      </c>
      <c r="AK61" s="219" t="str">
        <f>IF(AK59="","",VLOOKUP(AK59,'シフト記号表（勤務時間帯）'!$C$6:$U$35,19,FALSE))</f>
        <v/>
      </c>
      <c r="AL61" s="219" t="str">
        <f>IF(AL59="","",VLOOKUP(AL59,'シフト記号表（勤務時間帯）'!$C$6:$U$35,19,FALSE))</f>
        <v/>
      </c>
      <c r="AM61" s="220" t="str">
        <f>IF(AM59="","",VLOOKUP(AM59,'シフト記号表（勤務時間帯）'!$C$6:$U$35,19,FALSE))</f>
        <v/>
      </c>
      <c r="AN61" s="218" t="str">
        <f>IF(AN59="","",VLOOKUP(AN59,'シフト記号表（勤務時間帯）'!$C$6:$U$35,19,FALSE))</f>
        <v/>
      </c>
      <c r="AO61" s="219" t="str">
        <f>IF(AO59="","",VLOOKUP(AO59,'シフト記号表（勤務時間帯）'!$C$6:$U$35,19,FALSE))</f>
        <v/>
      </c>
      <c r="AP61" s="219" t="str">
        <f>IF(AP59="","",VLOOKUP(AP59,'シフト記号表（勤務時間帯）'!$C$6:$U$35,19,FALSE))</f>
        <v/>
      </c>
      <c r="AQ61" s="219" t="str">
        <f>IF(AQ59="","",VLOOKUP(AQ59,'シフト記号表（勤務時間帯）'!$C$6:$U$35,19,FALSE))</f>
        <v/>
      </c>
      <c r="AR61" s="219" t="str">
        <f>IF(AR59="","",VLOOKUP(AR59,'シフト記号表（勤務時間帯）'!$C$6:$U$35,19,FALSE))</f>
        <v/>
      </c>
      <c r="AS61" s="219" t="str">
        <f>IF(AS59="","",VLOOKUP(AS59,'シフト記号表（勤務時間帯）'!$C$6:$U$35,19,FALSE))</f>
        <v/>
      </c>
      <c r="AT61" s="220" t="str">
        <f>IF(AT59="","",VLOOKUP(AT59,'シフト記号表（勤務時間帯）'!$C$6:$U$35,19,FALSE))</f>
        <v/>
      </c>
      <c r="AU61" s="218" t="str">
        <f>IF(AU59="","",VLOOKUP(AU59,'シフト記号表（勤務時間帯）'!$C$6:$U$35,19,FALSE))</f>
        <v/>
      </c>
      <c r="AV61" s="219" t="str">
        <f>IF(AV59="","",VLOOKUP(AV59,'シフト記号表（勤務時間帯）'!$C$6:$U$35,19,FALSE))</f>
        <v/>
      </c>
      <c r="AW61" s="219" t="str">
        <f>IF(AW59="","",VLOOKUP(AW59,'シフト記号表（勤務時間帯）'!$C$6:$U$35,19,FALSE))</f>
        <v/>
      </c>
      <c r="AX61" s="656">
        <f>IF($BB$3="４週",SUM(S61:AT61),IF($BB$3="暦月",SUM(S61:AW61),""))</f>
        <v>0</v>
      </c>
      <c r="AY61" s="657"/>
      <c r="AZ61" s="658">
        <f>IF($BB$3="４週",AX61/4,IF($BB$3="暦月",'勤務表（職員14～100名用）'!AX61/('勤務表（職員14～100名用）'!#REF!/7),""))</f>
        <v>0</v>
      </c>
      <c r="BA61" s="659"/>
      <c r="BB61" s="702"/>
      <c r="BC61" s="606"/>
      <c r="BD61" s="606"/>
      <c r="BE61" s="606"/>
      <c r="BF61" s="607"/>
    </row>
    <row r="62" spans="2:58" ht="20.25" customHeight="1" x14ac:dyDescent="0.15">
      <c r="B62" s="686">
        <f>B59+1</f>
        <v>15</v>
      </c>
      <c r="C62" s="706"/>
      <c r="D62" s="707"/>
      <c r="E62" s="708"/>
      <c r="F62" s="110"/>
      <c r="G62" s="592"/>
      <c r="H62" s="595"/>
      <c r="I62" s="596"/>
      <c r="J62" s="596"/>
      <c r="K62" s="597"/>
      <c r="L62" s="599"/>
      <c r="M62" s="600"/>
      <c r="N62" s="600"/>
      <c r="O62" s="601"/>
      <c r="P62" s="608" t="s">
        <v>147</v>
      </c>
      <c r="Q62" s="609"/>
      <c r="R62" s="610"/>
      <c r="S62" s="212"/>
      <c r="T62" s="213"/>
      <c r="U62" s="213"/>
      <c r="V62" s="213"/>
      <c r="W62" s="213"/>
      <c r="X62" s="213"/>
      <c r="Y62" s="214"/>
      <c r="Z62" s="212"/>
      <c r="AA62" s="213"/>
      <c r="AB62" s="213"/>
      <c r="AC62" s="213"/>
      <c r="AD62" s="213"/>
      <c r="AE62" s="213"/>
      <c r="AF62" s="214"/>
      <c r="AG62" s="212"/>
      <c r="AH62" s="213"/>
      <c r="AI62" s="213"/>
      <c r="AJ62" s="213"/>
      <c r="AK62" s="213"/>
      <c r="AL62" s="213"/>
      <c r="AM62" s="214"/>
      <c r="AN62" s="212"/>
      <c r="AO62" s="213"/>
      <c r="AP62" s="213"/>
      <c r="AQ62" s="213"/>
      <c r="AR62" s="213"/>
      <c r="AS62" s="213"/>
      <c r="AT62" s="214"/>
      <c r="AU62" s="212"/>
      <c r="AV62" s="213"/>
      <c r="AW62" s="213"/>
      <c r="AX62" s="806"/>
      <c r="AY62" s="807"/>
      <c r="AZ62" s="808"/>
      <c r="BA62" s="809"/>
      <c r="BB62" s="641"/>
      <c r="BC62" s="600"/>
      <c r="BD62" s="600"/>
      <c r="BE62" s="600"/>
      <c r="BF62" s="601"/>
    </row>
    <row r="63" spans="2:58" ht="20.25" customHeight="1" x14ac:dyDescent="0.15">
      <c r="B63" s="686"/>
      <c r="C63" s="706"/>
      <c r="D63" s="707"/>
      <c r="E63" s="708"/>
      <c r="F63" s="102"/>
      <c r="G63" s="593"/>
      <c r="H63" s="598"/>
      <c r="I63" s="596"/>
      <c r="J63" s="596"/>
      <c r="K63" s="597"/>
      <c r="L63" s="602"/>
      <c r="M63" s="603"/>
      <c r="N63" s="603"/>
      <c r="O63" s="604"/>
      <c r="P63" s="646" t="s">
        <v>150</v>
      </c>
      <c r="Q63" s="647"/>
      <c r="R63" s="648"/>
      <c r="S63" s="215" t="str">
        <f>IF(S62="","",VLOOKUP(S62,'シフト記号表（勤務時間帯）'!$C$6:$K$35,9,FALSE))</f>
        <v/>
      </c>
      <c r="T63" s="216" t="str">
        <f>IF(T62="","",VLOOKUP(T62,'シフト記号表（勤務時間帯）'!$C$6:$K$35,9,FALSE))</f>
        <v/>
      </c>
      <c r="U63" s="216" t="str">
        <f>IF(U62="","",VLOOKUP(U62,'シフト記号表（勤務時間帯）'!$C$6:$K$35,9,FALSE))</f>
        <v/>
      </c>
      <c r="V63" s="216" t="str">
        <f>IF(V62="","",VLOOKUP(V62,'シフト記号表（勤務時間帯）'!$C$6:$K$35,9,FALSE))</f>
        <v/>
      </c>
      <c r="W63" s="216" t="str">
        <f>IF(W62="","",VLOOKUP(W62,'シフト記号表（勤務時間帯）'!$C$6:$K$35,9,FALSE))</f>
        <v/>
      </c>
      <c r="X63" s="216" t="str">
        <f>IF(X62="","",VLOOKUP(X62,'シフト記号表（勤務時間帯）'!$C$6:$K$35,9,FALSE))</f>
        <v/>
      </c>
      <c r="Y63" s="217" t="str">
        <f>IF(Y62="","",VLOOKUP(Y62,'シフト記号表（勤務時間帯）'!$C$6:$K$35,9,FALSE))</f>
        <v/>
      </c>
      <c r="Z63" s="215" t="str">
        <f>IF(Z62="","",VLOOKUP(Z62,'シフト記号表（勤務時間帯）'!$C$6:$K$35,9,FALSE))</f>
        <v/>
      </c>
      <c r="AA63" s="216" t="str">
        <f>IF(AA62="","",VLOOKUP(AA62,'シフト記号表（勤務時間帯）'!$C$6:$K$35,9,FALSE))</f>
        <v/>
      </c>
      <c r="AB63" s="216" t="str">
        <f>IF(AB62="","",VLOOKUP(AB62,'シフト記号表（勤務時間帯）'!$C$6:$K$35,9,FALSE))</f>
        <v/>
      </c>
      <c r="AC63" s="216" t="str">
        <f>IF(AC62="","",VLOOKUP(AC62,'シフト記号表（勤務時間帯）'!$C$6:$K$35,9,FALSE))</f>
        <v/>
      </c>
      <c r="AD63" s="216" t="str">
        <f>IF(AD62="","",VLOOKUP(AD62,'シフト記号表（勤務時間帯）'!$C$6:$K$35,9,FALSE))</f>
        <v/>
      </c>
      <c r="AE63" s="216" t="str">
        <f>IF(AE62="","",VLOOKUP(AE62,'シフト記号表（勤務時間帯）'!$C$6:$K$35,9,FALSE))</f>
        <v/>
      </c>
      <c r="AF63" s="217" t="str">
        <f>IF(AF62="","",VLOOKUP(AF62,'シフト記号表（勤務時間帯）'!$C$6:$K$35,9,FALSE))</f>
        <v/>
      </c>
      <c r="AG63" s="215" t="str">
        <f>IF(AG62="","",VLOOKUP(AG62,'シフト記号表（勤務時間帯）'!$C$6:$K$35,9,FALSE))</f>
        <v/>
      </c>
      <c r="AH63" s="216" t="str">
        <f>IF(AH62="","",VLOOKUP(AH62,'シフト記号表（勤務時間帯）'!$C$6:$K$35,9,FALSE))</f>
        <v/>
      </c>
      <c r="AI63" s="216" t="str">
        <f>IF(AI62="","",VLOOKUP(AI62,'シフト記号表（勤務時間帯）'!$C$6:$K$35,9,FALSE))</f>
        <v/>
      </c>
      <c r="AJ63" s="216" t="str">
        <f>IF(AJ62="","",VLOOKUP(AJ62,'シフト記号表（勤務時間帯）'!$C$6:$K$35,9,FALSE))</f>
        <v/>
      </c>
      <c r="AK63" s="216" t="str">
        <f>IF(AK62="","",VLOOKUP(AK62,'シフト記号表（勤務時間帯）'!$C$6:$K$35,9,FALSE))</f>
        <v/>
      </c>
      <c r="AL63" s="216" t="str">
        <f>IF(AL62="","",VLOOKUP(AL62,'シフト記号表（勤務時間帯）'!$C$6:$K$35,9,FALSE))</f>
        <v/>
      </c>
      <c r="AM63" s="217" t="str">
        <f>IF(AM62="","",VLOOKUP(AM62,'シフト記号表（勤務時間帯）'!$C$6:$K$35,9,FALSE))</f>
        <v/>
      </c>
      <c r="AN63" s="215" t="str">
        <f>IF(AN62="","",VLOOKUP(AN62,'シフト記号表（勤務時間帯）'!$C$6:$K$35,9,FALSE))</f>
        <v/>
      </c>
      <c r="AO63" s="216" t="str">
        <f>IF(AO62="","",VLOOKUP(AO62,'シフト記号表（勤務時間帯）'!$C$6:$K$35,9,FALSE))</f>
        <v/>
      </c>
      <c r="AP63" s="216" t="str">
        <f>IF(AP62="","",VLOOKUP(AP62,'シフト記号表（勤務時間帯）'!$C$6:$K$35,9,FALSE))</f>
        <v/>
      </c>
      <c r="AQ63" s="216" t="str">
        <f>IF(AQ62="","",VLOOKUP(AQ62,'シフト記号表（勤務時間帯）'!$C$6:$K$35,9,FALSE))</f>
        <v/>
      </c>
      <c r="AR63" s="216" t="str">
        <f>IF(AR62="","",VLOOKUP(AR62,'シフト記号表（勤務時間帯）'!$C$6:$K$35,9,FALSE))</f>
        <v/>
      </c>
      <c r="AS63" s="216" t="str">
        <f>IF(AS62="","",VLOOKUP(AS62,'シフト記号表（勤務時間帯）'!$C$6:$K$35,9,FALSE))</f>
        <v/>
      </c>
      <c r="AT63" s="217" t="str">
        <f>IF(AT62="","",VLOOKUP(AT62,'シフト記号表（勤務時間帯）'!$C$6:$K$35,9,FALSE))</f>
        <v/>
      </c>
      <c r="AU63" s="215" t="str">
        <f>IF(AU62="","",VLOOKUP(AU62,'シフト記号表（勤務時間帯）'!$C$6:$K$35,9,FALSE))</f>
        <v/>
      </c>
      <c r="AV63" s="216" t="str">
        <f>IF(AV62="","",VLOOKUP(AV62,'シフト記号表（勤務時間帯）'!$C$6:$K$35,9,FALSE))</f>
        <v/>
      </c>
      <c r="AW63" s="216" t="str">
        <f>IF(AW62="","",VLOOKUP(AW62,'シフト記号表（勤務時間帯）'!$C$6:$K$35,9,FALSE))</f>
        <v/>
      </c>
      <c r="AX63" s="649">
        <f>IF($BB$3="４週",SUM(S63:AT63),IF($BB$3="暦月",SUM(S63:AW63),""))</f>
        <v>0</v>
      </c>
      <c r="AY63" s="650"/>
      <c r="AZ63" s="651">
        <f>IF($BB$3="４週",AX63/4,IF($BB$3="暦月",'勤務表（職員14～100名用）'!AX63/('勤務表（職員14～100名用）'!#REF!/7),""))</f>
        <v>0</v>
      </c>
      <c r="BA63" s="652"/>
      <c r="BB63" s="642"/>
      <c r="BC63" s="603"/>
      <c r="BD63" s="603"/>
      <c r="BE63" s="603"/>
      <c r="BF63" s="604"/>
    </row>
    <row r="64" spans="2:58" ht="20.25" customHeight="1" x14ac:dyDescent="0.15">
      <c r="B64" s="686"/>
      <c r="C64" s="709"/>
      <c r="D64" s="710"/>
      <c r="E64" s="711"/>
      <c r="F64" s="221">
        <f>C62</f>
        <v>0</v>
      </c>
      <c r="G64" s="594"/>
      <c r="H64" s="598"/>
      <c r="I64" s="596"/>
      <c r="J64" s="596"/>
      <c r="K64" s="597"/>
      <c r="L64" s="605"/>
      <c r="M64" s="606"/>
      <c r="N64" s="606"/>
      <c r="O64" s="607"/>
      <c r="P64" s="683" t="s">
        <v>151</v>
      </c>
      <c r="Q64" s="684"/>
      <c r="R64" s="685"/>
      <c r="S64" s="218" t="str">
        <f>IF(S62="","",VLOOKUP(S62,'シフト記号表（勤務時間帯）'!$C$6:$U$35,19,FALSE))</f>
        <v/>
      </c>
      <c r="T64" s="219" t="str">
        <f>IF(T62="","",VLOOKUP(T62,'シフト記号表（勤務時間帯）'!$C$6:$U$35,19,FALSE))</f>
        <v/>
      </c>
      <c r="U64" s="219" t="str">
        <f>IF(U62="","",VLOOKUP(U62,'シフト記号表（勤務時間帯）'!$C$6:$U$35,19,FALSE))</f>
        <v/>
      </c>
      <c r="V64" s="219" t="str">
        <f>IF(V62="","",VLOOKUP(V62,'シフト記号表（勤務時間帯）'!$C$6:$U$35,19,FALSE))</f>
        <v/>
      </c>
      <c r="W64" s="219" t="str">
        <f>IF(W62="","",VLOOKUP(W62,'シフト記号表（勤務時間帯）'!$C$6:$U$35,19,FALSE))</f>
        <v/>
      </c>
      <c r="X64" s="219" t="str">
        <f>IF(X62="","",VLOOKUP(X62,'シフト記号表（勤務時間帯）'!$C$6:$U$35,19,FALSE))</f>
        <v/>
      </c>
      <c r="Y64" s="220" t="str">
        <f>IF(Y62="","",VLOOKUP(Y62,'シフト記号表（勤務時間帯）'!$C$6:$U$35,19,FALSE))</f>
        <v/>
      </c>
      <c r="Z64" s="218" t="str">
        <f>IF(Z62="","",VLOOKUP(Z62,'シフト記号表（勤務時間帯）'!$C$6:$U$35,19,FALSE))</f>
        <v/>
      </c>
      <c r="AA64" s="219" t="str">
        <f>IF(AA62="","",VLOOKUP(AA62,'シフト記号表（勤務時間帯）'!$C$6:$U$35,19,FALSE))</f>
        <v/>
      </c>
      <c r="AB64" s="219" t="str">
        <f>IF(AB62="","",VLOOKUP(AB62,'シフト記号表（勤務時間帯）'!$C$6:$U$35,19,FALSE))</f>
        <v/>
      </c>
      <c r="AC64" s="219" t="str">
        <f>IF(AC62="","",VLOOKUP(AC62,'シフト記号表（勤務時間帯）'!$C$6:$U$35,19,FALSE))</f>
        <v/>
      </c>
      <c r="AD64" s="219" t="str">
        <f>IF(AD62="","",VLOOKUP(AD62,'シフト記号表（勤務時間帯）'!$C$6:$U$35,19,FALSE))</f>
        <v/>
      </c>
      <c r="AE64" s="219" t="str">
        <f>IF(AE62="","",VLOOKUP(AE62,'シフト記号表（勤務時間帯）'!$C$6:$U$35,19,FALSE))</f>
        <v/>
      </c>
      <c r="AF64" s="220" t="str">
        <f>IF(AF62="","",VLOOKUP(AF62,'シフト記号表（勤務時間帯）'!$C$6:$U$35,19,FALSE))</f>
        <v/>
      </c>
      <c r="AG64" s="218" t="str">
        <f>IF(AG62="","",VLOOKUP(AG62,'シフト記号表（勤務時間帯）'!$C$6:$U$35,19,FALSE))</f>
        <v/>
      </c>
      <c r="AH64" s="219" t="str">
        <f>IF(AH62="","",VLOOKUP(AH62,'シフト記号表（勤務時間帯）'!$C$6:$U$35,19,FALSE))</f>
        <v/>
      </c>
      <c r="AI64" s="219" t="str">
        <f>IF(AI62="","",VLOOKUP(AI62,'シフト記号表（勤務時間帯）'!$C$6:$U$35,19,FALSE))</f>
        <v/>
      </c>
      <c r="AJ64" s="219" t="str">
        <f>IF(AJ62="","",VLOOKUP(AJ62,'シフト記号表（勤務時間帯）'!$C$6:$U$35,19,FALSE))</f>
        <v/>
      </c>
      <c r="AK64" s="219" t="str">
        <f>IF(AK62="","",VLOOKUP(AK62,'シフト記号表（勤務時間帯）'!$C$6:$U$35,19,FALSE))</f>
        <v/>
      </c>
      <c r="AL64" s="219" t="str">
        <f>IF(AL62="","",VLOOKUP(AL62,'シフト記号表（勤務時間帯）'!$C$6:$U$35,19,FALSE))</f>
        <v/>
      </c>
      <c r="AM64" s="220" t="str">
        <f>IF(AM62="","",VLOOKUP(AM62,'シフト記号表（勤務時間帯）'!$C$6:$U$35,19,FALSE))</f>
        <v/>
      </c>
      <c r="AN64" s="218" t="str">
        <f>IF(AN62="","",VLOOKUP(AN62,'シフト記号表（勤務時間帯）'!$C$6:$U$35,19,FALSE))</f>
        <v/>
      </c>
      <c r="AO64" s="219" t="str">
        <f>IF(AO62="","",VLOOKUP(AO62,'シフト記号表（勤務時間帯）'!$C$6:$U$35,19,FALSE))</f>
        <v/>
      </c>
      <c r="AP64" s="219" t="str">
        <f>IF(AP62="","",VLOOKUP(AP62,'シフト記号表（勤務時間帯）'!$C$6:$U$35,19,FALSE))</f>
        <v/>
      </c>
      <c r="AQ64" s="219" t="str">
        <f>IF(AQ62="","",VLOOKUP(AQ62,'シフト記号表（勤務時間帯）'!$C$6:$U$35,19,FALSE))</f>
        <v/>
      </c>
      <c r="AR64" s="219" t="str">
        <f>IF(AR62="","",VLOOKUP(AR62,'シフト記号表（勤務時間帯）'!$C$6:$U$35,19,FALSE))</f>
        <v/>
      </c>
      <c r="AS64" s="219" t="str">
        <f>IF(AS62="","",VLOOKUP(AS62,'シフト記号表（勤務時間帯）'!$C$6:$U$35,19,FALSE))</f>
        <v/>
      </c>
      <c r="AT64" s="220" t="str">
        <f>IF(AT62="","",VLOOKUP(AT62,'シフト記号表（勤務時間帯）'!$C$6:$U$35,19,FALSE))</f>
        <v/>
      </c>
      <c r="AU64" s="218" t="str">
        <f>IF(AU62="","",VLOOKUP(AU62,'シフト記号表（勤務時間帯）'!$C$6:$U$35,19,FALSE))</f>
        <v/>
      </c>
      <c r="AV64" s="219" t="str">
        <f>IF(AV62="","",VLOOKUP(AV62,'シフト記号表（勤務時間帯）'!$C$6:$U$35,19,FALSE))</f>
        <v/>
      </c>
      <c r="AW64" s="219" t="str">
        <f>IF(AW62="","",VLOOKUP(AW62,'シフト記号表（勤務時間帯）'!$C$6:$U$35,19,FALSE))</f>
        <v/>
      </c>
      <c r="AX64" s="656">
        <f>IF($BB$3="４週",SUM(S64:AT64),IF($BB$3="暦月",SUM(S64:AW64),""))</f>
        <v>0</v>
      </c>
      <c r="AY64" s="657"/>
      <c r="AZ64" s="658">
        <f>IF($BB$3="４週",AX64/4,IF($BB$3="暦月",'勤務表（職員14～100名用）'!AX64/('勤務表（職員14～100名用）'!#REF!/7),""))</f>
        <v>0</v>
      </c>
      <c r="BA64" s="659"/>
      <c r="BB64" s="702"/>
      <c r="BC64" s="606"/>
      <c r="BD64" s="606"/>
      <c r="BE64" s="606"/>
      <c r="BF64" s="607"/>
    </row>
    <row r="65" spans="2:58" ht="20.25" customHeight="1" x14ac:dyDescent="0.15">
      <c r="B65" s="686">
        <f>B62+1</f>
        <v>16</v>
      </c>
      <c r="C65" s="706"/>
      <c r="D65" s="707"/>
      <c r="E65" s="708"/>
      <c r="F65" s="110"/>
      <c r="G65" s="592"/>
      <c r="H65" s="595"/>
      <c r="I65" s="596"/>
      <c r="J65" s="596"/>
      <c r="K65" s="597"/>
      <c r="L65" s="599"/>
      <c r="M65" s="600"/>
      <c r="N65" s="600"/>
      <c r="O65" s="601"/>
      <c r="P65" s="608" t="s">
        <v>147</v>
      </c>
      <c r="Q65" s="609"/>
      <c r="R65" s="610"/>
      <c r="S65" s="212"/>
      <c r="T65" s="213"/>
      <c r="U65" s="213"/>
      <c r="V65" s="213"/>
      <c r="W65" s="213"/>
      <c r="X65" s="213"/>
      <c r="Y65" s="214"/>
      <c r="Z65" s="212"/>
      <c r="AA65" s="213"/>
      <c r="AB65" s="213"/>
      <c r="AC65" s="213"/>
      <c r="AD65" s="213"/>
      <c r="AE65" s="213"/>
      <c r="AF65" s="214"/>
      <c r="AG65" s="212"/>
      <c r="AH65" s="213"/>
      <c r="AI65" s="213"/>
      <c r="AJ65" s="213"/>
      <c r="AK65" s="213"/>
      <c r="AL65" s="213"/>
      <c r="AM65" s="214"/>
      <c r="AN65" s="212"/>
      <c r="AO65" s="213"/>
      <c r="AP65" s="213"/>
      <c r="AQ65" s="213"/>
      <c r="AR65" s="213"/>
      <c r="AS65" s="213"/>
      <c r="AT65" s="214"/>
      <c r="AU65" s="212"/>
      <c r="AV65" s="213"/>
      <c r="AW65" s="213"/>
      <c r="AX65" s="806"/>
      <c r="AY65" s="807"/>
      <c r="AZ65" s="808"/>
      <c r="BA65" s="809"/>
      <c r="BB65" s="641"/>
      <c r="BC65" s="600"/>
      <c r="BD65" s="600"/>
      <c r="BE65" s="600"/>
      <c r="BF65" s="601"/>
    </row>
    <row r="66" spans="2:58" ht="20.25" customHeight="1" x14ac:dyDescent="0.15">
      <c r="B66" s="686"/>
      <c r="C66" s="706"/>
      <c r="D66" s="707"/>
      <c r="E66" s="708"/>
      <c r="F66" s="102"/>
      <c r="G66" s="593"/>
      <c r="H66" s="598"/>
      <c r="I66" s="596"/>
      <c r="J66" s="596"/>
      <c r="K66" s="597"/>
      <c r="L66" s="602"/>
      <c r="M66" s="603"/>
      <c r="N66" s="603"/>
      <c r="O66" s="604"/>
      <c r="P66" s="646" t="s">
        <v>150</v>
      </c>
      <c r="Q66" s="647"/>
      <c r="R66" s="648"/>
      <c r="S66" s="215" t="str">
        <f>IF(S65="","",VLOOKUP(S65,'シフト記号表（勤務時間帯）'!$C$6:$K$35,9,FALSE))</f>
        <v/>
      </c>
      <c r="T66" s="216" t="str">
        <f>IF(T65="","",VLOOKUP(T65,'シフト記号表（勤務時間帯）'!$C$6:$K$35,9,FALSE))</f>
        <v/>
      </c>
      <c r="U66" s="216" t="str">
        <f>IF(U65="","",VLOOKUP(U65,'シフト記号表（勤務時間帯）'!$C$6:$K$35,9,FALSE))</f>
        <v/>
      </c>
      <c r="V66" s="216" t="str">
        <f>IF(V65="","",VLOOKUP(V65,'シフト記号表（勤務時間帯）'!$C$6:$K$35,9,FALSE))</f>
        <v/>
      </c>
      <c r="W66" s="216" t="str">
        <f>IF(W65="","",VLOOKUP(W65,'シフト記号表（勤務時間帯）'!$C$6:$K$35,9,FALSE))</f>
        <v/>
      </c>
      <c r="X66" s="216" t="str">
        <f>IF(X65="","",VLOOKUP(X65,'シフト記号表（勤務時間帯）'!$C$6:$K$35,9,FALSE))</f>
        <v/>
      </c>
      <c r="Y66" s="217" t="str">
        <f>IF(Y65="","",VLOOKUP(Y65,'シフト記号表（勤務時間帯）'!$C$6:$K$35,9,FALSE))</f>
        <v/>
      </c>
      <c r="Z66" s="215" t="str">
        <f>IF(Z65="","",VLOOKUP(Z65,'シフト記号表（勤務時間帯）'!$C$6:$K$35,9,FALSE))</f>
        <v/>
      </c>
      <c r="AA66" s="216" t="str">
        <f>IF(AA65="","",VLOOKUP(AA65,'シフト記号表（勤務時間帯）'!$C$6:$K$35,9,FALSE))</f>
        <v/>
      </c>
      <c r="AB66" s="216" t="str">
        <f>IF(AB65="","",VLOOKUP(AB65,'シフト記号表（勤務時間帯）'!$C$6:$K$35,9,FALSE))</f>
        <v/>
      </c>
      <c r="AC66" s="216" t="str">
        <f>IF(AC65="","",VLOOKUP(AC65,'シフト記号表（勤務時間帯）'!$C$6:$K$35,9,FALSE))</f>
        <v/>
      </c>
      <c r="AD66" s="216" t="str">
        <f>IF(AD65="","",VLOOKUP(AD65,'シフト記号表（勤務時間帯）'!$C$6:$K$35,9,FALSE))</f>
        <v/>
      </c>
      <c r="AE66" s="216" t="str">
        <f>IF(AE65="","",VLOOKUP(AE65,'シフト記号表（勤務時間帯）'!$C$6:$K$35,9,FALSE))</f>
        <v/>
      </c>
      <c r="AF66" s="217" t="str">
        <f>IF(AF65="","",VLOOKUP(AF65,'シフト記号表（勤務時間帯）'!$C$6:$K$35,9,FALSE))</f>
        <v/>
      </c>
      <c r="AG66" s="215" t="str">
        <f>IF(AG65="","",VLOOKUP(AG65,'シフト記号表（勤務時間帯）'!$C$6:$K$35,9,FALSE))</f>
        <v/>
      </c>
      <c r="AH66" s="216" t="str">
        <f>IF(AH65="","",VLOOKUP(AH65,'シフト記号表（勤務時間帯）'!$C$6:$K$35,9,FALSE))</f>
        <v/>
      </c>
      <c r="AI66" s="216" t="str">
        <f>IF(AI65="","",VLOOKUP(AI65,'シフト記号表（勤務時間帯）'!$C$6:$K$35,9,FALSE))</f>
        <v/>
      </c>
      <c r="AJ66" s="216" t="str">
        <f>IF(AJ65="","",VLOOKUP(AJ65,'シフト記号表（勤務時間帯）'!$C$6:$K$35,9,FALSE))</f>
        <v/>
      </c>
      <c r="AK66" s="216" t="str">
        <f>IF(AK65="","",VLOOKUP(AK65,'シフト記号表（勤務時間帯）'!$C$6:$K$35,9,FALSE))</f>
        <v/>
      </c>
      <c r="AL66" s="216" t="str">
        <f>IF(AL65="","",VLOOKUP(AL65,'シフト記号表（勤務時間帯）'!$C$6:$K$35,9,FALSE))</f>
        <v/>
      </c>
      <c r="AM66" s="217" t="str">
        <f>IF(AM65="","",VLOOKUP(AM65,'シフト記号表（勤務時間帯）'!$C$6:$K$35,9,FALSE))</f>
        <v/>
      </c>
      <c r="AN66" s="215" t="str">
        <f>IF(AN65="","",VLOOKUP(AN65,'シフト記号表（勤務時間帯）'!$C$6:$K$35,9,FALSE))</f>
        <v/>
      </c>
      <c r="AO66" s="216" t="str">
        <f>IF(AO65="","",VLOOKUP(AO65,'シフト記号表（勤務時間帯）'!$C$6:$K$35,9,FALSE))</f>
        <v/>
      </c>
      <c r="AP66" s="216" t="str">
        <f>IF(AP65="","",VLOOKUP(AP65,'シフト記号表（勤務時間帯）'!$C$6:$K$35,9,FALSE))</f>
        <v/>
      </c>
      <c r="AQ66" s="216" t="str">
        <f>IF(AQ65="","",VLOOKUP(AQ65,'シフト記号表（勤務時間帯）'!$C$6:$K$35,9,FALSE))</f>
        <v/>
      </c>
      <c r="AR66" s="216" t="str">
        <f>IF(AR65="","",VLOOKUP(AR65,'シフト記号表（勤務時間帯）'!$C$6:$K$35,9,FALSE))</f>
        <v/>
      </c>
      <c r="AS66" s="216" t="str">
        <f>IF(AS65="","",VLOOKUP(AS65,'シフト記号表（勤務時間帯）'!$C$6:$K$35,9,FALSE))</f>
        <v/>
      </c>
      <c r="AT66" s="217" t="str">
        <f>IF(AT65="","",VLOOKUP(AT65,'シフト記号表（勤務時間帯）'!$C$6:$K$35,9,FALSE))</f>
        <v/>
      </c>
      <c r="AU66" s="215" t="str">
        <f>IF(AU65="","",VLOOKUP(AU65,'シフト記号表（勤務時間帯）'!$C$6:$K$35,9,FALSE))</f>
        <v/>
      </c>
      <c r="AV66" s="216" t="str">
        <f>IF(AV65="","",VLOOKUP(AV65,'シフト記号表（勤務時間帯）'!$C$6:$K$35,9,FALSE))</f>
        <v/>
      </c>
      <c r="AW66" s="216" t="str">
        <f>IF(AW65="","",VLOOKUP(AW65,'シフト記号表（勤務時間帯）'!$C$6:$K$35,9,FALSE))</f>
        <v/>
      </c>
      <c r="AX66" s="649">
        <f>IF($BB$3="４週",SUM(S66:AT66),IF($BB$3="暦月",SUM(S66:AW66),""))</f>
        <v>0</v>
      </c>
      <c r="AY66" s="650"/>
      <c r="AZ66" s="651">
        <f>IF($BB$3="４週",AX66/4,IF($BB$3="暦月",'勤務表（職員14～100名用）'!AX66/('勤務表（職員14～100名用）'!#REF!/7),""))</f>
        <v>0</v>
      </c>
      <c r="BA66" s="652"/>
      <c r="BB66" s="642"/>
      <c r="BC66" s="603"/>
      <c r="BD66" s="603"/>
      <c r="BE66" s="603"/>
      <c r="BF66" s="604"/>
    </row>
    <row r="67" spans="2:58" ht="20.25" customHeight="1" x14ac:dyDescent="0.15">
      <c r="B67" s="686"/>
      <c r="C67" s="709"/>
      <c r="D67" s="710"/>
      <c r="E67" s="711"/>
      <c r="F67" s="221">
        <f>C65</f>
        <v>0</v>
      </c>
      <c r="G67" s="594"/>
      <c r="H67" s="598"/>
      <c r="I67" s="596"/>
      <c r="J67" s="596"/>
      <c r="K67" s="597"/>
      <c r="L67" s="605"/>
      <c r="M67" s="606"/>
      <c r="N67" s="606"/>
      <c r="O67" s="607"/>
      <c r="P67" s="683" t="s">
        <v>151</v>
      </c>
      <c r="Q67" s="684"/>
      <c r="R67" s="685"/>
      <c r="S67" s="218" t="str">
        <f>IF(S65="","",VLOOKUP(S65,'シフト記号表（勤務時間帯）'!$C$6:$U$35,19,FALSE))</f>
        <v/>
      </c>
      <c r="T67" s="219" t="str">
        <f>IF(T65="","",VLOOKUP(T65,'シフト記号表（勤務時間帯）'!$C$6:$U$35,19,FALSE))</f>
        <v/>
      </c>
      <c r="U67" s="219" t="str">
        <f>IF(U65="","",VLOOKUP(U65,'シフト記号表（勤務時間帯）'!$C$6:$U$35,19,FALSE))</f>
        <v/>
      </c>
      <c r="V67" s="219" t="str">
        <f>IF(V65="","",VLOOKUP(V65,'シフト記号表（勤務時間帯）'!$C$6:$U$35,19,FALSE))</f>
        <v/>
      </c>
      <c r="W67" s="219" t="str">
        <f>IF(W65="","",VLOOKUP(W65,'シフト記号表（勤務時間帯）'!$C$6:$U$35,19,FALSE))</f>
        <v/>
      </c>
      <c r="X67" s="219" t="str">
        <f>IF(X65="","",VLOOKUP(X65,'シフト記号表（勤務時間帯）'!$C$6:$U$35,19,FALSE))</f>
        <v/>
      </c>
      <c r="Y67" s="220" t="str">
        <f>IF(Y65="","",VLOOKUP(Y65,'シフト記号表（勤務時間帯）'!$C$6:$U$35,19,FALSE))</f>
        <v/>
      </c>
      <c r="Z67" s="218" t="str">
        <f>IF(Z65="","",VLOOKUP(Z65,'シフト記号表（勤務時間帯）'!$C$6:$U$35,19,FALSE))</f>
        <v/>
      </c>
      <c r="AA67" s="219" t="str">
        <f>IF(AA65="","",VLOOKUP(AA65,'シフト記号表（勤務時間帯）'!$C$6:$U$35,19,FALSE))</f>
        <v/>
      </c>
      <c r="AB67" s="219" t="str">
        <f>IF(AB65="","",VLOOKUP(AB65,'シフト記号表（勤務時間帯）'!$C$6:$U$35,19,FALSE))</f>
        <v/>
      </c>
      <c r="AC67" s="219" t="str">
        <f>IF(AC65="","",VLOOKUP(AC65,'シフト記号表（勤務時間帯）'!$C$6:$U$35,19,FALSE))</f>
        <v/>
      </c>
      <c r="AD67" s="219" t="str">
        <f>IF(AD65="","",VLOOKUP(AD65,'シフト記号表（勤務時間帯）'!$C$6:$U$35,19,FALSE))</f>
        <v/>
      </c>
      <c r="AE67" s="219" t="str">
        <f>IF(AE65="","",VLOOKUP(AE65,'シフト記号表（勤務時間帯）'!$C$6:$U$35,19,FALSE))</f>
        <v/>
      </c>
      <c r="AF67" s="220" t="str">
        <f>IF(AF65="","",VLOOKUP(AF65,'シフト記号表（勤務時間帯）'!$C$6:$U$35,19,FALSE))</f>
        <v/>
      </c>
      <c r="AG67" s="218" t="str">
        <f>IF(AG65="","",VLOOKUP(AG65,'シフト記号表（勤務時間帯）'!$C$6:$U$35,19,FALSE))</f>
        <v/>
      </c>
      <c r="AH67" s="219" t="str">
        <f>IF(AH65="","",VLOOKUP(AH65,'シフト記号表（勤務時間帯）'!$C$6:$U$35,19,FALSE))</f>
        <v/>
      </c>
      <c r="AI67" s="219" t="str">
        <f>IF(AI65="","",VLOOKUP(AI65,'シフト記号表（勤務時間帯）'!$C$6:$U$35,19,FALSE))</f>
        <v/>
      </c>
      <c r="AJ67" s="219" t="str">
        <f>IF(AJ65="","",VLOOKUP(AJ65,'シフト記号表（勤務時間帯）'!$C$6:$U$35,19,FALSE))</f>
        <v/>
      </c>
      <c r="AK67" s="219" t="str">
        <f>IF(AK65="","",VLOOKUP(AK65,'シフト記号表（勤務時間帯）'!$C$6:$U$35,19,FALSE))</f>
        <v/>
      </c>
      <c r="AL67" s="219" t="str">
        <f>IF(AL65="","",VLOOKUP(AL65,'シフト記号表（勤務時間帯）'!$C$6:$U$35,19,FALSE))</f>
        <v/>
      </c>
      <c r="AM67" s="220" t="str">
        <f>IF(AM65="","",VLOOKUP(AM65,'シフト記号表（勤務時間帯）'!$C$6:$U$35,19,FALSE))</f>
        <v/>
      </c>
      <c r="AN67" s="218" t="str">
        <f>IF(AN65="","",VLOOKUP(AN65,'シフト記号表（勤務時間帯）'!$C$6:$U$35,19,FALSE))</f>
        <v/>
      </c>
      <c r="AO67" s="219" t="str">
        <f>IF(AO65="","",VLOOKUP(AO65,'シフト記号表（勤務時間帯）'!$C$6:$U$35,19,FALSE))</f>
        <v/>
      </c>
      <c r="AP67" s="219" t="str">
        <f>IF(AP65="","",VLOOKUP(AP65,'シフト記号表（勤務時間帯）'!$C$6:$U$35,19,FALSE))</f>
        <v/>
      </c>
      <c r="AQ67" s="219" t="str">
        <f>IF(AQ65="","",VLOOKUP(AQ65,'シフト記号表（勤務時間帯）'!$C$6:$U$35,19,FALSE))</f>
        <v/>
      </c>
      <c r="AR67" s="219" t="str">
        <f>IF(AR65="","",VLOOKUP(AR65,'シフト記号表（勤務時間帯）'!$C$6:$U$35,19,FALSE))</f>
        <v/>
      </c>
      <c r="AS67" s="219" t="str">
        <f>IF(AS65="","",VLOOKUP(AS65,'シフト記号表（勤務時間帯）'!$C$6:$U$35,19,FALSE))</f>
        <v/>
      </c>
      <c r="AT67" s="220" t="str">
        <f>IF(AT65="","",VLOOKUP(AT65,'シフト記号表（勤務時間帯）'!$C$6:$U$35,19,FALSE))</f>
        <v/>
      </c>
      <c r="AU67" s="218" t="str">
        <f>IF(AU65="","",VLOOKUP(AU65,'シフト記号表（勤務時間帯）'!$C$6:$U$35,19,FALSE))</f>
        <v/>
      </c>
      <c r="AV67" s="219" t="str">
        <f>IF(AV65="","",VLOOKUP(AV65,'シフト記号表（勤務時間帯）'!$C$6:$U$35,19,FALSE))</f>
        <v/>
      </c>
      <c r="AW67" s="219" t="str">
        <f>IF(AW65="","",VLOOKUP(AW65,'シフト記号表（勤務時間帯）'!$C$6:$U$35,19,FALSE))</f>
        <v/>
      </c>
      <c r="AX67" s="656">
        <f>IF($BB$3="４週",SUM(S67:AT67),IF($BB$3="暦月",SUM(S67:AW67),""))</f>
        <v>0</v>
      </c>
      <c r="AY67" s="657"/>
      <c r="AZ67" s="658">
        <f>IF($BB$3="４週",AX67/4,IF($BB$3="暦月",'勤務表（職員14～100名用）'!AX67/('勤務表（職員14～100名用）'!#REF!/7),""))</f>
        <v>0</v>
      </c>
      <c r="BA67" s="659"/>
      <c r="BB67" s="702"/>
      <c r="BC67" s="606"/>
      <c r="BD67" s="606"/>
      <c r="BE67" s="606"/>
      <c r="BF67" s="607"/>
    </row>
    <row r="68" spans="2:58" ht="20.25" customHeight="1" x14ac:dyDescent="0.15">
      <c r="B68" s="686">
        <f>B65+1</f>
        <v>17</v>
      </c>
      <c r="C68" s="706"/>
      <c r="D68" s="707"/>
      <c r="E68" s="708"/>
      <c r="F68" s="110"/>
      <c r="G68" s="592"/>
      <c r="H68" s="595"/>
      <c r="I68" s="596"/>
      <c r="J68" s="596"/>
      <c r="K68" s="597"/>
      <c r="L68" s="599"/>
      <c r="M68" s="600"/>
      <c r="N68" s="600"/>
      <c r="O68" s="601"/>
      <c r="P68" s="608" t="s">
        <v>147</v>
      </c>
      <c r="Q68" s="609"/>
      <c r="R68" s="610"/>
      <c r="S68" s="212"/>
      <c r="T68" s="213"/>
      <c r="U68" s="213"/>
      <c r="V68" s="213"/>
      <c r="W68" s="213"/>
      <c r="X68" s="213"/>
      <c r="Y68" s="214"/>
      <c r="Z68" s="212"/>
      <c r="AA68" s="213"/>
      <c r="AB68" s="213"/>
      <c r="AC68" s="213"/>
      <c r="AD68" s="213"/>
      <c r="AE68" s="213"/>
      <c r="AF68" s="214"/>
      <c r="AG68" s="212"/>
      <c r="AH68" s="213"/>
      <c r="AI68" s="213"/>
      <c r="AJ68" s="213"/>
      <c r="AK68" s="213"/>
      <c r="AL68" s="213"/>
      <c r="AM68" s="214"/>
      <c r="AN68" s="212"/>
      <c r="AO68" s="213"/>
      <c r="AP68" s="213"/>
      <c r="AQ68" s="213"/>
      <c r="AR68" s="213"/>
      <c r="AS68" s="213"/>
      <c r="AT68" s="214"/>
      <c r="AU68" s="212"/>
      <c r="AV68" s="213"/>
      <c r="AW68" s="213"/>
      <c r="AX68" s="806"/>
      <c r="AY68" s="807"/>
      <c r="AZ68" s="808"/>
      <c r="BA68" s="809"/>
      <c r="BB68" s="641"/>
      <c r="BC68" s="600"/>
      <c r="BD68" s="600"/>
      <c r="BE68" s="600"/>
      <c r="BF68" s="601"/>
    </row>
    <row r="69" spans="2:58" ht="20.25" customHeight="1" x14ac:dyDescent="0.15">
      <c r="B69" s="686"/>
      <c r="C69" s="706"/>
      <c r="D69" s="707"/>
      <c r="E69" s="708"/>
      <c r="F69" s="102"/>
      <c r="G69" s="593"/>
      <c r="H69" s="598"/>
      <c r="I69" s="596"/>
      <c r="J69" s="596"/>
      <c r="K69" s="597"/>
      <c r="L69" s="602"/>
      <c r="M69" s="603"/>
      <c r="N69" s="603"/>
      <c r="O69" s="604"/>
      <c r="P69" s="646" t="s">
        <v>150</v>
      </c>
      <c r="Q69" s="647"/>
      <c r="R69" s="648"/>
      <c r="S69" s="215" t="str">
        <f>IF(S68="","",VLOOKUP(S68,'シフト記号表（勤務時間帯）'!$C$6:$K$35,9,FALSE))</f>
        <v/>
      </c>
      <c r="T69" s="216" t="str">
        <f>IF(T68="","",VLOOKUP(T68,'シフト記号表（勤務時間帯）'!$C$6:$K$35,9,FALSE))</f>
        <v/>
      </c>
      <c r="U69" s="216" t="str">
        <f>IF(U68="","",VLOOKUP(U68,'シフト記号表（勤務時間帯）'!$C$6:$K$35,9,FALSE))</f>
        <v/>
      </c>
      <c r="V69" s="216" t="str">
        <f>IF(V68="","",VLOOKUP(V68,'シフト記号表（勤務時間帯）'!$C$6:$K$35,9,FALSE))</f>
        <v/>
      </c>
      <c r="W69" s="216" t="str">
        <f>IF(W68="","",VLOOKUP(W68,'シフト記号表（勤務時間帯）'!$C$6:$K$35,9,FALSE))</f>
        <v/>
      </c>
      <c r="X69" s="216" t="str">
        <f>IF(X68="","",VLOOKUP(X68,'シフト記号表（勤務時間帯）'!$C$6:$K$35,9,FALSE))</f>
        <v/>
      </c>
      <c r="Y69" s="217" t="str">
        <f>IF(Y68="","",VLOOKUP(Y68,'シフト記号表（勤務時間帯）'!$C$6:$K$35,9,FALSE))</f>
        <v/>
      </c>
      <c r="Z69" s="215" t="str">
        <f>IF(Z68="","",VLOOKUP(Z68,'シフト記号表（勤務時間帯）'!$C$6:$K$35,9,FALSE))</f>
        <v/>
      </c>
      <c r="AA69" s="216" t="str">
        <f>IF(AA68="","",VLOOKUP(AA68,'シフト記号表（勤務時間帯）'!$C$6:$K$35,9,FALSE))</f>
        <v/>
      </c>
      <c r="AB69" s="216" t="str">
        <f>IF(AB68="","",VLOOKUP(AB68,'シフト記号表（勤務時間帯）'!$C$6:$K$35,9,FALSE))</f>
        <v/>
      </c>
      <c r="AC69" s="216" t="str">
        <f>IF(AC68="","",VLOOKUP(AC68,'シフト記号表（勤務時間帯）'!$C$6:$K$35,9,FALSE))</f>
        <v/>
      </c>
      <c r="AD69" s="216" t="str">
        <f>IF(AD68="","",VLOOKUP(AD68,'シフト記号表（勤務時間帯）'!$C$6:$K$35,9,FALSE))</f>
        <v/>
      </c>
      <c r="AE69" s="216" t="str">
        <f>IF(AE68="","",VLOOKUP(AE68,'シフト記号表（勤務時間帯）'!$C$6:$K$35,9,FALSE))</f>
        <v/>
      </c>
      <c r="AF69" s="217" t="str">
        <f>IF(AF68="","",VLOOKUP(AF68,'シフト記号表（勤務時間帯）'!$C$6:$K$35,9,FALSE))</f>
        <v/>
      </c>
      <c r="AG69" s="215" t="str">
        <f>IF(AG68="","",VLOOKUP(AG68,'シフト記号表（勤務時間帯）'!$C$6:$K$35,9,FALSE))</f>
        <v/>
      </c>
      <c r="AH69" s="216" t="str">
        <f>IF(AH68="","",VLOOKUP(AH68,'シフト記号表（勤務時間帯）'!$C$6:$K$35,9,FALSE))</f>
        <v/>
      </c>
      <c r="AI69" s="216" t="str">
        <f>IF(AI68="","",VLOOKUP(AI68,'シフト記号表（勤務時間帯）'!$C$6:$K$35,9,FALSE))</f>
        <v/>
      </c>
      <c r="AJ69" s="216" t="str">
        <f>IF(AJ68="","",VLOOKUP(AJ68,'シフト記号表（勤務時間帯）'!$C$6:$K$35,9,FALSE))</f>
        <v/>
      </c>
      <c r="AK69" s="216" t="str">
        <f>IF(AK68="","",VLOOKUP(AK68,'シフト記号表（勤務時間帯）'!$C$6:$K$35,9,FALSE))</f>
        <v/>
      </c>
      <c r="AL69" s="216" t="str">
        <f>IF(AL68="","",VLOOKUP(AL68,'シフト記号表（勤務時間帯）'!$C$6:$K$35,9,FALSE))</f>
        <v/>
      </c>
      <c r="AM69" s="217" t="str">
        <f>IF(AM68="","",VLOOKUP(AM68,'シフト記号表（勤務時間帯）'!$C$6:$K$35,9,FALSE))</f>
        <v/>
      </c>
      <c r="AN69" s="215" t="str">
        <f>IF(AN68="","",VLOOKUP(AN68,'シフト記号表（勤務時間帯）'!$C$6:$K$35,9,FALSE))</f>
        <v/>
      </c>
      <c r="AO69" s="216" t="str">
        <f>IF(AO68="","",VLOOKUP(AO68,'シフト記号表（勤務時間帯）'!$C$6:$K$35,9,FALSE))</f>
        <v/>
      </c>
      <c r="AP69" s="216" t="str">
        <f>IF(AP68="","",VLOOKUP(AP68,'シフト記号表（勤務時間帯）'!$C$6:$K$35,9,FALSE))</f>
        <v/>
      </c>
      <c r="AQ69" s="216" t="str">
        <f>IF(AQ68="","",VLOOKUP(AQ68,'シフト記号表（勤務時間帯）'!$C$6:$K$35,9,FALSE))</f>
        <v/>
      </c>
      <c r="AR69" s="216" t="str">
        <f>IF(AR68="","",VLOOKUP(AR68,'シフト記号表（勤務時間帯）'!$C$6:$K$35,9,FALSE))</f>
        <v/>
      </c>
      <c r="AS69" s="216" t="str">
        <f>IF(AS68="","",VLOOKUP(AS68,'シフト記号表（勤務時間帯）'!$C$6:$K$35,9,FALSE))</f>
        <v/>
      </c>
      <c r="AT69" s="217" t="str">
        <f>IF(AT68="","",VLOOKUP(AT68,'シフト記号表（勤務時間帯）'!$C$6:$K$35,9,FALSE))</f>
        <v/>
      </c>
      <c r="AU69" s="215" t="str">
        <f>IF(AU68="","",VLOOKUP(AU68,'シフト記号表（勤務時間帯）'!$C$6:$K$35,9,FALSE))</f>
        <v/>
      </c>
      <c r="AV69" s="216" t="str">
        <f>IF(AV68="","",VLOOKUP(AV68,'シフト記号表（勤務時間帯）'!$C$6:$K$35,9,FALSE))</f>
        <v/>
      </c>
      <c r="AW69" s="216" t="str">
        <f>IF(AW68="","",VLOOKUP(AW68,'シフト記号表（勤務時間帯）'!$C$6:$K$35,9,FALSE))</f>
        <v/>
      </c>
      <c r="AX69" s="649">
        <f>IF($BB$3="４週",SUM(S69:AT69),IF($BB$3="暦月",SUM(S69:AW69),""))</f>
        <v>0</v>
      </c>
      <c r="AY69" s="650"/>
      <c r="AZ69" s="651">
        <f>IF($BB$3="４週",AX69/4,IF($BB$3="暦月",'勤務表（職員14～100名用）'!AX69/('勤務表（職員14～100名用）'!#REF!/7),""))</f>
        <v>0</v>
      </c>
      <c r="BA69" s="652"/>
      <c r="BB69" s="642"/>
      <c r="BC69" s="603"/>
      <c r="BD69" s="603"/>
      <c r="BE69" s="603"/>
      <c r="BF69" s="604"/>
    </row>
    <row r="70" spans="2:58" ht="20.25" customHeight="1" x14ac:dyDescent="0.15">
      <c r="B70" s="686"/>
      <c r="C70" s="709"/>
      <c r="D70" s="710"/>
      <c r="E70" s="711"/>
      <c r="F70" s="221">
        <f>C68</f>
        <v>0</v>
      </c>
      <c r="G70" s="594"/>
      <c r="H70" s="598"/>
      <c r="I70" s="596"/>
      <c r="J70" s="596"/>
      <c r="K70" s="597"/>
      <c r="L70" s="605"/>
      <c r="M70" s="606"/>
      <c r="N70" s="606"/>
      <c r="O70" s="607"/>
      <c r="P70" s="683" t="s">
        <v>151</v>
      </c>
      <c r="Q70" s="684"/>
      <c r="R70" s="685"/>
      <c r="S70" s="218" t="str">
        <f>IF(S68="","",VLOOKUP(S68,'シフト記号表（勤務時間帯）'!$C$6:$U$35,19,FALSE))</f>
        <v/>
      </c>
      <c r="T70" s="219" t="str">
        <f>IF(T68="","",VLOOKUP(T68,'シフト記号表（勤務時間帯）'!$C$6:$U$35,19,FALSE))</f>
        <v/>
      </c>
      <c r="U70" s="219" t="str">
        <f>IF(U68="","",VLOOKUP(U68,'シフト記号表（勤務時間帯）'!$C$6:$U$35,19,FALSE))</f>
        <v/>
      </c>
      <c r="V70" s="219" t="str">
        <f>IF(V68="","",VLOOKUP(V68,'シフト記号表（勤務時間帯）'!$C$6:$U$35,19,FALSE))</f>
        <v/>
      </c>
      <c r="W70" s="219" t="str">
        <f>IF(W68="","",VLOOKUP(W68,'シフト記号表（勤務時間帯）'!$C$6:$U$35,19,FALSE))</f>
        <v/>
      </c>
      <c r="X70" s="219" t="str">
        <f>IF(X68="","",VLOOKUP(X68,'シフト記号表（勤務時間帯）'!$C$6:$U$35,19,FALSE))</f>
        <v/>
      </c>
      <c r="Y70" s="220" t="str">
        <f>IF(Y68="","",VLOOKUP(Y68,'シフト記号表（勤務時間帯）'!$C$6:$U$35,19,FALSE))</f>
        <v/>
      </c>
      <c r="Z70" s="218" t="str">
        <f>IF(Z68="","",VLOOKUP(Z68,'シフト記号表（勤務時間帯）'!$C$6:$U$35,19,FALSE))</f>
        <v/>
      </c>
      <c r="AA70" s="219" t="str">
        <f>IF(AA68="","",VLOOKUP(AA68,'シフト記号表（勤務時間帯）'!$C$6:$U$35,19,FALSE))</f>
        <v/>
      </c>
      <c r="AB70" s="219" t="str">
        <f>IF(AB68="","",VLOOKUP(AB68,'シフト記号表（勤務時間帯）'!$C$6:$U$35,19,FALSE))</f>
        <v/>
      </c>
      <c r="AC70" s="219" t="str">
        <f>IF(AC68="","",VLOOKUP(AC68,'シフト記号表（勤務時間帯）'!$C$6:$U$35,19,FALSE))</f>
        <v/>
      </c>
      <c r="AD70" s="219" t="str">
        <f>IF(AD68="","",VLOOKUP(AD68,'シフト記号表（勤務時間帯）'!$C$6:$U$35,19,FALSE))</f>
        <v/>
      </c>
      <c r="AE70" s="219" t="str">
        <f>IF(AE68="","",VLOOKUP(AE68,'シフト記号表（勤務時間帯）'!$C$6:$U$35,19,FALSE))</f>
        <v/>
      </c>
      <c r="AF70" s="220" t="str">
        <f>IF(AF68="","",VLOOKUP(AF68,'シフト記号表（勤務時間帯）'!$C$6:$U$35,19,FALSE))</f>
        <v/>
      </c>
      <c r="AG70" s="218" t="str">
        <f>IF(AG68="","",VLOOKUP(AG68,'シフト記号表（勤務時間帯）'!$C$6:$U$35,19,FALSE))</f>
        <v/>
      </c>
      <c r="AH70" s="219" t="str">
        <f>IF(AH68="","",VLOOKUP(AH68,'シフト記号表（勤務時間帯）'!$C$6:$U$35,19,FALSE))</f>
        <v/>
      </c>
      <c r="AI70" s="219" t="str">
        <f>IF(AI68="","",VLOOKUP(AI68,'シフト記号表（勤務時間帯）'!$C$6:$U$35,19,FALSE))</f>
        <v/>
      </c>
      <c r="AJ70" s="219" t="str">
        <f>IF(AJ68="","",VLOOKUP(AJ68,'シフト記号表（勤務時間帯）'!$C$6:$U$35,19,FALSE))</f>
        <v/>
      </c>
      <c r="AK70" s="219" t="str">
        <f>IF(AK68="","",VLOOKUP(AK68,'シフト記号表（勤務時間帯）'!$C$6:$U$35,19,FALSE))</f>
        <v/>
      </c>
      <c r="AL70" s="219" t="str">
        <f>IF(AL68="","",VLOOKUP(AL68,'シフト記号表（勤務時間帯）'!$C$6:$U$35,19,FALSE))</f>
        <v/>
      </c>
      <c r="AM70" s="220" t="str">
        <f>IF(AM68="","",VLOOKUP(AM68,'シフト記号表（勤務時間帯）'!$C$6:$U$35,19,FALSE))</f>
        <v/>
      </c>
      <c r="AN70" s="218" t="str">
        <f>IF(AN68="","",VLOOKUP(AN68,'シフト記号表（勤務時間帯）'!$C$6:$U$35,19,FALSE))</f>
        <v/>
      </c>
      <c r="AO70" s="219" t="str">
        <f>IF(AO68="","",VLOOKUP(AO68,'シフト記号表（勤務時間帯）'!$C$6:$U$35,19,FALSE))</f>
        <v/>
      </c>
      <c r="AP70" s="219" t="str">
        <f>IF(AP68="","",VLOOKUP(AP68,'シフト記号表（勤務時間帯）'!$C$6:$U$35,19,FALSE))</f>
        <v/>
      </c>
      <c r="AQ70" s="219" t="str">
        <f>IF(AQ68="","",VLOOKUP(AQ68,'シフト記号表（勤務時間帯）'!$C$6:$U$35,19,FALSE))</f>
        <v/>
      </c>
      <c r="AR70" s="219" t="str">
        <f>IF(AR68="","",VLOOKUP(AR68,'シフト記号表（勤務時間帯）'!$C$6:$U$35,19,FALSE))</f>
        <v/>
      </c>
      <c r="AS70" s="219" t="str">
        <f>IF(AS68="","",VLOOKUP(AS68,'シフト記号表（勤務時間帯）'!$C$6:$U$35,19,FALSE))</f>
        <v/>
      </c>
      <c r="AT70" s="220" t="str">
        <f>IF(AT68="","",VLOOKUP(AT68,'シフト記号表（勤務時間帯）'!$C$6:$U$35,19,FALSE))</f>
        <v/>
      </c>
      <c r="AU70" s="218" t="str">
        <f>IF(AU68="","",VLOOKUP(AU68,'シフト記号表（勤務時間帯）'!$C$6:$U$35,19,FALSE))</f>
        <v/>
      </c>
      <c r="AV70" s="219" t="str">
        <f>IF(AV68="","",VLOOKUP(AV68,'シフト記号表（勤務時間帯）'!$C$6:$U$35,19,FALSE))</f>
        <v/>
      </c>
      <c r="AW70" s="219" t="str">
        <f>IF(AW68="","",VLOOKUP(AW68,'シフト記号表（勤務時間帯）'!$C$6:$U$35,19,FALSE))</f>
        <v/>
      </c>
      <c r="AX70" s="656">
        <f>IF($BB$3="４週",SUM(S70:AT70),IF($BB$3="暦月",SUM(S70:AW70),""))</f>
        <v>0</v>
      </c>
      <c r="AY70" s="657"/>
      <c r="AZ70" s="658">
        <f>IF($BB$3="４週",AX70/4,IF($BB$3="暦月",'勤務表（職員14～100名用）'!AX70/('勤務表（職員14～100名用）'!#REF!/7),""))</f>
        <v>0</v>
      </c>
      <c r="BA70" s="659"/>
      <c r="BB70" s="702"/>
      <c r="BC70" s="606"/>
      <c r="BD70" s="606"/>
      <c r="BE70" s="606"/>
      <c r="BF70" s="607"/>
    </row>
    <row r="71" spans="2:58" ht="20.25" customHeight="1" x14ac:dyDescent="0.15">
      <c r="B71" s="686">
        <f>B68+1</f>
        <v>18</v>
      </c>
      <c r="C71" s="706"/>
      <c r="D71" s="707"/>
      <c r="E71" s="708"/>
      <c r="F71" s="110"/>
      <c r="G71" s="592"/>
      <c r="H71" s="595"/>
      <c r="I71" s="596"/>
      <c r="J71" s="596"/>
      <c r="K71" s="597"/>
      <c r="L71" s="599"/>
      <c r="M71" s="600"/>
      <c r="N71" s="600"/>
      <c r="O71" s="601"/>
      <c r="P71" s="608" t="s">
        <v>147</v>
      </c>
      <c r="Q71" s="609"/>
      <c r="R71" s="610"/>
      <c r="S71" s="212"/>
      <c r="T71" s="213"/>
      <c r="U71" s="213"/>
      <c r="V71" s="213"/>
      <c r="W71" s="213"/>
      <c r="X71" s="213"/>
      <c r="Y71" s="214"/>
      <c r="Z71" s="212"/>
      <c r="AA71" s="213"/>
      <c r="AB71" s="213"/>
      <c r="AC71" s="213"/>
      <c r="AD71" s="213"/>
      <c r="AE71" s="213"/>
      <c r="AF71" s="214"/>
      <c r="AG71" s="212"/>
      <c r="AH71" s="213"/>
      <c r="AI71" s="213"/>
      <c r="AJ71" s="213"/>
      <c r="AK71" s="213"/>
      <c r="AL71" s="213"/>
      <c r="AM71" s="214"/>
      <c r="AN71" s="212"/>
      <c r="AO71" s="213"/>
      <c r="AP71" s="213"/>
      <c r="AQ71" s="213"/>
      <c r="AR71" s="213"/>
      <c r="AS71" s="213"/>
      <c r="AT71" s="214"/>
      <c r="AU71" s="212"/>
      <c r="AV71" s="213"/>
      <c r="AW71" s="213"/>
      <c r="AX71" s="806"/>
      <c r="AY71" s="807"/>
      <c r="AZ71" s="808"/>
      <c r="BA71" s="809"/>
      <c r="BB71" s="641"/>
      <c r="BC71" s="600"/>
      <c r="BD71" s="600"/>
      <c r="BE71" s="600"/>
      <c r="BF71" s="601"/>
    </row>
    <row r="72" spans="2:58" ht="20.25" customHeight="1" x14ac:dyDescent="0.15">
      <c r="B72" s="686"/>
      <c r="C72" s="706"/>
      <c r="D72" s="707"/>
      <c r="E72" s="708"/>
      <c r="F72" s="102"/>
      <c r="G72" s="593"/>
      <c r="H72" s="598"/>
      <c r="I72" s="596"/>
      <c r="J72" s="596"/>
      <c r="K72" s="597"/>
      <c r="L72" s="602"/>
      <c r="M72" s="603"/>
      <c r="N72" s="603"/>
      <c r="O72" s="604"/>
      <c r="P72" s="646" t="s">
        <v>150</v>
      </c>
      <c r="Q72" s="647"/>
      <c r="R72" s="648"/>
      <c r="S72" s="215" t="str">
        <f>IF(S71="","",VLOOKUP(S71,'シフト記号表（勤務時間帯）'!$C$6:$K$35,9,FALSE))</f>
        <v/>
      </c>
      <c r="T72" s="216" t="str">
        <f>IF(T71="","",VLOOKUP(T71,'シフト記号表（勤務時間帯）'!$C$6:$K$35,9,FALSE))</f>
        <v/>
      </c>
      <c r="U72" s="216" t="str">
        <f>IF(U71="","",VLOOKUP(U71,'シフト記号表（勤務時間帯）'!$C$6:$K$35,9,FALSE))</f>
        <v/>
      </c>
      <c r="V72" s="216" t="str">
        <f>IF(V71="","",VLOOKUP(V71,'シフト記号表（勤務時間帯）'!$C$6:$K$35,9,FALSE))</f>
        <v/>
      </c>
      <c r="W72" s="216" t="str">
        <f>IF(W71="","",VLOOKUP(W71,'シフト記号表（勤務時間帯）'!$C$6:$K$35,9,FALSE))</f>
        <v/>
      </c>
      <c r="X72" s="216" t="str">
        <f>IF(X71="","",VLOOKUP(X71,'シフト記号表（勤務時間帯）'!$C$6:$K$35,9,FALSE))</f>
        <v/>
      </c>
      <c r="Y72" s="217" t="str">
        <f>IF(Y71="","",VLOOKUP(Y71,'シフト記号表（勤務時間帯）'!$C$6:$K$35,9,FALSE))</f>
        <v/>
      </c>
      <c r="Z72" s="215" t="str">
        <f>IF(Z71="","",VLOOKUP(Z71,'シフト記号表（勤務時間帯）'!$C$6:$K$35,9,FALSE))</f>
        <v/>
      </c>
      <c r="AA72" s="216" t="str">
        <f>IF(AA71="","",VLOOKUP(AA71,'シフト記号表（勤務時間帯）'!$C$6:$K$35,9,FALSE))</f>
        <v/>
      </c>
      <c r="AB72" s="216" t="str">
        <f>IF(AB71="","",VLOOKUP(AB71,'シフト記号表（勤務時間帯）'!$C$6:$K$35,9,FALSE))</f>
        <v/>
      </c>
      <c r="AC72" s="216" t="str">
        <f>IF(AC71="","",VLOOKUP(AC71,'シフト記号表（勤務時間帯）'!$C$6:$K$35,9,FALSE))</f>
        <v/>
      </c>
      <c r="AD72" s="216" t="str">
        <f>IF(AD71="","",VLOOKUP(AD71,'シフト記号表（勤務時間帯）'!$C$6:$K$35,9,FALSE))</f>
        <v/>
      </c>
      <c r="AE72" s="216" t="str">
        <f>IF(AE71="","",VLOOKUP(AE71,'シフト記号表（勤務時間帯）'!$C$6:$K$35,9,FALSE))</f>
        <v/>
      </c>
      <c r="AF72" s="217" t="str">
        <f>IF(AF71="","",VLOOKUP(AF71,'シフト記号表（勤務時間帯）'!$C$6:$K$35,9,FALSE))</f>
        <v/>
      </c>
      <c r="AG72" s="215" t="str">
        <f>IF(AG71="","",VLOOKUP(AG71,'シフト記号表（勤務時間帯）'!$C$6:$K$35,9,FALSE))</f>
        <v/>
      </c>
      <c r="AH72" s="216" t="str">
        <f>IF(AH71="","",VLOOKUP(AH71,'シフト記号表（勤務時間帯）'!$C$6:$K$35,9,FALSE))</f>
        <v/>
      </c>
      <c r="AI72" s="216" t="str">
        <f>IF(AI71="","",VLOOKUP(AI71,'シフト記号表（勤務時間帯）'!$C$6:$K$35,9,FALSE))</f>
        <v/>
      </c>
      <c r="AJ72" s="216" t="str">
        <f>IF(AJ71="","",VLOOKUP(AJ71,'シフト記号表（勤務時間帯）'!$C$6:$K$35,9,FALSE))</f>
        <v/>
      </c>
      <c r="AK72" s="216" t="str">
        <f>IF(AK71="","",VLOOKUP(AK71,'シフト記号表（勤務時間帯）'!$C$6:$K$35,9,FALSE))</f>
        <v/>
      </c>
      <c r="AL72" s="216" t="str">
        <f>IF(AL71="","",VLOOKUP(AL71,'シフト記号表（勤務時間帯）'!$C$6:$K$35,9,FALSE))</f>
        <v/>
      </c>
      <c r="AM72" s="217" t="str">
        <f>IF(AM71="","",VLOOKUP(AM71,'シフト記号表（勤務時間帯）'!$C$6:$K$35,9,FALSE))</f>
        <v/>
      </c>
      <c r="AN72" s="215" t="str">
        <f>IF(AN71="","",VLOOKUP(AN71,'シフト記号表（勤務時間帯）'!$C$6:$K$35,9,FALSE))</f>
        <v/>
      </c>
      <c r="AO72" s="216" t="str">
        <f>IF(AO71="","",VLOOKUP(AO71,'シフト記号表（勤務時間帯）'!$C$6:$K$35,9,FALSE))</f>
        <v/>
      </c>
      <c r="AP72" s="216" t="str">
        <f>IF(AP71="","",VLOOKUP(AP71,'シフト記号表（勤務時間帯）'!$C$6:$K$35,9,FALSE))</f>
        <v/>
      </c>
      <c r="AQ72" s="216" t="str">
        <f>IF(AQ71="","",VLOOKUP(AQ71,'シフト記号表（勤務時間帯）'!$C$6:$K$35,9,FALSE))</f>
        <v/>
      </c>
      <c r="AR72" s="216" t="str">
        <f>IF(AR71="","",VLOOKUP(AR71,'シフト記号表（勤務時間帯）'!$C$6:$K$35,9,FALSE))</f>
        <v/>
      </c>
      <c r="AS72" s="216" t="str">
        <f>IF(AS71="","",VLOOKUP(AS71,'シフト記号表（勤務時間帯）'!$C$6:$K$35,9,FALSE))</f>
        <v/>
      </c>
      <c r="AT72" s="217" t="str">
        <f>IF(AT71="","",VLOOKUP(AT71,'シフト記号表（勤務時間帯）'!$C$6:$K$35,9,FALSE))</f>
        <v/>
      </c>
      <c r="AU72" s="215" t="str">
        <f>IF(AU71="","",VLOOKUP(AU71,'シフト記号表（勤務時間帯）'!$C$6:$K$35,9,FALSE))</f>
        <v/>
      </c>
      <c r="AV72" s="216" t="str">
        <f>IF(AV71="","",VLOOKUP(AV71,'シフト記号表（勤務時間帯）'!$C$6:$K$35,9,FALSE))</f>
        <v/>
      </c>
      <c r="AW72" s="216" t="str">
        <f>IF(AW71="","",VLOOKUP(AW71,'シフト記号表（勤務時間帯）'!$C$6:$K$35,9,FALSE))</f>
        <v/>
      </c>
      <c r="AX72" s="649">
        <f>IF($BB$3="４週",SUM(S72:AT72),IF($BB$3="暦月",SUM(S72:AW72),""))</f>
        <v>0</v>
      </c>
      <c r="AY72" s="650"/>
      <c r="AZ72" s="651">
        <f>IF($BB$3="４週",AX72/4,IF($BB$3="暦月",'勤務表（職員14～100名用）'!AX72/('勤務表（職員14～100名用）'!#REF!/7),""))</f>
        <v>0</v>
      </c>
      <c r="BA72" s="652"/>
      <c r="BB72" s="642"/>
      <c r="BC72" s="603"/>
      <c r="BD72" s="603"/>
      <c r="BE72" s="603"/>
      <c r="BF72" s="604"/>
    </row>
    <row r="73" spans="2:58" ht="20.25" customHeight="1" x14ac:dyDescent="0.15">
      <c r="B73" s="686"/>
      <c r="C73" s="709"/>
      <c r="D73" s="710"/>
      <c r="E73" s="711"/>
      <c r="F73" s="221">
        <f>C71</f>
        <v>0</v>
      </c>
      <c r="G73" s="594"/>
      <c r="H73" s="598"/>
      <c r="I73" s="596"/>
      <c r="J73" s="596"/>
      <c r="K73" s="597"/>
      <c r="L73" s="605"/>
      <c r="M73" s="606"/>
      <c r="N73" s="606"/>
      <c r="O73" s="607"/>
      <c r="P73" s="683" t="s">
        <v>151</v>
      </c>
      <c r="Q73" s="684"/>
      <c r="R73" s="685"/>
      <c r="S73" s="218" t="str">
        <f>IF(S71="","",VLOOKUP(S71,'シフト記号表（勤務時間帯）'!$C$6:$U$35,19,FALSE))</f>
        <v/>
      </c>
      <c r="T73" s="219" t="str">
        <f>IF(T71="","",VLOOKUP(T71,'シフト記号表（勤務時間帯）'!$C$6:$U$35,19,FALSE))</f>
        <v/>
      </c>
      <c r="U73" s="219" t="str">
        <f>IF(U71="","",VLOOKUP(U71,'シフト記号表（勤務時間帯）'!$C$6:$U$35,19,FALSE))</f>
        <v/>
      </c>
      <c r="V73" s="219" t="str">
        <f>IF(V71="","",VLOOKUP(V71,'シフト記号表（勤務時間帯）'!$C$6:$U$35,19,FALSE))</f>
        <v/>
      </c>
      <c r="W73" s="219" t="str">
        <f>IF(W71="","",VLOOKUP(W71,'シフト記号表（勤務時間帯）'!$C$6:$U$35,19,FALSE))</f>
        <v/>
      </c>
      <c r="X73" s="219" t="str">
        <f>IF(X71="","",VLOOKUP(X71,'シフト記号表（勤務時間帯）'!$C$6:$U$35,19,FALSE))</f>
        <v/>
      </c>
      <c r="Y73" s="220" t="str">
        <f>IF(Y71="","",VLOOKUP(Y71,'シフト記号表（勤務時間帯）'!$C$6:$U$35,19,FALSE))</f>
        <v/>
      </c>
      <c r="Z73" s="218" t="str">
        <f>IF(Z71="","",VLOOKUP(Z71,'シフト記号表（勤務時間帯）'!$C$6:$U$35,19,FALSE))</f>
        <v/>
      </c>
      <c r="AA73" s="219" t="str">
        <f>IF(AA71="","",VLOOKUP(AA71,'シフト記号表（勤務時間帯）'!$C$6:$U$35,19,FALSE))</f>
        <v/>
      </c>
      <c r="AB73" s="219" t="str">
        <f>IF(AB71="","",VLOOKUP(AB71,'シフト記号表（勤務時間帯）'!$C$6:$U$35,19,FALSE))</f>
        <v/>
      </c>
      <c r="AC73" s="219" t="str">
        <f>IF(AC71="","",VLOOKUP(AC71,'シフト記号表（勤務時間帯）'!$C$6:$U$35,19,FALSE))</f>
        <v/>
      </c>
      <c r="AD73" s="219" t="str">
        <f>IF(AD71="","",VLOOKUP(AD71,'シフト記号表（勤務時間帯）'!$C$6:$U$35,19,FALSE))</f>
        <v/>
      </c>
      <c r="AE73" s="219" t="str">
        <f>IF(AE71="","",VLOOKUP(AE71,'シフト記号表（勤務時間帯）'!$C$6:$U$35,19,FALSE))</f>
        <v/>
      </c>
      <c r="AF73" s="220" t="str">
        <f>IF(AF71="","",VLOOKUP(AF71,'シフト記号表（勤務時間帯）'!$C$6:$U$35,19,FALSE))</f>
        <v/>
      </c>
      <c r="AG73" s="218" t="str">
        <f>IF(AG71="","",VLOOKUP(AG71,'シフト記号表（勤務時間帯）'!$C$6:$U$35,19,FALSE))</f>
        <v/>
      </c>
      <c r="AH73" s="219" t="str">
        <f>IF(AH71="","",VLOOKUP(AH71,'シフト記号表（勤務時間帯）'!$C$6:$U$35,19,FALSE))</f>
        <v/>
      </c>
      <c r="AI73" s="219" t="str">
        <f>IF(AI71="","",VLOOKUP(AI71,'シフト記号表（勤務時間帯）'!$C$6:$U$35,19,FALSE))</f>
        <v/>
      </c>
      <c r="AJ73" s="219" t="str">
        <f>IF(AJ71="","",VLOOKUP(AJ71,'シフト記号表（勤務時間帯）'!$C$6:$U$35,19,FALSE))</f>
        <v/>
      </c>
      <c r="AK73" s="219" t="str">
        <f>IF(AK71="","",VLOOKUP(AK71,'シフト記号表（勤務時間帯）'!$C$6:$U$35,19,FALSE))</f>
        <v/>
      </c>
      <c r="AL73" s="219" t="str">
        <f>IF(AL71="","",VLOOKUP(AL71,'シフト記号表（勤務時間帯）'!$C$6:$U$35,19,FALSE))</f>
        <v/>
      </c>
      <c r="AM73" s="220" t="str">
        <f>IF(AM71="","",VLOOKUP(AM71,'シフト記号表（勤務時間帯）'!$C$6:$U$35,19,FALSE))</f>
        <v/>
      </c>
      <c r="AN73" s="218" t="str">
        <f>IF(AN71="","",VLOOKUP(AN71,'シフト記号表（勤務時間帯）'!$C$6:$U$35,19,FALSE))</f>
        <v/>
      </c>
      <c r="AO73" s="219" t="str">
        <f>IF(AO71="","",VLOOKUP(AO71,'シフト記号表（勤務時間帯）'!$C$6:$U$35,19,FALSE))</f>
        <v/>
      </c>
      <c r="AP73" s="219" t="str">
        <f>IF(AP71="","",VLOOKUP(AP71,'シフト記号表（勤務時間帯）'!$C$6:$U$35,19,FALSE))</f>
        <v/>
      </c>
      <c r="AQ73" s="219" t="str">
        <f>IF(AQ71="","",VLOOKUP(AQ71,'シフト記号表（勤務時間帯）'!$C$6:$U$35,19,FALSE))</f>
        <v/>
      </c>
      <c r="AR73" s="219" t="str">
        <f>IF(AR71="","",VLOOKUP(AR71,'シフト記号表（勤務時間帯）'!$C$6:$U$35,19,FALSE))</f>
        <v/>
      </c>
      <c r="AS73" s="219" t="str">
        <f>IF(AS71="","",VLOOKUP(AS71,'シフト記号表（勤務時間帯）'!$C$6:$U$35,19,FALSE))</f>
        <v/>
      </c>
      <c r="AT73" s="220" t="str">
        <f>IF(AT71="","",VLOOKUP(AT71,'シフト記号表（勤務時間帯）'!$C$6:$U$35,19,FALSE))</f>
        <v/>
      </c>
      <c r="AU73" s="218" t="str">
        <f>IF(AU71="","",VLOOKUP(AU71,'シフト記号表（勤務時間帯）'!$C$6:$U$35,19,FALSE))</f>
        <v/>
      </c>
      <c r="AV73" s="219" t="str">
        <f>IF(AV71="","",VLOOKUP(AV71,'シフト記号表（勤務時間帯）'!$C$6:$U$35,19,FALSE))</f>
        <v/>
      </c>
      <c r="AW73" s="219" t="str">
        <f>IF(AW71="","",VLOOKUP(AW71,'シフト記号表（勤務時間帯）'!$C$6:$U$35,19,FALSE))</f>
        <v/>
      </c>
      <c r="AX73" s="656">
        <f>IF($BB$3="４週",SUM(S73:AT73),IF($BB$3="暦月",SUM(S73:AW73),""))</f>
        <v>0</v>
      </c>
      <c r="AY73" s="657"/>
      <c r="AZ73" s="658">
        <f>IF($BB$3="４週",AX73/4,IF($BB$3="暦月",'勤務表（職員14～100名用）'!AX73/('勤務表（職員14～100名用）'!#REF!/7),""))</f>
        <v>0</v>
      </c>
      <c r="BA73" s="659"/>
      <c r="BB73" s="702"/>
      <c r="BC73" s="606"/>
      <c r="BD73" s="606"/>
      <c r="BE73" s="606"/>
      <c r="BF73" s="607"/>
    </row>
    <row r="74" spans="2:58" ht="20.25" customHeight="1" x14ac:dyDescent="0.15">
      <c r="B74" s="686">
        <f>B71+1</f>
        <v>19</v>
      </c>
      <c r="C74" s="706"/>
      <c r="D74" s="707"/>
      <c r="E74" s="708"/>
      <c r="F74" s="110"/>
      <c r="G74" s="592"/>
      <c r="H74" s="595"/>
      <c r="I74" s="596"/>
      <c r="J74" s="596"/>
      <c r="K74" s="597"/>
      <c r="L74" s="599"/>
      <c r="M74" s="600"/>
      <c r="N74" s="600"/>
      <c r="O74" s="601"/>
      <c r="P74" s="608" t="s">
        <v>147</v>
      </c>
      <c r="Q74" s="609"/>
      <c r="R74" s="610"/>
      <c r="S74" s="212"/>
      <c r="T74" s="213"/>
      <c r="U74" s="213"/>
      <c r="V74" s="213"/>
      <c r="W74" s="213"/>
      <c r="X74" s="213"/>
      <c r="Y74" s="214"/>
      <c r="Z74" s="212"/>
      <c r="AA74" s="213"/>
      <c r="AB74" s="213"/>
      <c r="AC74" s="213"/>
      <c r="AD74" s="213"/>
      <c r="AE74" s="213"/>
      <c r="AF74" s="214"/>
      <c r="AG74" s="212"/>
      <c r="AH74" s="213"/>
      <c r="AI74" s="213"/>
      <c r="AJ74" s="213"/>
      <c r="AK74" s="213"/>
      <c r="AL74" s="213"/>
      <c r="AM74" s="214"/>
      <c r="AN74" s="212"/>
      <c r="AO74" s="213"/>
      <c r="AP74" s="213"/>
      <c r="AQ74" s="213"/>
      <c r="AR74" s="213"/>
      <c r="AS74" s="213"/>
      <c r="AT74" s="214"/>
      <c r="AU74" s="212"/>
      <c r="AV74" s="213"/>
      <c r="AW74" s="213"/>
      <c r="AX74" s="806"/>
      <c r="AY74" s="807"/>
      <c r="AZ74" s="808"/>
      <c r="BA74" s="809"/>
      <c r="BB74" s="641"/>
      <c r="BC74" s="600"/>
      <c r="BD74" s="600"/>
      <c r="BE74" s="600"/>
      <c r="BF74" s="601"/>
    </row>
    <row r="75" spans="2:58" ht="20.25" customHeight="1" x14ac:dyDescent="0.15">
      <c r="B75" s="686"/>
      <c r="C75" s="706"/>
      <c r="D75" s="707"/>
      <c r="E75" s="708"/>
      <c r="F75" s="102"/>
      <c r="G75" s="593"/>
      <c r="H75" s="598"/>
      <c r="I75" s="596"/>
      <c r="J75" s="596"/>
      <c r="K75" s="597"/>
      <c r="L75" s="602"/>
      <c r="M75" s="603"/>
      <c r="N75" s="603"/>
      <c r="O75" s="604"/>
      <c r="P75" s="646" t="s">
        <v>150</v>
      </c>
      <c r="Q75" s="647"/>
      <c r="R75" s="648"/>
      <c r="S75" s="215" t="str">
        <f>IF(S74="","",VLOOKUP(S74,'シフト記号表（勤務時間帯）'!$C$6:$K$35,9,FALSE))</f>
        <v/>
      </c>
      <c r="T75" s="216" t="str">
        <f>IF(T74="","",VLOOKUP(T74,'シフト記号表（勤務時間帯）'!$C$6:$K$35,9,FALSE))</f>
        <v/>
      </c>
      <c r="U75" s="216" t="str">
        <f>IF(U74="","",VLOOKUP(U74,'シフト記号表（勤務時間帯）'!$C$6:$K$35,9,FALSE))</f>
        <v/>
      </c>
      <c r="V75" s="216" t="str">
        <f>IF(V74="","",VLOOKUP(V74,'シフト記号表（勤務時間帯）'!$C$6:$K$35,9,FALSE))</f>
        <v/>
      </c>
      <c r="W75" s="216" t="str">
        <f>IF(W74="","",VLOOKUP(W74,'シフト記号表（勤務時間帯）'!$C$6:$K$35,9,FALSE))</f>
        <v/>
      </c>
      <c r="X75" s="216" t="str">
        <f>IF(X74="","",VLOOKUP(X74,'シフト記号表（勤務時間帯）'!$C$6:$K$35,9,FALSE))</f>
        <v/>
      </c>
      <c r="Y75" s="217" t="str">
        <f>IF(Y74="","",VLOOKUP(Y74,'シフト記号表（勤務時間帯）'!$C$6:$K$35,9,FALSE))</f>
        <v/>
      </c>
      <c r="Z75" s="215" t="str">
        <f>IF(Z74="","",VLOOKUP(Z74,'シフト記号表（勤務時間帯）'!$C$6:$K$35,9,FALSE))</f>
        <v/>
      </c>
      <c r="AA75" s="216" t="str">
        <f>IF(AA74="","",VLOOKUP(AA74,'シフト記号表（勤務時間帯）'!$C$6:$K$35,9,FALSE))</f>
        <v/>
      </c>
      <c r="AB75" s="216" t="str">
        <f>IF(AB74="","",VLOOKUP(AB74,'シフト記号表（勤務時間帯）'!$C$6:$K$35,9,FALSE))</f>
        <v/>
      </c>
      <c r="AC75" s="216" t="str">
        <f>IF(AC74="","",VLOOKUP(AC74,'シフト記号表（勤務時間帯）'!$C$6:$K$35,9,FALSE))</f>
        <v/>
      </c>
      <c r="AD75" s="216" t="str">
        <f>IF(AD74="","",VLOOKUP(AD74,'シフト記号表（勤務時間帯）'!$C$6:$K$35,9,FALSE))</f>
        <v/>
      </c>
      <c r="AE75" s="216" t="str">
        <f>IF(AE74="","",VLOOKUP(AE74,'シフト記号表（勤務時間帯）'!$C$6:$K$35,9,FALSE))</f>
        <v/>
      </c>
      <c r="AF75" s="217" t="str">
        <f>IF(AF74="","",VLOOKUP(AF74,'シフト記号表（勤務時間帯）'!$C$6:$K$35,9,FALSE))</f>
        <v/>
      </c>
      <c r="AG75" s="215" t="str">
        <f>IF(AG74="","",VLOOKUP(AG74,'シフト記号表（勤務時間帯）'!$C$6:$K$35,9,FALSE))</f>
        <v/>
      </c>
      <c r="AH75" s="216" t="str">
        <f>IF(AH74="","",VLOOKUP(AH74,'シフト記号表（勤務時間帯）'!$C$6:$K$35,9,FALSE))</f>
        <v/>
      </c>
      <c r="AI75" s="216" t="str">
        <f>IF(AI74="","",VLOOKUP(AI74,'シフト記号表（勤務時間帯）'!$C$6:$K$35,9,FALSE))</f>
        <v/>
      </c>
      <c r="AJ75" s="216" t="str">
        <f>IF(AJ74="","",VLOOKUP(AJ74,'シフト記号表（勤務時間帯）'!$C$6:$K$35,9,FALSE))</f>
        <v/>
      </c>
      <c r="AK75" s="216" t="str">
        <f>IF(AK74="","",VLOOKUP(AK74,'シフト記号表（勤務時間帯）'!$C$6:$K$35,9,FALSE))</f>
        <v/>
      </c>
      <c r="AL75" s="216" t="str">
        <f>IF(AL74="","",VLOOKUP(AL74,'シフト記号表（勤務時間帯）'!$C$6:$K$35,9,FALSE))</f>
        <v/>
      </c>
      <c r="AM75" s="217" t="str">
        <f>IF(AM74="","",VLOOKUP(AM74,'シフト記号表（勤務時間帯）'!$C$6:$K$35,9,FALSE))</f>
        <v/>
      </c>
      <c r="AN75" s="215" t="str">
        <f>IF(AN74="","",VLOOKUP(AN74,'シフト記号表（勤務時間帯）'!$C$6:$K$35,9,FALSE))</f>
        <v/>
      </c>
      <c r="AO75" s="216" t="str">
        <f>IF(AO74="","",VLOOKUP(AO74,'シフト記号表（勤務時間帯）'!$C$6:$K$35,9,FALSE))</f>
        <v/>
      </c>
      <c r="AP75" s="216" t="str">
        <f>IF(AP74="","",VLOOKUP(AP74,'シフト記号表（勤務時間帯）'!$C$6:$K$35,9,FALSE))</f>
        <v/>
      </c>
      <c r="AQ75" s="216" t="str">
        <f>IF(AQ74="","",VLOOKUP(AQ74,'シフト記号表（勤務時間帯）'!$C$6:$K$35,9,FALSE))</f>
        <v/>
      </c>
      <c r="AR75" s="216" t="str">
        <f>IF(AR74="","",VLOOKUP(AR74,'シフト記号表（勤務時間帯）'!$C$6:$K$35,9,FALSE))</f>
        <v/>
      </c>
      <c r="AS75" s="216" t="str">
        <f>IF(AS74="","",VLOOKUP(AS74,'シフト記号表（勤務時間帯）'!$C$6:$K$35,9,FALSE))</f>
        <v/>
      </c>
      <c r="AT75" s="217" t="str">
        <f>IF(AT74="","",VLOOKUP(AT74,'シフト記号表（勤務時間帯）'!$C$6:$K$35,9,FALSE))</f>
        <v/>
      </c>
      <c r="AU75" s="215" t="str">
        <f>IF(AU74="","",VLOOKUP(AU74,'シフト記号表（勤務時間帯）'!$C$6:$K$35,9,FALSE))</f>
        <v/>
      </c>
      <c r="AV75" s="216" t="str">
        <f>IF(AV74="","",VLOOKUP(AV74,'シフト記号表（勤務時間帯）'!$C$6:$K$35,9,FALSE))</f>
        <v/>
      </c>
      <c r="AW75" s="216" t="str">
        <f>IF(AW74="","",VLOOKUP(AW74,'シフト記号表（勤務時間帯）'!$C$6:$K$35,9,FALSE))</f>
        <v/>
      </c>
      <c r="AX75" s="649">
        <f>IF($BB$3="４週",SUM(S75:AT75),IF($BB$3="暦月",SUM(S75:AW75),""))</f>
        <v>0</v>
      </c>
      <c r="AY75" s="650"/>
      <c r="AZ75" s="651">
        <f>IF($BB$3="４週",AX75/4,IF($BB$3="暦月",'勤務表（職員14～100名用）'!AX75/('勤務表（職員14～100名用）'!#REF!/7),""))</f>
        <v>0</v>
      </c>
      <c r="BA75" s="652"/>
      <c r="BB75" s="642"/>
      <c r="BC75" s="603"/>
      <c r="BD75" s="603"/>
      <c r="BE75" s="603"/>
      <c r="BF75" s="604"/>
    </row>
    <row r="76" spans="2:58" ht="20.25" customHeight="1" x14ac:dyDescent="0.15">
      <c r="B76" s="686"/>
      <c r="C76" s="709"/>
      <c r="D76" s="710"/>
      <c r="E76" s="711"/>
      <c r="F76" s="221">
        <f>C74</f>
        <v>0</v>
      </c>
      <c r="G76" s="594"/>
      <c r="H76" s="598"/>
      <c r="I76" s="596"/>
      <c r="J76" s="596"/>
      <c r="K76" s="597"/>
      <c r="L76" s="605"/>
      <c r="M76" s="606"/>
      <c r="N76" s="606"/>
      <c r="O76" s="607"/>
      <c r="P76" s="683" t="s">
        <v>151</v>
      </c>
      <c r="Q76" s="684"/>
      <c r="R76" s="685"/>
      <c r="S76" s="218" t="str">
        <f>IF(S74="","",VLOOKUP(S74,'シフト記号表（勤務時間帯）'!$C$6:$U$35,19,FALSE))</f>
        <v/>
      </c>
      <c r="T76" s="219" t="str">
        <f>IF(T74="","",VLOOKUP(T74,'シフト記号表（勤務時間帯）'!$C$6:$U$35,19,FALSE))</f>
        <v/>
      </c>
      <c r="U76" s="219" t="str">
        <f>IF(U74="","",VLOOKUP(U74,'シフト記号表（勤務時間帯）'!$C$6:$U$35,19,FALSE))</f>
        <v/>
      </c>
      <c r="V76" s="219" t="str">
        <f>IF(V74="","",VLOOKUP(V74,'シフト記号表（勤務時間帯）'!$C$6:$U$35,19,FALSE))</f>
        <v/>
      </c>
      <c r="W76" s="219" t="str">
        <f>IF(W74="","",VLOOKUP(W74,'シフト記号表（勤務時間帯）'!$C$6:$U$35,19,FALSE))</f>
        <v/>
      </c>
      <c r="X76" s="219" t="str">
        <f>IF(X74="","",VLOOKUP(X74,'シフト記号表（勤務時間帯）'!$C$6:$U$35,19,FALSE))</f>
        <v/>
      </c>
      <c r="Y76" s="220" t="str">
        <f>IF(Y74="","",VLOOKUP(Y74,'シフト記号表（勤務時間帯）'!$C$6:$U$35,19,FALSE))</f>
        <v/>
      </c>
      <c r="Z76" s="218" t="str">
        <f>IF(Z74="","",VLOOKUP(Z74,'シフト記号表（勤務時間帯）'!$C$6:$U$35,19,FALSE))</f>
        <v/>
      </c>
      <c r="AA76" s="219" t="str">
        <f>IF(AA74="","",VLOOKUP(AA74,'シフト記号表（勤務時間帯）'!$C$6:$U$35,19,FALSE))</f>
        <v/>
      </c>
      <c r="AB76" s="219" t="str">
        <f>IF(AB74="","",VLOOKUP(AB74,'シフト記号表（勤務時間帯）'!$C$6:$U$35,19,FALSE))</f>
        <v/>
      </c>
      <c r="AC76" s="219" t="str">
        <f>IF(AC74="","",VLOOKUP(AC74,'シフト記号表（勤務時間帯）'!$C$6:$U$35,19,FALSE))</f>
        <v/>
      </c>
      <c r="AD76" s="219" t="str">
        <f>IF(AD74="","",VLOOKUP(AD74,'シフト記号表（勤務時間帯）'!$C$6:$U$35,19,FALSE))</f>
        <v/>
      </c>
      <c r="AE76" s="219" t="str">
        <f>IF(AE74="","",VLOOKUP(AE74,'シフト記号表（勤務時間帯）'!$C$6:$U$35,19,FALSE))</f>
        <v/>
      </c>
      <c r="AF76" s="220" t="str">
        <f>IF(AF74="","",VLOOKUP(AF74,'シフト記号表（勤務時間帯）'!$C$6:$U$35,19,FALSE))</f>
        <v/>
      </c>
      <c r="AG76" s="218" t="str">
        <f>IF(AG74="","",VLOOKUP(AG74,'シフト記号表（勤務時間帯）'!$C$6:$U$35,19,FALSE))</f>
        <v/>
      </c>
      <c r="AH76" s="219" t="str">
        <f>IF(AH74="","",VLOOKUP(AH74,'シフト記号表（勤務時間帯）'!$C$6:$U$35,19,FALSE))</f>
        <v/>
      </c>
      <c r="AI76" s="219" t="str">
        <f>IF(AI74="","",VLOOKUP(AI74,'シフト記号表（勤務時間帯）'!$C$6:$U$35,19,FALSE))</f>
        <v/>
      </c>
      <c r="AJ76" s="219" t="str">
        <f>IF(AJ74="","",VLOOKUP(AJ74,'シフト記号表（勤務時間帯）'!$C$6:$U$35,19,FALSE))</f>
        <v/>
      </c>
      <c r="AK76" s="219" t="str">
        <f>IF(AK74="","",VLOOKUP(AK74,'シフト記号表（勤務時間帯）'!$C$6:$U$35,19,FALSE))</f>
        <v/>
      </c>
      <c r="AL76" s="219" t="str">
        <f>IF(AL74="","",VLOOKUP(AL74,'シフト記号表（勤務時間帯）'!$C$6:$U$35,19,FALSE))</f>
        <v/>
      </c>
      <c r="AM76" s="220" t="str">
        <f>IF(AM74="","",VLOOKUP(AM74,'シフト記号表（勤務時間帯）'!$C$6:$U$35,19,FALSE))</f>
        <v/>
      </c>
      <c r="AN76" s="218" t="str">
        <f>IF(AN74="","",VLOOKUP(AN74,'シフト記号表（勤務時間帯）'!$C$6:$U$35,19,FALSE))</f>
        <v/>
      </c>
      <c r="AO76" s="219" t="str">
        <f>IF(AO74="","",VLOOKUP(AO74,'シフト記号表（勤務時間帯）'!$C$6:$U$35,19,FALSE))</f>
        <v/>
      </c>
      <c r="AP76" s="219" t="str">
        <f>IF(AP74="","",VLOOKUP(AP74,'シフト記号表（勤務時間帯）'!$C$6:$U$35,19,FALSE))</f>
        <v/>
      </c>
      <c r="AQ76" s="219" t="str">
        <f>IF(AQ74="","",VLOOKUP(AQ74,'シフト記号表（勤務時間帯）'!$C$6:$U$35,19,FALSE))</f>
        <v/>
      </c>
      <c r="AR76" s="219" t="str">
        <f>IF(AR74="","",VLOOKUP(AR74,'シフト記号表（勤務時間帯）'!$C$6:$U$35,19,FALSE))</f>
        <v/>
      </c>
      <c r="AS76" s="219" t="str">
        <f>IF(AS74="","",VLOOKUP(AS74,'シフト記号表（勤務時間帯）'!$C$6:$U$35,19,FALSE))</f>
        <v/>
      </c>
      <c r="AT76" s="220" t="str">
        <f>IF(AT74="","",VLOOKUP(AT74,'シフト記号表（勤務時間帯）'!$C$6:$U$35,19,FALSE))</f>
        <v/>
      </c>
      <c r="AU76" s="218" t="str">
        <f>IF(AU74="","",VLOOKUP(AU74,'シフト記号表（勤務時間帯）'!$C$6:$U$35,19,FALSE))</f>
        <v/>
      </c>
      <c r="AV76" s="219" t="str">
        <f>IF(AV74="","",VLOOKUP(AV74,'シフト記号表（勤務時間帯）'!$C$6:$U$35,19,FALSE))</f>
        <v/>
      </c>
      <c r="AW76" s="219" t="str">
        <f>IF(AW74="","",VLOOKUP(AW74,'シフト記号表（勤務時間帯）'!$C$6:$U$35,19,FALSE))</f>
        <v/>
      </c>
      <c r="AX76" s="656">
        <f>IF($BB$3="４週",SUM(S76:AT76),IF($BB$3="暦月",SUM(S76:AW76),""))</f>
        <v>0</v>
      </c>
      <c r="AY76" s="657"/>
      <c r="AZ76" s="658">
        <f>IF($BB$3="４週",AX76/4,IF($BB$3="暦月",'勤務表（職員14～100名用）'!AX76/('勤務表（職員14～100名用）'!#REF!/7),""))</f>
        <v>0</v>
      </c>
      <c r="BA76" s="659"/>
      <c r="BB76" s="702"/>
      <c r="BC76" s="606"/>
      <c r="BD76" s="606"/>
      <c r="BE76" s="606"/>
      <c r="BF76" s="607"/>
    </row>
    <row r="77" spans="2:58" ht="20.25" customHeight="1" x14ac:dyDescent="0.15">
      <c r="B77" s="686">
        <f>B74+1</f>
        <v>20</v>
      </c>
      <c r="C77" s="706"/>
      <c r="D77" s="707"/>
      <c r="E77" s="708"/>
      <c r="F77" s="110"/>
      <c r="G77" s="592"/>
      <c r="H77" s="595"/>
      <c r="I77" s="596"/>
      <c r="J77" s="596"/>
      <c r="K77" s="597"/>
      <c r="L77" s="599"/>
      <c r="M77" s="600"/>
      <c r="N77" s="600"/>
      <c r="O77" s="601"/>
      <c r="P77" s="608" t="s">
        <v>147</v>
      </c>
      <c r="Q77" s="609"/>
      <c r="R77" s="610"/>
      <c r="S77" s="212"/>
      <c r="T77" s="213"/>
      <c r="U77" s="213"/>
      <c r="V77" s="213"/>
      <c r="W77" s="213"/>
      <c r="X77" s="213"/>
      <c r="Y77" s="214"/>
      <c r="Z77" s="212"/>
      <c r="AA77" s="213"/>
      <c r="AB77" s="213"/>
      <c r="AC77" s="213"/>
      <c r="AD77" s="213"/>
      <c r="AE77" s="213"/>
      <c r="AF77" s="214"/>
      <c r="AG77" s="212"/>
      <c r="AH77" s="213"/>
      <c r="AI77" s="213"/>
      <c r="AJ77" s="213"/>
      <c r="AK77" s="213"/>
      <c r="AL77" s="213"/>
      <c r="AM77" s="214"/>
      <c r="AN77" s="212"/>
      <c r="AO77" s="213"/>
      <c r="AP77" s="213"/>
      <c r="AQ77" s="213"/>
      <c r="AR77" s="213"/>
      <c r="AS77" s="213"/>
      <c r="AT77" s="214"/>
      <c r="AU77" s="212"/>
      <c r="AV77" s="213"/>
      <c r="AW77" s="213"/>
      <c r="AX77" s="806"/>
      <c r="AY77" s="807"/>
      <c r="AZ77" s="808"/>
      <c r="BA77" s="809"/>
      <c r="BB77" s="641"/>
      <c r="BC77" s="600"/>
      <c r="BD77" s="600"/>
      <c r="BE77" s="600"/>
      <c r="BF77" s="601"/>
    </row>
    <row r="78" spans="2:58" ht="20.25" customHeight="1" x14ac:dyDescent="0.15">
      <c r="B78" s="686"/>
      <c r="C78" s="706"/>
      <c r="D78" s="707"/>
      <c r="E78" s="708"/>
      <c r="F78" s="102"/>
      <c r="G78" s="593"/>
      <c r="H78" s="598"/>
      <c r="I78" s="596"/>
      <c r="J78" s="596"/>
      <c r="K78" s="597"/>
      <c r="L78" s="602"/>
      <c r="M78" s="603"/>
      <c r="N78" s="603"/>
      <c r="O78" s="604"/>
      <c r="P78" s="646" t="s">
        <v>150</v>
      </c>
      <c r="Q78" s="647"/>
      <c r="R78" s="648"/>
      <c r="S78" s="215" t="str">
        <f>IF(S77="","",VLOOKUP(S77,'シフト記号表（勤務時間帯）'!$C$6:$K$35,9,FALSE))</f>
        <v/>
      </c>
      <c r="T78" s="216" t="str">
        <f>IF(T77="","",VLOOKUP(T77,'シフト記号表（勤務時間帯）'!$C$6:$K$35,9,FALSE))</f>
        <v/>
      </c>
      <c r="U78" s="216" t="str">
        <f>IF(U77="","",VLOOKUP(U77,'シフト記号表（勤務時間帯）'!$C$6:$K$35,9,FALSE))</f>
        <v/>
      </c>
      <c r="V78" s="216" t="str">
        <f>IF(V77="","",VLOOKUP(V77,'シフト記号表（勤務時間帯）'!$C$6:$K$35,9,FALSE))</f>
        <v/>
      </c>
      <c r="W78" s="216" t="str">
        <f>IF(W77="","",VLOOKUP(W77,'シフト記号表（勤務時間帯）'!$C$6:$K$35,9,FALSE))</f>
        <v/>
      </c>
      <c r="X78" s="216" t="str">
        <f>IF(X77="","",VLOOKUP(X77,'シフト記号表（勤務時間帯）'!$C$6:$K$35,9,FALSE))</f>
        <v/>
      </c>
      <c r="Y78" s="217" t="str">
        <f>IF(Y77="","",VLOOKUP(Y77,'シフト記号表（勤務時間帯）'!$C$6:$K$35,9,FALSE))</f>
        <v/>
      </c>
      <c r="Z78" s="215" t="str">
        <f>IF(Z77="","",VLOOKUP(Z77,'シフト記号表（勤務時間帯）'!$C$6:$K$35,9,FALSE))</f>
        <v/>
      </c>
      <c r="AA78" s="216" t="str">
        <f>IF(AA77="","",VLOOKUP(AA77,'シフト記号表（勤務時間帯）'!$C$6:$K$35,9,FALSE))</f>
        <v/>
      </c>
      <c r="AB78" s="216" t="str">
        <f>IF(AB77="","",VLOOKUP(AB77,'シフト記号表（勤務時間帯）'!$C$6:$K$35,9,FALSE))</f>
        <v/>
      </c>
      <c r="AC78" s="216" t="str">
        <f>IF(AC77="","",VLOOKUP(AC77,'シフト記号表（勤務時間帯）'!$C$6:$K$35,9,FALSE))</f>
        <v/>
      </c>
      <c r="AD78" s="216" t="str">
        <f>IF(AD77="","",VLOOKUP(AD77,'シフト記号表（勤務時間帯）'!$C$6:$K$35,9,FALSE))</f>
        <v/>
      </c>
      <c r="AE78" s="216" t="str">
        <f>IF(AE77="","",VLOOKUP(AE77,'シフト記号表（勤務時間帯）'!$C$6:$K$35,9,FALSE))</f>
        <v/>
      </c>
      <c r="AF78" s="217" t="str">
        <f>IF(AF77="","",VLOOKUP(AF77,'シフト記号表（勤務時間帯）'!$C$6:$K$35,9,FALSE))</f>
        <v/>
      </c>
      <c r="AG78" s="215" t="str">
        <f>IF(AG77="","",VLOOKUP(AG77,'シフト記号表（勤務時間帯）'!$C$6:$K$35,9,FALSE))</f>
        <v/>
      </c>
      <c r="AH78" s="216" t="str">
        <f>IF(AH77="","",VLOOKUP(AH77,'シフト記号表（勤務時間帯）'!$C$6:$K$35,9,FALSE))</f>
        <v/>
      </c>
      <c r="AI78" s="216" t="str">
        <f>IF(AI77="","",VLOOKUP(AI77,'シフト記号表（勤務時間帯）'!$C$6:$K$35,9,FALSE))</f>
        <v/>
      </c>
      <c r="AJ78" s="216" t="str">
        <f>IF(AJ77="","",VLOOKUP(AJ77,'シフト記号表（勤務時間帯）'!$C$6:$K$35,9,FALSE))</f>
        <v/>
      </c>
      <c r="AK78" s="216" t="str">
        <f>IF(AK77="","",VLOOKUP(AK77,'シフト記号表（勤務時間帯）'!$C$6:$K$35,9,FALSE))</f>
        <v/>
      </c>
      <c r="AL78" s="216" t="str">
        <f>IF(AL77="","",VLOOKUP(AL77,'シフト記号表（勤務時間帯）'!$C$6:$K$35,9,FALSE))</f>
        <v/>
      </c>
      <c r="AM78" s="217" t="str">
        <f>IF(AM77="","",VLOOKUP(AM77,'シフト記号表（勤務時間帯）'!$C$6:$K$35,9,FALSE))</f>
        <v/>
      </c>
      <c r="AN78" s="215" t="str">
        <f>IF(AN77="","",VLOOKUP(AN77,'シフト記号表（勤務時間帯）'!$C$6:$K$35,9,FALSE))</f>
        <v/>
      </c>
      <c r="AO78" s="216" t="str">
        <f>IF(AO77="","",VLOOKUP(AO77,'シフト記号表（勤務時間帯）'!$C$6:$K$35,9,FALSE))</f>
        <v/>
      </c>
      <c r="AP78" s="216" t="str">
        <f>IF(AP77="","",VLOOKUP(AP77,'シフト記号表（勤務時間帯）'!$C$6:$K$35,9,FALSE))</f>
        <v/>
      </c>
      <c r="AQ78" s="216" t="str">
        <f>IF(AQ77="","",VLOOKUP(AQ77,'シフト記号表（勤務時間帯）'!$C$6:$K$35,9,FALSE))</f>
        <v/>
      </c>
      <c r="AR78" s="216" t="str">
        <f>IF(AR77="","",VLOOKUP(AR77,'シフト記号表（勤務時間帯）'!$C$6:$K$35,9,FALSE))</f>
        <v/>
      </c>
      <c r="AS78" s="216" t="str">
        <f>IF(AS77="","",VLOOKUP(AS77,'シフト記号表（勤務時間帯）'!$C$6:$K$35,9,FALSE))</f>
        <v/>
      </c>
      <c r="AT78" s="217" t="str">
        <f>IF(AT77="","",VLOOKUP(AT77,'シフト記号表（勤務時間帯）'!$C$6:$K$35,9,FALSE))</f>
        <v/>
      </c>
      <c r="AU78" s="215" t="str">
        <f>IF(AU77="","",VLOOKUP(AU77,'シフト記号表（勤務時間帯）'!$C$6:$K$35,9,FALSE))</f>
        <v/>
      </c>
      <c r="AV78" s="216" t="str">
        <f>IF(AV77="","",VLOOKUP(AV77,'シフト記号表（勤務時間帯）'!$C$6:$K$35,9,FALSE))</f>
        <v/>
      </c>
      <c r="AW78" s="216" t="str">
        <f>IF(AW77="","",VLOOKUP(AW77,'シフト記号表（勤務時間帯）'!$C$6:$K$35,9,FALSE))</f>
        <v/>
      </c>
      <c r="AX78" s="649">
        <f>IF($BB$3="４週",SUM(S78:AT78),IF($BB$3="暦月",SUM(S78:AW78),""))</f>
        <v>0</v>
      </c>
      <c r="AY78" s="650"/>
      <c r="AZ78" s="651">
        <f>IF($BB$3="４週",AX78/4,IF($BB$3="暦月",'勤務表（職員14～100名用）'!AX78/('勤務表（職員14～100名用）'!#REF!/7),""))</f>
        <v>0</v>
      </c>
      <c r="BA78" s="652"/>
      <c r="BB78" s="642"/>
      <c r="BC78" s="603"/>
      <c r="BD78" s="603"/>
      <c r="BE78" s="603"/>
      <c r="BF78" s="604"/>
    </row>
    <row r="79" spans="2:58" ht="20.25" customHeight="1" x14ac:dyDescent="0.15">
      <c r="B79" s="686"/>
      <c r="C79" s="709"/>
      <c r="D79" s="710"/>
      <c r="E79" s="711"/>
      <c r="F79" s="221">
        <f>C77</f>
        <v>0</v>
      </c>
      <c r="G79" s="594"/>
      <c r="H79" s="598"/>
      <c r="I79" s="596"/>
      <c r="J79" s="596"/>
      <c r="K79" s="597"/>
      <c r="L79" s="605"/>
      <c r="M79" s="606"/>
      <c r="N79" s="606"/>
      <c r="O79" s="607"/>
      <c r="P79" s="683" t="s">
        <v>151</v>
      </c>
      <c r="Q79" s="684"/>
      <c r="R79" s="685"/>
      <c r="S79" s="218" t="str">
        <f>IF(S77="","",VLOOKUP(S77,'シフト記号表（勤務時間帯）'!$C$6:$U$35,19,FALSE))</f>
        <v/>
      </c>
      <c r="T79" s="219" t="str">
        <f>IF(T77="","",VLOOKUP(T77,'シフト記号表（勤務時間帯）'!$C$6:$U$35,19,FALSE))</f>
        <v/>
      </c>
      <c r="U79" s="219" t="str">
        <f>IF(U77="","",VLOOKUP(U77,'シフト記号表（勤務時間帯）'!$C$6:$U$35,19,FALSE))</f>
        <v/>
      </c>
      <c r="V79" s="219" t="str">
        <f>IF(V77="","",VLOOKUP(V77,'シフト記号表（勤務時間帯）'!$C$6:$U$35,19,FALSE))</f>
        <v/>
      </c>
      <c r="W79" s="219" t="str">
        <f>IF(W77="","",VLOOKUP(W77,'シフト記号表（勤務時間帯）'!$C$6:$U$35,19,FALSE))</f>
        <v/>
      </c>
      <c r="X79" s="219" t="str">
        <f>IF(X77="","",VLOOKUP(X77,'シフト記号表（勤務時間帯）'!$C$6:$U$35,19,FALSE))</f>
        <v/>
      </c>
      <c r="Y79" s="220" t="str">
        <f>IF(Y77="","",VLOOKUP(Y77,'シフト記号表（勤務時間帯）'!$C$6:$U$35,19,FALSE))</f>
        <v/>
      </c>
      <c r="Z79" s="218" t="str">
        <f>IF(Z77="","",VLOOKUP(Z77,'シフト記号表（勤務時間帯）'!$C$6:$U$35,19,FALSE))</f>
        <v/>
      </c>
      <c r="AA79" s="219" t="str">
        <f>IF(AA77="","",VLOOKUP(AA77,'シフト記号表（勤務時間帯）'!$C$6:$U$35,19,FALSE))</f>
        <v/>
      </c>
      <c r="AB79" s="219" t="str">
        <f>IF(AB77="","",VLOOKUP(AB77,'シフト記号表（勤務時間帯）'!$C$6:$U$35,19,FALSE))</f>
        <v/>
      </c>
      <c r="AC79" s="219" t="str">
        <f>IF(AC77="","",VLOOKUP(AC77,'シフト記号表（勤務時間帯）'!$C$6:$U$35,19,FALSE))</f>
        <v/>
      </c>
      <c r="AD79" s="219" t="str">
        <f>IF(AD77="","",VLOOKUP(AD77,'シフト記号表（勤務時間帯）'!$C$6:$U$35,19,FALSE))</f>
        <v/>
      </c>
      <c r="AE79" s="219" t="str">
        <f>IF(AE77="","",VLOOKUP(AE77,'シフト記号表（勤務時間帯）'!$C$6:$U$35,19,FALSE))</f>
        <v/>
      </c>
      <c r="AF79" s="220" t="str">
        <f>IF(AF77="","",VLOOKUP(AF77,'シフト記号表（勤務時間帯）'!$C$6:$U$35,19,FALSE))</f>
        <v/>
      </c>
      <c r="AG79" s="218" t="str">
        <f>IF(AG77="","",VLOOKUP(AG77,'シフト記号表（勤務時間帯）'!$C$6:$U$35,19,FALSE))</f>
        <v/>
      </c>
      <c r="AH79" s="219" t="str">
        <f>IF(AH77="","",VLOOKUP(AH77,'シフト記号表（勤務時間帯）'!$C$6:$U$35,19,FALSE))</f>
        <v/>
      </c>
      <c r="AI79" s="219" t="str">
        <f>IF(AI77="","",VLOOKUP(AI77,'シフト記号表（勤務時間帯）'!$C$6:$U$35,19,FALSE))</f>
        <v/>
      </c>
      <c r="AJ79" s="219" t="str">
        <f>IF(AJ77="","",VLOOKUP(AJ77,'シフト記号表（勤務時間帯）'!$C$6:$U$35,19,FALSE))</f>
        <v/>
      </c>
      <c r="AK79" s="219" t="str">
        <f>IF(AK77="","",VLOOKUP(AK77,'シフト記号表（勤務時間帯）'!$C$6:$U$35,19,FALSE))</f>
        <v/>
      </c>
      <c r="AL79" s="219" t="str">
        <f>IF(AL77="","",VLOOKUP(AL77,'シフト記号表（勤務時間帯）'!$C$6:$U$35,19,FALSE))</f>
        <v/>
      </c>
      <c r="AM79" s="220" t="str">
        <f>IF(AM77="","",VLOOKUP(AM77,'シフト記号表（勤務時間帯）'!$C$6:$U$35,19,FALSE))</f>
        <v/>
      </c>
      <c r="AN79" s="218" t="str">
        <f>IF(AN77="","",VLOOKUP(AN77,'シフト記号表（勤務時間帯）'!$C$6:$U$35,19,FALSE))</f>
        <v/>
      </c>
      <c r="AO79" s="219" t="str">
        <f>IF(AO77="","",VLOOKUP(AO77,'シフト記号表（勤務時間帯）'!$C$6:$U$35,19,FALSE))</f>
        <v/>
      </c>
      <c r="AP79" s="219" t="str">
        <f>IF(AP77="","",VLOOKUP(AP77,'シフト記号表（勤務時間帯）'!$C$6:$U$35,19,FALSE))</f>
        <v/>
      </c>
      <c r="AQ79" s="219" t="str">
        <f>IF(AQ77="","",VLOOKUP(AQ77,'シフト記号表（勤務時間帯）'!$C$6:$U$35,19,FALSE))</f>
        <v/>
      </c>
      <c r="AR79" s="219" t="str">
        <f>IF(AR77="","",VLOOKUP(AR77,'シフト記号表（勤務時間帯）'!$C$6:$U$35,19,FALSE))</f>
        <v/>
      </c>
      <c r="AS79" s="219" t="str">
        <f>IF(AS77="","",VLOOKUP(AS77,'シフト記号表（勤務時間帯）'!$C$6:$U$35,19,FALSE))</f>
        <v/>
      </c>
      <c r="AT79" s="220" t="str">
        <f>IF(AT77="","",VLOOKUP(AT77,'シフト記号表（勤務時間帯）'!$C$6:$U$35,19,FALSE))</f>
        <v/>
      </c>
      <c r="AU79" s="218" t="str">
        <f>IF(AU77="","",VLOOKUP(AU77,'シフト記号表（勤務時間帯）'!$C$6:$U$35,19,FALSE))</f>
        <v/>
      </c>
      <c r="AV79" s="219" t="str">
        <f>IF(AV77="","",VLOOKUP(AV77,'シフト記号表（勤務時間帯）'!$C$6:$U$35,19,FALSE))</f>
        <v/>
      </c>
      <c r="AW79" s="219" t="str">
        <f>IF(AW77="","",VLOOKUP(AW77,'シフト記号表（勤務時間帯）'!$C$6:$U$35,19,FALSE))</f>
        <v/>
      </c>
      <c r="AX79" s="656">
        <f>IF($BB$3="４週",SUM(S79:AT79),IF($BB$3="暦月",SUM(S79:AW79),""))</f>
        <v>0</v>
      </c>
      <c r="AY79" s="657"/>
      <c r="AZ79" s="658">
        <f>IF($BB$3="４週",AX79/4,IF($BB$3="暦月",'勤務表（職員14～100名用）'!AX79/('勤務表（職員14～100名用）'!#REF!/7),""))</f>
        <v>0</v>
      </c>
      <c r="BA79" s="659"/>
      <c r="BB79" s="702"/>
      <c r="BC79" s="606"/>
      <c r="BD79" s="606"/>
      <c r="BE79" s="606"/>
      <c r="BF79" s="607"/>
    </row>
    <row r="80" spans="2:58" ht="20.25" customHeight="1" x14ac:dyDescent="0.15">
      <c r="B80" s="686">
        <f>B77+1</f>
        <v>21</v>
      </c>
      <c r="C80" s="706"/>
      <c r="D80" s="707"/>
      <c r="E80" s="708"/>
      <c r="F80" s="110"/>
      <c r="G80" s="592"/>
      <c r="H80" s="595"/>
      <c r="I80" s="596"/>
      <c r="J80" s="596"/>
      <c r="K80" s="597"/>
      <c r="L80" s="599"/>
      <c r="M80" s="600"/>
      <c r="N80" s="600"/>
      <c r="O80" s="601"/>
      <c r="P80" s="608" t="s">
        <v>147</v>
      </c>
      <c r="Q80" s="609"/>
      <c r="R80" s="610"/>
      <c r="S80" s="212"/>
      <c r="T80" s="213"/>
      <c r="U80" s="213"/>
      <c r="V80" s="213"/>
      <c r="W80" s="213"/>
      <c r="X80" s="213"/>
      <c r="Y80" s="214"/>
      <c r="Z80" s="212"/>
      <c r="AA80" s="213"/>
      <c r="AB80" s="213"/>
      <c r="AC80" s="213"/>
      <c r="AD80" s="213"/>
      <c r="AE80" s="213"/>
      <c r="AF80" s="214"/>
      <c r="AG80" s="212"/>
      <c r="AH80" s="213"/>
      <c r="AI80" s="213"/>
      <c r="AJ80" s="213"/>
      <c r="AK80" s="213"/>
      <c r="AL80" s="213"/>
      <c r="AM80" s="214"/>
      <c r="AN80" s="212"/>
      <c r="AO80" s="213"/>
      <c r="AP80" s="213"/>
      <c r="AQ80" s="213"/>
      <c r="AR80" s="213"/>
      <c r="AS80" s="213"/>
      <c r="AT80" s="214"/>
      <c r="AU80" s="212"/>
      <c r="AV80" s="213"/>
      <c r="AW80" s="213"/>
      <c r="AX80" s="806"/>
      <c r="AY80" s="807"/>
      <c r="AZ80" s="808"/>
      <c r="BA80" s="809"/>
      <c r="BB80" s="641"/>
      <c r="BC80" s="600"/>
      <c r="BD80" s="600"/>
      <c r="BE80" s="600"/>
      <c r="BF80" s="601"/>
    </row>
    <row r="81" spans="2:58" ht="20.25" customHeight="1" x14ac:dyDescent="0.15">
      <c r="B81" s="686"/>
      <c r="C81" s="706"/>
      <c r="D81" s="707"/>
      <c r="E81" s="708"/>
      <c r="F81" s="102"/>
      <c r="G81" s="593"/>
      <c r="H81" s="598"/>
      <c r="I81" s="596"/>
      <c r="J81" s="596"/>
      <c r="K81" s="597"/>
      <c r="L81" s="602"/>
      <c r="M81" s="603"/>
      <c r="N81" s="603"/>
      <c r="O81" s="604"/>
      <c r="P81" s="646" t="s">
        <v>150</v>
      </c>
      <c r="Q81" s="647"/>
      <c r="R81" s="648"/>
      <c r="S81" s="215" t="str">
        <f>IF(S80="","",VLOOKUP(S80,'シフト記号表（勤務時間帯）'!$C$6:$K$35,9,FALSE))</f>
        <v/>
      </c>
      <c r="T81" s="216" t="str">
        <f>IF(T80="","",VLOOKUP(T80,'シフト記号表（勤務時間帯）'!$C$6:$K$35,9,FALSE))</f>
        <v/>
      </c>
      <c r="U81" s="216" t="str">
        <f>IF(U80="","",VLOOKUP(U80,'シフト記号表（勤務時間帯）'!$C$6:$K$35,9,FALSE))</f>
        <v/>
      </c>
      <c r="V81" s="216" t="str">
        <f>IF(V80="","",VLOOKUP(V80,'シフト記号表（勤務時間帯）'!$C$6:$K$35,9,FALSE))</f>
        <v/>
      </c>
      <c r="W81" s="216" t="str">
        <f>IF(W80="","",VLOOKUP(W80,'シフト記号表（勤務時間帯）'!$C$6:$K$35,9,FALSE))</f>
        <v/>
      </c>
      <c r="X81" s="216" t="str">
        <f>IF(X80="","",VLOOKUP(X80,'シフト記号表（勤務時間帯）'!$C$6:$K$35,9,FALSE))</f>
        <v/>
      </c>
      <c r="Y81" s="217" t="str">
        <f>IF(Y80="","",VLOOKUP(Y80,'シフト記号表（勤務時間帯）'!$C$6:$K$35,9,FALSE))</f>
        <v/>
      </c>
      <c r="Z81" s="215" t="str">
        <f>IF(Z80="","",VLOOKUP(Z80,'シフト記号表（勤務時間帯）'!$C$6:$K$35,9,FALSE))</f>
        <v/>
      </c>
      <c r="AA81" s="216" t="str">
        <f>IF(AA80="","",VLOOKUP(AA80,'シフト記号表（勤務時間帯）'!$C$6:$K$35,9,FALSE))</f>
        <v/>
      </c>
      <c r="AB81" s="216" t="str">
        <f>IF(AB80="","",VLOOKUP(AB80,'シフト記号表（勤務時間帯）'!$C$6:$K$35,9,FALSE))</f>
        <v/>
      </c>
      <c r="AC81" s="216" t="str">
        <f>IF(AC80="","",VLOOKUP(AC80,'シフト記号表（勤務時間帯）'!$C$6:$K$35,9,FALSE))</f>
        <v/>
      </c>
      <c r="AD81" s="216" t="str">
        <f>IF(AD80="","",VLOOKUP(AD80,'シフト記号表（勤務時間帯）'!$C$6:$K$35,9,FALSE))</f>
        <v/>
      </c>
      <c r="AE81" s="216" t="str">
        <f>IF(AE80="","",VLOOKUP(AE80,'シフト記号表（勤務時間帯）'!$C$6:$K$35,9,FALSE))</f>
        <v/>
      </c>
      <c r="AF81" s="217" t="str">
        <f>IF(AF80="","",VLOOKUP(AF80,'シフト記号表（勤務時間帯）'!$C$6:$K$35,9,FALSE))</f>
        <v/>
      </c>
      <c r="AG81" s="215" t="str">
        <f>IF(AG80="","",VLOOKUP(AG80,'シフト記号表（勤務時間帯）'!$C$6:$K$35,9,FALSE))</f>
        <v/>
      </c>
      <c r="AH81" s="216" t="str">
        <f>IF(AH80="","",VLOOKUP(AH80,'シフト記号表（勤務時間帯）'!$C$6:$K$35,9,FALSE))</f>
        <v/>
      </c>
      <c r="AI81" s="216" t="str">
        <f>IF(AI80="","",VLOOKUP(AI80,'シフト記号表（勤務時間帯）'!$C$6:$K$35,9,FALSE))</f>
        <v/>
      </c>
      <c r="AJ81" s="216" t="str">
        <f>IF(AJ80="","",VLOOKUP(AJ80,'シフト記号表（勤務時間帯）'!$C$6:$K$35,9,FALSE))</f>
        <v/>
      </c>
      <c r="AK81" s="216" t="str">
        <f>IF(AK80="","",VLOOKUP(AK80,'シフト記号表（勤務時間帯）'!$C$6:$K$35,9,FALSE))</f>
        <v/>
      </c>
      <c r="AL81" s="216" t="str">
        <f>IF(AL80="","",VLOOKUP(AL80,'シフト記号表（勤務時間帯）'!$C$6:$K$35,9,FALSE))</f>
        <v/>
      </c>
      <c r="AM81" s="217" t="str">
        <f>IF(AM80="","",VLOOKUP(AM80,'シフト記号表（勤務時間帯）'!$C$6:$K$35,9,FALSE))</f>
        <v/>
      </c>
      <c r="AN81" s="215" t="str">
        <f>IF(AN80="","",VLOOKUP(AN80,'シフト記号表（勤務時間帯）'!$C$6:$K$35,9,FALSE))</f>
        <v/>
      </c>
      <c r="AO81" s="216" t="str">
        <f>IF(AO80="","",VLOOKUP(AO80,'シフト記号表（勤務時間帯）'!$C$6:$K$35,9,FALSE))</f>
        <v/>
      </c>
      <c r="AP81" s="216" t="str">
        <f>IF(AP80="","",VLOOKUP(AP80,'シフト記号表（勤務時間帯）'!$C$6:$K$35,9,FALSE))</f>
        <v/>
      </c>
      <c r="AQ81" s="216" t="str">
        <f>IF(AQ80="","",VLOOKUP(AQ80,'シフト記号表（勤務時間帯）'!$C$6:$K$35,9,FALSE))</f>
        <v/>
      </c>
      <c r="AR81" s="216" t="str">
        <f>IF(AR80="","",VLOOKUP(AR80,'シフト記号表（勤務時間帯）'!$C$6:$K$35,9,FALSE))</f>
        <v/>
      </c>
      <c r="AS81" s="216" t="str">
        <f>IF(AS80="","",VLOOKUP(AS80,'シフト記号表（勤務時間帯）'!$C$6:$K$35,9,FALSE))</f>
        <v/>
      </c>
      <c r="AT81" s="217" t="str">
        <f>IF(AT80="","",VLOOKUP(AT80,'シフト記号表（勤務時間帯）'!$C$6:$K$35,9,FALSE))</f>
        <v/>
      </c>
      <c r="AU81" s="215" t="str">
        <f>IF(AU80="","",VLOOKUP(AU80,'シフト記号表（勤務時間帯）'!$C$6:$K$35,9,FALSE))</f>
        <v/>
      </c>
      <c r="AV81" s="216" t="str">
        <f>IF(AV80="","",VLOOKUP(AV80,'シフト記号表（勤務時間帯）'!$C$6:$K$35,9,FALSE))</f>
        <v/>
      </c>
      <c r="AW81" s="216" t="str">
        <f>IF(AW80="","",VLOOKUP(AW80,'シフト記号表（勤務時間帯）'!$C$6:$K$35,9,FALSE))</f>
        <v/>
      </c>
      <c r="AX81" s="649">
        <f>IF($BB$3="４週",SUM(S81:AT81),IF($BB$3="暦月",SUM(S81:AW81),""))</f>
        <v>0</v>
      </c>
      <c r="AY81" s="650"/>
      <c r="AZ81" s="651">
        <f>IF($BB$3="４週",AX81/4,IF($BB$3="暦月",'勤務表（職員14～100名用）'!AX81/('勤務表（職員14～100名用）'!#REF!/7),""))</f>
        <v>0</v>
      </c>
      <c r="BA81" s="652"/>
      <c r="BB81" s="642"/>
      <c r="BC81" s="603"/>
      <c r="BD81" s="603"/>
      <c r="BE81" s="603"/>
      <c r="BF81" s="604"/>
    </row>
    <row r="82" spans="2:58" ht="20.25" customHeight="1" x14ac:dyDescent="0.15">
      <c r="B82" s="686"/>
      <c r="C82" s="709"/>
      <c r="D82" s="710"/>
      <c r="E82" s="711"/>
      <c r="F82" s="221">
        <f>C80</f>
        <v>0</v>
      </c>
      <c r="G82" s="594"/>
      <c r="H82" s="598"/>
      <c r="I82" s="596"/>
      <c r="J82" s="596"/>
      <c r="K82" s="597"/>
      <c r="L82" s="605"/>
      <c r="M82" s="606"/>
      <c r="N82" s="606"/>
      <c r="O82" s="607"/>
      <c r="P82" s="683" t="s">
        <v>151</v>
      </c>
      <c r="Q82" s="684"/>
      <c r="R82" s="685"/>
      <c r="S82" s="218" t="str">
        <f>IF(S80="","",VLOOKUP(S80,'シフト記号表（勤務時間帯）'!$C$6:$U$35,19,FALSE))</f>
        <v/>
      </c>
      <c r="T82" s="219" t="str">
        <f>IF(T80="","",VLOOKUP(T80,'シフト記号表（勤務時間帯）'!$C$6:$U$35,19,FALSE))</f>
        <v/>
      </c>
      <c r="U82" s="219" t="str">
        <f>IF(U80="","",VLOOKUP(U80,'シフト記号表（勤務時間帯）'!$C$6:$U$35,19,FALSE))</f>
        <v/>
      </c>
      <c r="V82" s="219" t="str">
        <f>IF(V80="","",VLOOKUP(V80,'シフト記号表（勤務時間帯）'!$C$6:$U$35,19,FALSE))</f>
        <v/>
      </c>
      <c r="W82" s="219" t="str">
        <f>IF(W80="","",VLOOKUP(W80,'シフト記号表（勤務時間帯）'!$C$6:$U$35,19,FALSE))</f>
        <v/>
      </c>
      <c r="X82" s="219" t="str">
        <f>IF(X80="","",VLOOKUP(X80,'シフト記号表（勤務時間帯）'!$C$6:$U$35,19,FALSE))</f>
        <v/>
      </c>
      <c r="Y82" s="220" t="str">
        <f>IF(Y80="","",VLOOKUP(Y80,'シフト記号表（勤務時間帯）'!$C$6:$U$35,19,FALSE))</f>
        <v/>
      </c>
      <c r="Z82" s="218" t="str">
        <f>IF(Z80="","",VLOOKUP(Z80,'シフト記号表（勤務時間帯）'!$C$6:$U$35,19,FALSE))</f>
        <v/>
      </c>
      <c r="AA82" s="219" t="str">
        <f>IF(AA80="","",VLOOKUP(AA80,'シフト記号表（勤務時間帯）'!$C$6:$U$35,19,FALSE))</f>
        <v/>
      </c>
      <c r="AB82" s="219" t="str">
        <f>IF(AB80="","",VLOOKUP(AB80,'シフト記号表（勤務時間帯）'!$C$6:$U$35,19,FALSE))</f>
        <v/>
      </c>
      <c r="AC82" s="219" t="str">
        <f>IF(AC80="","",VLOOKUP(AC80,'シフト記号表（勤務時間帯）'!$C$6:$U$35,19,FALSE))</f>
        <v/>
      </c>
      <c r="AD82" s="219" t="str">
        <f>IF(AD80="","",VLOOKUP(AD80,'シフト記号表（勤務時間帯）'!$C$6:$U$35,19,FALSE))</f>
        <v/>
      </c>
      <c r="AE82" s="219" t="str">
        <f>IF(AE80="","",VLOOKUP(AE80,'シフト記号表（勤務時間帯）'!$C$6:$U$35,19,FALSE))</f>
        <v/>
      </c>
      <c r="AF82" s="220" t="str">
        <f>IF(AF80="","",VLOOKUP(AF80,'シフト記号表（勤務時間帯）'!$C$6:$U$35,19,FALSE))</f>
        <v/>
      </c>
      <c r="AG82" s="218" t="str">
        <f>IF(AG80="","",VLOOKUP(AG80,'シフト記号表（勤務時間帯）'!$C$6:$U$35,19,FALSE))</f>
        <v/>
      </c>
      <c r="AH82" s="219" t="str">
        <f>IF(AH80="","",VLOOKUP(AH80,'シフト記号表（勤務時間帯）'!$C$6:$U$35,19,FALSE))</f>
        <v/>
      </c>
      <c r="AI82" s="219" t="str">
        <f>IF(AI80="","",VLOOKUP(AI80,'シフト記号表（勤務時間帯）'!$C$6:$U$35,19,FALSE))</f>
        <v/>
      </c>
      <c r="AJ82" s="219" t="str">
        <f>IF(AJ80="","",VLOOKUP(AJ80,'シフト記号表（勤務時間帯）'!$C$6:$U$35,19,FALSE))</f>
        <v/>
      </c>
      <c r="AK82" s="219" t="str">
        <f>IF(AK80="","",VLOOKUP(AK80,'シフト記号表（勤務時間帯）'!$C$6:$U$35,19,FALSE))</f>
        <v/>
      </c>
      <c r="AL82" s="219" t="str">
        <f>IF(AL80="","",VLOOKUP(AL80,'シフト記号表（勤務時間帯）'!$C$6:$U$35,19,FALSE))</f>
        <v/>
      </c>
      <c r="AM82" s="220" t="str">
        <f>IF(AM80="","",VLOOKUP(AM80,'シフト記号表（勤務時間帯）'!$C$6:$U$35,19,FALSE))</f>
        <v/>
      </c>
      <c r="AN82" s="218" t="str">
        <f>IF(AN80="","",VLOOKUP(AN80,'シフト記号表（勤務時間帯）'!$C$6:$U$35,19,FALSE))</f>
        <v/>
      </c>
      <c r="AO82" s="219" t="str">
        <f>IF(AO80="","",VLOOKUP(AO80,'シフト記号表（勤務時間帯）'!$C$6:$U$35,19,FALSE))</f>
        <v/>
      </c>
      <c r="AP82" s="219" t="str">
        <f>IF(AP80="","",VLOOKUP(AP80,'シフト記号表（勤務時間帯）'!$C$6:$U$35,19,FALSE))</f>
        <v/>
      </c>
      <c r="AQ82" s="219" t="str">
        <f>IF(AQ80="","",VLOOKUP(AQ80,'シフト記号表（勤務時間帯）'!$C$6:$U$35,19,FALSE))</f>
        <v/>
      </c>
      <c r="AR82" s="219" t="str">
        <f>IF(AR80="","",VLOOKUP(AR80,'シフト記号表（勤務時間帯）'!$C$6:$U$35,19,FALSE))</f>
        <v/>
      </c>
      <c r="AS82" s="219" t="str">
        <f>IF(AS80="","",VLOOKUP(AS80,'シフト記号表（勤務時間帯）'!$C$6:$U$35,19,FALSE))</f>
        <v/>
      </c>
      <c r="AT82" s="220" t="str">
        <f>IF(AT80="","",VLOOKUP(AT80,'シフト記号表（勤務時間帯）'!$C$6:$U$35,19,FALSE))</f>
        <v/>
      </c>
      <c r="AU82" s="218" t="str">
        <f>IF(AU80="","",VLOOKUP(AU80,'シフト記号表（勤務時間帯）'!$C$6:$U$35,19,FALSE))</f>
        <v/>
      </c>
      <c r="AV82" s="219" t="str">
        <f>IF(AV80="","",VLOOKUP(AV80,'シフト記号表（勤務時間帯）'!$C$6:$U$35,19,FALSE))</f>
        <v/>
      </c>
      <c r="AW82" s="219" t="str">
        <f>IF(AW80="","",VLOOKUP(AW80,'シフト記号表（勤務時間帯）'!$C$6:$U$35,19,FALSE))</f>
        <v/>
      </c>
      <c r="AX82" s="656">
        <f>IF($BB$3="４週",SUM(S82:AT82),IF($BB$3="暦月",SUM(S82:AW82),""))</f>
        <v>0</v>
      </c>
      <c r="AY82" s="657"/>
      <c r="AZ82" s="658">
        <f>IF($BB$3="４週",AX82/4,IF($BB$3="暦月",'勤務表（職員14～100名用）'!AX82/('勤務表（職員14～100名用）'!#REF!/7),""))</f>
        <v>0</v>
      </c>
      <c r="BA82" s="659"/>
      <c r="BB82" s="702"/>
      <c r="BC82" s="606"/>
      <c r="BD82" s="606"/>
      <c r="BE82" s="606"/>
      <c r="BF82" s="607"/>
    </row>
    <row r="83" spans="2:58" ht="20.25" customHeight="1" x14ac:dyDescent="0.15">
      <c r="B83" s="686">
        <f>B80+1</f>
        <v>22</v>
      </c>
      <c r="C83" s="706"/>
      <c r="D83" s="707"/>
      <c r="E83" s="708"/>
      <c r="F83" s="110"/>
      <c r="G83" s="592"/>
      <c r="H83" s="595"/>
      <c r="I83" s="596"/>
      <c r="J83" s="596"/>
      <c r="K83" s="597"/>
      <c r="L83" s="599"/>
      <c r="M83" s="600"/>
      <c r="N83" s="600"/>
      <c r="O83" s="601"/>
      <c r="P83" s="608" t="s">
        <v>147</v>
      </c>
      <c r="Q83" s="609"/>
      <c r="R83" s="610"/>
      <c r="S83" s="212"/>
      <c r="T83" s="213"/>
      <c r="U83" s="213"/>
      <c r="V83" s="213"/>
      <c r="W83" s="213"/>
      <c r="X83" s="213"/>
      <c r="Y83" s="214"/>
      <c r="Z83" s="212"/>
      <c r="AA83" s="213"/>
      <c r="AB83" s="213"/>
      <c r="AC83" s="213"/>
      <c r="AD83" s="213"/>
      <c r="AE83" s="213"/>
      <c r="AF83" s="214"/>
      <c r="AG83" s="212"/>
      <c r="AH83" s="213"/>
      <c r="AI83" s="213"/>
      <c r="AJ83" s="213"/>
      <c r="AK83" s="213"/>
      <c r="AL83" s="213"/>
      <c r="AM83" s="214"/>
      <c r="AN83" s="212"/>
      <c r="AO83" s="213"/>
      <c r="AP83" s="213"/>
      <c r="AQ83" s="213"/>
      <c r="AR83" s="213"/>
      <c r="AS83" s="213"/>
      <c r="AT83" s="214"/>
      <c r="AU83" s="212"/>
      <c r="AV83" s="213"/>
      <c r="AW83" s="213"/>
      <c r="AX83" s="806"/>
      <c r="AY83" s="807"/>
      <c r="AZ83" s="808"/>
      <c r="BA83" s="809"/>
      <c r="BB83" s="641"/>
      <c r="BC83" s="600"/>
      <c r="BD83" s="600"/>
      <c r="BE83" s="600"/>
      <c r="BF83" s="601"/>
    </row>
    <row r="84" spans="2:58" ht="20.25" customHeight="1" x14ac:dyDescent="0.15">
      <c r="B84" s="686"/>
      <c r="C84" s="706"/>
      <c r="D84" s="707"/>
      <c r="E84" s="708"/>
      <c r="F84" s="102"/>
      <c r="G84" s="593"/>
      <c r="H84" s="598"/>
      <c r="I84" s="596"/>
      <c r="J84" s="596"/>
      <c r="K84" s="597"/>
      <c r="L84" s="602"/>
      <c r="M84" s="603"/>
      <c r="N84" s="603"/>
      <c r="O84" s="604"/>
      <c r="P84" s="646" t="s">
        <v>150</v>
      </c>
      <c r="Q84" s="647"/>
      <c r="R84" s="648"/>
      <c r="S84" s="215" t="str">
        <f>IF(S83="","",VLOOKUP(S83,'シフト記号表（勤務時間帯）'!$C$6:$K$35,9,FALSE))</f>
        <v/>
      </c>
      <c r="T84" s="216" t="str">
        <f>IF(T83="","",VLOOKUP(T83,'シフト記号表（勤務時間帯）'!$C$6:$K$35,9,FALSE))</f>
        <v/>
      </c>
      <c r="U84" s="216" t="str">
        <f>IF(U83="","",VLOOKUP(U83,'シフト記号表（勤務時間帯）'!$C$6:$K$35,9,FALSE))</f>
        <v/>
      </c>
      <c r="V84" s="216" t="str">
        <f>IF(V83="","",VLOOKUP(V83,'シフト記号表（勤務時間帯）'!$C$6:$K$35,9,FALSE))</f>
        <v/>
      </c>
      <c r="W84" s="216" t="str">
        <f>IF(W83="","",VLOOKUP(W83,'シフト記号表（勤務時間帯）'!$C$6:$K$35,9,FALSE))</f>
        <v/>
      </c>
      <c r="X84" s="216" t="str">
        <f>IF(X83="","",VLOOKUP(X83,'シフト記号表（勤務時間帯）'!$C$6:$K$35,9,FALSE))</f>
        <v/>
      </c>
      <c r="Y84" s="217" t="str">
        <f>IF(Y83="","",VLOOKUP(Y83,'シフト記号表（勤務時間帯）'!$C$6:$K$35,9,FALSE))</f>
        <v/>
      </c>
      <c r="Z84" s="215" t="str">
        <f>IF(Z83="","",VLOOKUP(Z83,'シフト記号表（勤務時間帯）'!$C$6:$K$35,9,FALSE))</f>
        <v/>
      </c>
      <c r="AA84" s="216" t="str">
        <f>IF(AA83="","",VLOOKUP(AA83,'シフト記号表（勤務時間帯）'!$C$6:$K$35,9,FALSE))</f>
        <v/>
      </c>
      <c r="AB84" s="216" t="str">
        <f>IF(AB83="","",VLOOKUP(AB83,'シフト記号表（勤務時間帯）'!$C$6:$K$35,9,FALSE))</f>
        <v/>
      </c>
      <c r="AC84" s="216" t="str">
        <f>IF(AC83="","",VLOOKUP(AC83,'シフト記号表（勤務時間帯）'!$C$6:$K$35,9,FALSE))</f>
        <v/>
      </c>
      <c r="AD84" s="216" t="str">
        <f>IF(AD83="","",VLOOKUP(AD83,'シフト記号表（勤務時間帯）'!$C$6:$K$35,9,FALSE))</f>
        <v/>
      </c>
      <c r="AE84" s="216" t="str">
        <f>IF(AE83="","",VLOOKUP(AE83,'シフト記号表（勤務時間帯）'!$C$6:$K$35,9,FALSE))</f>
        <v/>
      </c>
      <c r="AF84" s="217" t="str">
        <f>IF(AF83="","",VLOOKUP(AF83,'シフト記号表（勤務時間帯）'!$C$6:$K$35,9,FALSE))</f>
        <v/>
      </c>
      <c r="AG84" s="215" t="str">
        <f>IF(AG83="","",VLOOKUP(AG83,'シフト記号表（勤務時間帯）'!$C$6:$K$35,9,FALSE))</f>
        <v/>
      </c>
      <c r="AH84" s="216" t="str">
        <f>IF(AH83="","",VLOOKUP(AH83,'シフト記号表（勤務時間帯）'!$C$6:$K$35,9,FALSE))</f>
        <v/>
      </c>
      <c r="AI84" s="216" t="str">
        <f>IF(AI83="","",VLOOKUP(AI83,'シフト記号表（勤務時間帯）'!$C$6:$K$35,9,FALSE))</f>
        <v/>
      </c>
      <c r="AJ84" s="216" t="str">
        <f>IF(AJ83="","",VLOOKUP(AJ83,'シフト記号表（勤務時間帯）'!$C$6:$K$35,9,FALSE))</f>
        <v/>
      </c>
      <c r="AK84" s="216" t="str">
        <f>IF(AK83="","",VLOOKUP(AK83,'シフト記号表（勤務時間帯）'!$C$6:$K$35,9,FALSE))</f>
        <v/>
      </c>
      <c r="AL84" s="216" t="str">
        <f>IF(AL83="","",VLOOKUP(AL83,'シフト記号表（勤務時間帯）'!$C$6:$K$35,9,FALSE))</f>
        <v/>
      </c>
      <c r="AM84" s="217" t="str">
        <f>IF(AM83="","",VLOOKUP(AM83,'シフト記号表（勤務時間帯）'!$C$6:$K$35,9,FALSE))</f>
        <v/>
      </c>
      <c r="AN84" s="215" t="str">
        <f>IF(AN83="","",VLOOKUP(AN83,'シフト記号表（勤務時間帯）'!$C$6:$K$35,9,FALSE))</f>
        <v/>
      </c>
      <c r="AO84" s="216" t="str">
        <f>IF(AO83="","",VLOOKUP(AO83,'シフト記号表（勤務時間帯）'!$C$6:$K$35,9,FALSE))</f>
        <v/>
      </c>
      <c r="AP84" s="216" t="str">
        <f>IF(AP83="","",VLOOKUP(AP83,'シフト記号表（勤務時間帯）'!$C$6:$K$35,9,FALSE))</f>
        <v/>
      </c>
      <c r="AQ84" s="216" t="str">
        <f>IF(AQ83="","",VLOOKUP(AQ83,'シフト記号表（勤務時間帯）'!$C$6:$K$35,9,FALSE))</f>
        <v/>
      </c>
      <c r="AR84" s="216" t="str">
        <f>IF(AR83="","",VLOOKUP(AR83,'シフト記号表（勤務時間帯）'!$C$6:$K$35,9,FALSE))</f>
        <v/>
      </c>
      <c r="AS84" s="216" t="str">
        <f>IF(AS83="","",VLOOKUP(AS83,'シフト記号表（勤務時間帯）'!$C$6:$K$35,9,FALSE))</f>
        <v/>
      </c>
      <c r="AT84" s="217" t="str">
        <f>IF(AT83="","",VLOOKUP(AT83,'シフト記号表（勤務時間帯）'!$C$6:$K$35,9,FALSE))</f>
        <v/>
      </c>
      <c r="AU84" s="215" t="str">
        <f>IF(AU83="","",VLOOKUP(AU83,'シフト記号表（勤務時間帯）'!$C$6:$K$35,9,FALSE))</f>
        <v/>
      </c>
      <c r="AV84" s="216" t="str">
        <f>IF(AV83="","",VLOOKUP(AV83,'シフト記号表（勤務時間帯）'!$C$6:$K$35,9,FALSE))</f>
        <v/>
      </c>
      <c r="AW84" s="216" t="str">
        <f>IF(AW83="","",VLOOKUP(AW83,'シフト記号表（勤務時間帯）'!$C$6:$K$35,9,FALSE))</f>
        <v/>
      </c>
      <c r="AX84" s="649">
        <f>IF($BB$3="４週",SUM(S84:AT84),IF($BB$3="暦月",SUM(S84:AW84),""))</f>
        <v>0</v>
      </c>
      <c r="AY84" s="650"/>
      <c r="AZ84" s="651">
        <f>IF($BB$3="４週",AX84/4,IF($BB$3="暦月",'勤務表（職員14～100名用）'!AX84/('勤務表（職員14～100名用）'!#REF!/7),""))</f>
        <v>0</v>
      </c>
      <c r="BA84" s="652"/>
      <c r="BB84" s="642"/>
      <c r="BC84" s="603"/>
      <c r="BD84" s="603"/>
      <c r="BE84" s="603"/>
      <c r="BF84" s="604"/>
    </row>
    <row r="85" spans="2:58" ht="20.25" customHeight="1" x14ac:dyDescent="0.15">
      <c r="B85" s="686"/>
      <c r="C85" s="709"/>
      <c r="D85" s="710"/>
      <c r="E85" s="711"/>
      <c r="F85" s="221">
        <f>C83</f>
        <v>0</v>
      </c>
      <c r="G85" s="594"/>
      <c r="H85" s="598"/>
      <c r="I85" s="596"/>
      <c r="J85" s="596"/>
      <c r="K85" s="597"/>
      <c r="L85" s="605"/>
      <c r="M85" s="606"/>
      <c r="N85" s="606"/>
      <c r="O85" s="607"/>
      <c r="P85" s="683" t="s">
        <v>151</v>
      </c>
      <c r="Q85" s="684"/>
      <c r="R85" s="685"/>
      <c r="S85" s="218" t="str">
        <f>IF(S83="","",VLOOKUP(S83,'シフト記号表（勤務時間帯）'!$C$6:$U$35,19,FALSE))</f>
        <v/>
      </c>
      <c r="T85" s="219" t="str">
        <f>IF(T83="","",VLOOKUP(T83,'シフト記号表（勤務時間帯）'!$C$6:$U$35,19,FALSE))</f>
        <v/>
      </c>
      <c r="U85" s="219" t="str">
        <f>IF(U83="","",VLOOKUP(U83,'シフト記号表（勤務時間帯）'!$C$6:$U$35,19,FALSE))</f>
        <v/>
      </c>
      <c r="V85" s="219" t="str">
        <f>IF(V83="","",VLOOKUP(V83,'シフト記号表（勤務時間帯）'!$C$6:$U$35,19,FALSE))</f>
        <v/>
      </c>
      <c r="W85" s="219" t="str">
        <f>IF(W83="","",VLOOKUP(W83,'シフト記号表（勤務時間帯）'!$C$6:$U$35,19,FALSE))</f>
        <v/>
      </c>
      <c r="X85" s="219" t="str">
        <f>IF(X83="","",VLOOKUP(X83,'シフト記号表（勤務時間帯）'!$C$6:$U$35,19,FALSE))</f>
        <v/>
      </c>
      <c r="Y85" s="220" t="str">
        <f>IF(Y83="","",VLOOKUP(Y83,'シフト記号表（勤務時間帯）'!$C$6:$U$35,19,FALSE))</f>
        <v/>
      </c>
      <c r="Z85" s="218" t="str">
        <f>IF(Z83="","",VLOOKUP(Z83,'シフト記号表（勤務時間帯）'!$C$6:$U$35,19,FALSE))</f>
        <v/>
      </c>
      <c r="AA85" s="219" t="str">
        <f>IF(AA83="","",VLOOKUP(AA83,'シフト記号表（勤務時間帯）'!$C$6:$U$35,19,FALSE))</f>
        <v/>
      </c>
      <c r="AB85" s="219" t="str">
        <f>IF(AB83="","",VLOOKUP(AB83,'シフト記号表（勤務時間帯）'!$C$6:$U$35,19,FALSE))</f>
        <v/>
      </c>
      <c r="AC85" s="219" t="str">
        <f>IF(AC83="","",VLOOKUP(AC83,'シフト記号表（勤務時間帯）'!$C$6:$U$35,19,FALSE))</f>
        <v/>
      </c>
      <c r="AD85" s="219" t="str">
        <f>IF(AD83="","",VLOOKUP(AD83,'シフト記号表（勤務時間帯）'!$C$6:$U$35,19,FALSE))</f>
        <v/>
      </c>
      <c r="AE85" s="219" t="str">
        <f>IF(AE83="","",VLOOKUP(AE83,'シフト記号表（勤務時間帯）'!$C$6:$U$35,19,FALSE))</f>
        <v/>
      </c>
      <c r="AF85" s="220" t="str">
        <f>IF(AF83="","",VLOOKUP(AF83,'シフト記号表（勤務時間帯）'!$C$6:$U$35,19,FALSE))</f>
        <v/>
      </c>
      <c r="AG85" s="218" t="str">
        <f>IF(AG83="","",VLOOKUP(AG83,'シフト記号表（勤務時間帯）'!$C$6:$U$35,19,FALSE))</f>
        <v/>
      </c>
      <c r="AH85" s="219" t="str">
        <f>IF(AH83="","",VLOOKUP(AH83,'シフト記号表（勤務時間帯）'!$C$6:$U$35,19,FALSE))</f>
        <v/>
      </c>
      <c r="AI85" s="219" t="str">
        <f>IF(AI83="","",VLOOKUP(AI83,'シフト記号表（勤務時間帯）'!$C$6:$U$35,19,FALSE))</f>
        <v/>
      </c>
      <c r="AJ85" s="219" t="str">
        <f>IF(AJ83="","",VLOOKUP(AJ83,'シフト記号表（勤務時間帯）'!$C$6:$U$35,19,FALSE))</f>
        <v/>
      </c>
      <c r="AK85" s="219" t="str">
        <f>IF(AK83="","",VLOOKUP(AK83,'シフト記号表（勤務時間帯）'!$C$6:$U$35,19,FALSE))</f>
        <v/>
      </c>
      <c r="AL85" s="219" t="str">
        <f>IF(AL83="","",VLOOKUP(AL83,'シフト記号表（勤務時間帯）'!$C$6:$U$35,19,FALSE))</f>
        <v/>
      </c>
      <c r="AM85" s="220" t="str">
        <f>IF(AM83="","",VLOOKUP(AM83,'シフト記号表（勤務時間帯）'!$C$6:$U$35,19,FALSE))</f>
        <v/>
      </c>
      <c r="AN85" s="218" t="str">
        <f>IF(AN83="","",VLOOKUP(AN83,'シフト記号表（勤務時間帯）'!$C$6:$U$35,19,FALSE))</f>
        <v/>
      </c>
      <c r="AO85" s="219" t="str">
        <f>IF(AO83="","",VLOOKUP(AO83,'シフト記号表（勤務時間帯）'!$C$6:$U$35,19,FALSE))</f>
        <v/>
      </c>
      <c r="AP85" s="219" t="str">
        <f>IF(AP83="","",VLOOKUP(AP83,'シフト記号表（勤務時間帯）'!$C$6:$U$35,19,FALSE))</f>
        <v/>
      </c>
      <c r="AQ85" s="219" t="str">
        <f>IF(AQ83="","",VLOOKUP(AQ83,'シフト記号表（勤務時間帯）'!$C$6:$U$35,19,FALSE))</f>
        <v/>
      </c>
      <c r="AR85" s="219" t="str">
        <f>IF(AR83="","",VLOOKUP(AR83,'シフト記号表（勤務時間帯）'!$C$6:$U$35,19,FALSE))</f>
        <v/>
      </c>
      <c r="AS85" s="219" t="str">
        <f>IF(AS83="","",VLOOKUP(AS83,'シフト記号表（勤務時間帯）'!$C$6:$U$35,19,FALSE))</f>
        <v/>
      </c>
      <c r="AT85" s="220" t="str">
        <f>IF(AT83="","",VLOOKUP(AT83,'シフト記号表（勤務時間帯）'!$C$6:$U$35,19,FALSE))</f>
        <v/>
      </c>
      <c r="AU85" s="218" t="str">
        <f>IF(AU83="","",VLOOKUP(AU83,'シフト記号表（勤務時間帯）'!$C$6:$U$35,19,FALSE))</f>
        <v/>
      </c>
      <c r="AV85" s="219" t="str">
        <f>IF(AV83="","",VLOOKUP(AV83,'シフト記号表（勤務時間帯）'!$C$6:$U$35,19,FALSE))</f>
        <v/>
      </c>
      <c r="AW85" s="219" t="str">
        <f>IF(AW83="","",VLOOKUP(AW83,'シフト記号表（勤務時間帯）'!$C$6:$U$35,19,FALSE))</f>
        <v/>
      </c>
      <c r="AX85" s="656">
        <f>IF($BB$3="４週",SUM(S85:AT85),IF($BB$3="暦月",SUM(S85:AW85),""))</f>
        <v>0</v>
      </c>
      <c r="AY85" s="657"/>
      <c r="AZ85" s="658">
        <f>IF($BB$3="４週",AX85/4,IF($BB$3="暦月",'勤務表（職員14～100名用）'!AX85/('勤務表（職員14～100名用）'!#REF!/7),""))</f>
        <v>0</v>
      </c>
      <c r="BA85" s="659"/>
      <c r="BB85" s="702"/>
      <c r="BC85" s="606"/>
      <c r="BD85" s="606"/>
      <c r="BE85" s="606"/>
      <c r="BF85" s="607"/>
    </row>
    <row r="86" spans="2:58" ht="20.25" customHeight="1" x14ac:dyDescent="0.15">
      <c r="B86" s="686">
        <f>B83+1</f>
        <v>23</v>
      </c>
      <c r="C86" s="706"/>
      <c r="D86" s="707"/>
      <c r="E86" s="708"/>
      <c r="F86" s="110"/>
      <c r="G86" s="592"/>
      <c r="H86" s="595"/>
      <c r="I86" s="596"/>
      <c r="J86" s="596"/>
      <c r="K86" s="597"/>
      <c r="L86" s="599"/>
      <c r="M86" s="600"/>
      <c r="N86" s="600"/>
      <c r="O86" s="601"/>
      <c r="P86" s="608" t="s">
        <v>147</v>
      </c>
      <c r="Q86" s="609"/>
      <c r="R86" s="610"/>
      <c r="S86" s="212"/>
      <c r="T86" s="213"/>
      <c r="U86" s="213"/>
      <c r="V86" s="213"/>
      <c r="W86" s="213"/>
      <c r="X86" s="213"/>
      <c r="Y86" s="214"/>
      <c r="Z86" s="212"/>
      <c r="AA86" s="213"/>
      <c r="AB86" s="213"/>
      <c r="AC86" s="213"/>
      <c r="AD86" s="213"/>
      <c r="AE86" s="213"/>
      <c r="AF86" s="214"/>
      <c r="AG86" s="212"/>
      <c r="AH86" s="213"/>
      <c r="AI86" s="213"/>
      <c r="AJ86" s="213"/>
      <c r="AK86" s="213"/>
      <c r="AL86" s="213"/>
      <c r="AM86" s="214"/>
      <c r="AN86" s="212"/>
      <c r="AO86" s="213"/>
      <c r="AP86" s="213"/>
      <c r="AQ86" s="213"/>
      <c r="AR86" s="213"/>
      <c r="AS86" s="213"/>
      <c r="AT86" s="214"/>
      <c r="AU86" s="212"/>
      <c r="AV86" s="213"/>
      <c r="AW86" s="213"/>
      <c r="AX86" s="806"/>
      <c r="AY86" s="807"/>
      <c r="AZ86" s="808"/>
      <c r="BA86" s="809"/>
      <c r="BB86" s="641"/>
      <c r="BC86" s="600"/>
      <c r="BD86" s="600"/>
      <c r="BE86" s="600"/>
      <c r="BF86" s="601"/>
    </row>
    <row r="87" spans="2:58" ht="20.25" customHeight="1" x14ac:dyDescent="0.15">
      <c r="B87" s="686"/>
      <c r="C87" s="706"/>
      <c r="D87" s="707"/>
      <c r="E87" s="708"/>
      <c r="F87" s="102"/>
      <c r="G87" s="593"/>
      <c r="H87" s="598"/>
      <c r="I87" s="596"/>
      <c r="J87" s="596"/>
      <c r="K87" s="597"/>
      <c r="L87" s="602"/>
      <c r="M87" s="603"/>
      <c r="N87" s="603"/>
      <c r="O87" s="604"/>
      <c r="P87" s="646" t="s">
        <v>150</v>
      </c>
      <c r="Q87" s="647"/>
      <c r="R87" s="648"/>
      <c r="S87" s="215" t="str">
        <f>IF(S86="","",VLOOKUP(S86,'シフト記号表（勤務時間帯）'!$C$6:$K$35,9,FALSE))</f>
        <v/>
      </c>
      <c r="T87" s="216" t="str">
        <f>IF(T86="","",VLOOKUP(T86,'シフト記号表（勤務時間帯）'!$C$6:$K$35,9,FALSE))</f>
        <v/>
      </c>
      <c r="U87" s="216" t="str">
        <f>IF(U86="","",VLOOKUP(U86,'シフト記号表（勤務時間帯）'!$C$6:$K$35,9,FALSE))</f>
        <v/>
      </c>
      <c r="V87" s="216" t="str">
        <f>IF(V86="","",VLOOKUP(V86,'シフト記号表（勤務時間帯）'!$C$6:$K$35,9,FALSE))</f>
        <v/>
      </c>
      <c r="W87" s="216" t="str">
        <f>IF(W86="","",VLOOKUP(W86,'シフト記号表（勤務時間帯）'!$C$6:$K$35,9,FALSE))</f>
        <v/>
      </c>
      <c r="X87" s="216" t="str">
        <f>IF(X86="","",VLOOKUP(X86,'シフト記号表（勤務時間帯）'!$C$6:$K$35,9,FALSE))</f>
        <v/>
      </c>
      <c r="Y87" s="217" t="str">
        <f>IF(Y86="","",VLOOKUP(Y86,'シフト記号表（勤務時間帯）'!$C$6:$K$35,9,FALSE))</f>
        <v/>
      </c>
      <c r="Z87" s="215" t="str">
        <f>IF(Z86="","",VLOOKUP(Z86,'シフト記号表（勤務時間帯）'!$C$6:$K$35,9,FALSE))</f>
        <v/>
      </c>
      <c r="AA87" s="216" t="str">
        <f>IF(AA86="","",VLOOKUP(AA86,'シフト記号表（勤務時間帯）'!$C$6:$K$35,9,FALSE))</f>
        <v/>
      </c>
      <c r="AB87" s="216" t="str">
        <f>IF(AB86="","",VLOOKUP(AB86,'シフト記号表（勤務時間帯）'!$C$6:$K$35,9,FALSE))</f>
        <v/>
      </c>
      <c r="AC87" s="216" t="str">
        <f>IF(AC86="","",VLOOKUP(AC86,'シフト記号表（勤務時間帯）'!$C$6:$K$35,9,FALSE))</f>
        <v/>
      </c>
      <c r="AD87" s="216" t="str">
        <f>IF(AD86="","",VLOOKUP(AD86,'シフト記号表（勤務時間帯）'!$C$6:$K$35,9,FALSE))</f>
        <v/>
      </c>
      <c r="AE87" s="216" t="str">
        <f>IF(AE86="","",VLOOKUP(AE86,'シフト記号表（勤務時間帯）'!$C$6:$K$35,9,FALSE))</f>
        <v/>
      </c>
      <c r="AF87" s="217" t="str">
        <f>IF(AF86="","",VLOOKUP(AF86,'シフト記号表（勤務時間帯）'!$C$6:$K$35,9,FALSE))</f>
        <v/>
      </c>
      <c r="AG87" s="215" t="str">
        <f>IF(AG86="","",VLOOKUP(AG86,'シフト記号表（勤務時間帯）'!$C$6:$K$35,9,FALSE))</f>
        <v/>
      </c>
      <c r="AH87" s="216" t="str">
        <f>IF(AH86="","",VLOOKUP(AH86,'シフト記号表（勤務時間帯）'!$C$6:$K$35,9,FALSE))</f>
        <v/>
      </c>
      <c r="AI87" s="216" t="str">
        <f>IF(AI86="","",VLOOKUP(AI86,'シフト記号表（勤務時間帯）'!$C$6:$K$35,9,FALSE))</f>
        <v/>
      </c>
      <c r="AJ87" s="216" t="str">
        <f>IF(AJ86="","",VLOOKUP(AJ86,'シフト記号表（勤務時間帯）'!$C$6:$K$35,9,FALSE))</f>
        <v/>
      </c>
      <c r="AK87" s="216" t="str">
        <f>IF(AK86="","",VLOOKUP(AK86,'シフト記号表（勤務時間帯）'!$C$6:$K$35,9,FALSE))</f>
        <v/>
      </c>
      <c r="AL87" s="216" t="str">
        <f>IF(AL86="","",VLOOKUP(AL86,'シフト記号表（勤務時間帯）'!$C$6:$K$35,9,FALSE))</f>
        <v/>
      </c>
      <c r="AM87" s="217" t="str">
        <f>IF(AM86="","",VLOOKUP(AM86,'シフト記号表（勤務時間帯）'!$C$6:$K$35,9,FALSE))</f>
        <v/>
      </c>
      <c r="AN87" s="215" t="str">
        <f>IF(AN86="","",VLOOKUP(AN86,'シフト記号表（勤務時間帯）'!$C$6:$K$35,9,FALSE))</f>
        <v/>
      </c>
      <c r="AO87" s="216" t="str">
        <f>IF(AO86="","",VLOOKUP(AO86,'シフト記号表（勤務時間帯）'!$C$6:$K$35,9,FALSE))</f>
        <v/>
      </c>
      <c r="AP87" s="216" t="str">
        <f>IF(AP86="","",VLOOKUP(AP86,'シフト記号表（勤務時間帯）'!$C$6:$K$35,9,FALSE))</f>
        <v/>
      </c>
      <c r="AQ87" s="216" t="str">
        <f>IF(AQ86="","",VLOOKUP(AQ86,'シフト記号表（勤務時間帯）'!$C$6:$K$35,9,FALSE))</f>
        <v/>
      </c>
      <c r="AR87" s="216" t="str">
        <f>IF(AR86="","",VLOOKUP(AR86,'シフト記号表（勤務時間帯）'!$C$6:$K$35,9,FALSE))</f>
        <v/>
      </c>
      <c r="AS87" s="216" t="str">
        <f>IF(AS86="","",VLOOKUP(AS86,'シフト記号表（勤務時間帯）'!$C$6:$K$35,9,FALSE))</f>
        <v/>
      </c>
      <c r="AT87" s="217" t="str">
        <f>IF(AT86="","",VLOOKUP(AT86,'シフト記号表（勤務時間帯）'!$C$6:$K$35,9,FALSE))</f>
        <v/>
      </c>
      <c r="AU87" s="215" t="str">
        <f>IF(AU86="","",VLOOKUP(AU86,'シフト記号表（勤務時間帯）'!$C$6:$K$35,9,FALSE))</f>
        <v/>
      </c>
      <c r="AV87" s="216" t="str">
        <f>IF(AV86="","",VLOOKUP(AV86,'シフト記号表（勤務時間帯）'!$C$6:$K$35,9,FALSE))</f>
        <v/>
      </c>
      <c r="AW87" s="216" t="str">
        <f>IF(AW86="","",VLOOKUP(AW86,'シフト記号表（勤務時間帯）'!$C$6:$K$35,9,FALSE))</f>
        <v/>
      </c>
      <c r="AX87" s="649">
        <f>IF($BB$3="４週",SUM(S87:AT87),IF($BB$3="暦月",SUM(S87:AW87),""))</f>
        <v>0</v>
      </c>
      <c r="AY87" s="650"/>
      <c r="AZ87" s="651">
        <f>IF($BB$3="４週",AX87/4,IF($BB$3="暦月",'勤務表（職員14～100名用）'!AX87/('勤務表（職員14～100名用）'!#REF!/7),""))</f>
        <v>0</v>
      </c>
      <c r="BA87" s="652"/>
      <c r="BB87" s="642"/>
      <c r="BC87" s="603"/>
      <c r="BD87" s="603"/>
      <c r="BE87" s="603"/>
      <c r="BF87" s="604"/>
    </row>
    <row r="88" spans="2:58" ht="20.25" customHeight="1" x14ac:dyDescent="0.15">
      <c r="B88" s="686"/>
      <c r="C88" s="709"/>
      <c r="D88" s="710"/>
      <c r="E88" s="711"/>
      <c r="F88" s="221">
        <f>C86</f>
        <v>0</v>
      </c>
      <c r="G88" s="594"/>
      <c r="H88" s="598"/>
      <c r="I88" s="596"/>
      <c r="J88" s="596"/>
      <c r="K88" s="597"/>
      <c r="L88" s="605"/>
      <c r="M88" s="606"/>
      <c r="N88" s="606"/>
      <c r="O88" s="607"/>
      <c r="P88" s="683" t="s">
        <v>151</v>
      </c>
      <c r="Q88" s="684"/>
      <c r="R88" s="685"/>
      <c r="S88" s="218" t="str">
        <f>IF(S86="","",VLOOKUP(S86,'シフト記号表（勤務時間帯）'!$C$6:$U$35,19,FALSE))</f>
        <v/>
      </c>
      <c r="T88" s="219" t="str">
        <f>IF(T86="","",VLOOKUP(T86,'シフト記号表（勤務時間帯）'!$C$6:$U$35,19,FALSE))</f>
        <v/>
      </c>
      <c r="U88" s="219" t="str">
        <f>IF(U86="","",VLOOKUP(U86,'シフト記号表（勤務時間帯）'!$C$6:$U$35,19,FALSE))</f>
        <v/>
      </c>
      <c r="V88" s="219" t="str">
        <f>IF(V86="","",VLOOKUP(V86,'シフト記号表（勤務時間帯）'!$C$6:$U$35,19,FALSE))</f>
        <v/>
      </c>
      <c r="W88" s="219" t="str">
        <f>IF(W86="","",VLOOKUP(W86,'シフト記号表（勤務時間帯）'!$C$6:$U$35,19,FALSE))</f>
        <v/>
      </c>
      <c r="X88" s="219" t="str">
        <f>IF(X86="","",VLOOKUP(X86,'シフト記号表（勤務時間帯）'!$C$6:$U$35,19,FALSE))</f>
        <v/>
      </c>
      <c r="Y88" s="220" t="str">
        <f>IF(Y86="","",VLOOKUP(Y86,'シフト記号表（勤務時間帯）'!$C$6:$U$35,19,FALSE))</f>
        <v/>
      </c>
      <c r="Z88" s="218" t="str">
        <f>IF(Z86="","",VLOOKUP(Z86,'シフト記号表（勤務時間帯）'!$C$6:$U$35,19,FALSE))</f>
        <v/>
      </c>
      <c r="AA88" s="219" t="str">
        <f>IF(AA86="","",VLOOKUP(AA86,'シフト記号表（勤務時間帯）'!$C$6:$U$35,19,FALSE))</f>
        <v/>
      </c>
      <c r="AB88" s="219" t="str">
        <f>IF(AB86="","",VLOOKUP(AB86,'シフト記号表（勤務時間帯）'!$C$6:$U$35,19,FALSE))</f>
        <v/>
      </c>
      <c r="AC88" s="219" t="str">
        <f>IF(AC86="","",VLOOKUP(AC86,'シフト記号表（勤務時間帯）'!$C$6:$U$35,19,FALSE))</f>
        <v/>
      </c>
      <c r="AD88" s="219" t="str">
        <f>IF(AD86="","",VLOOKUP(AD86,'シフト記号表（勤務時間帯）'!$C$6:$U$35,19,FALSE))</f>
        <v/>
      </c>
      <c r="AE88" s="219" t="str">
        <f>IF(AE86="","",VLOOKUP(AE86,'シフト記号表（勤務時間帯）'!$C$6:$U$35,19,FALSE))</f>
        <v/>
      </c>
      <c r="AF88" s="220" t="str">
        <f>IF(AF86="","",VLOOKUP(AF86,'シフト記号表（勤務時間帯）'!$C$6:$U$35,19,FALSE))</f>
        <v/>
      </c>
      <c r="AG88" s="218" t="str">
        <f>IF(AG86="","",VLOOKUP(AG86,'シフト記号表（勤務時間帯）'!$C$6:$U$35,19,FALSE))</f>
        <v/>
      </c>
      <c r="AH88" s="219" t="str">
        <f>IF(AH86="","",VLOOKUP(AH86,'シフト記号表（勤務時間帯）'!$C$6:$U$35,19,FALSE))</f>
        <v/>
      </c>
      <c r="AI88" s="219" t="str">
        <f>IF(AI86="","",VLOOKUP(AI86,'シフト記号表（勤務時間帯）'!$C$6:$U$35,19,FALSE))</f>
        <v/>
      </c>
      <c r="AJ88" s="219" t="str">
        <f>IF(AJ86="","",VLOOKUP(AJ86,'シフト記号表（勤務時間帯）'!$C$6:$U$35,19,FALSE))</f>
        <v/>
      </c>
      <c r="AK88" s="219" t="str">
        <f>IF(AK86="","",VLOOKUP(AK86,'シフト記号表（勤務時間帯）'!$C$6:$U$35,19,FALSE))</f>
        <v/>
      </c>
      <c r="AL88" s="219" t="str">
        <f>IF(AL86="","",VLOOKUP(AL86,'シフト記号表（勤務時間帯）'!$C$6:$U$35,19,FALSE))</f>
        <v/>
      </c>
      <c r="AM88" s="220" t="str">
        <f>IF(AM86="","",VLOOKUP(AM86,'シフト記号表（勤務時間帯）'!$C$6:$U$35,19,FALSE))</f>
        <v/>
      </c>
      <c r="AN88" s="218" t="str">
        <f>IF(AN86="","",VLOOKUP(AN86,'シフト記号表（勤務時間帯）'!$C$6:$U$35,19,FALSE))</f>
        <v/>
      </c>
      <c r="AO88" s="219" t="str">
        <f>IF(AO86="","",VLOOKUP(AO86,'シフト記号表（勤務時間帯）'!$C$6:$U$35,19,FALSE))</f>
        <v/>
      </c>
      <c r="AP88" s="219" t="str">
        <f>IF(AP86="","",VLOOKUP(AP86,'シフト記号表（勤務時間帯）'!$C$6:$U$35,19,FALSE))</f>
        <v/>
      </c>
      <c r="AQ88" s="219" t="str">
        <f>IF(AQ86="","",VLOOKUP(AQ86,'シフト記号表（勤務時間帯）'!$C$6:$U$35,19,FALSE))</f>
        <v/>
      </c>
      <c r="AR88" s="219" t="str">
        <f>IF(AR86="","",VLOOKUP(AR86,'シフト記号表（勤務時間帯）'!$C$6:$U$35,19,FALSE))</f>
        <v/>
      </c>
      <c r="AS88" s="219" t="str">
        <f>IF(AS86="","",VLOOKUP(AS86,'シフト記号表（勤務時間帯）'!$C$6:$U$35,19,FALSE))</f>
        <v/>
      </c>
      <c r="AT88" s="220" t="str">
        <f>IF(AT86="","",VLOOKUP(AT86,'シフト記号表（勤務時間帯）'!$C$6:$U$35,19,FALSE))</f>
        <v/>
      </c>
      <c r="AU88" s="218" t="str">
        <f>IF(AU86="","",VLOOKUP(AU86,'シフト記号表（勤務時間帯）'!$C$6:$U$35,19,FALSE))</f>
        <v/>
      </c>
      <c r="AV88" s="219" t="str">
        <f>IF(AV86="","",VLOOKUP(AV86,'シフト記号表（勤務時間帯）'!$C$6:$U$35,19,FALSE))</f>
        <v/>
      </c>
      <c r="AW88" s="219" t="str">
        <f>IF(AW86="","",VLOOKUP(AW86,'シフト記号表（勤務時間帯）'!$C$6:$U$35,19,FALSE))</f>
        <v/>
      </c>
      <c r="AX88" s="656">
        <f>IF($BB$3="４週",SUM(S88:AT88),IF($BB$3="暦月",SUM(S88:AW88),""))</f>
        <v>0</v>
      </c>
      <c r="AY88" s="657"/>
      <c r="AZ88" s="658">
        <f>IF($BB$3="４週",AX88/4,IF($BB$3="暦月",'勤務表（職員14～100名用）'!AX88/('勤務表（職員14～100名用）'!#REF!/7),""))</f>
        <v>0</v>
      </c>
      <c r="BA88" s="659"/>
      <c r="BB88" s="702"/>
      <c r="BC88" s="606"/>
      <c r="BD88" s="606"/>
      <c r="BE88" s="606"/>
      <c r="BF88" s="607"/>
    </row>
    <row r="89" spans="2:58" ht="20.25" customHeight="1" x14ac:dyDescent="0.15">
      <c r="B89" s="686">
        <f>B86+1</f>
        <v>24</v>
      </c>
      <c r="C89" s="706"/>
      <c r="D89" s="707"/>
      <c r="E89" s="708"/>
      <c r="F89" s="110"/>
      <c r="G89" s="592"/>
      <c r="H89" s="595"/>
      <c r="I89" s="596"/>
      <c r="J89" s="596"/>
      <c r="K89" s="597"/>
      <c r="L89" s="599"/>
      <c r="M89" s="600"/>
      <c r="N89" s="600"/>
      <c r="O89" s="601"/>
      <c r="P89" s="608" t="s">
        <v>147</v>
      </c>
      <c r="Q89" s="609"/>
      <c r="R89" s="610"/>
      <c r="S89" s="212"/>
      <c r="T89" s="213"/>
      <c r="U89" s="213"/>
      <c r="V89" s="213"/>
      <c r="W89" s="213"/>
      <c r="X89" s="213"/>
      <c r="Y89" s="214"/>
      <c r="Z89" s="212"/>
      <c r="AA89" s="213"/>
      <c r="AB89" s="213"/>
      <c r="AC89" s="213"/>
      <c r="AD89" s="213"/>
      <c r="AE89" s="213"/>
      <c r="AF89" s="214"/>
      <c r="AG89" s="212"/>
      <c r="AH89" s="213"/>
      <c r="AI89" s="213"/>
      <c r="AJ89" s="213"/>
      <c r="AK89" s="213"/>
      <c r="AL89" s="213"/>
      <c r="AM89" s="214"/>
      <c r="AN89" s="212"/>
      <c r="AO89" s="213"/>
      <c r="AP89" s="213"/>
      <c r="AQ89" s="213"/>
      <c r="AR89" s="213"/>
      <c r="AS89" s="213"/>
      <c r="AT89" s="214"/>
      <c r="AU89" s="212"/>
      <c r="AV89" s="213"/>
      <c r="AW89" s="213"/>
      <c r="AX89" s="806"/>
      <c r="AY89" s="807"/>
      <c r="AZ89" s="808"/>
      <c r="BA89" s="809"/>
      <c r="BB89" s="641"/>
      <c r="BC89" s="600"/>
      <c r="BD89" s="600"/>
      <c r="BE89" s="600"/>
      <c r="BF89" s="601"/>
    </row>
    <row r="90" spans="2:58" ht="20.25" customHeight="1" x14ac:dyDescent="0.15">
      <c r="B90" s="686"/>
      <c r="C90" s="706"/>
      <c r="D90" s="707"/>
      <c r="E90" s="708"/>
      <c r="F90" s="102"/>
      <c r="G90" s="593"/>
      <c r="H90" s="598"/>
      <c r="I90" s="596"/>
      <c r="J90" s="596"/>
      <c r="K90" s="597"/>
      <c r="L90" s="602"/>
      <c r="M90" s="603"/>
      <c r="N90" s="603"/>
      <c r="O90" s="604"/>
      <c r="P90" s="646" t="s">
        <v>150</v>
      </c>
      <c r="Q90" s="647"/>
      <c r="R90" s="648"/>
      <c r="S90" s="215" t="str">
        <f>IF(S89="","",VLOOKUP(S89,'シフト記号表（勤務時間帯）'!$C$6:$K$35,9,FALSE))</f>
        <v/>
      </c>
      <c r="T90" s="216" t="str">
        <f>IF(T89="","",VLOOKUP(T89,'シフト記号表（勤務時間帯）'!$C$6:$K$35,9,FALSE))</f>
        <v/>
      </c>
      <c r="U90" s="216" t="str">
        <f>IF(U89="","",VLOOKUP(U89,'シフト記号表（勤務時間帯）'!$C$6:$K$35,9,FALSE))</f>
        <v/>
      </c>
      <c r="V90" s="216" t="str">
        <f>IF(V89="","",VLOOKUP(V89,'シフト記号表（勤務時間帯）'!$C$6:$K$35,9,FALSE))</f>
        <v/>
      </c>
      <c r="W90" s="216" t="str">
        <f>IF(W89="","",VLOOKUP(W89,'シフト記号表（勤務時間帯）'!$C$6:$K$35,9,FALSE))</f>
        <v/>
      </c>
      <c r="X90" s="216" t="str">
        <f>IF(X89="","",VLOOKUP(X89,'シフト記号表（勤務時間帯）'!$C$6:$K$35,9,FALSE))</f>
        <v/>
      </c>
      <c r="Y90" s="217" t="str">
        <f>IF(Y89="","",VLOOKUP(Y89,'シフト記号表（勤務時間帯）'!$C$6:$K$35,9,FALSE))</f>
        <v/>
      </c>
      <c r="Z90" s="215" t="str">
        <f>IF(Z89="","",VLOOKUP(Z89,'シフト記号表（勤務時間帯）'!$C$6:$K$35,9,FALSE))</f>
        <v/>
      </c>
      <c r="AA90" s="216" t="str">
        <f>IF(AA89="","",VLOOKUP(AA89,'シフト記号表（勤務時間帯）'!$C$6:$K$35,9,FALSE))</f>
        <v/>
      </c>
      <c r="AB90" s="216" t="str">
        <f>IF(AB89="","",VLOOKUP(AB89,'シフト記号表（勤務時間帯）'!$C$6:$K$35,9,FALSE))</f>
        <v/>
      </c>
      <c r="AC90" s="216" t="str">
        <f>IF(AC89="","",VLOOKUP(AC89,'シフト記号表（勤務時間帯）'!$C$6:$K$35,9,FALSE))</f>
        <v/>
      </c>
      <c r="AD90" s="216" t="str">
        <f>IF(AD89="","",VLOOKUP(AD89,'シフト記号表（勤務時間帯）'!$C$6:$K$35,9,FALSE))</f>
        <v/>
      </c>
      <c r="AE90" s="216" t="str">
        <f>IF(AE89="","",VLOOKUP(AE89,'シフト記号表（勤務時間帯）'!$C$6:$K$35,9,FALSE))</f>
        <v/>
      </c>
      <c r="AF90" s="217" t="str">
        <f>IF(AF89="","",VLOOKUP(AF89,'シフト記号表（勤務時間帯）'!$C$6:$K$35,9,FALSE))</f>
        <v/>
      </c>
      <c r="AG90" s="215" t="str">
        <f>IF(AG89="","",VLOOKUP(AG89,'シフト記号表（勤務時間帯）'!$C$6:$K$35,9,FALSE))</f>
        <v/>
      </c>
      <c r="AH90" s="216" t="str">
        <f>IF(AH89="","",VLOOKUP(AH89,'シフト記号表（勤務時間帯）'!$C$6:$K$35,9,FALSE))</f>
        <v/>
      </c>
      <c r="AI90" s="216" t="str">
        <f>IF(AI89="","",VLOOKUP(AI89,'シフト記号表（勤務時間帯）'!$C$6:$K$35,9,FALSE))</f>
        <v/>
      </c>
      <c r="AJ90" s="216" t="str">
        <f>IF(AJ89="","",VLOOKUP(AJ89,'シフト記号表（勤務時間帯）'!$C$6:$K$35,9,FALSE))</f>
        <v/>
      </c>
      <c r="AK90" s="216" t="str">
        <f>IF(AK89="","",VLOOKUP(AK89,'シフト記号表（勤務時間帯）'!$C$6:$K$35,9,FALSE))</f>
        <v/>
      </c>
      <c r="AL90" s="216" t="str">
        <f>IF(AL89="","",VLOOKUP(AL89,'シフト記号表（勤務時間帯）'!$C$6:$K$35,9,FALSE))</f>
        <v/>
      </c>
      <c r="AM90" s="217" t="str">
        <f>IF(AM89="","",VLOOKUP(AM89,'シフト記号表（勤務時間帯）'!$C$6:$K$35,9,FALSE))</f>
        <v/>
      </c>
      <c r="AN90" s="215" t="str">
        <f>IF(AN89="","",VLOOKUP(AN89,'シフト記号表（勤務時間帯）'!$C$6:$K$35,9,FALSE))</f>
        <v/>
      </c>
      <c r="AO90" s="216" t="str">
        <f>IF(AO89="","",VLOOKUP(AO89,'シフト記号表（勤務時間帯）'!$C$6:$K$35,9,FALSE))</f>
        <v/>
      </c>
      <c r="AP90" s="216" t="str">
        <f>IF(AP89="","",VLOOKUP(AP89,'シフト記号表（勤務時間帯）'!$C$6:$K$35,9,FALSE))</f>
        <v/>
      </c>
      <c r="AQ90" s="216" t="str">
        <f>IF(AQ89="","",VLOOKUP(AQ89,'シフト記号表（勤務時間帯）'!$C$6:$K$35,9,FALSE))</f>
        <v/>
      </c>
      <c r="AR90" s="216" t="str">
        <f>IF(AR89="","",VLOOKUP(AR89,'シフト記号表（勤務時間帯）'!$C$6:$K$35,9,FALSE))</f>
        <v/>
      </c>
      <c r="AS90" s="216" t="str">
        <f>IF(AS89="","",VLOOKUP(AS89,'シフト記号表（勤務時間帯）'!$C$6:$K$35,9,FALSE))</f>
        <v/>
      </c>
      <c r="AT90" s="217" t="str">
        <f>IF(AT89="","",VLOOKUP(AT89,'シフト記号表（勤務時間帯）'!$C$6:$K$35,9,FALSE))</f>
        <v/>
      </c>
      <c r="AU90" s="215" t="str">
        <f>IF(AU89="","",VLOOKUP(AU89,'シフト記号表（勤務時間帯）'!$C$6:$K$35,9,FALSE))</f>
        <v/>
      </c>
      <c r="AV90" s="216" t="str">
        <f>IF(AV89="","",VLOOKUP(AV89,'シフト記号表（勤務時間帯）'!$C$6:$K$35,9,FALSE))</f>
        <v/>
      </c>
      <c r="AW90" s="216" t="str">
        <f>IF(AW89="","",VLOOKUP(AW89,'シフト記号表（勤務時間帯）'!$C$6:$K$35,9,FALSE))</f>
        <v/>
      </c>
      <c r="AX90" s="649">
        <f>IF($BB$3="４週",SUM(S90:AT90),IF($BB$3="暦月",SUM(S90:AW90),""))</f>
        <v>0</v>
      </c>
      <c r="AY90" s="650"/>
      <c r="AZ90" s="651">
        <f>IF($BB$3="４週",AX90/4,IF($BB$3="暦月",'勤務表（職員14～100名用）'!AX90/('勤務表（職員14～100名用）'!#REF!/7),""))</f>
        <v>0</v>
      </c>
      <c r="BA90" s="652"/>
      <c r="BB90" s="642"/>
      <c r="BC90" s="603"/>
      <c r="BD90" s="603"/>
      <c r="BE90" s="603"/>
      <c r="BF90" s="604"/>
    </row>
    <row r="91" spans="2:58" ht="20.25" customHeight="1" x14ac:dyDescent="0.15">
      <c r="B91" s="686"/>
      <c r="C91" s="709"/>
      <c r="D91" s="710"/>
      <c r="E91" s="711"/>
      <c r="F91" s="221">
        <f>C89</f>
        <v>0</v>
      </c>
      <c r="G91" s="594"/>
      <c r="H91" s="598"/>
      <c r="I91" s="596"/>
      <c r="J91" s="596"/>
      <c r="K91" s="597"/>
      <c r="L91" s="605"/>
      <c r="M91" s="606"/>
      <c r="N91" s="606"/>
      <c r="O91" s="607"/>
      <c r="P91" s="683" t="s">
        <v>151</v>
      </c>
      <c r="Q91" s="684"/>
      <c r="R91" s="685"/>
      <c r="S91" s="218" t="str">
        <f>IF(S89="","",VLOOKUP(S89,'シフト記号表（勤務時間帯）'!$C$6:$U$35,19,FALSE))</f>
        <v/>
      </c>
      <c r="T91" s="219" t="str">
        <f>IF(T89="","",VLOOKUP(T89,'シフト記号表（勤務時間帯）'!$C$6:$U$35,19,FALSE))</f>
        <v/>
      </c>
      <c r="U91" s="219" t="str">
        <f>IF(U89="","",VLOOKUP(U89,'シフト記号表（勤務時間帯）'!$C$6:$U$35,19,FALSE))</f>
        <v/>
      </c>
      <c r="V91" s="219" t="str">
        <f>IF(V89="","",VLOOKUP(V89,'シフト記号表（勤務時間帯）'!$C$6:$U$35,19,FALSE))</f>
        <v/>
      </c>
      <c r="W91" s="219" t="str">
        <f>IF(W89="","",VLOOKUP(W89,'シフト記号表（勤務時間帯）'!$C$6:$U$35,19,FALSE))</f>
        <v/>
      </c>
      <c r="X91" s="219" t="str">
        <f>IF(X89="","",VLOOKUP(X89,'シフト記号表（勤務時間帯）'!$C$6:$U$35,19,FALSE))</f>
        <v/>
      </c>
      <c r="Y91" s="220" t="str">
        <f>IF(Y89="","",VLOOKUP(Y89,'シフト記号表（勤務時間帯）'!$C$6:$U$35,19,FALSE))</f>
        <v/>
      </c>
      <c r="Z91" s="218" t="str">
        <f>IF(Z89="","",VLOOKUP(Z89,'シフト記号表（勤務時間帯）'!$C$6:$U$35,19,FALSE))</f>
        <v/>
      </c>
      <c r="AA91" s="219" t="str">
        <f>IF(AA89="","",VLOOKUP(AA89,'シフト記号表（勤務時間帯）'!$C$6:$U$35,19,FALSE))</f>
        <v/>
      </c>
      <c r="AB91" s="219" t="str">
        <f>IF(AB89="","",VLOOKUP(AB89,'シフト記号表（勤務時間帯）'!$C$6:$U$35,19,FALSE))</f>
        <v/>
      </c>
      <c r="AC91" s="219" t="str">
        <f>IF(AC89="","",VLOOKUP(AC89,'シフト記号表（勤務時間帯）'!$C$6:$U$35,19,FALSE))</f>
        <v/>
      </c>
      <c r="AD91" s="219" t="str">
        <f>IF(AD89="","",VLOOKUP(AD89,'シフト記号表（勤務時間帯）'!$C$6:$U$35,19,FALSE))</f>
        <v/>
      </c>
      <c r="AE91" s="219" t="str">
        <f>IF(AE89="","",VLOOKUP(AE89,'シフト記号表（勤務時間帯）'!$C$6:$U$35,19,FALSE))</f>
        <v/>
      </c>
      <c r="AF91" s="220" t="str">
        <f>IF(AF89="","",VLOOKUP(AF89,'シフト記号表（勤務時間帯）'!$C$6:$U$35,19,FALSE))</f>
        <v/>
      </c>
      <c r="AG91" s="218" t="str">
        <f>IF(AG89="","",VLOOKUP(AG89,'シフト記号表（勤務時間帯）'!$C$6:$U$35,19,FALSE))</f>
        <v/>
      </c>
      <c r="AH91" s="219" t="str">
        <f>IF(AH89="","",VLOOKUP(AH89,'シフト記号表（勤務時間帯）'!$C$6:$U$35,19,FALSE))</f>
        <v/>
      </c>
      <c r="AI91" s="219" t="str">
        <f>IF(AI89="","",VLOOKUP(AI89,'シフト記号表（勤務時間帯）'!$C$6:$U$35,19,FALSE))</f>
        <v/>
      </c>
      <c r="AJ91" s="219" t="str">
        <f>IF(AJ89="","",VLOOKUP(AJ89,'シフト記号表（勤務時間帯）'!$C$6:$U$35,19,FALSE))</f>
        <v/>
      </c>
      <c r="AK91" s="219" t="str">
        <f>IF(AK89="","",VLOOKUP(AK89,'シフト記号表（勤務時間帯）'!$C$6:$U$35,19,FALSE))</f>
        <v/>
      </c>
      <c r="AL91" s="219" t="str">
        <f>IF(AL89="","",VLOOKUP(AL89,'シフト記号表（勤務時間帯）'!$C$6:$U$35,19,FALSE))</f>
        <v/>
      </c>
      <c r="AM91" s="220" t="str">
        <f>IF(AM89="","",VLOOKUP(AM89,'シフト記号表（勤務時間帯）'!$C$6:$U$35,19,FALSE))</f>
        <v/>
      </c>
      <c r="AN91" s="218" t="str">
        <f>IF(AN89="","",VLOOKUP(AN89,'シフト記号表（勤務時間帯）'!$C$6:$U$35,19,FALSE))</f>
        <v/>
      </c>
      <c r="AO91" s="219" t="str">
        <f>IF(AO89="","",VLOOKUP(AO89,'シフト記号表（勤務時間帯）'!$C$6:$U$35,19,FALSE))</f>
        <v/>
      </c>
      <c r="AP91" s="219" t="str">
        <f>IF(AP89="","",VLOOKUP(AP89,'シフト記号表（勤務時間帯）'!$C$6:$U$35,19,FALSE))</f>
        <v/>
      </c>
      <c r="AQ91" s="219" t="str">
        <f>IF(AQ89="","",VLOOKUP(AQ89,'シフト記号表（勤務時間帯）'!$C$6:$U$35,19,FALSE))</f>
        <v/>
      </c>
      <c r="AR91" s="219" t="str">
        <f>IF(AR89="","",VLOOKUP(AR89,'シフト記号表（勤務時間帯）'!$C$6:$U$35,19,FALSE))</f>
        <v/>
      </c>
      <c r="AS91" s="219" t="str">
        <f>IF(AS89="","",VLOOKUP(AS89,'シフト記号表（勤務時間帯）'!$C$6:$U$35,19,FALSE))</f>
        <v/>
      </c>
      <c r="AT91" s="220" t="str">
        <f>IF(AT89="","",VLOOKUP(AT89,'シフト記号表（勤務時間帯）'!$C$6:$U$35,19,FALSE))</f>
        <v/>
      </c>
      <c r="AU91" s="218" t="str">
        <f>IF(AU89="","",VLOOKUP(AU89,'シフト記号表（勤務時間帯）'!$C$6:$U$35,19,FALSE))</f>
        <v/>
      </c>
      <c r="AV91" s="219" t="str">
        <f>IF(AV89="","",VLOOKUP(AV89,'シフト記号表（勤務時間帯）'!$C$6:$U$35,19,FALSE))</f>
        <v/>
      </c>
      <c r="AW91" s="219" t="str">
        <f>IF(AW89="","",VLOOKUP(AW89,'シフト記号表（勤務時間帯）'!$C$6:$U$35,19,FALSE))</f>
        <v/>
      </c>
      <c r="AX91" s="656">
        <f>IF($BB$3="４週",SUM(S91:AT91),IF($BB$3="暦月",SUM(S91:AW91),""))</f>
        <v>0</v>
      </c>
      <c r="AY91" s="657"/>
      <c r="AZ91" s="658">
        <f>IF($BB$3="４週",AX91/4,IF($BB$3="暦月",'勤務表（職員14～100名用）'!AX91/('勤務表（職員14～100名用）'!#REF!/7),""))</f>
        <v>0</v>
      </c>
      <c r="BA91" s="659"/>
      <c r="BB91" s="702"/>
      <c r="BC91" s="606"/>
      <c r="BD91" s="606"/>
      <c r="BE91" s="606"/>
      <c r="BF91" s="607"/>
    </row>
    <row r="92" spans="2:58" ht="20.25" customHeight="1" x14ac:dyDescent="0.15">
      <c r="B92" s="686">
        <f>B89+1</f>
        <v>25</v>
      </c>
      <c r="C92" s="706"/>
      <c r="D92" s="707"/>
      <c r="E92" s="708"/>
      <c r="F92" s="110"/>
      <c r="G92" s="592"/>
      <c r="H92" s="595"/>
      <c r="I92" s="596"/>
      <c r="J92" s="596"/>
      <c r="K92" s="597"/>
      <c r="L92" s="599"/>
      <c r="M92" s="600"/>
      <c r="N92" s="600"/>
      <c r="O92" s="601"/>
      <c r="P92" s="608" t="s">
        <v>147</v>
      </c>
      <c r="Q92" s="609"/>
      <c r="R92" s="610"/>
      <c r="S92" s="212"/>
      <c r="T92" s="213"/>
      <c r="U92" s="213"/>
      <c r="V92" s="213"/>
      <c r="W92" s="213"/>
      <c r="X92" s="213"/>
      <c r="Y92" s="214"/>
      <c r="Z92" s="212"/>
      <c r="AA92" s="213"/>
      <c r="AB92" s="213"/>
      <c r="AC92" s="213"/>
      <c r="AD92" s="213"/>
      <c r="AE92" s="213"/>
      <c r="AF92" s="214"/>
      <c r="AG92" s="212"/>
      <c r="AH92" s="213"/>
      <c r="AI92" s="213"/>
      <c r="AJ92" s="213"/>
      <c r="AK92" s="213"/>
      <c r="AL92" s="213"/>
      <c r="AM92" s="214"/>
      <c r="AN92" s="212"/>
      <c r="AO92" s="213"/>
      <c r="AP92" s="213"/>
      <c r="AQ92" s="213"/>
      <c r="AR92" s="213"/>
      <c r="AS92" s="213"/>
      <c r="AT92" s="214"/>
      <c r="AU92" s="212"/>
      <c r="AV92" s="213"/>
      <c r="AW92" s="213"/>
      <c r="AX92" s="806"/>
      <c r="AY92" s="807"/>
      <c r="AZ92" s="808"/>
      <c r="BA92" s="809"/>
      <c r="BB92" s="641"/>
      <c r="BC92" s="600"/>
      <c r="BD92" s="600"/>
      <c r="BE92" s="600"/>
      <c r="BF92" s="601"/>
    </row>
    <row r="93" spans="2:58" ht="20.25" customHeight="1" x14ac:dyDescent="0.15">
      <c r="B93" s="686"/>
      <c r="C93" s="706"/>
      <c r="D93" s="707"/>
      <c r="E93" s="708"/>
      <c r="F93" s="102"/>
      <c r="G93" s="593"/>
      <c r="H93" s="598"/>
      <c r="I93" s="596"/>
      <c r="J93" s="596"/>
      <c r="K93" s="597"/>
      <c r="L93" s="602"/>
      <c r="M93" s="603"/>
      <c r="N93" s="603"/>
      <c r="O93" s="604"/>
      <c r="P93" s="646" t="s">
        <v>150</v>
      </c>
      <c r="Q93" s="647"/>
      <c r="R93" s="648"/>
      <c r="S93" s="215" t="str">
        <f>IF(S92="","",VLOOKUP(S92,'シフト記号表（勤務時間帯）'!$C$6:$K$35,9,FALSE))</f>
        <v/>
      </c>
      <c r="T93" s="216" t="str">
        <f>IF(T92="","",VLOOKUP(T92,'シフト記号表（勤務時間帯）'!$C$6:$K$35,9,FALSE))</f>
        <v/>
      </c>
      <c r="U93" s="216" t="str">
        <f>IF(U92="","",VLOOKUP(U92,'シフト記号表（勤務時間帯）'!$C$6:$K$35,9,FALSE))</f>
        <v/>
      </c>
      <c r="V93" s="216" t="str">
        <f>IF(V92="","",VLOOKUP(V92,'シフト記号表（勤務時間帯）'!$C$6:$K$35,9,FALSE))</f>
        <v/>
      </c>
      <c r="W93" s="216" t="str">
        <f>IF(W92="","",VLOOKUP(W92,'シフト記号表（勤務時間帯）'!$C$6:$K$35,9,FALSE))</f>
        <v/>
      </c>
      <c r="X93" s="216" t="str">
        <f>IF(X92="","",VLOOKUP(X92,'シフト記号表（勤務時間帯）'!$C$6:$K$35,9,FALSE))</f>
        <v/>
      </c>
      <c r="Y93" s="217" t="str">
        <f>IF(Y92="","",VLOOKUP(Y92,'シフト記号表（勤務時間帯）'!$C$6:$K$35,9,FALSE))</f>
        <v/>
      </c>
      <c r="Z93" s="215" t="str">
        <f>IF(Z92="","",VLOOKUP(Z92,'シフト記号表（勤務時間帯）'!$C$6:$K$35,9,FALSE))</f>
        <v/>
      </c>
      <c r="AA93" s="216" t="str">
        <f>IF(AA92="","",VLOOKUP(AA92,'シフト記号表（勤務時間帯）'!$C$6:$K$35,9,FALSE))</f>
        <v/>
      </c>
      <c r="AB93" s="216" t="str">
        <f>IF(AB92="","",VLOOKUP(AB92,'シフト記号表（勤務時間帯）'!$C$6:$K$35,9,FALSE))</f>
        <v/>
      </c>
      <c r="AC93" s="216" t="str">
        <f>IF(AC92="","",VLOOKUP(AC92,'シフト記号表（勤務時間帯）'!$C$6:$K$35,9,FALSE))</f>
        <v/>
      </c>
      <c r="AD93" s="216" t="str">
        <f>IF(AD92="","",VLOOKUP(AD92,'シフト記号表（勤務時間帯）'!$C$6:$K$35,9,FALSE))</f>
        <v/>
      </c>
      <c r="AE93" s="216" t="str">
        <f>IF(AE92="","",VLOOKUP(AE92,'シフト記号表（勤務時間帯）'!$C$6:$K$35,9,FALSE))</f>
        <v/>
      </c>
      <c r="AF93" s="217" t="str">
        <f>IF(AF92="","",VLOOKUP(AF92,'シフト記号表（勤務時間帯）'!$C$6:$K$35,9,FALSE))</f>
        <v/>
      </c>
      <c r="AG93" s="215" t="str">
        <f>IF(AG92="","",VLOOKUP(AG92,'シフト記号表（勤務時間帯）'!$C$6:$K$35,9,FALSE))</f>
        <v/>
      </c>
      <c r="AH93" s="216" t="str">
        <f>IF(AH92="","",VLOOKUP(AH92,'シフト記号表（勤務時間帯）'!$C$6:$K$35,9,FALSE))</f>
        <v/>
      </c>
      <c r="AI93" s="216" t="str">
        <f>IF(AI92="","",VLOOKUP(AI92,'シフト記号表（勤務時間帯）'!$C$6:$K$35,9,FALSE))</f>
        <v/>
      </c>
      <c r="AJ93" s="216" t="str">
        <f>IF(AJ92="","",VLOOKUP(AJ92,'シフト記号表（勤務時間帯）'!$C$6:$K$35,9,FALSE))</f>
        <v/>
      </c>
      <c r="AK93" s="216" t="str">
        <f>IF(AK92="","",VLOOKUP(AK92,'シフト記号表（勤務時間帯）'!$C$6:$K$35,9,FALSE))</f>
        <v/>
      </c>
      <c r="AL93" s="216" t="str">
        <f>IF(AL92="","",VLOOKUP(AL92,'シフト記号表（勤務時間帯）'!$C$6:$K$35,9,FALSE))</f>
        <v/>
      </c>
      <c r="AM93" s="217" t="str">
        <f>IF(AM92="","",VLOOKUP(AM92,'シフト記号表（勤務時間帯）'!$C$6:$K$35,9,FALSE))</f>
        <v/>
      </c>
      <c r="AN93" s="215" t="str">
        <f>IF(AN92="","",VLOOKUP(AN92,'シフト記号表（勤務時間帯）'!$C$6:$K$35,9,FALSE))</f>
        <v/>
      </c>
      <c r="AO93" s="216" t="str">
        <f>IF(AO92="","",VLOOKUP(AO92,'シフト記号表（勤務時間帯）'!$C$6:$K$35,9,FALSE))</f>
        <v/>
      </c>
      <c r="AP93" s="216" t="str">
        <f>IF(AP92="","",VLOOKUP(AP92,'シフト記号表（勤務時間帯）'!$C$6:$K$35,9,FALSE))</f>
        <v/>
      </c>
      <c r="AQ93" s="216" t="str">
        <f>IF(AQ92="","",VLOOKUP(AQ92,'シフト記号表（勤務時間帯）'!$C$6:$K$35,9,FALSE))</f>
        <v/>
      </c>
      <c r="AR93" s="216" t="str">
        <f>IF(AR92="","",VLOOKUP(AR92,'シフト記号表（勤務時間帯）'!$C$6:$K$35,9,FALSE))</f>
        <v/>
      </c>
      <c r="AS93" s="216" t="str">
        <f>IF(AS92="","",VLOOKUP(AS92,'シフト記号表（勤務時間帯）'!$C$6:$K$35,9,FALSE))</f>
        <v/>
      </c>
      <c r="AT93" s="217" t="str">
        <f>IF(AT92="","",VLOOKUP(AT92,'シフト記号表（勤務時間帯）'!$C$6:$K$35,9,FALSE))</f>
        <v/>
      </c>
      <c r="AU93" s="215" t="str">
        <f>IF(AU92="","",VLOOKUP(AU92,'シフト記号表（勤務時間帯）'!$C$6:$K$35,9,FALSE))</f>
        <v/>
      </c>
      <c r="AV93" s="216" t="str">
        <f>IF(AV92="","",VLOOKUP(AV92,'シフト記号表（勤務時間帯）'!$C$6:$K$35,9,FALSE))</f>
        <v/>
      </c>
      <c r="AW93" s="216" t="str">
        <f>IF(AW92="","",VLOOKUP(AW92,'シフト記号表（勤務時間帯）'!$C$6:$K$35,9,FALSE))</f>
        <v/>
      </c>
      <c r="AX93" s="649">
        <f>IF($BB$3="４週",SUM(S93:AT93),IF($BB$3="暦月",SUM(S93:AW93),""))</f>
        <v>0</v>
      </c>
      <c r="AY93" s="650"/>
      <c r="AZ93" s="651">
        <f>IF($BB$3="４週",AX93/4,IF($BB$3="暦月",'勤務表（職員14～100名用）'!AX93/('勤務表（職員14～100名用）'!#REF!/7),""))</f>
        <v>0</v>
      </c>
      <c r="BA93" s="652"/>
      <c r="BB93" s="642"/>
      <c r="BC93" s="603"/>
      <c r="BD93" s="603"/>
      <c r="BE93" s="603"/>
      <c r="BF93" s="604"/>
    </row>
    <row r="94" spans="2:58" ht="20.25" customHeight="1" x14ac:dyDescent="0.15">
      <c r="B94" s="686"/>
      <c r="C94" s="709"/>
      <c r="D94" s="710"/>
      <c r="E94" s="711"/>
      <c r="F94" s="221">
        <f>C92</f>
        <v>0</v>
      </c>
      <c r="G94" s="594"/>
      <c r="H94" s="598"/>
      <c r="I94" s="596"/>
      <c r="J94" s="596"/>
      <c r="K94" s="597"/>
      <c r="L94" s="605"/>
      <c r="M94" s="606"/>
      <c r="N94" s="606"/>
      <c r="O94" s="607"/>
      <c r="P94" s="683" t="s">
        <v>151</v>
      </c>
      <c r="Q94" s="684"/>
      <c r="R94" s="685"/>
      <c r="S94" s="218" t="str">
        <f>IF(S92="","",VLOOKUP(S92,'シフト記号表（勤務時間帯）'!$C$6:$U$35,19,FALSE))</f>
        <v/>
      </c>
      <c r="T94" s="219" t="str">
        <f>IF(T92="","",VLOOKUP(T92,'シフト記号表（勤務時間帯）'!$C$6:$U$35,19,FALSE))</f>
        <v/>
      </c>
      <c r="U94" s="219" t="str">
        <f>IF(U92="","",VLOOKUP(U92,'シフト記号表（勤務時間帯）'!$C$6:$U$35,19,FALSE))</f>
        <v/>
      </c>
      <c r="V94" s="219" t="str">
        <f>IF(V92="","",VLOOKUP(V92,'シフト記号表（勤務時間帯）'!$C$6:$U$35,19,FALSE))</f>
        <v/>
      </c>
      <c r="W94" s="219" t="str">
        <f>IF(W92="","",VLOOKUP(W92,'シフト記号表（勤務時間帯）'!$C$6:$U$35,19,FALSE))</f>
        <v/>
      </c>
      <c r="X94" s="219" t="str">
        <f>IF(X92="","",VLOOKUP(X92,'シフト記号表（勤務時間帯）'!$C$6:$U$35,19,FALSE))</f>
        <v/>
      </c>
      <c r="Y94" s="220" t="str">
        <f>IF(Y92="","",VLOOKUP(Y92,'シフト記号表（勤務時間帯）'!$C$6:$U$35,19,FALSE))</f>
        <v/>
      </c>
      <c r="Z94" s="218" t="str">
        <f>IF(Z92="","",VLOOKUP(Z92,'シフト記号表（勤務時間帯）'!$C$6:$U$35,19,FALSE))</f>
        <v/>
      </c>
      <c r="AA94" s="219" t="str">
        <f>IF(AA92="","",VLOOKUP(AA92,'シフト記号表（勤務時間帯）'!$C$6:$U$35,19,FALSE))</f>
        <v/>
      </c>
      <c r="AB94" s="219" t="str">
        <f>IF(AB92="","",VLOOKUP(AB92,'シフト記号表（勤務時間帯）'!$C$6:$U$35,19,FALSE))</f>
        <v/>
      </c>
      <c r="AC94" s="219" t="str">
        <f>IF(AC92="","",VLOOKUP(AC92,'シフト記号表（勤務時間帯）'!$C$6:$U$35,19,FALSE))</f>
        <v/>
      </c>
      <c r="AD94" s="219" t="str">
        <f>IF(AD92="","",VLOOKUP(AD92,'シフト記号表（勤務時間帯）'!$C$6:$U$35,19,FALSE))</f>
        <v/>
      </c>
      <c r="AE94" s="219" t="str">
        <f>IF(AE92="","",VLOOKUP(AE92,'シフト記号表（勤務時間帯）'!$C$6:$U$35,19,FALSE))</f>
        <v/>
      </c>
      <c r="AF94" s="220" t="str">
        <f>IF(AF92="","",VLOOKUP(AF92,'シフト記号表（勤務時間帯）'!$C$6:$U$35,19,FALSE))</f>
        <v/>
      </c>
      <c r="AG94" s="218" t="str">
        <f>IF(AG92="","",VLOOKUP(AG92,'シフト記号表（勤務時間帯）'!$C$6:$U$35,19,FALSE))</f>
        <v/>
      </c>
      <c r="AH94" s="219" t="str">
        <f>IF(AH92="","",VLOOKUP(AH92,'シフト記号表（勤務時間帯）'!$C$6:$U$35,19,FALSE))</f>
        <v/>
      </c>
      <c r="AI94" s="219" t="str">
        <f>IF(AI92="","",VLOOKUP(AI92,'シフト記号表（勤務時間帯）'!$C$6:$U$35,19,FALSE))</f>
        <v/>
      </c>
      <c r="AJ94" s="219" t="str">
        <f>IF(AJ92="","",VLOOKUP(AJ92,'シフト記号表（勤務時間帯）'!$C$6:$U$35,19,FALSE))</f>
        <v/>
      </c>
      <c r="AK94" s="219" t="str">
        <f>IF(AK92="","",VLOOKUP(AK92,'シフト記号表（勤務時間帯）'!$C$6:$U$35,19,FALSE))</f>
        <v/>
      </c>
      <c r="AL94" s="219" t="str">
        <f>IF(AL92="","",VLOOKUP(AL92,'シフト記号表（勤務時間帯）'!$C$6:$U$35,19,FALSE))</f>
        <v/>
      </c>
      <c r="AM94" s="220" t="str">
        <f>IF(AM92="","",VLOOKUP(AM92,'シフト記号表（勤務時間帯）'!$C$6:$U$35,19,FALSE))</f>
        <v/>
      </c>
      <c r="AN94" s="218" t="str">
        <f>IF(AN92="","",VLOOKUP(AN92,'シフト記号表（勤務時間帯）'!$C$6:$U$35,19,FALSE))</f>
        <v/>
      </c>
      <c r="AO94" s="219" t="str">
        <f>IF(AO92="","",VLOOKUP(AO92,'シフト記号表（勤務時間帯）'!$C$6:$U$35,19,FALSE))</f>
        <v/>
      </c>
      <c r="AP94" s="219" t="str">
        <f>IF(AP92="","",VLOOKUP(AP92,'シフト記号表（勤務時間帯）'!$C$6:$U$35,19,FALSE))</f>
        <v/>
      </c>
      <c r="AQ94" s="219" t="str">
        <f>IF(AQ92="","",VLOOKUP(AQ92,'シフト記号表（勤務時間帯）'!$C$6:$U$35,19,FALSE))</f>
        <v/>
      </c>
      <c r="AR94" s="219" t="str">
        <f>IF(AR92="","",VLOOKUP(AR92,'シフト記号表（勤務時間帯）'!$C$6:$U$35,19,FALSE))</f>
        <v/>
      </c>
      <c r="AS94" s="219" t="str">
        <f>IF(AS92="","",VLOOKUP(AS92,'シフト記号表（勤務時間帯）'!$C$6:$U$35,19,FALSE))</f>
        <v/>
      </c>
      <c r="AT94" s="220" t="str">
        <f>IF(AT92="","",VLOOKUP(AT92,'シフト記号表（勤務時間帯）'!$C$6:$U$35,19,FALSE))</f>
        <v/>
      </c>
      <c r="AU94" s="218" t="str">
        <f>IF(AU92="","",VLOOKUP(AU92,'シフト記号表（勤務時間帯）'!$C$6:$U$35,19,FALSE))</f>
        <v/>
      </c>
      <c r="AV94" s="219" t="str">
        <f>IF(AV92="","",VLOOKUP(AV92,'シフト記号表（勤務時間帯）'!$C$6:$U$35,19,FALSE))</f>
        <v/>
      </c>
      <c r="AW94" s="219" t="str">
        <f>IF(AW92="","",VLOOKUP(AW92,'シフト記号表（勤務時間帯）'!$C$6:$U$35,19,FALSE))</f>
        <v/>
      </c>
      <c r="AX94" s="656">
        <f>IF($BB$3="４週",SUM(S94:AT94),IF($BB$3="暦月",SUM(S94:AW94),""))</f>
        <v>0</v>
      </c>
      <c r="AY94" s="657"/>
      <c r="AZ94" s="658">
        <f>IF($BB$3="４週",AX94/4,IF($BB$3="暦月",'勤務表（職員14～100名用）'!AX94/('勤務表（職員14～100名用）'!#REF!/7),""))</f>
        <v>0</v>
      </c>
      <c r="BA94" s="659"/>
      <c r="BB94" s="702"/>
      <c r="BC94" s="606"/>
      <c r="BD94" s="606"/>
      <c r="BE94" s="606"/>
      <c r="BF94" s="607"/>
    </row>
    <row r="95" spans="2:58" ht="20.25" customHeight="1" x14ac:dyDescent="0.15">
      <c r="B95" s="686">
        <f>B92+1</f>
        <v>26</v>
      </c>
      <c r="C95" s="706"/>
      <c r="D95" s="707"/>
      <c r="E95" s="708"/>
      <c r="F95" s="110"/>
      <c r="G95" s="592"/>
      <c r="H95" s="595"/>
      <c r="I95" s="596"/>
      <c r="J95" s="596"/>
      <c r="K95" s="597"/>
      <c r="L95" s="599"/>
      <c r="M95" s="600"/>
      <c r="N95" s="600"/>
      <c r="O95" s="601"/>
      <c r="P95" s="608" t="s">
        <v>147</v>
      </c>
      <c r="Q95" s="609"/>
      <c r="R95" s="610"/>
      <c r="S95" s="212"/>
      <c r="T95" s="213"/>
      <c r="U95" s="213"/>
      <c r="V95" s="213"/>
      <c r="W95" s="213"/>
      <c r="X95" s="213"/>
      <c r="Y95" s="214"/>
      <c r="Z95" s="212"/>
      <c r="AA95" s="213"/>
      <c r="AB95" s="213"/>
      <c r="AC95" s="213"/>
      <c r="AD95" s="213"/>
      <c r="AE95" s="213"/>
      <c r="AF95" s="214"/>
      <c r="AG95" s="212"/>
      <c r="AH95" s="213"/>
      <c r="AI95" s="213"/>
      <c r="AJ95" s="213"/>
      <c r="AK95" s="213"/>
      <c r="AL95" s="213"/>
      <c r="AM95" s="214"/>
      <c r="AN95" s="212"/>
      <c r="AO95" s="213"/>
      <c r="AP95" s="213"/>
      <c r="AQ95" s="213"/>
      <c r="AR95" s="213"/>
      <c r="AS95" s="213"/>
      <c r="AT95" s="214"/>
      <c r="AU95" s="212"/>
      <c r="AV95" s="213"/>
      <c r="AW95" s="213"/>
      <c r="AX95" s="806"/>
      <c r="AY95" s="807"/>
      <c r="AZ95" s="808"/>
      <c r="BA95" s="809"/>
      <c r="BB95" s="641"/>
      <c r="BC95" s="600"/>
      <c r="BD95" s="600"/>
      <c r="BE95" s="600"/>
      <c r="BF95" s="601"/>
    </row>
    <row r="96" spans="2:58" ht="20.25" customHeight="1" x14ac:dyDescent="0.15">
      <c r="B96" s="686"/>
      <c r="C96" s="706"/>
      <c r="D96" s="707"/>
      <c r="E96" s="708"/>
      <c r="F96" s="102"/>
      <c r="G96" s="593"/>
      <c r="H96" s="598"/>
      <c r="I96" s="596"/>
      <c r="J96" s="596"/>
      <c r="K96" s="597"/>
      <c r="L96" s="602"/>
      <c r="M96" s="603"/>
      <c r="N96" s="603"/>
      <c r="O96" s="604"/>
      <c r="P96" s="646" t="s">
        <v>150</v>
      </c>
      <c r="Q96" s="647"/>
      <c r="R96" s="648"/>
      <c r="S96" s="215" t="str">
        <f>IF(S95="","",VLOOKUP(S95,'シフト記号表（勤務時間帯）'!$C$6:$K$35,9,FALSE))</f>
        <v/>
      </c>
      <c r="T96" s="216" t="str">
        <f>IF(T95="","",VLOOKUP(T95,'シフト記号表（勤務時間帯）'!$C$6:$K$35,9,FALSE))</f>
        <v/>
      </c>
      <c r="U96" s="216" t="str">
        <f>IF(U95="","",VLOOKUP(U95,'シフト記号表（勤務時間帯）'!$C$6:$K$35,9,FALSE))</f>
        <v/>
      </c>
      <c r="V96" s="216" t="str">
        <f>IF(V95="","",VLOOKUP(V95,'シフト記号表（勤務時間帯）'!$C$6:$K$35,9,FALSE))</f>
        <v/>
      </c>
      <c r="W96" s="216" t="str">
        <f>IF(W95="","",VLOOKUP(W95,'シフト記号表（勤務時間帯）'!$C$6:$K$35,9,FALSE))</f>
        <v/>
      </c>
      <c r="X96" s="216" t="str">
        <f>IF(X95="","",VLOOKUP(X95,'シフト記号表（勤務時間帯）'!$C$6:$K$35,9,FALSE))</f>
        <v/>
      </c>
      <c r="Y96" s="217" t="str">
        <f>IF(Y95="","",VLOOKUP(Y95,'シフト記号表（勤務時間帯）'!$C$6:$K$35,9,FALSE))</f>
        <v/>
      </c>
      <c r="Z96" s="215" t="str">
        <f>IF(Z95="","",VLOOKUP(Z95,'シフト記号表（勤務時間帯）'!$C$6:$K$35,9,FALSE))</f>
        <v/>
      </c>
      <c r="AA96" s="216" t="str">
        <f>IF(AA95="","",VLOOKUP(AA95,'シフト記号表（勤務時間帯）'!$C$6:$K$35,9,FALSE))</f>
        <v/>
      </c>
      <c r="AB96" s="216" t="str">
        <f>IF(AB95="","",VLOOKUP(AB95,'シフト記号表（勤務時間帯）'!$C$6:$K$35,9,FALSE))</f>
        <v/>
      </c>
      <c r="AC96" s="216" t="str">
        <f>IF(AC95="","",VLOOKUP(AC95,'シフト記号表（勤務時間帯）'!$C$6:$K$35,9,FALSE))</f>
        <v/>
      </c>
      <c r="AD96" s="216" t="str">
        <f>IF(AD95="","",VLOOKUP(AD95,'シフト記号表（勤務時間帯）'!$C$6:$K$35,9,FALSE))</f>
        <v/>
      </c>
      <c r="AE96" s="216" t="str">
        <f>IF(AE95="","",VLOOKUP(AE95,'シフト記号表（勤務時間帯）'!$C$6:$K$35,9,FALSE))</f>
        <v/>
      </c>
      <c r="AF96" s="217" t="str">
        <f>IF(AF95="","",VLOOKUP(AF95,'シフト記号表（勤務時間帯）'!$C$6:$K$35,9,FALSE))</f>
        <v/>
      </c>
      <c r="AG96" s="215" t="str">
        <f>IF(AG95="","",VLOOKUP(AG95,'シフト記号表（勤務時間帯）'!$C$6:$K$35,9,FALSE))</f>
        <v/>
      </c>
      <c r="AH96" s="216" t="str">
        <f>IF(AH95="","",VLOOKUP(AH95,'シフト記号表（勤務時間帯）'!$C$6:$K$35,9,FALSE))</f>
        <v/>
      </c>
      <c r="AI96" s="216" t="str">
        <f>IF(AI95="","",VLOOKUP(AI95,'シフト記号表（勤務時間帯）'!$C$6:$K$35,9,FALSE))</f>
        <v/>
      </c>
      <c r="AJ96" s="216" t="str">
        <f>IF(AJ95="","",VLOOKUP(AJ95,'シフト記号表（勤務時間帯）'!$C$6:$K$35,9,FALSE))</f>
        <v/>
      </c>
      <c r="AK96" s="216" t="str">
        <f>IF(AK95="","",VLOOKUP(AK95,'シフト記号表（勤務時間帯）'!$C$6:$K$35,9,FALSE))</f>
        <v/>
      </c>
      <c r="AL96" s="216" t="str">
        <f>IF(AL95="","",VLOOKUP(AL95,'シフト記号表（勤務時間帯）'!$C$6:$K$35,9,FALSE))</f>
        <v/>
      </c>
      <c r="AM96" s="217" t="str">
        <f>IF(AM95="","",VLOOKUP(AM95,'シフト記号表（勤務時間帯）'!$C$6:$K$35,9,FALSE))</f>
        <v/>
      </c>
      <c r="AN96" s="215" t="str">
        <f>IF(AN95="","",VLOOKUP(AN95,'シフト記号表（勤務時間帯）'!$C$6:$K$35,9,FALSE))</f>
        <v/>
      </c>
      <c r="AO96" s="216" t="str">
        <f>IF(AO95="","",VLOOKUP(AO95,'シフト記号表（勤務時間帯）'!$C$6:$K$35,9,FALSE))</f>
        <v/>
      </c>
      <c r="AP96" s="216" t="str">
        <f>IF(AP95="","",VLOOKUP(AP95,'シフト記号表（勤務時間帯）'!$C$6:$K$35,9,FALSE))</f>
        <v/>
      </c>
      <c r="AQ96" s="216" t="str">
        <f>IF(AQ95="","",VLOOKUP(AQ95,'シフト記号表（勤務時間帯）'!$C$6:$K$35,9,FALSE))</f>
        <v/>
      </c>
      <c r="AR96" s="216" t="str">
        <f>IF(AR95="","",VLOOKUP(AR95,'シフト記号表（勤務時間帯）'!$C$6:$K$35,9,FALSE))</f>
        <v/>
      </c>
      <c r="AS96" s="216" t="str">
        <f>IF(AS95="","",VLOOKUP(AS95,'シフト記号表（勤務時間帯）'!$C$6:$K$35,9,FALSE))</f>
        <v/>
      </c>
      <c r="AT96" s="217" t="str">
        <f>IF(AT95="","",VLOOKUP(AT95,'シフト記号表（勤務時間帯）'!$C$6:$K$35,9,FALSE))</f>
        <v/>
      </c>
      <c r="AU96" s="215" t="str">
        <f>IF(AU95="","",VLOOKUP(AU95,'シフト記号表（勤務時間帯）'!$C$6:$K$35,9,FALSE))</f>
        <v/>
      </c>
      <c r="AV96" s="216" t="str">
        <f>IF(AV95="","",VLOOKUP(AV95,'シフト記号表（勤務時間帯）'!$C$6:$K$35,9,FALSE))</f>
        <v/>
      </c>
      <c r="AW96" s="216" t="str">
        <f>IF(AW95="","",VLOOKUP(AW95,'シフト記号表（勤務時間帯）'!$C$6:$K$35,9,FALSE))</f>
        <v/>
      </c>
      <c r="AX96" s="649">
        <f>IF($BB$3="４週",SUM(S96:AT96),IF($BB$3="暦月",SUM(S96:AW96),""))</f>
        <v>0</v>
      </c>
      <c r="AY96" s="650"/>
      <c r="AZ96" s="651">
        <f>IF($BB$3="４週",AX96/4,IF($BB$3="暦月",'勤務表（職員14～100名用）'!AX96/('勤務表（職員14～100名用）'!#REF!/7),""))</f>
        <v>0</v>
      </c>
      <c r="BA96" s="652"/>
      <c r="BB96" s="642"/>
      <c r="BC96" s="603"/>
      <c r="BD96" s="603"/>
      <c r="BE96" s="603"/>
      <c r="BF96" s="604"/>
    </row>
    <row r="97" spans="2:58" ht="20.25" customHeight="1" x14ac:dyDescent="0.15">
      <c r="B97" s="686"/>
      <c r="C97" s="709"/>
      <c r="D97" s="710"/>
      <c r="E97" s="711"/>
      <c r="F97" s="221">
        <f>C95</f>
        <v>0</v>
      </c>
      <c r="G97" s="594"/>
      <c r="H97" s="598"/>
      <c r="I97" s="596"/>
      <c r="J97" s="596"/>
      <c r="K97" s="597"/>
      <c r="L97" s="605"/>
      <c r="M97" s="606"/>
      <c r="N97" s="606"/>
      <c r="O97" s="607"/>
      <c r="P97" s="683" t="s">
        <v>151</v>
      </c>
      <c r="Q97" s="684"/>
      <c r="R97" s="685"/>
      <c r="S97" s="218" t="str">
        <f>IF(S95="","",VLOOKUP(S95,'シフト記号表（勤務時間帯）'!$C$6:$U$35,19,FALSE))</f>
        <v/>
      </c>
      <c r="T97" s="219" t="str">
        <f>IF(T95="","",VLOOKUP(T95,'シフト記号表（勤務時間帯）'!$C$6:$U$35,19,FALSE))</f>
        <v/>
      </c>
      <c r="U97" s="219" t="str">
        <f>IF(U95="","",VLOOKUP(U95,'シフト記号表（勤務時間帯）'!$C$6:$U$35,19,FALSE))</f>
        <v/>
      </c>
      <c r="V97" s="219" t="str">
        <f>IF(V95="","",VLOOKUP(V95,'シフト記号表（勤務時間帯）'!$C$6:$U$35,19,FALSE))</f>
        <v/>
      </c>
      <c r="W97" s="219" t="str">
        <f>IF(W95="","",VLOOKUP(W95,'シフト記号表（勤務時間帯）'!$C$6:$U$35,19,FALSE))</f>
        <v/>
      </c>
      <c r="X97" s="219" t="str">
        <f>IF(X95="","",VLOOKUP(X95,'シフト記号表（勤務時間帯）'!$C$6:$U$35,19,FALSE))</f>
        <v/>
      </c>
      <c r="Y97" s="220" t="str">
        <f>IF(Y95="","",VLOOKUP(Y95,'シフト記号表（勤務時間帯）'!$C$6:$U$35,19,FALSE))</f>
        <v/>
      </c>
      <c r="Z97" s="218" t="str">
        <f>IF(Z95="","",VLOOKUP(Z95,'シフト記号表（勤務時間帯）'!$C$6:$U$35,19,FALSE))</f>
        <v/>
      </c>
      <c r="AA97" s="219" t="str">
        <f>IF(AA95="","",VLOOKUP(AA95,'シフト記号表（勤務時間帯）'!$C$6:$U$35,19,FALSE))</f>
        <v/>
      </c>
      <c r="AB97" s="219" t="str">
        <f>IF(AB95="","",VLOOKUP(AB95,'シフト記号表（勤務時間帯）'!$C$6:$U$35,19,FALSE))</f>
        <v/>
      </c>
      <c r="AC97" s="219" t="str">
        <f>IF(AC95="","",VLOOKUP(AC95,'シフト記号表（勤務時間帯）'!$C$6:$U$35,19,FALSE))</f>
        <v/>
      </c>
      <c r="AD97" s="219" t="str">
        <f>IF(AD95="","",VLOOKUP(AD95,'シフト記号表（勤務時間帯）'!$C$6:$U$35,19,FALSE))</f>
        <v/>
      </c>
      <c r="AE97" s="219" t="str">
        <f>IF(AE95="","",VLOOKUP(AE95,'シフト記号表（勤務時間帯）'!$C$6:$U$35,19,FALSE))</f>
        <v/>
      </c>
      <c r="AF97" s="220" t="str">
        <f>IF(AF95="","",VLOOKUP(AF95,'シフト記号表（勤務時間帯）'!$C$6:$U$35,19,FALSE))</f>
        <v/>
      </c>
      <c r="AG97" s="218" t="str">
        <f>IF(AG95="","",VLOOKUP(AG95,'シフト記号表（勤務時間帯）'!$C$6:$U$35,19,FALSE))</f>
        <v/>
      </c>
      <c r="AH97" s="219" t="str">
        <f>IF(AH95="","",VLOOKUP(AH95,'シフト記号表（勤務時間帯）'!$C$6:$U$35,19,FALSE))</f>
        <v/>
      </c>
      <c r="AI97" s="219" t="str">
        <f>IF(AI95="","",VLOOKUP(AI95,'シフト記号表（勤務時間帯）'!$C$6:$U$35,19,FALSE))</f>
        <v/>
      </c>
      <c r="AJ97" s="219" t="str">
        <f>IF(AJ95="","",VLOOKUP(AJ95,'シフト記号表（勤務時間帯）'!$C$6:$U$35,19,FALSE))</f>
        <v/>
      </c>
      <c r="AK97" s="219" t="str">
        <f>IF(AK95="","",VLOOKUP(AK95,'シフト記号表（勤務時間帯）'!$C$6:$U$35,19,FALSE))</f>
        <v/>
      </c>
      <c r="AL97" s="219" t="str">
        <f>IF(AL95="","",VLOOKUP(AL95,'シフト記号表（勤務時間帯）'!$C$6:$U$35,19,FALSE))</f>
        <v/>
      </c>
      <c r="AM97" s="220" t="str">
        <f>IF(AM95="","",VLOOKUP(AM95,'シフト記号表（勤務時間帯）'!$C$6:$U$35,19,FALSE))</f>
        <v/>
      </c>
      <c r="AN97" s="218" t="str">
        <f>IF(AN95="","",VLOOKUP(AN95,'シフト記号表（勤務時間帯）'!$C$6:$U$35,19,FALSE))</f>
        <v/>
      </c>
      <c r="AO97" s="219" t="str">
        <f>IF(AO95="","",VLOOKUP(AO95,'シフト記号表（勤務時間帯）'!$C$6:$U$35,19,FALSE))</f>
        <v/>
      </c>
      <c r="AP97" s="219" t="str">
        <f>IF(AP95="","",VLOOKUP(AP95,'シフト記号表（勤務時間帯）'!$C$6:$U$35,19,FALSE))</f>
        <v/>
      </c>
      <c r="AQ97" s="219" t="str">
        <f>IF(AQ95="","",VLOOKUP(AQ95,'シフト記号表（勤務時間帯）'!$C$6:$U$35,19,FALSE))</f>
        <v/>
      </c>
      <c r="AR97" s="219" t="str">
        <f>IF(AR95="","",VLOOKUP(AR95,'シフト記号表（勤務時間帯）'!$C$6:$U$35,19,FALSE))</f>
        <v/>
      </c>
      <c r="AS97" s="219" t="str">
        <f>IF(AS95="","",VLOOKUP(AS95,'シフト記号表（勤務時間帯）'!$C$6:$U$35,19,FALSE))</f>
        <v/>
      </c>
      <c r="AT97" s="220" t="str">
        <f>IF(AT95="","",VLOOKUP(AT95,'シフト記号表（勤務時間帯）'!$C$6:$U$35,19,FALSE))</f>
        <v/>
      </c>
      <c r="AU97" s="218" t="str">
        <f>IF(AU95="","",VLOOKUP(AU95,'シフト記号表（勤務時間帯）'!$C$6:$U$35,19,FALSE))</f>
        <v/>
      </c>
      <c r="AV97" s="219" t="str">
        <f>IF(AV95="","",VLOOKUP(AV95,'シフト記号表（勤務時間帯）'!$C$6:$U$35,19,FALSE))</f>
        <v/>
      </c>
      <c r="AW97" s="219" t="str">
        <f>IF(AW95="","",VLOOKUP(AW95,'シフト記号表（勤務時間帯）'!$C$6:$U$35,19,FALSE))</f>
        <v/>
      </c>
      <c r="AX97" s="656">
        <f>IF($BB$3="４週",SUM(S97:AT97),IF($BB$3="暦月",SUM(S97:AW97),""))</f>
        <v>0</v>
      </c>
      <c r="AY97" s="657"/>
      <c r="AZ97" s="658">
        <f>IF($BB$3="４週",AX97/4,IF($BB$3="暦月",'勤務表（職員14～100名用）'!AX97/('勤務表（職員14～100名用）'!#REF!/7),""))</f>
        <v>0</v>
      </c>
      <c r="BA97" s="659"/>
      <c r="BB97" s="702"/>
      <c r="BC97" s="606"/>
      <c r="BD97" s="606"/>
      <c r="BE97" s="606"/>
      <c r="BF97" s="607"/>
    </row>
    <row r="98" spans="2:58" ht="20.25" customHeight="1" x14ac:dyDescent="0.15">
      <c r="B98" s="686">
        <f>B95+1</f>
        <v>27</v>
      </c>
      <c r="C98" s="706"/>
      <c r="D98" s="707"/>
      <c r="E98" s="708"/>
      <c r="F98" s="110"/>
      <c r="G98" s="592"/>
      <c r="H98" s="595"/>
      <c r="I98" s="596"/>
      <c r="J98" s="596"/>
      <c r="K98" s="597"/>
      <c r="L98" s="599"/>
      <c r="M98" s="600"/>
      <c r="N98" s="600"/>
      <c r="O98" s="601"/>
      <c r="P98" s="608" t="s">
        <v>147</v>
      </c>
      <c r="Q98" s="609"/>
      <c r="R98" s="610"/>
      <c r="S98" s="212"/>
      <c r="T98" s="213"/>
      <c r="U98" s="213"/>
      <c r="V98" s="213"/>
      <c r="W98" s="213"/>
      <c r="X98" s="213"/>
      <c r="Y98" s="214"/>
      <c r="Z98" s="212"/>
      <c r="AA98" s="213"/>
      <c r="AB98" s="213"/>
      <c r="AC98" s="213"/>
      <c r="AD98" s="213"/>
      <c r="AE98" s="213"/>
      <c r="AF98" s="214"/>
      <c r="AG98" s="212"/>
      <c r="AH98" s="213"/>
      <c r="AI98" s="213"/>
      <c r="AJ98" s="213"/>
      <c r="AK98" s="213"/>
      <c r="AL98" s="213"/>
      <c r="AM98" s="214"/>
      <c r="AN98" s="212"/>
      <c r="AO98" s="213"/>
      <c r="AP98" s="213"/>
      <c r="AQ98" s="213"/>
      <c r="AR98" s="213"/>
      <c r="AS98" s="213"/>
      <c r="AT98" s="214"/>
      <c r="AU98" s="212"/>
      <c r="AV98" s="213"/>
      <c r="AW98" s="213"/>
      <c r="AX98" s="806"/>
      <c r="AY98" s="807"/>
      <c r="AZ98" s="808"/>
      <c r="BA98" s="809"/>
      <c r="BB98" s="641"/>
      <c r="BC98" s="600"/>
      <c r="BD98" s="600"/>
      <c r="BE98" s="600"/>
      <c r="BF98" s="601"/>
    </row>
    <row r="99" spans="2:58" ht="20.25" customHeight="1" x14ac:dyDescent="0.15">
      <c r="B99" s="686"/>
      <c r="C99" s="706"/>
      <c r="D99" s="707"/>
      <c r="E99" s="708"/>
      <c r="F99" s="102"/>
      <c r="G99" s="593"/>
      <c r="H99" s="598"/>
      <c r="I99" s="596"/>
      <c r="J99" s="596"/>
      <c r="K99" s="597"/>
      <c r="L99" s="602"/>
      <c r="M99" s="603"/>
      <c r="N99" s="603"/>
      <c r="O99" s="604"/>
      <c r="P99" s="646" t="s">
        <v>150</v>
      </c>
      <c r="Q99" s="647"/>
      <c r="R99" s="648"/>
      <c r="S99" s="215" t="str">
        <f>IF(S98="","",VLOOKUP(S98,'シフト記号表（勤務時間帯）'!$C$6:$K$35,9,FALSE))</f>
        <v/>
      </c>
      <c r="T99" s="216" t="str">
        <f>IF(T98="","",VLOOKUP(T98,'シフト記号表（勤務時間帯）'!$C$6:$K$35,9,FALSE))</f>
        <v/>
      </c>
      <c r="U99" s="216" t="str">
        <f>IF(U98="","",VLOOKUP(U98,'シフト記号表（勤務時間帯）'!$C$6:$K$35,9,FALSE))</f>
        <v/>
      </c>
      <c r="V99" s="216" t="str">
        <f>IF(V98="","",VLOOKUP(V98,'シフト記号表（勤務時間帯）'!$C$6:$K$35,9,FALSE))</f>
        <v/>
      </c>
      <c r="W99" s="216" t="str">
        <f>IF(W98="","",VLOOKUP(W98,'シフト記号表（勤務時間帯）'!$C$6:$K$35,9,FALSE))</f>
        <v/>
      </c>
      <c r="X99" s="216" t="str">
        <f>IF(X98="","",VLOOKUP(X98,'シフト記号表（勤務時間帯）'!$C$6:$K$35,9,FALSE))</f>
        <v/>
      </c>
      <c r="Y99" s="217" t="str">
        <f>IF(Y98="","",VLOOKUP(Y98,'シフト記号表（勤務時間帯）'!$C$6:$K$35,9,FALSE))</f>
        <v/>
      </c>
      <c r="Z99" s="215" t="str">
        <f>IF(Z98="","",VLOOKUP(Z98,'シフト記号表（勤務時間帯）'!$C$6:$K$35,9,FALSE))</f>
        <v/>
      </c>
      <c r="AA99" s="216" t="str">
        <f>IF(AA98="","",VLOOKUP(AA98,'シフト記号表（勤務時間帯）'!$C$6:$K$35,9,FALSE))</f>
        <v/>
      </c>
      <c r="AB99" s="216" t="str">
        <f>IF(AB98="","",VLOOKUP(AB98,'シフト記号表（勤務時間帯）'!$C$6:$K$35,9,FALSE))</f>
        <v/>
      </c>
      <c r="AC99" s="216" t="str">
        <f>IF(AC98="","",VLOOKUP(AC98,'シフト記号表（勤務時間帯）'!$C$6:$K$35,9,FALSE))</f>
        <v/>
      </c>
      <c r="AD99" s="216" t="str">
        <f>IF(AD98="","",VLOOKUP(AD98,'シフト記号表（勤務時間帯）'!$C$6:$K$35,9,FALSE))</f>
        <v/>
      </c>
      <c r="AE99" s="216" t="str">
        <f>IF(AE98="","",VLOOKUP(AE98,'シフト記号表（勤務時間帯）'!$C$6:$K$35,9,FALSE))</f>
        <v/>
      </c>
      <c r="AF99" s="217" t="str">
        <f>IF(AF98="","",VLOOKUP(AF98,'シフト記号表（勤務時間帯）'!$C$6:$K$35,9,FALSE))</f>
        <v/>
      </c>
      <c r="AG99" s="215" t="str">
        <f>IF(AG98="","",VLOOKUP(AG98,'シフト記号表（勤務時間帯）'!$C$6:$K$35,9,FALSE))</f>
        <v/>
      </c>
      <c r="AH99" s="216" t="str">
        <f>IF(AH98="","",VLOOKUP(AH98,'シフト記号表（勤務時間帯）'!$C$6:$K$35,9,FALSE))</f>
        <v/>
      </c>
      <c r="AI99" s="216" t="str">
        <f>IF(AI98="","",VLOOKUP(AI98,'シフト記号表（勤務時間帯）'!$C$6:$K$35,9,FALSE))</f>
        <v/>
      </c>
      <c r="AJ99" s="216" t="str">
        <f>IF(AJ98="","",VLOOKUP(AJ98,'シフト記号表（勤務時間帯）'!$C$6:$K$35,9,FALSE))</f>
        <v/>
      </c>
      <c r="AK99" s="216" t="str">
        <f>IF(AK98="","",VLOOKUP(AK98,'シフト記号表（勤務時間帯）'!$C$6:$K$35,9,FALSE))</f>
        <v/>
      </c>
      <c r="AL99" s="216" t="str">
        <f>IF(AL98="","",VLOOKUP(AL98,'シフト記号表（勤務時間帯）'!$C$6:$K$35,9,FALSE))</f>
        <v/>
      </c>
      <c r="AM99" s="217" t="str">
        <f>IF(AM98="","",VLOOKUP(AM98,'シフト記号表（勤務時間帯）'!$C$6:$K$35,9,FALSE))</f>
        <v/>
      </c>
      <c r="AN99" s="215" t="str">
        <f>IF(AN98="","",VLOOKUP(AN98,'シフト記号表（勤務時間帯）'!$C$6:$K$35,9,FALSE))</f>
        <v/>
      </c>
      <c r="AO99" s="216" t="str">
        <f>IF(AO98="","",VLOOKUP(AO98,'シフト記号表（勤務時間帯）'!$C$6:$K$35,9,FALSE))</f>
        <v/>
      </c>
      <c r="AP99" s="216" t="str">
        <f>IF(AP98="","",VLOOKUP(AP98,'シフト記号表（勤務時間帯）'!$C$6:$K$35,9,FALSE))</f>
        <v/>
      </c>
      <c r="AQ99" s="216" t="str">
        <f>IF(AQ98="","",VLOOKUP(AQ98,'シフト記号表（勤務時間帯）'!$C$6:$K$35,9,FALSE))</f>
        <v/>
      </c>
      <c r="AR99" s="216" t="str">
        <f>IF(AR98="","",VLOOKUP(AR98,'シフト記号表（勤務時間帯）'!$C$6:$K$35,9,FALSE))</f>
        <v/>
      </c>
      <c r="AS99" s="216" t="str">
        <f>IF(AS98="","",VLOOKUP(AS98,'シフト記号表（勤務時間帯）'!$C$6:$K$35,9,FALSE))</f>
        <v/>
      </c>
      <c r="AT99" s="217" t="str">
        <f>IF(AT98="","",VLOOKUP(AT98,'シフト記号表（勤務時間帯）'!$C$6:$K$35,9,FALSE))</f>
        <v/>
      </c>
      <c r="AU99" s="215" t="str">
        <f>IF(AU98="","",VLOOKUP(AU98,'シフト記号表（勤務時間帯）'!$C$6:$K$35,9,FALSE))</f>
        <v/>
      </c>
      <c r="AV99" s="216" t="str">
        <f>IF(AV98="","",VLOOKUP(AV98,'シフト記号表（勤務時間帯）'!$C$6:$K$35,9,FALSE))</f>
        <v/>
      </c>
      <c r="AW99" s="216" t="str">
        <f>IF(AW98="","",VLOOKUP(AW98,'シフト記号表（勤務時間帯）'!$C$6:$K$35,9,FALSE))</f>
        <v/>
      </c>
      <c r="AX99" s="649">
        <f>IF($BB$3="４週",SUM(S99:AT99),IF($BB$3="暦月",SUM(S99:AW99),""))</f>
        <v>0</v>
      </c>
      <c r="AY99" s="650"/>
      <c r="AZ99" s="651">
        <f>IF($BB$3="４週",AX99/4,IF($BB$3="暦月",'勤務表（職員14～100名用）'!AX99/('勤務表（職員14～100名用）'!#REF!/7),""))</f>
        <v>0</v>
      </c>
      <c r="BA99" s="652"/>
      <c r="BB99" s="642"/>
      <c r="BC99" s="603"/>
      <c r="BD99" s="603"/>
      <c r="BE99" s="603"/>
      <c r="BF99" s="604"/>
    </row>
    <row r="100" spans="2:58" ht="20.25" customHeight="1" x14ac:dyDescent="0.15">
      <c r="B100" s="686"/>
      <c r="C100" s="709"/>
      <c r="D100" s="710"/>
      <c r="E100" s="711"/>
      <c r="F100" s="221">
        <f>C98</f>
        <v>0</v>
      </c>
      <c r="G100" s="594"/>
      <c r="H100" s="598"/>
      <c r="I100" s="596"/>
      <c r="J100" s="596"/>
      <c r="K100" s="597"/>
      <c r="L100" s="605"/>
      <c r="M100" s="606"/>
      <c r="N100" s="606"/>
      <c r="O100" s="607"/>
      <c r="P100" s="683" t="s">
        <v>151</v>
      </c>
      <c r="Q100" s="684"/>
      <c r="R100" s="685"/>
      <c r="S100" s="218" t="str">
        <f>IF(S98="","",VLOOKUP(S98,'シフト記号表（勤務時間帯）'!$C$6:$U$35,19,FALSE))</f>
        <v/>
      </c>
      <c r="T100" s="219" t="str">
        <f>IF(T98="","",VLOOKUP(T98,'シフト記号表（勤務時間帯）'!$C$6:$U$35,19,FALSE))</f>
        <v/>
      </c>
      <c r="U100" s="219" t="str">
        <f>IF(U98="","",VLOOKUP(U98,'シフト記号表（勤務時間帯）'!$C$6:$U$35,19,FALSE))</f>
        <v/>
      </c>
      <c r="V100" s="219" t="str">
        <f>IF(V98="","",VLOOKUP(V98,'シフト記号表（勤務時間帯）'!$C$6:$U$35,19,FALSE))</f>
        <v/>
      </c>
      <c r="W100" s="219" t="str">
        <f>IF(W98="","",VLOOKUP(W98,'シフト記号表（勤務時間帯）'!$C$6:$U$35,19,FALSE))</f>
        <v/>
      </c>
      <c r="X100" s="219" t="str">
        <f>IF(X98="","",VLOOKUP(X98,'シフト記号表（勤務時間帯）'!$C$6:$U$35,19,FALSE))</f>
        <v/>
      </c>
      <c r="Y100" s="220" t="str">
        <f>IF(Y98="","",VLOOKUP(Y98,'シフト記号表（勤務時間帯）'!$C$6:$U$35,19,FALSE))</f>
        <v/>
      </c>
      <c r="Z100" s="218" t="str">
        <f>IF(Z98="","",VLOOKUP(Z98,'シフト記号表（勤務時間帯）'!$C$6:$U$35,19,FALSE))</f>
        <v/>
      </c>
      <c r="AA100" s="219" t="str">
        <f>IF(AA98="","",VLOOKUP(AA98,'シフト記号表（勤務時間帯）'!$C$6:$U$35,19,FALSE))</f>
        <v/>
      </c>
      <c r="AB100" s="219" t="str">
        <f>IF(AB98="","",VLOOKUP(AB98,'シフト記号表（勤務時間帯）'!$C$6:$U$35,19,FALSE))</f>
        <v/>
      </c>
      <c r="AC100" s="219" t="str">
        <f>IF(AC98="","",VLOOKUP(AC98,'シフト記号表（勤務時間帯）'!$C$6:$U$35,19,FALSE))</f>
        <v/>
      </c>
      <c r="AD100" s="219" t="str">
        <f>IF(AD98="","",VLOOKUP(AD98,'シフト記号表（勤務時間帯）'!$C$6:$U$35,19,FALSE))</f>
        <v/>
      </c>
      <c r="AE100" s="219" t="str">
        <f>IF(AE98="","",VLOOKUP(AE98,'シフト記号表（勤務時間帯）'!$C$6:$U$35,19,FALSE))</f>
        <v/>
      </c>
      <c r="AF100" s="220" t="str">
        <f>IF(AF98="","",VLOOKUP(AF98,'シフト記号表（勤務時間帯）'!$C$6:$U$35,19,FALSE))</f>
        <v/>
      </c>
      <c r="AG100" s="218" t="str">
        <f>IF(AG98="","",VLOOKUP(AG98,'シフト記号表（勤務時間帯）'!$C$6:$U$35,19,FALSE))</f>
        <v/>
      </c>
      <c r="AH100" s="219" t="str">
        <f>IF(AH98="","",VLOOKUP(AH98,'シフト記号表（勤務時間帯）'!$C$6:$U$35,19,FALSE))</f>
        <v/>
      </c>
      <c r="AI100" s="219" t="str">
        <f>IF(AI98="","",VLOOKUP(AI98,'シフト記号表（勤務時間帯）'!$C$6:$U$35,19,FALSE))</f>
        <v/>
      </c>
      <c r="AJ100" s="219" t="str">
        <f>IF(AJ98="","",VLOOKUP(AJ98,'シフト記号表（勤務時間帯）'!$C$6:$U$35,19,FALSE))</f>
        <v/>
      </c>
      <c r="AK100" s="219" t="str">
        <f>IF(AK98="","",VLOOKUP(AK98,'シフト記号表（勤務時間帯）'!$C$6:$U$35,19,FALSE))</f>
        <v/>
      </c>
      <c r="AL100" s="219" t="str">
        <f>IF(AL98="","",VLOOKUP(AL98,'シフト記号表（勤務時間帯）'!$C$6:$U$35,19,FALSE))</f>
        <v/>
      </c>
      <c r="AM100" s="220" t="str">
        <f>IF(AM98="","",VLOOKUP(AM98,'シフト記号表（勤務時間帯）'!$C$6:$U$35,19,FALSE))</f>
        <v/>
      </c>
      <c r="AN100" s="218" t="str">
        <f>IF(AN98="","",VLOOKUP(AN98,'シフト記号表（勤務時間帯）'!$C$6:$U$35,19,FALSE))</f>
        <v/>
      </c>
      <c r="AO100" s="219" t="str">
        <f>IF(AO98="","",VLOOKUP(AO98,'シフト記号表（勤務時間帯）'!$C$6:$U$35,19,FALSE))</f>
        <v/>
      </c>
      <c r="AP100" s="219" t="str">
        <f>IF(AP98="","",VLOOKUP(AP98,'シフト記号表（勤務時間帯）'!$C$6:$U$35,19,FALSE))</f>
        <v/>
      </c>
      <c r="AQ100" s="219" t="str">
        <f>IF(AQ98="","",VLOOKUP(AQ98,'シフト記号表（勤務時間帯）'!$C$6:$U$35,19,FALSE))</f>
        <v/>
      </c>
      <c r="AR100" s="219" t="str">
        <f>IF(AR98="","",VLOOKUP(AR98,'シフト記号表（勤務時間帯）'!$C$6:$U$35,19,FALSE))</f>
        <v/>
      </c>
      <c r="AS100" s="219" t="str">
        <f>IF(AS98="","",VLOOKUP(AS98,'シフト記号表（勤務時間帯）'!$C$6:$U$35,19,FALSE))</f>
        <v/>
      </c>
      <c r="AT100" s="220" t="str">
        <f>IF(AT98="","",VLOOKUP(AT98,'シフト記号表（勤務時間帯）'!$C$6:$U$35,19,FALSE))</f>
        <v/>
      </c>
      <c r="AU100" s="218" t="str">
        <f>IF(AU98="","",VLOOKUP(AU98,'シフト記号表（勤務時間帯）'!$C$6:$U$35,19,FALSE))</f>
        <v/>
      </c>
      <c r="AV100" s="219" t="str">
        <f>IF(AV98="","",VLOOKUP(AV98,'シフト記号表（勤務時間帯）'!$C$6:$U$35,19,FALSE))</f>
        <v/>
      </c>
      <c r="AW100" s="219" t="str">
        <f>IF(AW98="","",VLOOKUP(AW98,'シフト記号表（勤務時間帯）'!$C$6:$U$35,19,FALSE))</f>
        <v/>
      </c>
      <c r="AX100" s="656">
        <f>IF($BB$3="４週",SUM(S100:AT100),IF($BB$3="暦月",SUM(S100:AW100),""))</f>
        <v>0</v>
      </c>
      <c r="AY100" s="657"/>
      <c r="AZ100" s="658">
        <f>IF($BB$3="４週",AX100/4,IF($BB$3="暦月",'勤務表（職員14～100名用）'!AX100/('勤務表（職員14～100名用）'!#REF!/7),""))</f>
        <v>0</v>
      </c>
      <c r="BA100" s="659"/>
      <c r="BB100" s="702"/>
      <c r="BC100" s="606"/>
      <c r="BD100" s="606"/>
      <c r="BE100" s="606"/>
      <c r="BF100" s="607"/>
    </row>
    <row r="101" spans="2:58" ht="20.25" customHeight="1" x14ac:dyDescent="0.15">
      <c r="B101" s="686">
        <f>B98+1</f>
        <v>28</v>
      </c>
      <c r="C101" s="706"/>
      <c r="D101" s="707"/>
      <c r="E101" s="708"/>
      <c r="F101" s="110"/>
      <c r="G101" s="592"/>
      <c r="H101" s="595"/>
      <c r="I101" s="596"/>
      <c r="J101" s="596"/>
      <c r="K101" s="597"/>
      <c r="L101" s="599"/>
      <c r="M101" s="600"/>
      <c r="N101" s="600"/>
      <c r="O101" s="601"/>
      <c r="P101" s="608" t="s">
        <v>147</v>
      </c>
      <c r="Q101" s="609"/>
      <c r="R101" s="610"/>
      <c r="S101" s="212"/>
      <c r="T101" s="213"/>
      <c r="U101" s="213"/>
      <c r="V101" s="213"/>
      <c r="W101" s="213"/>
      <c r="X101" s="213"/>
      <c r="Y101" s="214"/>
      <c r="Z101" s="212"/>
      <c r="AA101" s="213"/>
      <c r="AB101" s="213"/>
      <c r="AC101" s="213"/>
      <c r="AD101" s="213"/>
      <c r="AE101" s="213"/>
      <c r="AF101" s="214"/>
      <c r="AG101" s="212"/>
      <c r="AH101" s="213"/>
      <c r="AI101" s="213"/>
      <c r="AJ101" s="213"/>
      <c r="AK101" s="213"/>
      <c r="AL101" s="213"/>
      <c r="AM101" s="214"/>
      <c r="AN101" s="212"/>
      <c r="AO101" s="213"/>
      <c r="AP101" s="213"/>
      <c r="AQ101" s="213"/>
      <c r="AR101" s="213"/>
      <c r="AS101" s="213"/>
      <c r="AT101" s="214"/>
      <c r="AU101" s="212"/>
      <c r="AV101" s="213"/>
      <c r="AW101" s="213"/>
      <c r="AX101" s="806"/>
      <c r="AY101" s="807"/>
      <c r="AZ101" s="808"/>
      <c r="BA101" s="809"/>
      <c r="BB101" s="641"/>
      <c r="BC101" s="600"/>
      <c r="BD101" s="600"/>
      <c r="BE101" s="600"/>
      <c r="BF101" s="601"/>
    </row>
    <row r="102" spans="2:58" ht="20.25" customHeight="1" x14ac:dyDescent="0.15">
      <c r="B102" s="686"/>
      <c r="C102" s="706"/>
      <c r="D102" s="707"/>
      <c r="E102" s="708"/>
      <c r="F102" s="102"/>
      <c r="G102" s="593"/>
      <c r="H102" s="598"/>
      <c r="I102" s="596"/>
      <c r="J102" s="596"/>
      <c r="K102" s="597"/>
      <c r="L102" s="602"/>
      <c r="M102" s="603"/>
      <c r="N102" s="603"/>
      <c r="O102" s="604"/>
      <c r="P102" s="646" t="s">
        <v>150</v>
      </c>
      <c r="Q102" s="647"/>
      <c r="R102" s="648"/>
      <c r="S102" s="215" t="str">
        <f>IF(S101="","",VLOOKUP(S101,'シフト記号表（勤務時間帯）'!$C$6:$K$35,9,FALSE))</f>
        <v/>
      </c>
      <c r="T102" s="216" t="str">
        <f>IF(T101="","",VLOOKUP(T101,'シフト記号表（勤務時間帯）'!$C$6:$K$35,9,FALSE))</f>
        <v/>
      </c>
      <c r="U102" s="216" t="str">
        <f>IF(U101="","",VLOOKUP(U101,'シフト記号表（勤務時間帯）'!$C$6:$K$35,9,FALSE))</f>
        <v/>
      </c>
      <c r="V102" s="216" t="str">
        <f>IF(V101="","",VLOOKUP(V101,'シフト記号表（勤務時間帯）'!$C$6:$K$35,9,FALSE))</f>
        <v/>
      </c>
      <c r="W102" s="216" t="str">
        <f>IF(W101="","",VLOOKUP(W101,'シフト記号表（勤務時間帯）'!$C$6:$K$35,9,FALSE))</f>
        <v/>
      </c>
      <c r="X102" s="216" t="str">
        <f>IF(X101="","",VLOOKUP(X101,'シフト記号表（勤務時間帯）'!$C$6:$K$35,9,FALSE))</f>
        <v/>
      </c>
      <c r="Y102" s="217" t="str">
        <f>IF(Y101="","",VLOOKUP(Y101,'シフト記号表（勤務時間帯）'!$C$6:$K$35,9,FALSE))</f>
        <v/>
      </c>
      <c r="Z102" s="215" t="str">
        <f>IF(Z101="","",VLOOKUP(Z101,'シフト記号表（勤務時間帯）'!$C$6:$K$35,9,FALSE))</f>
        <v/>
      </c>
      <c r="AA102" s="216" t="str">
        <f>IF(AA101="","",VLOOKUP(AA101,'シフト記号表（勤務時間帯）'!$C$6:$K$35,9,FALSE))</f>
        <v/>
      </c>
      <c r="AB102" s="216" t="str">
        <f>IF(AB101="","",VLOOKUP(AB101,'シフト記号表（勤務時間帯）'!$C$6:$K$35,9,FALSE))</f>
        <v/>
      </c>
      <c r="AC102" s="216" t="str">
        <f>IF(AC101="","",VLOOKUP(AC101,'シフト記号表（勤務時間帯）'!$C$6:$K$35,9,FALSE))</f>
        <v/>
      </c>
      <c r="AD102" s="216" t="str">
        <f>IF(AD101="","",VLOOKUP(AD101,'シフト記号表（勤務時間帯）'!$C$6:$K$35,9,FALSE))</f>
        <v/>
      </c>
      <c r="AE102" s="216" t="str">
        <f>IF(AE101="","",VLOOKUP(AE101,'シフト記号表（勤務時間帯）'!$C$6:$K$35,9,FALSE))</f>
        <v/>
      </c>
      <c r="AF102" s="217" t="str">
        <f>IF(AF101="","",VLOOKUP(AF101,'シフト記号表（勤務時間帯）'!$C$6:$K$35,9,FALSE))</f>
        <v/>
      </c>
      <c r="AG102" s="215" t="str">
        <f>IF(AG101="","",VLOOKUP(AG101,'シフト記号表（勤務時間帯）'!$C$6:$K$35,9,FALSE))</f>
        <v/>
      </c>
      <c r="AH102" s="216" t="str">
        <f>IF(AH101="","",VLOOKUP(AH101,'シフト記号表（勤務時間帯）'!$C$6:$K$35,9,FALSE))</f>
        <v/>
      </c>
      <c r="AI102" s="216" t="str">
        <f>IF(AI101="","",VLOOKUP(AI101,'シフト記号表（勤務時間帯）'!$C$6:$K$35,9,FALSE))</f>
        <v/>
      </c>
      <c r="AJ102" s="216" t="str">
        <f>IF(AJ101="","",VLOOKUP(AJ101,'シフト記号表（勤務時間帯）'!$C$6:$K$35,9,FALSE))</f>
        <v/>
      </c>
      <c r="AK102" s="216" t="str">
        <f>IF(AK101="","",VLOOKUP(AK101,'シフト記号表（勤務時間帯）'!$C$6:$K$35,9,FALSE))</f>
        <v/>
      </c>
      <c r="AL102" s="216" t="str">
        <f>IF(AL101="","",VLOOKUP(AL101,'シフト記号表（勤務時間帯）'!$C$6:$K$35,9,FALSE))</f>
        <v/>
      </c>
      <c r="AM102" s="217" t="str">
        <f>IF(AM101="","",VLOOKUP(AM101,'シフト記号表（勤務時間帯）'!$C$6:$K$35,9,FALSE))</f>
        <v/>
      </c>
      <c r="AN102" s="215" t="str">
        <f>IF(AN101="","",VLOOKUP(AN101,'シフト記号表（勤務時間帯）'!$C$6:$K$35,9,FALSE))</f>
        <v/>
      </c>
      <c r="AO102" s="216" t="str">
        <f>IF(AO101="","",VLOOKUP(AO101,'シフト記号表（勤務時間帯）'!$C$6:$K$35,9,FALSE))</f>
        <v/>
      </c>
      <c r="AP102" s="216" t="str">
        <f>IF(AP101="","",VLOOKUP(AP101,'シフト記号表（勤務時間帯）'!$C$6:$K$35,9,FALSE))</f>
        <v/>
      </c>
      <c r="AQ102" s="216" t="str">
        <f>IF(AQ101="","",VLOOKUP(AQ101,'シフト記号表（勤務時間帯）'!$C$6:$K$35,9,FALSE))</f>
        <v/>
      </c>
      <c r="AR102" s="216" t="str">
        <f>IF(AR101="","",VLOOKUP(AR101,'シフト記号表（勤務時間帯）'!$C$6:$K$35,9,FALSE))</f>
        <v/>
      </c>
      <c r="AS102" s="216" t="str">
        <f>IF(AS101="","",VLOOKUP(AS101,'シフト記号表（勤務時間帯）'!$C$6:$K$35,9,FALSE))</f>
        <v/>
      </c>
      <c r="AT102" s="217" t="str">
        <f>IF(AT101="","",VLOOKUP(AT101,'シフト記号表（勤務時間帯）'!$C$6:$K$35,9,FALSE))</f>
        <v/>
      </c>
      <c r="AU102" s="215" t="str">
        <f>IF(AU101="","",VLOOKUP(AU101,'シフト記号表（勤務時間帯）'!$C$6:$K$35,9,FALSE))</f>
        <v/>
      </c>
      <c r="AV102" s="216" t="str">
        <f>IF(AV101="","",VLOOKUP(AV101,'シフト記号表（勤務時間帯）'!$C$6:$K$35,9,FALSE))</f>
        <v/>
      </c>
      <c r="AW102" s="216" t="str">
        <f>IF(AW101="","",VLOOKUP(AW101,'シフト記号表（勤務時間帯）'!$C$6:$K$35,9,FALSE))</f>
        <v/>
      </c>
      <c r="AX102" s="649">
        <f>IF($BB$3="４週",SUM(S102:AT102),IF($BB$3="暦月",SUM(S102:AW102),""))</f>
        <v>0</v>
      </c>
      <c r="AY102" s="650"/>
      <c r="AZ102" s="651">
        <f>IF($BB$3="４週",AX102/4,IF($BB$3="暦月",'勤務表（職員14～100名用）'!AX102/('勤務表（職員14～100名用）'!#REF!/7),""))</f>
        <v>0</v>
      </c>
      <c r="BA102" s="652"/>
      <c r="BB102" s="642"/>
      <c r="BC102" s="603"/>
      <c r="BD102" s="603"/>
      <c r="BE102" s="603"/>
      <c r="BF102" s="604"/>
    </row>
    <row r="103" spans="2:58" ht="20.25" customHeight="1" x14ac:dyDescent="0.15">
      <c r="B103" s="686"/>
      <c r="C103" s="709"/>
      <c r="D103" s="710"/>
      <c r="E103" s="711"/>
      <c r="F103" s="221">
        <f>C101</f>
        <v>0</v>
      </c>
      <c r="G103" s="594"/>
      <c r="H103" s="598"/>
      <c r="I103" s="596"/>
      <c r="J103" s="596"/>
      <c r="K103" s="597"/>
      <c r="L103" s="605"/>
      <c r="M103" s="606"/>
      <c r="N103" s="606"/>
      <c r="O103" s="607"/>
      <c r="P103" s="683" t="s">
        <v>151</v>
      </c>
      <c r="Q103" s="684"/>
      <c r="R103" s="685"/>
      <c r="S103" s="218" t="str">
        <f>IF(S101="","",VLOOKUP(S101,'シフト記号表（勤務時間帯）'!$C$6:$U$35,19,FALSE))</f>
        <v/>
      </c>
      <c r="T103" s="219" t="str">
        <f>IF(T101="","",VLOOKUP(T101,'シフト記号表（勤務時間帯）'!$C$6:$U$35,19,FALSE))</f>
        <v/>
      </c>
      <c r="U103" s="219" t="str">
        <f>IF(U101="","",VLOOKUP(U101,'シフト記号表（勤務時間帯）'!$C$6:$U$35,19,FALSE))</f>
        <v/>
      </c>
      <c r="V103" s="219" t="str">
        <f>IF(V101="","",VLOOKUP(V101,'シフト記号表（勤務時間帯）'!$C$6:$U$35,19,FALSE))</f>
        <v/>
      </c>
      <c r="W103" s="219" t="str">
        <f>IF(W101="","",VLOOKUP(W101,'シフト記号表（勤務時間帯）'!$C$6:$U$35,19,FALSE))</f>
        <v/>
      </c>
      <c r="X103" s="219" t="str">
        <f>IF(X101="","",VLOOKUP(X101,'シフト記号表（勤務時間帯）'!$C$6:$U$35,19,FALSE))</f>
        <v/>
      </c>
      <c r="Y103" s="220" t="str">
        <f>IF(Y101="","",VLOOKUP(Y101,'シフト記号表（勤務時間帯）'!$C$6:$U$35,19,FALSE))</f>
        <v/>
      </c>
      <c r="Z103" s="218" t="str">
        <f>IF(Z101="","",VLOOKUP(Z101,'シフト記号表（勤務時間帯）'!$C$6:$U$35,19,FALSE))</f>
        <v/>
      </c>
      <c r="AA103" s="219" t="str">
        <f>IF(AA101="","",VLOOKUP(AA101,'シフト記号表（勤務時間帯）'!$C$6:$U$35,19,FALSE))</f>
        <v/>
      </c>
      <c r="AB103" s="219" t="str">
        <f>IF(AB101="","",VLOOKUP(AB101,'シフト記号表（勤務時間帯）'!$C$6:$U$35,19,FALSE))</f>
        <v/>
      </c>
      <c r="AC103" s="219" t="str">
        <f>IF(AC101="","",VLOOKUP(AC101,'シフト記号表（勤務時間帯）'!$C$6:$U$35,19,FALSE))</f>
        <v/>
      </c>
      <c r="AD103" s="219" t="str">
        <f>IF(AD101="","",VLOOKUP(AD101,'シフト記号表（勤務時間帯）'!$C$6:$U$35,19,FALSE))</f>
        <v/>
      </c>
      <c r="AE103" s="219" t="str">
        <f>IF(AE101="","",VLOOKUP(AE101,'シフト記号表（勤務時間帯）'!$C$6:$U$35,19,FALSE))</f>
        <v/>
      </c>
      <c r="AF103" s="220" t="str">
        <f>IF(AF101="","",VLOOKUP(AF101,'シフト記号表（勤務時間帯）'!$C$6:$U$35,19,FALSE))</f>
        <v/>
      </c>
      <c r="AG103" s="218" t="str">
        <f>IF(AG101="","",VLOOKUP(AG101,'シフト記号表（勤務時間帯）'!$C$6:$U$35,19,FALSE))</f>
        <v/>
      </c>
      <c r="AH103" s="219" t="str">
        <f>IF(AH101="","",VLOOKUP(AH101,'シフト記号表（勤務時間帯）'!$C$6:$U$35,19,FALSE))</f>
        <v/>
      </c>
      <c r="AI103" s="219" t="str">
        <f>IF(AI101="","",VLOOKUP(AI101,'シフト記号表（勤務時間帯）'!$C$6:$U$35,19,FALSE))</f>
        <v/>
      </c>
      <c r="AJ103" s="219" t="str">
        <f>IF(AJ101="","",VLOOKUP(AJ101,'シフト記号表（勤務時間帯）'!$C$6:$U$35,19,FALSE))</f>
        <v/>
      </c>
      <c r="AK103" s="219" t="str">
        <f>IF(AK101="","",VLOOKUP(AK101,'シフト記号表（勤務時間帯）'!$C$6:$U$35,19,FALSE))</f>
        <v/>
      </c>
      <c r="AL103" s="219" t="str">
        <f>IF(AL101="","",VLOOKUP(AL101,'シフト記号表（勤務時間帯）'!$C$6:$U$35,19,FALSE))</f>
        <v/>
      </c>
      <c r="AM103" s="220" t="str">
        <f>IF(AM101="","",VLOOKUP(AM101,'シフト記号表（勤務時間帯）'!$C$6:$U$35,19,FALSE))</f>
        <v/>
      </c>
      <c r="AN103" s="218" t="str">
        <f>IF(AN101="","",VLOOKUP(AN101,'シフト記号表（勤務時間帯）'!$C$6:$U$35,19,FALSE))</f>
        <v/>
      </c>
      <c r="AO103" s="219" t="str">
        <f>IF(AO101="","",VLOOKUP(AO101,'シフト記号表（勤務時間帯）'!$C$6:$U$35,19,FALSE))</f>
        <v/>
      </c>
      <c r="AP103" s="219" t="str">
        <f>IF(AP101="","",VLOOKUP(AP101,'シフト記号表（勤務時間帯）'!$C$6:$U$35,19,FALSE))</f>
        <v/>
      </c>
      <c r="AQ103" s="219" t="str">
        <f>IF(AQ101="","",VLOOKUP(AQ101,'シフト記号表（勤務時間帯）'!$C$6:$U$35,19,FALSE))</f>
        <v/>
      </c>
      <c r="AR103" s="219" t="str">
        <f>IF(AR101="","",VLOOKUP(AR101,'シフト記号表（勤務時間帯）'!$C$6:$U$35,19,FALSE))</f>
        <v/>
      </c>
      <c r="AS103" s="219" t="str">
        <f>IF(AS101="","",VLOOKUP(AS101,'シフト記号表（勤務時間帯）'!$C$6:$U$35,19,FALSE))</f>
        <v/>
      </c>
      <c r="AT103" s="220" t="str">
        <f>IF(AT101="","",VLOOKUP(AT101,'シフト記号表（勤務時間帯）'!$C$6:$U$35,19,FALSE))</f>
        <v/>
      </c>
      <c r="AU103" s="218" t="str">
        <f>IF(AU101="","",VLOOKUP(AU101,'シフト記号表（勤務時間帯）'!$C$6:$U$35,19,FALSE))</f>
        <v/>
      </c>
      <c r="AV103" s="219" t="str">
        <f>IF(AV101="","",VLOOKUP(AV101,'シフト記号表（勤務時間帯）'!$C$6:$U$35,19,FALSE))</f>
        <v/>
      </c>
      <c r="AW103" s="219" t="str">
        <f>IF(AW101="","",VLOOKUP(AW101,'シフト記号表（勤務時間帯）'!$C$6:$U$35,19,FALSE))</f>
        <v/>
      </c>
      <c r="AX103" s="656">
        <f>IF($BB$3="４週",SUM(S103:AT103),IF($BB$3="暦月",SUM(S103:AW103),""))</f>
        <v>0</v>
      </c>
      <c r="AY103" s="657"/>
      <c r="AZ103" s="658">
        <f>IF($BB$3="４週",AX103/4,IF($BB$3="暦月",'勤務表（職員14～100名用）'!AX103/('勤務表（職員14～100名用）'!#REF!/7),""))</f>
        <v>0</v>
      </c>
      <c r="BA103" s="659"/>
      <c r="BB103" s="702"/>
      <c r="BC103" s="606"/>
      <c r="BD103" s="606"/>
      <c r="BE103" s="606"/>
      <c r="BF103" s="607"/>
    </row>
    <row r="104" spans="2:58" ht="20.25" customHeight="1" x14ac:dyDescent="0.15">
      <c r="B104" s="686">
        <f>B101+1</f>
        <v>29</v>
      </c>
      <c r="C104" s="706"/>
      <c r="D104" s="707"/>
      <c r="E104" s="708"/>
      <c r="F104" s="110"/>
      <c r="G104" s="592"/>
      <c r="H104" s="595"/>
      <c r="I104" s="596"/>
      <c r="J104" s="596"/>
      <c r="K104" s="597"/>
      <c r="L104" s="599"/>
      <c r="M104" s="600"/>
      <c r="N104" s="600"/>
      <c r="O104" s="601"/>
      <c r="P104" s="608" t="s">
        <v>147</v>
      </c>
      <c r="Q104" s="609"/>
      <c r="R104" s="610"/>
      <c r="S104" s="212"/>
      <c r="T104" s="213"/>
      <c r="U104" s="213"/>
      <c r="V104" s="213"/>
      <c r="W104" s="213"/>
      <c r="X104" s="213"/>
      <c r="Y104" s="214"/>
      <c r="Z104" s="212"/>
      <c r="AA104" s="213"/>
      <c r="AB104" s="213"/>
      <c r="AC104" s="213"/>
      <c r="AD104" s="213"/>
      <c r="AE104" s="213"/>
      <c r="AF104" s="214"/>
      <c r="AG104" s="212"/>
      <c r="AH104" s="213"/>
      <c r="AI104" s="213"/>
      <c r="AJ104" s="213"/>
      <c r="AK104" s="213"/>
      <c r="AL104" s="213"/>
      <c r="AM104" s="214"/>
      <c r="AN104" s="212"/>
      <c r="AO104" s="213"/>
      <c r="AP104" s="213"/>
      <c r="AQ104" s="213"/>
      <c r="AR104" s="213"/>
      <c r="AS104" s="213"/>
      <c r="AT104" s="214"/>
      <c r="AU104" s="212"/>
      <c r="AV104" s="213"/>
      <c r="AW104" s="213"/>
      <c r="AX104" s="806"/>
      <c r="AY104" s="807"/>
      <c r="AZ104" s="808"/>
      <c r="BA104" s="809"/>
      <c r="BB104" s="641"/>
      <c r="BC104" s="600"/>
      <c r="BD104" s="600"/>
      <c r="BE104" s="600"/>
      <c r="BF104" s="601"/>
    </row>
    <row r="105" spans="2:58" ht="20.25" customHeight="1" x14ac:dyDescent="0.15">
      <c r="B105" s="686"/>
      <c r="C105" s="706"/>
      <c r="D105" s="707"/>
      <c r="E105" s="708"/>
      <c r="F105" s="102"/>
      <c r="G105" s="593"/>
      <c r="H105" s="598"/>
      <c r="I105" s="596"/>
      <c r="J105" s="596"/>
      <c r="K105" s="597"/>
      <c r="L105" s="602"/>
      <c r="M105" s="603"/>
      <c r="N105" s="603"/>
      <c r="O105" s="604"/>
      <c r="P105" s="646" t="s">
        <v>150</v>
      </c>
      <c r="Q105" s="647"/>
      <c r="R105" s="648"/>
      <c r="S105" s="215" t="str">
        <f>IF(S104="","",VLOOKUP(S104,'シフト記号表（勤務時間帯）'!$C$6:$K$35,9,FALSE))</f>
        <v/>
      </c>
      <c r="T105" s="216" t="str">
        <f>IF(T104="","",VLOOKUP(T104,'シフト記号表（勤務時間帯）'!$C$6:$K$35,9,FALSE))</f>
        <v/>
      </c>
      <c r="U105" s="216" t="str">
        <f>IF(U104="","",VLOOKUP(U104,'シフト記号表（勤務時間帯）'!$C$6:$K$35,9,FALSE))</f>
        <v/>
      </c>
      <c r="V105" s="216" t="str">
        <f>IF(V104="","",VLOOKUP(V104,'シフト記号表（勤務時間帯）'!$C$6:$K$35,9,FALSE))</f>
        <v/>
      </c>
      <c r="W105" s="216" t="str">
        <f>IF(W104="","",VLOOKUP(W104,'シフト記号表（勤務時間帯）'!$C$6:$K$35,9,FALSE))</f>
        <v/>
      </c>
      <c r="X105" s="216" t="str">
        <f>IF(X104="","",VLOOKUP(X104,'シフト記号表（勤務時間帯）'!$C$6:$K$35,9,FALSE))</f>
        <v/>
      </c>
      <c r="Y105" s="217" t="str">
        <f>IF(Y104="","",VLOOKUP(Y104,'シフト記号表（勤務時間帯）'!$C$6:$K$35,9,FALSE))</f>
        <v/>
      </c>
      <c r="Z105" s="215" t="str">
        <f>IF(Z104="","",VLOOKUP(Z104,'シフト記号表（勤務時間帯）'!$C$6:$K$35,9,FALSE))</f>
        <v/>
      </c>
      <c r="AA105" s="216" t="str">
        <f>IF(AA104="","",VLOOKUP(AA104,'シフト記号表（勤務時間帯）'!$C$6:$K$35,9,FALSE))</f>
        <v/>
      </c>
      <c r="AB105" s="216" t="str">
        <f>IF(AB104="","",VLOOKUP(AB104,'シフト記号表（勤務時間帯）'!$C$6:$K$35,9,FALSE))</f>
        <v/>
      </c>
      <c r="AC105" s="216" t="str">
        <f>IF(AC104="","",VLOOKUP(AC104,'シフト記号表（勤務時間帯）'!$C$6:$K$35,9,FALSE))</f>
        <v/>
      </c>
      <c r="AD105" s="216" t="str">
        <f>IF(AD104="","",VLOOKUP(AD104,'シフト記号表（勤務時間帯）'!$C$6:$K$35,9,FALSE))</f>
        <v/>
      </c>
      <c r="AE105" s="216" t="str">
        <f>IF(AE104="","",VLOOKUP(AE104,'シフト記号表（勤務時間帯）'!$C$6:$K$35,9,FALSE))</f>
        <v/>
      </c>
      <c r="AF105" s="217" t="str">
        <f>IF(AF104="","",VLOOKUP(AF104,'シフト記号表（勤務時間帯）'!$C$6:$K$35,9,FALSE))</f>
        <v/>
      </c>
      <c r="AG105" s="215" t="str">
        <f>IF(AG104="","",VLOOKUP(AG104,'シフト記号表（勤務時間帯）'!$C$6:$K$35,9,FALSE))</f>
        <v/>
      </c>
      <c r="AH105" s="216" t="str">
        <f>IF(AH104="","",VLOOKUP(AH104,'シフト記号表（勤務時間帯）'!$C$6:$K$35,9,FALSE))</f>
        <v/>
      </c>
      <c r="AI105" s="216" t="str">
        <f>IF(AI104="","",VLOOKUP(AI104,'シフト記号表（勤務時間帯）'!$C$6:$K$35,9,FALSE))</f>
        <v/>
      </c>
      <c r="AJ105" s="216" t="str">
        <f>IF(AJ104="","",VLOOKUP(AJ104,'シフト記号表（勤務時間帯）'!$C$6:$K$35,9,FALSE))</f>
        <v/>
      </c>
      <c r="AK105" s="216" t="str">
        <f>IF(AK104="","",VLOOKUP(AK104,'シフト記号表（勤務時間帯）'!$C$6:$K$35,9,FALSE))</f>
        <v/>
      </c>
      <c r="AL105" s="216" t="str">
        <f>IF(AL104="","",VLOOKUP(AL104,'シフト記号表（勤務時間帯）'!$C$6:$K$35,9,FALSE))</f>
        <v/>
      </c>
      <c r="AM105" s="217" t="str">
        <f>IF(AM104="","",VLOOKUP(AM104,'シフト記号表（勤務時間帯）'!$C$6:$K$35,9,FALSE))</f>
        <v/>
      </c>
      <c r="AN105" s="215" t="str">
        <f>IF(AN104="","",VLOOKUP(AN104,'シフト記号表（勤務時間帯）'!$C$6:$K$35,9,FALSE))</f>
        <v/>
      </c>
      <c r="AO105" s="216" t="str">
        <f>IF(AO104="","",VLOOKUP(AO104,'シフト記号表（勤務時間帯）'!$C$6:$K$35,9,FALSE))</f>
        <v/>
      </c>
      <c r="AP105" s="216" t="str">
        <f>IF(AP104="","",VLOOKUP(AP104,'シフト記号表（勤務時間帯）'!$C$6:$K$35,9,FALSE))</f>
        <v/>
      </c>
      <c r="AQ105" s="216" t="str">
        <f>IF(AQ104="","",VLOOKUP(AQ104,'シフト記号表（勤務時間帯）'!$C$6:$K$35,9,FALSE))</f>
        <v/>
      </c>
      <c r="AR105" s="216" t="str">
        <f>IF(AR104="","",VLOOKUP(AR104,'シフト記号表（勤務時間帯）'!$C$6:$K$35,9,FALSE))</f>
        <v/>
      </c>
      <c r="AS105" s="216" t="str">
        <f>IF(AS104="","",VLOOKUP(AS104,'シフト記号表（勤務時間帯）'!$C$6:$K$35,9,FALSE))</f>
        <v/>
      </c>
      <c r="AT105" s="217" t="str">
        <f>IF(AT104="","",VLOOKUP(AT104,'シフト記号表（勤務時間帯）'!$C$6:$K$35,9,FALSE))</f>
        <v/>
      </c>
      <c r="AU105" s="215" t="str">
        <f>IF(AU104="","",VLOOKUP(AU104,'シフト記号表（勤務時間帯）'!$C$6:$K$35,9,FALSE))</f>
        <v/>
      </c>
      <c r="AV105" s="216" t="str">
        <f>IF(AV104="","",VLOOKUP(AV104,'シフト記号表（勤務時間帯）'!$C$6:$K$35,9,FALSE))</f>
        <v/>
      </c>
      <c r="AW105" s="216" t="str">
        <f>IF(AW104="","",VLOOKUP(AW104,'シフト記号表（勤務時間帯）'!$C$6:$K$35,9,FALSE))</f>
        <v/>
      </c>
      <c r="AX105" s="649">
        <f>IF($BB$3="４週",SUM(S105:AT105),IF($BB$3="暦月",SUM(S105:AW105),""))</f>
        <v>0</v>
      </c>
      <c r="AY105" s="650"/>
      <c r="AZ105" s="651">
        <f>IF($BB$3="４週",AX105/4,IF($BB$3="暦月",'勤務表（職員14～100名用）'!AX105/('勤務表（職員14～100名用）'!#REF!/7),""))</f>
        <v>0</v>
      </c>
      <c r="BA105" s="652"/>
      <c r="BB105" s="642"/>
      <c r="BC105" s="603"/>
      <c r="BD105" s="603"/>
      <c r="BE105" s="603"/>
      <c r="BF105" s="604"/>
    </row>
    <row r="106" spans="2:58" ht="20.25" customHeight="1" x14ac:dyDescent="0.15">
      <c r="B106" s="686"/>
      <c r="C106" s="709"/>
      <c r="D106" s="710"/>
      <c r="E106" s="711"/>
      <c r="F106" s="221">
        <f>C104</f>
        <v>0</v>
      </c>
      <c r="G106" s="594"/>
      <c r="H106" s="598"/>
      <c r="I106" s="596"/>
      <c r="J106" s="596"/>
      <c r="K106" s="597"/>
      <c r="L106" s="605"/>
      <c r="M106" s="606"/>
      <c r="N106" s="606"/>
      <c r="O106" s="607"/>
      <c r="P106" s="683" t="s">
        <v>151</v>
      </c>
      <c r="Q106" s="684"/>
      <c r="R106" s="685"/>
      <c r="S106" s="218" t="str">
        <f>IF(S104="","",VLOOKUP(S104,'シフト記号表（勤務時間帯）'!$C$6:$U$35,19,FALSE))</f>
        <v/>
      </c>
      <c r="T106" s="219" t="str">
        <f>IF(T104="","",VLOOKUP(T104,'シフト記号表（勤務時間帯）'!$C$6:$U$35,19,FALSE))</f>
        <v/>
      </c>
      <c r="U106" s="219" t="str">
        <f>IF(U104="","",VLOOKUP(U104,'シフト記号表（勤務時間帯）'!$C$6:$U$35,19,FALSE))</f>
        <v/>
      </c>
      <c r="V106" s="219" t="str">
        <f>IF(V104="","",VLOOKUP(V104,'シフト記号表（勤務時間帯）'!$C$6:$U$35,19,FALSE))</f>
        <v/>
      </c>
      <c r="W106" s="219" t="str">
        <f>IF(W104="","",VLOOKUP(W104,'シフト記号表（勤務時間帯）'!$C$6:$U$35,19,FALSE))</f>
        <v/>
      </c>
      <c r="X106" s="219" t="str">
        <f>IF(X104="","",VLOOKUP(X104,'シフト記号表（勤務時間帯）'!$C$6:$U$35,19,FALSE))</f>
        <v/>
      </c>
      <c r="Y106" s="220" t="str">
        <f>IF(Y104="","",VLOOKUP(Y104,'シフト記号表（勤務時間帯）'!$C$6:$U$35,19,FALSE))</f>
        <v/>
      </c>
      <c r="Z106" s="218" t="str">
        <f>IF(Z104="","",VLOOKUP(Z104,'シフト記号表（勤務時間帯）'!$C$6:$U$35,19,FALSE))</f>
        <v/>
      </c>
      <c r="AA106" s="219" t="str">
        <f>IF(AA104="","",VLOOKUP(AA104,'シフト記号表（勤務時間帯）'!$C$6:$U$35,19,FALSE))</f>
        <v/>
      </c>
      <c r="AB106" s="219" t="str">
        <f>IF(AB104="","",VLOOKUP(AB104,'シフト記号表（勤務時間帯）'!$C$6:$U$35,19,FALSE))</f>
        <v/>
      </c>
      <c r="AC106" s="219" t="str">
        <f>IF(AC104="","",VLOOKUP(AC104,'シフト記号表（勤務時間帯）'!$C$6:$U$35,19,FALSE))</f>
        <v/>
      </c>
      <c r="AD106" s="219" t="str">
        <f>IF(AD104="","",VLOOKUP(AD104,'シフト記号表（勤務時間帯）'!$C$6:$U$35,19,FALSE))</f>
        <v/>
      </c>
      <c r="AE106" s="219" t="str">
        <f>IF(AE104="","",VLOOKUP(AE104,'シフト記号表（勤務時間帯）'!$C$6:$U$35,19,FALSE))</f>
        <v/>
      </c>
      <c r="AF106" s="220" t="str">
        <f>IF(AF104="","",VLOOKUP(AF104,'シフト記号表（勤務時間帯）'!$C$6:$U$35,19,FALSE))</f>
        <v/>
      </c>
      <c r="AG106" s="218" t="str">
        <f>IF(AG104="","",VLOOKUP(AG104,'シフト記号表（勤務時間帯）'!$C$6:$U$35,19,FALSE))</f>
        <v/>
      </c>
      <c r="AH106" s="219" t="str">
        <f>IF(AH104="","",VLOOKUP(AH104,'シフト記号表（勤務時間帯）'!$C$6:$U$35,19,FALSE))</f>
        <v/>
      </c>
      <c r="AI106" s="219" t="str">
        <f>IF(AI104="","",VLOOKUP(AI104,'シフト記号表（勤務時間帯）'!$C$6:$U$35,19,FALSE))</f>
        <v/>
      </c>
      <c r="AJ106" s="219" t="str">
        <f>IF(AJ104="","",VLOOKUP(AJ104,'シフト記号表（勤務時間帯）'!$C$6:$U$35,19,FALSE))</f>
        <v/>
      </c>
      <c r="AK106" s="219" t="str">
        <f>IF(AK104="","",VLOOKUP(AK104,'シフト記号表（勤務時間帯）'!$C$6:$U$35,19,FALSE))</f>
        <v/>
      </c>
      <c r="AL106" s="219" t="str">
        <f>IF(AL104="","",VLOOKUP(AL104,'シフト記号表（勤務時間帯）'!$C$6:$U$35,19,FALSE))</f>
        <v/>
      </c>
      <c r="AM106" s="220" t="str">
        <f>IF(AM104="","",VLOOKUP(AM104,'シフト記号表（勤務時間帯）'!$C$6:$U$35,19,FALSE))</f>
        <v/>
      </c>
      <c r="AN106" s="218" t="str">
        <f>IF(AN104="","",VLOOKUP(AN104,'シフト記号表（勤務時間帯）'!$C$6:$U$35,19,FALSE))</f>
        <v/>
      </c>
      <c r="AO106" s="219" t="str">
        <f>IF(AO104="","",VLOOKUP(AO104,'シフト記号表（勤務時間帯）'!$C$6:$U$35,19,FALSE))</f>
        <v/>
      </c>
      <c r="AP106" s="219" t="str">
        <f>IF(AP104="","",VLOOKUP(AP104,'シフト記号表（勤務時間帯）'!$C$6:$U$35,19,FALSE))</f>
        <v/>
      </c>
      <c r="AQ106" s="219" t="str">
        <f>IF(AQ104="","",VLOOKUP(AQ104,'シフト記号表（勤務時間帯）'!$C$6:$U$35,19,FALSE))</f>
        <v/>
      </c>
      <c r="AR106" s="219" t="str">
        <f>IF(AR104="","",VLOOKUP(AR104,'シフト記号表（勤務時間帯）'!$C$6:$U$35,19,FALSE))</f>
        <v/>
      </c>
      <c r="AS106" s="219" t="str">
        <f>IF(AS104="","",VLOOKUP(AS104,'シフト記号表（勤務時間帯）'!$C$6:$U$35,19,FALSE))</f>
        <v/>
      </c>
      <c r="AT106" s="220" t="str">
        <f>IF(AT104="","",VLOOKUP(AT104,'シフト記号表（勤務時間帯）'!$C$6:$U$35,19,FALSE))</f>
        <v/>
      </c>
      <c r="AU106" s="218" t="str">
        <f>IF(AU104="","",VLOOKUP(AU104,'シフト記号表（勤務時間帯）'!$C$6:$U$35,19,FALSE))</f>
        <v/>
      </c>
      <c r="AV106" s="219" t="str">
        <f>IF(AV104="","",VLOOKUP(AV104,'シフト記号表（勤務時間帯）'!$C$6:$U$35,19,FALSE))</f>
        <v/>
      </c>
      <c r="AW106" s="219" t="str">
        <f>IF(AW104="","",VLOOKUP(AW104,'シフト記号表（勤務時間帯）'!$C$6:$U$35,19,FALSE))</f>
        <v/>
      </c>
      <c r="AX106" s="656">
        <f>IF($BB$3="４週",SUM(S106:AT106),IF($BB$3="暦月",SUM(S106:AW106),""))</f>
        <v>0</v>
      </c>
      <c r="AY106" s="657"/>
      <c r="AZ106" s="658">
        <f>IF($BB$3="４週",AX106/4,IF($BB$3="暦月",'勤務表（職員14～100名用）'!AX106/('勤務表（職員14～100名用）'!#REF!/7),""))</f>
        <v>0</v>
      </c>
      <c r="BA106" s="659"/>
      <c r="BB106" s="702"/>
      <c r="BC106" s="606"/>
      <c r="BD106" s="606"/>
      <c r="BE106" s="606"/>
      <c r="BF106" s="607"/>
    </row>
    <row r="107" spans="2:58" ht="20.25" customHeight="1" x14ac:dyDescent="0.15">
      <c r="B107" s="686">
        <f>B104+1</f>
        <v>30</v>
      </c>
      <c r="C107" s="706"/>
      <c r="D107" s="707"/>
      <c r="E107" s="708"/>
      <c r="F107" s="110"/>
      <c r="G107" s="592"/>
      <c r="H107" s="595"/>
      <c r="I107" s="596"/>
      <c r="J107" s="596"/>
      <c r="K107" s="597"/>
      <c r="L107" s="599"/>
      <c r="M107" s="600"/>
      <c r="N107" s="600"/>
      <c r="O107" s="601"/>
      <c r="P107" s="608" t="s">
        <v>147</v>
      </c>
      <c r="Q107" s="609"/>
      <c r="R107" s="610"/>
      <c r="S107" s="212"/>
      <c r="T107" s="213"/>
      <c r="U107" s="213"/>
      <c r="V107" s="213"/>
      <c r="W107" s="213"/>
      <c r="X107" s="213"/>
      <c r="Y107" s="214"/>
      <c r="Z107" s="212"/>
      <c r="AA107" s="213"/>
      <c r="AB107" s="213"/>
      <c r="AC107" s="213"/>
      <c r="AD107" s="213"/>
      <c r="AE107" s="213"/>
      <c r="AF107" s="214"/>
      <c r="AG107" s="212"/>
      <c r="AH107" s="213"/>
      <c r="AI107" s="213"/>
      <c r="AJ107" s="213"/>
      <c r="AK107" s="213"/>
      <c r="AL107" s="213"/>
      <c r="AM107" s="214"/>
      <c r="AN107" s="212"/>
      <c r="AO107" s="213"/>
      <c r="AP107" s="213"/>
      <c r="AQ107" s="213"/>
      <c r="AR107" s="213"/>
      <c r="AS107" s="213"/>
      <c r="AT107" s="214"/>
      <c r="AU107" s="212"/>
      <c r="AV107" s="213"/>
      <c r="AW107" s="213"/>
      <c r="AX107" s="806"/>
      <c r="AY107" s="807"/>
      <c r="AZ107" s="808"/>
      <c r="BA107" s="809"/>
      <c r="BB107" s="641"/>
      <c r="BC107" s="600"/>
      <c r="BD107" s="600"/>
      <c r="BE107" s="600"/>
      <c r="BF107" s="601"/>
    </row>
    <row r="108" spans="2:58" ht="20.25" customHeight="1" x14ac:dyDescent="0.15">
      <c r="B108" s="686"/>
      <c r="C108" s="706"/>
      <c r="D108" s="707"/>
      <c r="E108" s="708"/>
      <c r="F108" s="102"/>
      <c r="G108" s="593"/>
      <c r="H108" s="598"/>
      <c r="I108" s="596"/>
      <c r="J108" s="596"/>
      <c r="K108" s="597"/>
      <c r="L108" s="602"/>
      <c r="M108" s="603"/>
      <c r="N108" s="603"/>
      <c r="O108" s="604"/>
      <c r="P108" s="646" t="s">
        <v>150</v>
      </c>
      <c r="Q108" s="647"/>
      <c r="R108" s="648"/>
      <c r="S108" s="215" t="str">
        <f>IF(S107="","",VLOOKUP(S107,'シフト記号表（勤務時間帯）'!$C$6:$K$35,9,FALSE))</f>
        <v/>
      </c>
      <c r="T108" s="216" t="str">
        <f>IF(T107="","",VLOOKUP(T107,'シフト記号表（勤務時間帯）'!$C$6:$K$35,9,FALSE))</f>
        <v/>
      </c>
      <c r="U108" s="216" t="str">
        <f>IF(U107="","",VLOOKUP(U107,'シフト記号表（勤務時間帯）'!$C$6:$K$35,9,FALSE))</f>
        <v/>
      </c>
      <c r="V108" s="216" t="str">
        <f>IF(V107="","",VLOOKUP(V107,'シフト記号表（勤務時間帯）'!$C$6:$K$35,9,FALSE))</f>
        <v/>
      </c>
      <c r="W108" s="216" t="str">
        <f>IF(W107="","",VLOOKUP(W107,'シフト記号表（勤務時間帯）'!$C$6:$K$35,9,FALSE))</f>
        <v/>
      </c>
      <c r="X108" s="216" t="str">
        <f>IF(X107="","",VLOOKUP(X107,'シフト記号表（勤務時間帯）'!$C$6:$K$35,9,FALSE))</f>
        <v/>
      </c>
      <c r="Y108" s="217" t="str">
        <f>IF(Y107="","",VLOOKUP(Y107,'シフト記号表（勤務時間帯）'!$C$6:$K$35,9,FALSE))</f>
        <v/>
      </c>
      <c r="Z108" s="215" t="str">
        <f>IF(Z107="","",VLOOKUP(Z107,'シフト記号表（勤務時間帯）'!$C$6:$K$35,9,FALSE))</f>
        <v/>
      </c>
      <c r="AA108" s="216" t="str">
        <f>IF(AA107="","",VLOOKUP(AA107,'シフト記号表（勤務時間帯）'!$C$6:$K$35,9,FALSE))</f>
        <v/>
      </c>
      <c r="AB108" s="216" t="str">
        <f>IF(AB107="","",VLOOKUP(AB107,'シフト記号表（勤務時間帯）'!$C$6:$K$35,9,FALSE))</f>
        <v/>
      </c>
      <c r="AC108" s="216" t="str">
        <f>IF(AC107="","",VLOOKUP(AC107,'シフト記号表（勤務時間帯）'!$C$6:$K$35,9,FALSE))</f>
        <v/>
      </c>
      <c r="AD108" s="216" t="str">
        <f>IF(AD107="","",VLOOKUP(AD107,'シフト記号表（勤務時間帯）'!$C$6:$K$35,9,FALSE))</f>
        <v/>
      </c>
      <c r="AE108" s="216" t="str">
        <f>IF(AE107="","",VLOOKUP(AE107,'シフト記号表（勤務時間帯）'!$C$6:$K$35,9,FALSE))</f>
        <v/>
      </c>
      <c r="AF108" s="217" t="str">
        <f>IF(AF107="","",VLOOKUP(AF107,'シフト記号表（勤務時間帯）'!$C$6:$K$35,9,FALSE))</f>
        <v/>
      </c>
      <c r="AG108" s="215" t="str">
        <f>IF(AG107="","",VLOOKUP(AG107,'シフト記号表（勤務時間帯）'!$C$6:$K$35,9,FALSE))</f>
        <v/>
      </c>
      <c r="AH108" s="216" t="str">
        <f>IF(AH107="","",VLOOKUP(AH107,'シフト記号表（勤務時間帯）'!$C$6:$K$35,9,FALSE))</f>
        <v/>
      </c>
      <c r="AI108" s="216" t="str">
        <f>IF(AI107="","",VLOOKUP(AI107,'シフト記号表（勤務時間帯）'!$C$6:$K$35,9,FALSE))</f>
        <v/>
      </c>
      <c r="AJ108" s="216" t="str">
        <f>IF(AJ107="","",VLOOKUP(AJ107,'シフト記号表（勤務時間帯）'!$C$6:$K$35,9,FALSE))</f>
        <v/>
      </c>
      <c r="AK108" s="216" t="str">
        <f>IF(AK107="","",VLOOKUP(AK107,'シフト記号表（勤務時間帯）'!$C$6:$K$35,9,FALSE))</f>
        <v/>
      </c>
      <c r="AL108" s="216" t="str">
        <f>IF(AL107="","",VLOOKUP(AL107,'シフト記号表（勤務時間帯）'!$C$6:$K$35,9,FALSE))</f>
        <v/>
      </c>
      <c r="AM108" s="217" t="str">
        <f>IF(AM107="","",VLOOKUP(AM107,'シフト記号表（勤務時間帯）'!$C$6:$K$35,9,FALSE))</f>
        <v/>
      </c>
      <c r="AN108" s="215" t="str">
        <f>IF(AN107="","",VLOOKUP(AN107,'シフト記号表（勤務時間帯）'!$C$6:$K$35,9,FALSE))</f>
        <v/>
      </c>
      <c r="AO108" s="216" t="str">
        <f>IF(AO107="","",VLOOKUP(AO107,'シフト記号表（勤務時間帯）'!$C$6:$K$35,9,FALSE))</f>
        <v/>
      </c>
      <c r="AP108" s="216" t="str">
        <f>IF(AP107="","",VLOOKUP(AP107,'シフト記号表（勤務時間帯）'!$C$6:$K$35,9,FALSE))</f>
        <v/>
      </c>
      <c r="AQ108" s="216" t="str">
        <f>IF(AQ107="","",VLOOKUP(AQ107,'シフト記号表（勤務時間帯）'!$C$6:$K$35,9,FALSE))</f>
        <v/>
      </c>
      <c r="AR108" s="216" t="str">
        <f>IF(AR107="","",VLOOKUP(AR107,'シフト記号表（勤務時間帯）'!$C$6:$K$35,9,FALSE))</f>
        <v/>
      </c>
      <c r="AS108" s="216" t="str">
        <f>IF(AS107="","",VLOOKUP(AS107,'シフト記号表（勤務時間帯）'!$C$6:$K$35,9,FALSE))</f>
        <v/>
      </c>
      <c r="AT108" s="217" t="str">
        <f>IF(AT107="","",VLOOKUP(AT107,'シフト記号表（勤務時間帯）'!$C$6:$K$35,9,FALSE))</f>
        <v/>
      </c>
      <c r="AU108" s="215" t="str">
        <f>IF(AU107="","",VLOOKUP(AU107,'シフト記号表（勤務時間帯）'!$C$6:$K$35,9,FALSE))</f>
        <v/>
      </c>
      <c r="AV108" s="216" t="str">
        <f>IF(AV107="","",VLOOKUP(AV107,'シフト記号表（勤務時間帯）'!$C$6:$K$35,9,FALSE))</f>
        <v/>
      </c>
      <c r="AW108" s="216" t="str">
        <f>IF(AW107="","",VLOOKUP(AW107,'シフト記号表（勤務時間帯）'!$C$6:$K$35,9,FALSE))</f>
        <v/>
      </c>
      <c r="AX108" s="649">
        <f>IF($BB$3="４週",SUM(S108:AT108),IF($BB$3="暦月",SUM(S108:AW108),""))</f>
        <v>0</v>
      </c>
      <c r="AY108" s="650"/>
      <c r="AZ108" s="651">
        <f>IF($BB$3="４週",AX108/4,IF($BB$3="暦月",'勤務表（職員14～100名用）'!AX108/('勤務表（職員14～100名用）'!#REF!/7),""))</f>
        <v>0</v>
      </c>
      <c r="BA108" s="652"/>
      <c r="BB108" s="642"/>
      <c r="BC108" s="603"/>
      <c r="BD108" s="603"/>
      <c r="BE108" s="603"/>
      <c r="BF108" s="604"/>
    </row>
    <row r="109" spans="2:58" ht="20.25" customHeight="1" x14ac:dyDescent="0.15">
      <c r="B109" s="686"/>
      <c r="C109" s="709"/>
      <c r="D109" s="710"/>
      <c r="E109" s="711"/>
      <c r="F109" s="221">
        <f>C107</f>
        <v>0</v>
      </c>
      <c r="G109" s="594"/>
      <c r="H109" s="598"/>
      <c r="I109" s="596"/>
      <c r="J109" s="596"/>
      <c r="K109" s="597"/>
      <c r="L109" s="605"/>
      <c r="M109" s="606"/>
      <c r="N109" s="606"/>
      <c r="O109" s="607"/>
      <c r="P109" s="683" t="s">
        <v>151</v>
      </c>
      <c r="Q109" s="684"/>
      <c r="R109" s="685"/>
      <c r="S109" s="218" t="str">
        <f>IF(S107="","",VLOOKUP(S107,'シフト記号表（勤務時間帯）'!$C$6:$U$35,19,FALSE))</f>
        <v/>
      </c>
      <c r="T109" s="219" t="str">
        <f>IF(T107="","",VLOOKUP(T107,'シフト記号表（勤務時間帯）'!$C$6:$U$35,19,FALSE))</f>
        <v/>
      </c>
      <c r="U109" s="219" t="str">
        <f>IF(U107="","",VLOOKUP(U107,'シフト記号表（勤務時間帯）'!$C$6:$U$35,19,FALSE))</f>
        <v/>
      </c>
      <c r="V109" s="219" t="str">
        <f>IF(V107="","",VLOOKUP(V107,'シフト記号表（勤務時間帯）'!$C$6:$U$35,19,FALSE))</f>
        <v/>
      </c>
      <c r="W109" s="219" t="str">
        <f>IF(W107="","",VLOOKUP(W107,'シフト記号表（勤務時間帯）'!$C$6:$U$35,19,FALSE))</f>
        <v/>
      </c>
      <c r="X109" s="219" t="str">
        <f>IF(X107="","",VLOOKUP(X107,'シフト記号表（勤務時間帯）'!$C$6:$U$35,19,FALSE))</f>
        <v/>
      </c>
      <c r="Y109" s="220" t="str">
        <f>IF(Y107="","",VLOOKUP(Y107,'シフト記号表（勤務時間帯）'!$C$6:$U$35,19,FALSE))</f>
        <v/>
      </c>
      <c r="Z109" s="218" t="str">
        <f>IF(Z107="","",VLOOKUP(Z107,'シフト記号表（勤務時間帯）'!$C$6:$U$35,19,FALSE))</f>
        <v/>
      </c>
      <c r="AA109" s="219" t="str">
        <f>IF(AA107="","",VLOOKUP(AA107,'シフト記号表（勤務時間帯）'!$C$6:$U$35,19,FALSE))</f>
        <v/>
      </c>
      <c r="AB109" s="219" t="str">
        <f>IF(AB107="","",VLOOKUP(AB107,'シフト記号表（勤務時間帯）'!$C$6:$U$35,19,FALSE))</f>
        <v/>
      </c>
      <c r="AC109" s="219" t="str">
        <f>IF(AC107="","",VLOOKUP(AC107,'シフト記号表（勤務時間帯）'!$C$6:$U$35,19,FALSE))</f>
        <v/>
      </c>
      <c r="AD109" s="219" t="str">
        <f>IF(AD107="","",VLOOKUP(AD107,'シフト記号表（勤務時間帯）'!$C$6:$U$35,19,FALSE))</f>
        <v/>
      </c>
      <c r="AE109" s="219" t="str">
        <f>IF(AE107="","",VLOOKUP(AE107,'シフト記号表（勤務時間帯）'!$C$6:$U$35,19,FALSE))</f>
        <v/>
      </c>
      <c r="AF109" s="220" t="str">
        <f>IF(AF107="","",VLOOKUP(AF107,'シフト記号表（勤務時間帯）'!$C$6:$U$35,19,FALSE))</f>
        <v/>
      </c>
      <c r="AG109" s="218" t="str">
        <f>IF(AG107="","",VLOOKUP(AG107,'シフト記号表（勤務時間帯）'!$C$6:$U$35,19,FALSE))</f>
        <v/>
      </c>
      <c r="AH109" s="219" t="str">
        <f>IF(AH107="","",VLOOKUP(AH107,'シフト記号表（勤務時間帯）'!$C$6:$U$35,19,FALSE))</f>
        <v/>
      </c>
      <c r="AI109" s="219" t="str">
        <f>IF(AI107="","",VLOOKUP(AI107,'シフト記号表（勤務時間帯）'!$C$6:$U$35,19,FALSE))</f>
        <v/>
      </c>
      <c r="AJ109" s="219" t="str">
        <f>IF(AJ107="","",VLOOKUP(AJ107,'シフト記号表（勤務時間帯）'!$C$6:$U$35,19,FALSE))</f>
        <v/>
      </c>
      <c r="AK109" s="219" t="str">
        <f>IF(AK107="","",VLOOKUP(AK107,'シフト記号表（勤務時間帯）'!$C$6:$U$35,19,FALSE))</f>
        <v/>
      </c>
      <c r="AL109" s="219" t="str">
        <f>IF(AL107="","",VLOOKUP(AL107,'シフト記号表（勤務時間帯）'!$C$6:$U$35,19,FALSE))</f>
        <v/>
      </c>
      <c r="AM109" s="220" t="str">
        <f>IF(AM107="","",VLOOKUP(AM107,'シフト記号表（勤務時間帯）'!$C$6:$U$35,19,FALSE))</f>
        <v/>
      </c>
      <c r="AN109" s="218" t="str">
        <f>IF(AN107="","",VLOOKUP(AN107,'シフト記号表（勤務時間帯）'!$C$6:$U$35,19,FALSE))</f>
        <v/>
      </c>
      <c r="AO109" s="219" t="str">
        <f>IF(AO107="","",VLOOKUP(AO107,'シフト記号表（勤務時間帯）'!$C$6:$U$35,19,FALSE))</f>
        <v/>
      </c>
      <c r="AP109" s="219" t="str">
        <f>IF(AP107="","",VLOOKUP(AP107,'シフト記号表（勤務時間帯）'!$C$6:$U$35,19,FALSE))</f>
        <v/>
      </c>
      <c r="AQ109" s="219" t="str">
        <f>IF(AQ107="","",VLOOKUP(AQ107,'シフト記号表（勤務時間帯）'!$C$6:$U$35,19,FALSE))</f>
        <v/>
      </c>
      <c r="AR109" s="219" t="str">
        <f>IF(AR107="","",VLOOKUP(AR107,'シフト記号表（勤務時間帯）'!$C$6:$U$35,19,FALSE))</f>
        <v/>
      </c>
      <c r="AS109" s="219" t="str">
        <f>IF(AS107="","",VLOOKUP(AS107,'シフト記号表（勤務時間帯）'!$C$6:$U$35,19,FALSE))</f>
        <v/>
      </c>
      <c r="AT109" s="220" t="str">
        <f>IF(AT107="","",VLOOKUP(AT107,'シフト記号表（勤務時間帯）'!$C$6:$U$35,19,FALSE))</f>
        <v/>
      </c>
      <c r="AU109" s="218" t="str">
        <f>IF(AU107="","",VLOOKUP(AU107,'シフト記号表（勤務時間帯）'!$C$6:$U$35,19,FALSE))</f>
        <v/>
      </c>
      <c r="AV109" s="219" t="str">
        <f>IF(AV107="","",VLOOKUP(AV107,'シフト記号表（勤務時間帯）'!$C$6:$U$35,19,FALSE))</f>
        <v/>
      </c>
      <c r="AW109" s="219" t="str">
        <f>IF(AW107="","",VLOOKUP(AW107,'シフト記号表（勤務時間帯）'!$C$6:$U$35,19,FALSE))</f>
        <v/>
      </c>
      <c r="AX109" s="656">
        <f>IF($BB$3="４週",SUM(S109:AT109),IF($BB$3="暦月",SUM(S109:AW109),""))</f>
        <v>0</v>
      </c>
      <c r="AY109" s="657"/>
      <c r="AZ109" s="658">
        <f>IF($BB$3="４週",AX109/4,IF($BB$3="暦月",'勤務表（職員14～100名用）'!AX109/('勤務表（職員14～100名用）'!#REF!/7),""))</f>
        <v>0</v>
      </c>
      <c r="BA109" s="659"/>
      <c r="BB109" s="702"/>
      <c r="BC109" s="606"/>
      <c r="BD109" s="606"/>
      <c r="BE109" s="606"/>
      <c r="BF109" s="607"/>
    </row>
    <row r="110" spans="2:58" ht="20.25" customHeight="1" x14ac:dyDescent="0.15">
      <c r="B110" s="686">
        <f>B107+1</f>
        <v>31</v>
      </c>
      <c r="C110" s="706"/>
      <c r="D110" s="707"/>
      <c r="E110" s="708"/>
      <c r="F110" s="110"/>
      <c r="G110" s="592"/>
      <c r="H110" s="595"/>
      <c r="I110" s="596"/>
      <c r="J110" s="596"/>
      <c r="K110" s="597"/>
      <c r="L110" s="599"/>
      <c r="M110" s="600"/>
      <c r="N110" s="600"/>
      <c r="O110" s="601"/>
      <c r="P110" s="608" t="s">
        <v>147</v>
      </c>
      <c r="Q110" s="609"/>
      <c r="R110" s="610"/>
      <c r="S110" s="212"/>
      <c r="T110" s="213"/>
      <c r="U110" s="213"/>
      <c r="V110" s="213"/>
      <c r="W110" s="213"/>
      <c r="X110" s="213"/>
      <c r="Y110" s="214"/>
      <c r="Z110" s="212"/>
      <c r="AA110" s="213"/>
      <c r="AB110" s="213"/>
      <c r="AC110" s="213"/>
      <c r="AD110" s="213"/>
      <c r="AE110" s="213"/>
      <c r="AF110" s="214"/>
      <c r="AG110" s="212"/>
      <c r="AH110" s="213"/>
      <c r="AI110" s="213"/>
      <c r="AJ110" s="213"/>
      <c r="AK110" s="213"/>
      <c r="AL110" s="213"/>
      <c r="AM110" s="214"/>
      <c r="AN110" s="212"/>
      <c r="AO110" s="213"/>
      <c r="AP110" s="213"/>
      <c r="AQ110" s="213"/>
      <c r="AR110" s="213"/>
      <c r="AS110" s="213"/>
      <c r="AT110" s="214"/>
      <c r="AU110" s="212"/>
      <c r="AV110" s="213"/>
      <c r="AW110" s="213"/>
      <c r="AX110" s="806"/>
      <c r="AY110" s="807"/>
      <c r="AZ110" s="808"/>
      <c r="BA110" s="809"/>
      <c r="BB110" s="641"/>
      <c r="BC110" s="600"/>
      <c r="BD110" s="600"/>
      <c r="BE110" s="600"/>
      <c r="BF110" s="601"/>
    </row>
    <row r="111" spans="2:58" ht="20.25" customHeight="1" x14ac:dyDescent="0.15">
      <c r="B111" s="686"/>
      <c r="C111" s="706"/>
      <c r="D111" s="707"/>
      <c r="E111" s="708"/>
      <c r="F111" s="102"/>
      <c r="G111" s="593"/>
      <c r="H111" s="598"/>
      <c r="I111" s="596"/>
      <c r="J111" s="596"/>
      <c r="K111" s="597"/>
      <c r="L111" s="602"/>
      <c r="M111" s="603"/>
      <c r="N111" s="603"/>
      <c r="O111" s="604"/>
      <c r="P111" s="646" t="s">
        <v>150</v>
      </c>
      <c r="Q111" s="647"/>
      <c r="R111" s="648"/>
      <c r="S111" s="215" t="str">
        <f>IF(S110="","",VLOOKUP(S110,'シフト記号表（勤務時間帯）'!$C$6:$K$35,9,FALSE))</f>
        <v/>
      </c>
      <c r="T111" s="216" t="str">
        <f>IF(T110="","",VLOOKUP(T110,'シフト記号表（勤務時間帯）'!$C$6:$K$35,9,FALSE))</f>
        <v/>
      </c>
      <c r="U111" s="216" t="str">
        <f>IF(U110="","",VLOOKUP(U110,'シフト記号表（勤務時間帯）'!$C$6:$K$35,9,FALSE))</f>
        <v/>
      </c>
      <c r="V111" s="216" t="str">
        <f>IF(V110="","",VLOOKUP(V110,'シフト記号表（勤務時間帯）'!$C$6:$K$35,9,FALSE))</f>
        <v/>
      </c>
      <c r="W111" s="216" t="str">
        <f>IF(W110="","",VLOOKUP(W110,'シフト記号表（勤務時間帯）'!$C$6:$K$35,9,FALSE))</f>
        <v/>
      </c>
      <c r="X111" s="216" t="str">
        <f>IF(X110="","",VLOOKUP(X110,'シフト記号表（勤務時間帯）'!$C$6:$K$35,9,FALSE))</f>
        <v/>
      </c>
      <c r="Y111" s="217" t="str">
        <f>IF(Y110="","",VLOOKUP(Y110,'シフト記号表（勤務時間帯）'!$C$6:$K$35,9,FALSE))</f>
        <v/>
      </c>
      <c r="Z111" s="215" t="str">
        <f>IF(Z110="","",VLOOKUP(Z110,'シフト記号表（勤務時間帯）'!$C$6:$K$35,9,FALSE))</f>
        <v/>
      </c>
      <c r="AA111" s="216" t="str">
        <f>IF(AA110="","",VLOOKUP(AA110,'シフト記号表（勤務時間帯）'!$C$6:$K$35,9,FALSE))</f>
        <v/>
      </c>
      <c r="AB111" s="216" t="str">
        <f>IF(AB110="","",VLOOKUP(AB110,'シフト記号表（勤務時間帯）'!$C$6:$K$35,9,FALSE))</f>
        <v/>
      </c>
      <c r="AC111" s="216" t="str">
        <f>IF(AC110="","",VLOOKUP(AC110,'シフト記号表（勤務時間帯）'!$C$6:$K$35,9,FALSE))</f>
        <v/>
      </c>
      <c r="AD111" s="216" t="str">
        <f>IF(AD110="","",VLOOKUP(AD110,'シフト記号表（勤務時間帯）'!$C$6:$K$35,9,FALSE))</f>
        <v/>
      </c>
      <c r="AE111" s="216" t="str">
        <f>IF(AE110="","",VLOOKUP(AE110,'シフト記号表（勤務時間帯）'!$C$6:$K$35,9,FALSE))</f>
        <v/>
      </c>
      <c r="AF111" s="217" t="str">
        <f>IF(AF110="","",VLOOKUP(AF110,'シフト記号表（勤務時間帯）'!$C$6:$K$35,9,FALSE))</f>
        <v/>
      </c>
      <c r="AG111" s="215" t="str">
        <f>IF(AG110="","",VLOOKUP(AG110,'シフト記号表（勤務時間帯）'!$C$6:$K$35,9,FALSE))</f>
        <v/>
      </c>
      <c r="AH111" s="216" t="str">
        <f>IF(AH110="","",VLOOKUP(AH110,'シフト記号表（勤務時間帯）'!$C$6:$K$35,9,FALSE))</f>
        <v/>
      </c>
      <c r="AI111" s="216" t="str">
        <f>IF(AI110="","",VLOOKUP(AI110,'シフト記号表（勤務時間帯）'!$C$6:$K$35,9,FALSE))</f>
        <v/>
      </c>
      <c r="AJ111" s="216" t="str">
        <f>IF(AJ110="","",VLOOKUP(AJ110,'シフト記号表（勤務時間帯）'!$C$6:$K$35,9,FALSE))</f>
        <v/>
      </c>
      <c r="AK111" s="216" t="str">
        <f>IF(AK110="","",VLOOKUP(AK110,'シフト記号表（勤務時間帯）'!$C$6:$K$35,9,FALSE))</f>
        <v/>
      </c>
      <c r="AL111" s="216" t="str">
        <f>IF(AL110="","",VLOOKUP(AL110,'シフト記号表（勤務時間帯）'!$C$6:$K$35,9,FALSE))</f>
        <v/>
      </c>
      <c r="AM111" s="217" t="str">
        <f>IF(AM110="","",VLOOKUP(AM110,'シフト記号表（勤務時間帯）'!$C$6:$K$35,9,FALSE))</f>
        <v/>
      </c>
      <c r="AN111" s="215" t="str">
        <f>IF(AN110="","",VLOOKUP(AN110,'シフト記号表（勤務時間帯）'!$C$6:$K$35,9,FALSE))</f>
        <v/>
      </c>
      <c r="AO111" s="216" t="str">
        <f>IF(AO110="","",VLOOKUP(AO110,'シフト記号表（勤務時間帯）'!$C$6:$K$35,9,FALSE))</f>
        <v/>
      </c>
      <c r="AP111" s="216" t="str">
        <f>IF(AP110="","",VLOOKUP(AP110,'シフト記号表（勤務時間帯）'!$C$6:$K$35,9,FALSE))</f>
        <v/>
      </c>
      <c r="AQ111" s="216" t="str">
        <f>IF(AQ110="","",VLOOKUP(AQ110,'シフト記号表（勤務時間帯）'!$C$6:$K$35,9,FALSE))</f>
        <v/>
      </c>
      <c r="AR111" s="216" t="str">
        <f>IF(AR110="","",VLOOKUP(AR110,'シフト記号表（勤務時間帯）'!$C$6:$K$35,9,FALSE))</f>
        <v/>
      </c>
      <c r="AS111" s="216" t="str">
        <f>IF(AS110="","",VLOOKUP(AS110,'シフト記号表（勤務時間帯）'!$C$6:$K$35,9,FALSE))</f>
        <v/>
      </c>
      <c r="AT111" s="217" t="str">
        <f>IF(AT110="","",VLOOKUP(AT110,'シフト記号表（勤務時間帯）'!$C$6:$K$35,9,FALSE))</f>
        <v/>
      </c>
      <c r="AU111" s="215" t="str">
        <f>IF(AU110="","",VLOOKUP(AU110,'シフト記号表（勤務時間帯）'!$C$6:$K$35,9,FALSE))</f>
        <v/>
      </c>
      <c r="AV111" s="216" t="str">
        <f>IF(AV110="","",VLOOKUP(AV110,'シフト記号表（勤務時間帯）'!$C$6:$K$35,9,FALSE))</f>
        <v/>
      </c>
      <c r="AW111" s="216" t="str">
        <f>IF(AW110="","",VLOOKUP(AW110,'シフト記号表（勤務時間帯）'!$C$6:$K$35,9,FALSE))</f>
        <v/>
      </c>
      <c r="AX111" s="649">
        <f>IF($BB$3="４週",SUM(S111:AT111),IF($BB$3="暦月",SUM(S111:AW111),""))</f>
        <v>0</v>
      </c>
      <c r="AY111" s="650"/>
      <c r="AZ111" s="651">
        <f>IF($BB$3="４週",AX111/4,IF($BB$3="暦月",'勤務表（職員14～100名用）'!AX111/('勤務表（職員14～100名用）'!#REF!/7),""))</f>
        <v>0</v>
      </c>
      <c r="BA111" s="652"/>
      <c r="BB111" s="642"/>
      <c r="BC111" s="603"/>
      <c r="BD111" s="603"/>
      <c r="BE111" s="603"/>
      <c r="BF111" s="604"/>
    </row>
    <row r="112" spans="2:58" ht="20.25" customHeight="1" x14ac:dyDescent="0.15">
      <c r="B112" s="686"/>
      <c r="C112" s="709"/>
      <c r="D112" s="710"/>
      <c r="E112" s="711"/>
      <c r="F112" s="221">
        <f>C110</f>
        <v>0</v>
      </c>
      <c r="G112" s="594"/>
      <c r="H112" s="598"/>
      <c r="I112" s="596"/>
      <c r="J112" s="596"/>
      <c r="K112" s="597"/>
      <c r="L112" s="605"/>
      <c r="M112" s="606"/>
      <c r="N112" s="606"/>
      <c r="O112" s="607"/>
      <c r="P112" s="683" t="s">
        <v>151</v>
      </c>
      <c r="Q112" s="684"/>
      <c r="R112" s="685"/>
      <c r="S112" s="218" t="str">
        <f>IF(S110="","",VLOOKUP(S110,'シフト記号表（勤務時間帯）'!$C$6:$U$35,19,FALSE))</f>
        <v/>
      </c>
      <c r="T112" s="219" t="str">
        <f>IF(T110="","",VLOOKUP(T110,'シフト記号表（勤務時間帯）'!$C$6:$U$35,19,FALSE))</f>
        <v/>
      </c>
      <c r="U112" s="219" t="str">
        <f>IF(U110="","",VLOOKUP(U110,'シフト記号表（勤務時間帯）'!$C$6:$U$35,19,FALSE))</f>
        <v/>
      </c>
      <c r="V112" s="219" t="str">
        <f>IF(V110="","",VLOOKUP(V110,'シフト記号表（勤務時間帯）'!$C$6:$U$35,19,FALSE))</f>
        <v/>
      </c>
      <c r="W112" s="219" t="str">
        <f>IF(W110="","",VLOOKUP(W110,'シフト記号表（勤務時間帯）'!$C$6:$U$35,19,FALSE))</f>
        <v/>
      </c>
      <c r="X112" s="219" t="str">
        <f>IF(X110="","",VLOOKUP(X110,'シフト記号表（勤務時間帯）'!$C$6:$U$35,19,FALSE))</f>
        <v/>
      </c>
      <c r="Y112" s="220" t="str">
        <f>IF(Y110="","",VLOOKUP(Y110,'シフト記号表（勤務時間帯）'!$C$6:$U$35,19,FALSE))</f>
        <v/>
      </c>
      <c r="Z112" s="218" t="str">
        <f>IF(Z110="","",VLOOKUP(Z110,'シフト記号表（勤務時間帯）'!$C$6:$U$35,19,FALSE))</f>
        <v/>
      </c>
      <c r="AA112" s="219" t="str">
        <f>IF(AA110="","",VLOOKUP(AA110,'シフト記号表（勤務時間帯）'!$C$6:$U$35,19,FALSE))</f>
        <v/>
      </c>
      <c r="AB112" s="219" t="str">
        <f>IF(AB110="","",VLOOKUP(AB110,'シフト記号表（勤務時間帯）'!$C$6:$U$35,19,FALSE))</f>
        <v/>
      </c>
      <c r="AC112" s="219" t="str">
        <f>IF(AC110="","",VLOOKUP(AC110,'シフト記号表（勤務時間帯）'!$C$6:$U$35,19,FALSE))</f>
        <v/>
      </c>
      <c r="AD112" s="219" t="str">
        <f>IF(AD110="","",VLOOKUP(AD110,'シフト記号表（勤務時間帯）'!$C$6:$U$35,19,FALSE))</f>
        <v/>
      </c>
      <c r="AE112" s="219" t="str">
        <f>IF(AE110="","",VLOOKUP(AE110,'シフト記号表（勤務時間帯）'!$C$6:$U$35,19,FALSE))</f>
        <v/>
      </c>
      <c r="AF112" s="220" t="str">
        <f>IF(AF110="","",VLOOKUP(AF110,'シフト記号表（勤務時間帯）'!$C$6:$U$35,19,FALSE))</f>
        <v/>
      </c>
      <c r="AG112" s="218" t="str">
        <f>IF(AG110="","",VLOOKUP(AG110,'シフト記号表（勤務時間帯）'!$C$6:$U$35,19,FALSE))</f>
        <v/>
      </c>
      <c r="AH112" s="219" t="str">
        <f>IF(AH110="","",VLOOKUP(AH110,'シフト記号表（勤務時間帯）'!$C$6:$U$35,19,FALSE))</f>
        <v/>
      </c>
      <c r="AI112" s="219" t="str">
        <f>IF(AI110="","",VLOOKUP(AI110,'シフト記号表（勤務時間帯）'!$C$6:$U$35,19,FALSE))</f>
        <v/>
      </c>
      <c r="AJ112" s="219" t="str">
        <f>IF(AJ110="","",VLOOKUP(AJ110,'シフト記号表（勤務時間帯）'!$C$6:$U$35,19,FALSE))</f>
        <v/>
      </c>
      <c r="AK112" s="219" t="str">
        <f>IF(AK110="","",VLOOKUP(AK110,'シフト記号表（勤務時間帯）'!$C$6:$U$35,19,FALSE))</f>
        <v/>
      </c>
      <c r="AL112" s="219" t="str">
        <f>IF(AL110="","",VLOOKUP(AL110,'シフト記号表（勤務時間帯）'!$C$6:$U$35,19,FALSE))</f>
        <v/>
      </c>
      <c r="AM112" s="220" t="str">
        <f>IF(AM110="","",VLOOKUP(AM110,'シフト記号表（勤務時間帯）'!$C$6:$U$35,19,FALSE))</f>
        <v/>
      </c>
      <c r="AN112" s="218" t="str">
        <f>IF(AN110="","",VLOOKUP(AN110,'シフト記号表（勤務時間帯）'!$C$6:$U$35,19,FALSE))</f>
        <v/>
      </c>
      <c r="AO112" s="219" t="str">
        <f>IF(AO110="","",VLOOKUP(AO110,'シフト記号表（勤務時間帯）'!$C$6:$U$35,19,FALSE))</f>
        <v/>
      </c>
      <c r="AP112" s="219" t="str">
        <f>IF(AP110="","",VLOOKUP(AP110,'シフト記号表（勤務時間帯）'!$C$6:$U$35,19,FALSE))</f>
        <v/>
      </c>
      <c r="AQ112" s="219" t="str">
        <f>IF(AQ110="","",VLOOKUP(AQ110,'シフト記号表（勤務時間帯）'!$C$6:$U$35,19,FALSE))</f>
        <v/>
      </c>
      <c r="AR112" s="219" t="str">
        <f>IF(AR110="","",VLOOKUP(AR110,'シフト記号表（勤務時間帯）'!$C$6:$U$35,19,FALSE))</f>
        <v/>
      </c>
      <c r="AS112" s="219" t="str">
        <f>IF(AS110="","",VLOOKUP(AS110,'シフト記号表（勤務時間帯）'!$C$6:$U$35,19,FALSE))</f>
        <v/>
      </c>
      <c r="AT112" s="220" t="str">
        <f>IF(AT110="","",VLOOKUP(AT110,'シフト記号表（勤務時間帯）'!$C$6:$U$35,19,FALSE))</f>
        <v/>
      </c>
      <c r="AU112" s="218" t="str">
        <f>IF(AU110="","",VLOOKUP(AU110,'シフト記号表（勤務時間帯）'!$C$6:$U$35,19,FALSE))</f>
        <v/>
      </c>
      <c r="AV112" s="219" t="str">
        <f>IF(AV110="","",VLOOKUP(AV110,'シフト記号表（勤務時間帯）'!$C$6:$U$35,19,FALSE))</f>
        <v/>
      </c>
      <c r="AW112" s="219" t="str">
        <f>IF(AW110="","",VLOOKUP(AW110,'シフト記号表（勤務時間帯）'!$C$6:$U$35,19,FALSE))</f>
        <v/>
      </c>
      <c r="AX112" s="656">
        <f>IF($BB$3="４週",SUM(S112:AT112),IF($BB$3="暦月",SUM(S112:AW112),""))</f>
        <v>0</v>
      </c>
      <c r="AY112" s="657"/>
      <c r="AZ112" s="658">
        <f>IF($BB$3="４週",AX112/4,IF($BB$3="暦月",'勤務表（職員14～100名用）'!AX112/('勤務表（職員14～100名用）'!#REF!/7),""))</f>
        <v>0</v>
      </c>
      <c r="BA112" s="659"/>
      <c r="BB112" s="702"/>
      <c r="BC112" s="606"/>
      <c r="BD112" s="606"/>
      <c r="BE112" s="606"/>
      <c r="BF112" s="607"/>
    </row>
    <row r="113" spans="2:58" ht="20.25" customHeight="1" x14ac:dyDescent="0.15">
      <c r="B113" s="686">
        <f>B110+1</f>
        <v>32</v>
      </c>
      <c r="C113" s="706"/>
      <c r="D113" s="707"/>
      <c r="E113" s="708"/>
      <c r="F113" s="110"/>
      <c r="G113" s="592"/>
      <c r="H113" s="595"/>
      <c r="I113" s="596"/>
      <c r="J113" s="596"/>
      <c r="K113" s="597"/>
      <c r="L113" s="599"/>
      <c r="M113" s="600"/>
      <c r="N113" s="600"/>
      <c r="O113" s="601"/>
      <c r="P113" s="608" t="s">
        <v>147</v>
      </c>
      <c r="Q113" s="609"/>
      <c r="R113" s="610"/>
      <c r="S113" s="212"/>
      <c r="T113" s="213"/>
      <c r="U113" s="213"/>
      <c r="V113" s="213"/>
      <c r="W113" s="213"/>
      <c r="X113" s="213"/>
      <c r="Y113" s="214"/>
      <c r="Z113" s="212"/>
      <c r="AA113" s="213"/>
      <c r="AB113" s="213"/>
      <c r="AC113" s="213"/>
      <c r="AD113" s="213"/>
      <c r="AE113" s="213"/>
      <c r="AF113" s="214"/>
      <c r="AG113" s="212"/>
      <c r="AH113" s="213"/>
      <c r="AI113" s="213"/>
      <c r="AJ113" s="213"/>
      <c r="AK113" s="213"/>
      <c r="AL113" s="213"/>
      <c r="AM113" s="214"/>
      <c r="AN113" s="212"/>
      <c r="AO113" s="213"/>
      <c r="AP113" s="213"/>
      <c r="AQ113" s="213"/>
      <c r="AR113" s="213"/>
      <c r="AS113" s="213"/>
      <c r="AT113" s="214"/>
      <c r="AU113" s="212"/>
      <c r="AV113" s="213"/>
      <c r="AW113" s="213"/>
      <c r="AX113" s="806"/>
      <c r="AY113" s="807"/>
      <c r="AZ113" s="808"/>
      <c r="BA113" s="809"/>
      <c r="BB113" s="641"/>
      <c r="BC113" s="600"/>
      <c r="BD113" s="600"/>
      <c r="BE113" s="600"/>
      <c r="BF113" s="601"/>
    </row>
    <row r="114" spans="2:58" ht="20.25" customHeight="1" x14ac:dyDescent="0.15">
      <c r="B114" s="686"/>
      <c r="C114" s="706"/>
      <c r="D114" s="707"/>
      <c r="E114" s="708"/>
      <c r="F114" s="102"/>
      <c r="G114" s="593"/>
      <c r="H114" s="598"/>
      <c r="I114" s="596"/>
      <c r="J114" s="596"/>
      <c r="K114" s="597"/>
      <c r="L114" s="602"/>
      <c r="M114" s="603"/>
      <c r="N114" s="603"/>
      <c r="O114" s="604"/>
      <c r="P114" s="646" t="s">
        <v>150</v>
      </c>
      <c r="Q114" s="647"/>
      <c r="R114" s="648"/>
      <c r="S114" s="215" t="str">
        <f>IF(S113="","",VLOOKUP(S113,'シフト記号表（勤務時間帯）'!$C$6:$K$35,9,FALSE))</f>
        <v/>
      </c>
      <c r="T114" s="216" t="str">
        <f>IF(T113="","",VLOOKUP(T113,'シフト記号表（勤務時間帯）'!$C$6:$K$35,9,FALSE))</f>
        <v/>
      </c>
      <c r="U114" s="216" t="str">
        <f>IF(U113="","",VLOOKUP(U113,'シフト記号表（勤務時間帯）'!$C$6:$K$35,9,FALSE))</f>
        <v/>
      </c>
      <c r="V114" s="216" t="str">
        <f>IF(V113="","",VLOOKUP(V113,'シフト記号表（勤務時間帯）'!$C$6:$K$35,9,FALSE))</f>
        <v/>
      </c>
      <c r="W114" s="216" t="str">
        <f>IF(W113="","",VLOOKUP(W113,'シフト記号表（勤務時間帯）'!$C$6:$K$35,9,FALSE))</f>
        <v/>
      </c>
      <c r="X114" s="216" t="str">
        <f>IF(X113="","",VLOOKUP(X113,'シフト記号表（勤務時間帯）'!$C$6:$K$35,9,FALSE))</f>
        <v/>
      </c>
      <c r="Y114" s="217" t="str">
        <f>IF(Y113="","",VLOOKUP(Y113,'シフト記号表（勤務時間帯）'!$C$6:$K$35,9,FALSE))</f>
        <v/>
      </c>
      <c r="Z114" s="215" t="str">
        <f>IF(Z113="","",VLOOKUP(Z113,'シフト記号表（勤務時間帯）'!$C$6:$K$35,9,FALSE))</f>
        <v/>
      </c>
      <c r="AA114" s="216" t="str">
        <f>IF(AA113="","",VLOOKUP(AA113,'シフト記号表（勤務時間帯）'!$C$6:$K$35,9,FALSE))</f>
        <v/>
      </c>
      <c r="AB114" s="216" t="str">
        <f>IF(AB113="","",VLOOKUP(AB113,'シフト記号表（勤務時間帯）'!$C$6:$K$35,9,FALSE))</f>
        <v/>
      </c>
      <c r="AC114" s="216" t="str">
        <f>IF(AC113="","",VLOOKUP(AC113,'シフト記号表（勤務時間帯）'!$C$6:$K$35,9,FALSE))</f>
        <v/>
      </c>
      <c r="AD114" s="216" t="str">
        <f>IF(AD113="","",VLOOKUP(AD113,'シフト記号表（勤務時間帯）'!$C$6:$K$35,9,FALSE))</f>
        <v/>
      </c>
      <c r="AE114" s="216" t="str">
        <f>IF(AE113="","",VLOOKUP(AE113,'シフト記号表（勤務時間帯）'!$C$6:$K$35,9,FALSE))</f>
        <v/>
      </c>
      <c r="AF114" s="217" t="str">
        <f>IF(AF113="","",VLOOKUP(AF113,'シフト記号表（勤務時間帯）'!$C$6:$K$35,9,FALSE))</f>
        <v/>
      </c>
      <c r="AG114" s="215" t="str">
        <f>IF(AG113="","",VLOOKUP(AG113,'シフト記号表（勤務時間帯）'!$C$6:$K$35,9,FALSE))</f>
        <v/>
      </c>
      <c r="AH114" s="216" t="str">
        <f>IF(AH113="","",VLOOKUP(AH113,'シフト記号表（勤務時間帯）'!$C$6:$K$35,9,FALSE))</f>
        <v/>
      </c>
      <c r="AI114" s="216" t="str">
        <f>IF(AI113="","",VLOOKUP(AI113,'シフト記号表（勤務時間帯）'!$C$6:$K$35,9,FALSE))</f>
        <v/>
      </c>
      <c r="AJ114" s="216" t="str">
        <f>IF(AJ113="","",VLOOKUP(AJ113,'シフト記号表（勤務時間帯）'!$C$6:$K$35,9,FALSE))</f>
        <v/>
      </c>
      <c r="AK114" s="216" t="str">
        <f>IF(AK113="","",VLOOKUP(AK113,'シフト記号表（勤務時間帯）'!$C$6:$K$35,9,FALSE))</f>
        <v/>
      </c>
      <c r="AL114" s="216" t="str">
        <f>IF(AL113="","",VLOOKUP(AL113,'シフト記号表（勤務時間帯）'!$C$6:$K$35,9,FALSE))</f>
        <v/>
      </c>
      <c r="AM114" s="217" t="str">
        <f>IF(AM113="","",VLOOKUP(AM113,'シフト記号表（勤務時間帯）'!$C$6:$K$35,9,FALSE))</f>
        <v/>
      </c>
      <c r="AN114" s="215" t="str">
        <f>IF(AN113="","",VLOOKUP(AN113,'シフト記号表（勤務時間帯）'!$C$6:$K$35,9,FALSE))</f>
        <v/>
      </c>
      <c r="AO114" s="216" t="str">
        <f>IF(AO113="","",VLOOKUP(AO113,'シフト記号表（勤務時間帯）'!$C$6:$K$35,9,FALSE))</f>
        <v/>
      </c>
      <c r="AP114" s="216" t="str">
        <f>IF(AP113="","",VLOOKUP(AP113,'シフト記号表（勤務時間帯）'!$C$6:$K$35,9,FALSE))</f>
        <v/>
      </c>
      <c r="AQ114" s="216" t="str">
        <f>IF(AQ113="","",VLOOKUP(AQ113,'シフト記号表（勤務時間帯）'!$C$6:$K$35,9,FALSE))</f>
        <v/>
      </c>
      <c r="AR114" s="216" t="str">
        <f>IF(AR113="","",VLOOKUP(AR113,'シフト記号表（勤務時間帯）'!$C$6:$K$35,9,FALSE))</f>
        <v/>
      </c>
      <c r="AS114" s="216" t="str">
        <f>IF(AS113="","",VLOOKUP(AS113,'シフト記号表（勤務時間帯）'!$C$6:$K$35,9,FALSE))</f>
        <v/>
      </c>
      <c r="AT114" s="217" t="str">
        <f>IF(AT113="","",VLOOKUP(AT113,'シフト記号表（勤務時間帯）'!$C$6:$K$35,9,FALSE))</f>
        <v/>
      </c>
      <c r="AU114" s="215" t="str">
        <f>IF(AU113="","",VLOOKUP(AU113,'シフト記号表（勤務時間帯）'!$C$6:$K$35,9,FALSE))</f>
        <v/>
      </c>
      <c r="AV114" s="216" t="str">
        <f>IF(AV113="","",VLOOKUP(AV113,'シフト記号表（勤務時間帯）'!$C$6:$K$35,9,FALSE))</f>
        <v/>
      </c>
      <c r="AW114" s="216" t="str">
        <f>IF(AW113="","",VLOOKUP(AW113,'シフト記号表（勤務時間帯）'!$C$6:$K$35,9,FALSE))</f>
        <v/>
      </c>
      <c r="AX114" s="649">
        <f>IF($BB$3="４週",SUM(S114:AT114),IF($BB$3="暦月",SUM(S114:AW114),""))</f>
        <v>0</v>
      </c>
      <c r="AY114" s="650"/>
      <c r="AZ114" s="651">
        <f>IF($BB$3="４週",AX114/4,IF($BB$3="暦月",'勤務表（職員14～100名用）'!AX114/('勤務表（職員14～100名用）'!#REF!/7),""))</f>
        <v>0</v>
      </c>
      <c r="BA114" s="652"/>
      <c r="BB114" s="642"/>
      <c r="BC114" s="603"/>
      <c r="BD114" s="603"/>
      <c r="BE114" s="603"/>
      <c r="BF114" s="604"/>
    </row>
    <row r="115" spans="2:58" ht="20.25" customHeight="1" x14ac:dyDescent="0.15">
      <c r="B115" s="686"/>
      <c r="C115" s="709"/>
      <c r="D115" s="710"/>
      <c r="E115" s="711"/>
      <c r="F115" s="221">
        <f>C113</f>
        <v>0</v>
      </c>
      <c r="G115" s="594"/>
      <c r="H115" s="598"/>
      <c r="I115" s="596"/>
      <c r="J115" s="596"/>
      <c r="K115" s="597"/>
      <c r="L115" s="605"/>
      <c r="M115" s="606"/>
      <c r="N115" s="606"/>
      <c r="O115" s="607"/>
      <c r="P115" s="683" t="s">
        <v>151</v>
      </c>
      <c r="Q115" s="684"/>
      <c r="R115" s="685"/>
      <c r="S115" s="218" t="str">
        <f>IF(S113="","",VLOOKUP(S113,'シフト記号表（勤務時間帯）'!$C$6:$U$35,19,FALSE))</f>
        <v/>
      </c>
      <c r="T115" s="219" t="str">
        <f>IF(T113="","",VLOOKUP(T113,'シフト記号表（勤務時間帯）'!$C$6:$U$35,19,FALSE))</f>
        <v/>
      </c>
      <c r="U115" s="219" t="str">
        <f>IF(U113="","",VLOOKUP(U113,'シフト記号表（勤務時間帯）'!$C$6:$U$35,19,FALSE))</f>
        <v/>
      </c>
      <c r="V115" s="219" t="str">
        <f>IF(V113="","",VLOOKUP(V113,'シフト記号表（勤務時間帯）'!$C$6:$U$35,19,FALSE))</f>
        <v/>
      </c>
      <c r="W115" s="219" t="str">
        <f>IF(W113="","",VLOOKUP(W113,'シフト記号表（勤務時間帯）'!$C$6:$U$35,19,FALSE))</f>
        <v/>
      </c>
      <c r="X115" s="219" t="str">
        <f>IF(X113="","",VLOOKUP(X113,'シフト記号表（勤務時間帯）'!$C$6:$U$35,19,FALSE))</f>
        <v/>
      </c>
      <c r="Y115" s="220" t="str">
        <f>IF(Y113="","",VLOOKUP(Y113,'シフト記号表（勤務時間帯）'!$C$6:$U$35,19,FALSE))</f>
        <v/>
      </c>
      <c r="Z115" s="218" t="str">
        <f>IF(Z113="","",VLOOKUP(Z113,'シフト記号表（勤務時間帯）'!$C$6:$U$35,19,FALSE))</f>
        <v/>
      </c>
      <c r="AA115" s="219" t="str">
        <f>IF(AA113="","",VLOOKUP(AA113,'シフト記号表（勤務時間帯）'!$C$6:$U$35,19,FALSE))</f>
        <v/>
      </c>
      <c r="AB115" s="219" t="str">
        <f>IF(AB113="","",VLOOKUP(AB113,'シフト記号表（勤務時間帯）'!$C$6:$U$35,19,FALSE))</f>
        <v/>
      </c>
      <c r="AC115" s="219" t="str">
        <f>IF(AC113="","",VLOOKUP(AC113,'シフト記号表（勤務時間帯）'!$C$6:$U$35,19,FALSE))</f>
        <v/>
      </c>
      <c r="AD115" s="219" t="str">
        <f>IF(AD113="","",VLOOKUP(AD113,'シフト記号表（勤務時間帯）'!$C$6:$U$35,19,FALSE))</f>
        <v/>
      </c>
      <c r="AE115" s="219" t="str">
        <f>IF(AE113="","",VLOOKUP(AE113,'シフト記号表（勤務時間帯）'!$C$6:$U$35,19,FALSE))</f>
        <v/>
      </c>
      <c r="AF115" s="220" t="str">
        <f>IF(AF113="","",VLOOKUP(AF113,'シフト記号表（勤務時間帯）'!$C$6:$U$35,19,FALSE))</f>
        <v/>
      </c>
      <c r="AG115" s="218" t="str">
        <f>IF(AG113="","",VLOOKUP(AG113,'シフト記号表（勤務時間帯）'!$C$6:$U$35,19,FALSE))</f>
        <v/>
      </c>
      <c r="AH115" s="219" t="str">
        <f>IF(AH113="","",VLOOKUP(AH113,'シフト記号表（勤務時間帯）'!$C$6:$U$35,19,FALSE))</f>
        <v/>
      </c>
      <c r="AI115" s="219" t="str">
        <f>IF(AI113="","",VLOOKUP(AI113,'シフト記号表（勤務時間帯）'!$C$6:$U$35,19,FALSE))</f>
        <v/>
      </c>
      <c r="AJ115" s="219" t="str">
        <f>IF(AJ113="","",VLOOKUP(AJ113,'シフト記号表（勤務時間帯）'!$C$6:$U$35,19,FALSE))</f>
        <v/>
      </c>
      <c r="AK115" s="219" t="str">
        <f>IF(AK113="","",VLOOKUP(AK113,'シフト記号表（勤務時間帯）'!$C$6:$U$35,19,FALSE))</f>
        <v/>
      </c>
      <c r="AL115" s="219" t="str">
        <f>IF(AL113="","",VLOOKUP(AL113,'シフト記号表（勤務時間帯）'!$C$6:$U$35,19,FALSE))</f>
        <v/>
      </c>
      <c r="AM115" s="220" t="str">
        <f>IF(AM113="","",VLOOKUP(AM113,'シフト記号表（勤務時間帯）'!$C$6:$U$35,19,FALSE))</f>
        <v/>
      </c>
      <c r="AN115" s="218" t="str">
        <f>IF(AN113="","",VLOOKUP(AN113,'シフト記号表（勤務時間帯）'!$C$6:$U$35,19,FALSE))</f>
        <v/>
      </c>
      <c r="AO115" s="219" t="str">
        <f>IF(AO113="","",VLOOKUP(AO113,'シフト記号表（勤務時間帯）'!$C$6:$U$35,19,FALSE))</f>
        <v/>
      </c>
      <c r="AP115" s="219" t="str">
        <f>IF(AP113="","",VLOOKUP(AP113,'シフト記号表（勤務時間帯）'!$C$6:$U$35,19,FALSE))</f>
        <v/>
      </c>
      <c r="AQ115" s="219" t="str">
        <f>IF(AQ113="","",VLOOKUP(AQ113,'シフト記号表（勤務時間帯）'!$C$6:$U$35,19,FALSE))</f>
        <v/>
      </c>
      <c r="AR115" s="219" t="str">
        <f>IF(AR113="","",VLOOKUP(AR113,'シフト記号表（勤務時間帯）'!$C$6:$U$35,19,FALSE))</f>
        <v/>
      </c>
      <c r="AS115" s="219" t="str">
        <f>IF(AS113="","",VLOOKUP(AS113,'シフト記号表（勤務時間帯）'!$C$6:$U$35,19,FALSE))</f>
        <v/>
      </c>
      <c r="AT115" s="220" t="str">
        <f>IF(AT113="","",VLOOKUP(AT113,'シフト記号表（勤務時間帯）'!$C$6:$U$35,19,FALSE))</f>
        <v/>
      </c>
      <c r="AU115" s="218" t="str">
        <f>IF(AU113="","",VLOOKUP(AU113,'シフト記号表（勤務時間帯）'!$C$6:$U$35,19,FALSE))</f>
        <v/>
      </c>
      <c r="AV115" s="219" t="str">
        <f>IF(AV113="","",VLOOKUP(AV113,'シフト記号表（勤務時間帯）'!$C$6:$U$35,19,FALSE))</f>
        <v/>
      </c>
      <c r="AW115" s="219" t="str">
        <f>IF(AW113="","",VLOOKUP(AW113,'シフト記号表（勤務時間帯）'!$C$6:$U$35,19,FALSE))</f>
        <v/>
      </c>
      <c r="AX115" s="656">
        <f>IF($BB$3="４週",SUM(S115:AT115),IF($BB$3="暦月",SUM(S115:AW115),""))</f>
        <v>0</v>
      </c>
      <c r="AY115" s="657"/>
      <c r="AZ115" s="658">
        <f>IF($BB$3="４週",AX115/4,IF($BB$3="暦月",'勤務表（職員14～100名用）'!AX115/('勤務表（職員14～100名用）'!#REF!/7),""))</f>
        <v>0</v>
      </c>
      <c r="BA115" s="659"/>
      <c r="BB115" s="702"/>
      <c r="BC115" s="606"/>
      <c r="BD115" s="606"/>
      <c r="BE115" s="606"/>
      <c r="BF115" s="607"/>
    </row>
    <row r="116" spans="2:58" ht="20.25" customHeight="1" x14ac:dyDescent="0.15">
      <c r="B116" s="686">
        <f>B113+1</f>
        <v>33</v>
      </c>
      <c r="C116" s="706"/>
      <c r="D116" s="707"/>
      <c r="E116" s="708"/>
      <c r="F116" s="110"/>
      <c r="G116" s="592"/>
      <c r="H116" s="595"/>
      <c r="I116" s="596"/>
      <c r="J116" s="596"/>
      <c r="K116" s="597"/>
      <c r="L116" s="599"/>
      <c r="M116" s="600"/>
      <c r="N116" s="600"/>
      <c r="O116" s="601"/>
      <c r="P116" s="608" t="s">
        <v>147</v>
      </c>
      <c r="Q116" s="609"/>
      <c r="R116" s="610"/>
      <c r="S116" s="212"/>
      <c r="T116" s="213"/>
      <c r="U116" s="213"/>
      <c r="V116" s="213"/>
      <c r="W116" s="213"/>
      <c r="X116" s="213"/>
      <c r="Y116" s="214"/>
      <c r="Z116" s="212"/>
      <c r="AA116" s="213"/>
      <c r="AB116" s="213"/>
      <c r="AC116" s="213"/>
      <c r="AD116" s="213"/>
      <c r="AE116" s="213"/>
      <c r="AF116" s="214"/>
      <c r="AG116" s="212"/>
      <c r="AH116" s="213"/>
      <c r="AI116" s="213"/>
      <c r="AJ116" s="213"/>
      <c r="AK116" s="213"/>
      <c r="AL116" s="213"/>
      <c r="AM116" s="214"/>
      <c r="AN116" s="212"/>
      <c r="AO116" s="213"/>
      <c r="AP116" s="213"/>
      <c r="AQ116" s="213"/>
      <c r="AR116" s="213"/>
      <c r="AS116" s="213"/>
      <c r="AT116" s="214"/>
      <c r="AU116" s="212"/>
      <c r="AV116" s="213"/>
      <c r="AW116" s="213"/>
      <c r="AX116" s="806"/>
      <c r="AY116" s="807"/>
      <c r="AZ116" s="808"/>
      <c r="BA116" s="809"/>
      <c r="BB116" s="641"/>
      <c r="BC116" s="600"/>
      <c r="BD116" s="600"/>
      <c r="BE116" s="600"/>
      <c r="BF116" s="601"/>
    </row>
    <row r="117" spans="2:58" ht="20.25" customHeight="1" x14ac:dyDescent="0.15">
      <c r="B117" s="686"/>
      <c r="C117" s="706"/>
      <c r="D117" s="707"/>
      <c r="E117" s="708"/>
      <c r="F117" s="102"/>
      <c r="G117" s="593"/>
      <c r="H117" s="598"/>
      <c r="I117" s="596"/>
      <c r="J117" s="596"/>
      <c r="K117" s="597"/>
      <c r="L117" s="602"/>
      <c r="M117" s="603"/>
      <c r="N117" s="603"/>
      <c r="O117" s="604"/>
      <c r="P117" s="646" t="s">
        <v>150</v>
      </c>
      <c r="Q117" s="647"/>
      <c r="R117" s="648"/>
      <c r="S117" s="215" t="str">
        <f>IF(S116="","",VLOOKUP(S116,'シフト記号表（勤務時間帯）'!$C$6:$K$35,9,FALSE))</f>
        <v/>
      </c>
      <c r="T117" s="216" t="str">
        <f>IF(T116="","",VLOOKUP(T116,'シフト記号表（勤務時間帯）'!$C$6:$K$35,9,FALSE))</f>
        <v/>
      </c>
      <c r="U117" s="216" t="str">
        <f>IF(U116="","",VLOOKUP(U116,'シフト記号表（勤務時間帯）'!$C$6:$K$35,9,FALSE))</f>
        <v/>
      </c>
      <c r="V117" s="216" t="str">
        <f>IF(V116="","",VLOOKUP(V116,'シフト記号表（勤務時間帯）'!$C$6:$K$35,9,FALSE))</f>
        <v/>
      </c>
      <c r="W117" s="216" t="str">
        <f>IF(W116="","",VLOOKUP(W116,'シフト記号表（勤務時間帯）'!$C$6:$K$35,9,FALSE))</f>
        <v/>
      </c>
      <c r="X117" s="216" t="str">
        <f>IF(X116="","",VLOOKUP(X116,'シフト記号表（勤務時間帯）'!$C$6:$K$35,9,FALSE))</f>
        <v/>
      </c>
      <c r="Y117" s="217" t="str">
        <f>IF(Y116="","",VLOOKUP(Y116,'シフト記号表（勤務時間帯）'!$C$6:$K$35,9,FALSE))</f>
        <v/>
      </c>
      <c r="Z117" s="215" t="str">
        <f>IF(Z116="","",VLOOKUP(Z116,'シフト記号表（勤務時間帯）'!$C$6:$K$35,9,FALSE))</f>
        <v/>
      </c>
      <c r="AA117" s="216" t="str">
        <f>IF(AA116="","",VLOOKUP(AA116,'シフト記号表（勤務時間帯）'!$C$6:$K$35,9,FALSE))</f>
        <v/>
      </c>
      <c r="AB117" s="216" t="str">
        <f>IF(AB116="","",VLOOKUP(AB116,'シフト記号表（勤務時間帯）'!$C$6:$K$35,9,FALSE))</f>
        <v/>
      </c>
      <c r="AC117" s="216" t="str">
        <f>IF(AC116="","",VLOOKUP(AC116,'シフト記号表（勤務時間帯）'!$C$6:$K$35,9,FALSE))</f>
        <v/>
      </c>
      <c r="AD117" s="216" t="str">
        <f>IF(AD116="","",VLOOKUP(AD116,'シフト記号表（勤務時間帯）'!$C$6:$K$35,9,FALSE))</f>
        <v/>
      </c>
      <c r="AE117" s="216" t="str">
        <f>IF(AE116="","",VLOOKUP(AE116,'シフト記号表（勤務時間帯）'!$C$6:$K$35,9,FALSE))</f>
        <v/>
      </c>
      <c r="AF117" s="217" t="str">
        <f>IF(AF116="","",VLOOKUP(AF116,'シフト記号表（勤務時間帯）'!$C$6:$K$35,9,FALSE))</f>
        <v/>
      </c>
      <c r="AG117" s="215" t="str">
        <f>IF(AG116="","",VLOOKUP(AG116,'シフト記号表（勤務時間帯）'!$C$6:$K$35,9,FALSE))</f>
        <v/>
      </c>
      <c r="AH117" s="216" t="str">
        <f>IF(AH116="","",VLOOKUP(AH116,'シフト記号表（勤務時間帯）'!$C$6:$K$35,9,FALSE))</f>
        <v/>
      </c>
      <c r="AI117" s="216" t="str">
        <f>IF(AI116="","",VLOOKUP(AI116,'シフト記号表（勤務時間帯）'!$C$6:$K$35,9,FALSE))</f>
        <v/>
      </c>
      <c r="AJ117" s="216" t="str">
        <f>IF(AJ116="","",VLOOKUP(AJ116,'シフト記号表（勤務時間帯）'!$C$6:$K$35,9,FALSE))</f>
        <v/>
      </c>
      <c r="AK117" s="216" t="str">
        <f>IF(AK116="","",VLOOKUP(AK116,'シフト記号表（勤務時間帯）'!$C$6:$K$35,9,FALSE))</f>
        <v/>
      </c>
      <c r="AL117" s="216" t="str">
        <f>IF(AL116="","",VLOOKUP(AL116,'シフト記号表（勤務時間帯）'!$C$6:$K$35,9,FALSE))</f>
        <v/>
      </c>
      <c r="AM117" s="217" t="str">
        <f>IF(AM116="","",VLOOKUP(AM116,'シフト記号表（勤務時間帯）'!$C$6:$K$35,9,FALSE))</f>
        <v/>
      </c>
      <c r="AN117" s="215" t="str">
        <f>IF(AN116="","",VLOOKUP(AN116,'シフト記号表（勤務時間帯）'!$C$6:$K$35,9,FALSE))</f>
        <v/>
      </c>
      <c r="AO117" s="216" t="str">
        <f>IF(AO116="","",VLOOKUP(AO116,'シフト記号表（勤務時間帯）'!$C$6:$K$35,9,FALSE))</f>
        <v/>
      </c>
      <c r="AP117" s="216" t="str">
        <f>IF(AP116="","",VLOOKUP(AP116,'シフト記号表（勤務時間帯）'!$C$6:$K$35,9,FALSE))</f>
        <v/>
      </c>
      <c r="AQ117" s="216" t="str">
        <f>IF(AQ116="","",VLOOKUP(AQ116,'シフト記号表（勤務時間帯）'!$C$6:$K$35,9,FALSE))</f>
        <v/>
      </c>
      <c r="AR117" s="216" t="str">
        <f>IF(AR116="","",VLOOKUP(AR116,'シフト記号表（勤務時間帯）'!$C$6:$K$35,9,FALSE))</f>
        <v/>
      </c>
      <c r="AS117" s="216" t="str">
        <f>IF(AS116="","",VLOOKUP(AS116,'シフト記号表（勤務時間帯）'!$C$6:$K$35,9,FALSE))</f>
        <v/>
      </c>
      <c r="AT117" s="217" t="str">
        <f>IF(AT116="","",VLOOKUP(AT116,'シフト記号表（勤務時間帯）'!$C$6:$K$35,9,FALSE))</f>
        <v/>
      </c>
      <c r="AU117" s="215" t="str">
        <f>IF(AU116="","",VLOOKUP(AU116,'シフト記号表（勤務時間帯）'!$C$6:$K$35,9,FALSE))</f>
        <v/>
      </c>
      <c r="AV117" s="216" t="str">
        <f>IF(AV116="","",VLOOKUP(AV116,'シフト記号表（勤務時間帯）'!$C$6:$K$35,9,FALSE))</f>
        <v/>
      </c>
      <c r="AW117" s="216" t="str">
        <f>IF(AW116="","",VLOOKUP(AW116,'シフト記号表（勤務時間帯）'!$C$6:$K$35,9,FALSE))</f>
        <v/>
      </c>
      <c r="AX117" s="649">
        <f>IF($BB$3="４週",SUM(S117:AT117),IF($BB$3="暦月",SUM(S117:AW117),""))</f>
        <v>0</v>
      </c>
      <c r="AY117" s="650"/>
      <c r="AZ117" s="651">
        <f>IF($BB$3="４週",AX117/4,IF($BB$3="暦月",'勤務表（職員14～100名用）'!AX117/('勤務表（職員14～100名用）'!#REF!/7),""))</f>
        <v>0</v>
      </c>
      <c r="BA117" s="652"/>
      <c r="BB117" s="642"/>
      <c r="BC117" s="603"/>
      <c r="BD117" s="603"/>
      <c r="BE117" s="603"/>
      <c r="BF117" s="604"/>
    </row>
    <row r="118" spans="2:58" ht="20.25" customHeight="1" x14ac:dyDescent="0.15">
      <c r="B118" s="686"/>
      <c r="C118" s="709"/>
      <c r="D118" s="710"/>
      <c r="E118" s="711"/>
      <c r="F118" s="221">
        <f>C116</f>
        <v>0</v>
      </c>
      <c r="G118" s="594"/>
      <c r="H118" s="598"/>
      <c r="I118" s="596"/>
      <c r="J118" s="596"/>
      <c r="K118" s="597"/>
      <c r="L118" s="605"/>
      <c r="M118" s="606"/>
      <c r="N118" s="606"/>
      <c r="O118" s="607"/>
      <c r="P118" s="683" t="s">
        <v>151</v>
      </c>
      <c r="Q118" s="684"/>
      <c r="R118" s="685"/>
      <c r="S118" s="218" t="str">
        <f>IF(S116="","",VLOOKUP(S116,'シフト記号表（勤務時間帯）'!$C$6:$U$35,19,FALSE))</f>
        <v/>
      </c>
      <c r="T118" s="219" t="str">
        <f>IF(T116="","",VLOOKUP(T116,'シフト記号表（勤務時間帯）'!$C$6:$U$35,19,FALSE))</f>
        <v/>
      </c>
      <c r="U118" s="219" t="str">
        <f>IF(U116="","",VLOOKUP(U116,'シフト記号表（勤務時間帯）'!$C$6:$U$35,19,FALSE))</f>
        <v/>
      </c>
      <c r="V118" s="219" t="str">
        <f>IF(V116="","",VLOOKUP(V116,'シフト記号表（勤務時間帯）'!$C$6:$U$35,19,FALSE))</f>
        <v/>
      </c>
      <c r="W118" s="219" t="str">
        <f>IF(W116="","",VLOOKUP(W116,'シフト記号表（勤務時間帯）'!$C$6:$U$35,19,FALSE))</f>
        <v/>
      </c>
      <c r="X118" s="219" t="str">
        <f>IF(X116="","",VLOOKUP(X116,'シフト記号表（勤務時間帯）'!$C$6:$U$35,19,FALSE))</f>
        <v/>
      </c>
      <c r="Y118" s="220" t="str">
        <f>IF(Y116="","",VLOOKUP(Y116,'シフト記号表（勤務時間帯）'!$C$6:$U$35,19,FALSE))</f>
        <v/>
      </c>
      <c r="Z118" s="218" t="str">
        <f>IF(Z116="","",VLOOKUP(Z116,'シフト記号表（勤務時間帯）'!$C$6:$U$35,19,FALSE))</f>
        <v/>
      </c>
      <c r="AA118" s="219" t="str">
        <f>IF(AA116="","",VLOOKUP(AA116,'シフト記号表（勤務時間帯）'!$C$6:$U$35,19,FALSE))</f>
        <v/>
      </c>
      <c r="AB118" s="219" t="str">
        <f>IF(AB116="","",VLOOKUP(AB116,'シフト記号表（勤務時間帯）'!$C$6:$U$35,19,FALSE))</f>
        <v/>
      </c>
      <c r="AC118" s="219" t="str">
        <f>IF(AC116="","",VLOOKUP(AC116,'シフト記号表（勤務時間帯）'!$C$6:$U$35,19,FALSE))</f>
        <v/>
      </c>
      <c r="AD118" s="219" t="str">
        <f>IF(AD116="","",VLOOKUP(AD116,'シフト記号表（勤務時間帯）'!$C$6:$U$35,19,FALSE))</f>
        <v/>
      </c>
      <c r="AE118" s="219" t="str">
        <f>IF(AE116="","",VLOOKUP(AE116,'シフト記号表（勤務時間帯）'!$C$6:$U$35,19,FALSE))</f>
        <v/>
      </c>
      <c r="AF118" s="220" t="str">
        <f>IF(AF116="","",VLOOKUP(AF116,'シフト記号表（勤務時間帯）'!$C$6:$U$35,19,FALSE))</f>
        <v/>
      </c>
      <c r="AG118" s="218" t="str">
        <f>IF(AG116="","",VLOOKUP(AG116,'シフト記号表（勤務時間帯）'!$C$6:$U$35,19,FALSE))</f>
        <v/>
      </c>
      <c r="AH118" s="219" t="str">
        <f>IF(AH116="","",VLOOKUP(AH116,'シフト記号表（勤務時間帯）'!$C$6:$U$35,19,FALSE))</f>
        <v/>
      </c>
      <c r="AI118" s="219" t="str">
        <f>IF(AI116="","",VLOOKUP(AI116,'シフト記号表（勤務時間帯）'!$C$6:$U$35,19,FALSE))</f>
        <v/>
      </c>
      <c r="AJ118" s="219" t="str">
        <f>IF(AJ116="","",VLOOKUP(AJ116,'シフト記号表（勤務時間帯）'!$C$6:$U$35,19,FALSE))</f>
        <v/>
      </c>
      <c r="AK118" s="219" t="str">
        <f>IF(AK116="","",VLOOKUP(AK116,'シフト記号表（勤務時間帯）'!$C$6:$U$35,19,FALSE))</f>
        <v/>
      </c>
      <c r="AL118" s="219" t="str">
        <f>IF(AL116="","",VLOOKUP(AL116,'シフト記号表（勤務時間帯）'!$C$6:$U$35,19,FALSE))</f>
        <v/>
      </c>
      <c r="AM118" s="220" t="str">
        <f>IF(AM116="","",VLOOKUP(AM116,'シフト記号表（勤務時間帯）'!$C$6:$U$35,19,FALSE))</f>
        <v/>
      </c>
      <c r="AN118" s="218" t="str">
        <f>IF(AN116="","",VLOOKUP(AN116,'シフト記号表（勤務時間帯）'!$C$6:$U$35,19,FALSE))</f>
        <v/>
      </c>
      <c r="AO118" s="219" t="str">
        <f>IF(AO116="","",VLOOKUP(AO116,'シフト記号表（勤務時間帯）'!$C$6:$U$35,19,FALSE))</f>
        <v/>
      </c>
      <c r="AP118" s="219" t="str">
        <f>IF(AP116="","",VLOOKUP(AP116,'シフト記号表（勤務時間帯）'!$C$6:$U$35,19,FALSE))</f>
        <v/>
      </c>
      <c r="AQ118" s="219" t="str">
        <f>IF(AQ116="","",VLOOKUP(AQ116,'シフト記号表（勤務時間帯）'!$C$6:$U$35,19,FALSE))</f>
        <v/>
      </c>
      <c r="AR118" s="219" t="str">
        <f>IF(AR116="","",VLOOKUP(AR116,'シフト記号表（勤務時間帯）'!$C$6:$U$35,19,FALSE))</f>
        <v/>
      </c>
      <c r="AS118" s="219" t="str">
        <f>IF(AS116="","",VLOOKUP(AS116,'シフト記号表（勤務時間帯）'!$C$6:$U$35,19,FALSE))</f>
        <v/>
      </c>
      <c r="AT118" s="220" t="str">
        <f>IF(AT116="","",VLOOKUP(AT116,'シフト記号表（勤務時間帯）'!$C$6:$U$35,19,FALSE))</f>
        <v/>
      </c>
      <c r="AU118" s="218" t="str">
        <f>IF(AU116="","",VLOOKUP(AU116,'シフト記号表（勤務時間帯）'!$C$6:$U$35,19,FALSE))</f>
        <v/>
      </c>
      <c r="AV118" s="219" t="str">
        <f>IF(AV116="","",VLOOKUP(AV116,'シフト記号表（勤務時間帯）'!$C$6:$U$35,19,FALSE))</f>
        <v/>
      </c>
      <c r="AW118" s="219" t="str">
        <f>IF(AW116="","",VLOOKUP(AW116,'シフト記号表（勤務時間帯）'!$C$6:$U$35,19,FALSE))</f>
        <v/>
      </c>
      <c r="AX118" s="656">
        <f>IF($BB$3="４週",SUM(S118:AT118),IF($BB$3="暦月",SUM(S118:AW118),""))</f>
        <v>0</v>
      </c>
      <c r="AY118" s="657"/>
      <c r="AZ118" s="658">
        <f>IF($BB$3="４週",AX118/4,IF($BB$3="暦月",'勤務表（職員14～100名用）'!AX118/('勤務表（職員14～100名用）'!#REF!/7),""))</f>
        <v>0</v>
      </c>
      <c r="BA118" s="659"/>
      <c r="BB118" s="702"/>
      <c r="BC118" s="606"/>
      <c r="BD118" s="606"/>
      <c r="BE118" s="606"/>
      <c r="BF118" s="607"/>
    </row>
    <row r="119" spans="2:58" ht="20.25" customHeight="1" x14ac:dyDescent="0.15">
      <c r="B119" s="686">
        <f>B116+1</f>
        <v>34</v>
      </c>
      <c r="C119" s="706"/>
      <c r="D119" s="707"/>
      <c r="E119" s="708"/>
      <c r="F119" s="110"/>
      <c r="G119" s="592"/>
      <c r="H119" s="595"/>
      <c r="I119" s="596"/>
      <c r="J119" s="596"/>
      <c r="K119" s="597"/>
      <c r="L119" s="599"/>
      <c r="M119" s="600"/>
      <c r="N119" s="600"/>
      <c r="O119" s="601"/>
      <c r="P119" s="608" t="s">
        <v>147</v>
      </c>
      <c r="Q119" s="609"/>
      <c r="R119" s="610"/>
      <c r="S119" s="212"/>
      <c r="T119" s="213"/>
      <c r="U119" s="213"/>
      <c r="V119" s="213"/>
      <c r="W119" s="213"/>
      <c r="X119" s="213"/>
      <c r="Y119" s="214"/>
      <c r="Z119" s="212"/>
      <c r="AA119" s="213"/>
      <c r="AB119" s="213"/>
      <c r="AC119" s="213"/>
      <c r="AD119" s="213"/>
      <c r="AE119" s="213"/>
      <c r="AF119" s="214"/>
      <c r="AG119" s="212"/>
      <c r="AH119" s="213"/>
      <c r="AI119" s="213"/>
      <c r="AJ119" s="213"/>
      <c r="AK119" s="213"/>
      <c r="AL119" s="213"/>
      <c r="AM119" s="214"/>
      <c r="AN119" s="212"/>
      <c r="AO119" s="213"/>
      <c r="AP119" s="213"/>
      <c r="AQ119" s="213"/>
      <c r="AR119" s="213"/>
      <c r="AS119" s="213"/>
      <c r="AT119" s="214"/>
      <c r="AU119" s="212"/>
      <c r="AV119" s="213"/>
      <c r="AW119" s="213"/>
      <c r="AX119" s="806"/>
      <c r="AY119" s="807"/>
      <c r="AZ119" s="808"/>
      <c r="BA119" s="809"/>
      <c r="BB119" s="641"/>
      <c r="BC119" s="600"/>
      <c r="BD119" s="600"/>
      <c r="BE119" s="600"/>
      <c r="BF119" s="601"/>
    </row>
    <row r="120" spans="2:58" ht="20.25" customHeight="1" x14ac:dyDescent="0.15">
      <c r="B120" s="686"/>
      <c r="C120" s="706"/>
      <c r="D120" s="707"/>
      <c r="E120" s="708"/>
      <c r="F120" s="102"/>
      <c r="G120" s="593"/>
      <c r="H120" s="598"/>
      <c r="I120" s="596"/>
      <c r="J120" s="596"/>
      <c r="K120" s="597"/>
      <c r="L120" s="602"/>
      <c r="M120" s="603"/>
      <c r="N120" s="603"/>
      <c r="O120" s="604"/>
      <c r="P120" s="646" t="s">
        <v>150</v>
      </c>
      <c r="Q120" s="647"/>
      <c r="R120" s="648"/>
      <c r="S120" s="215" t="str">
        <f>IF(S119="","",VLOOKUP(S119,'シフト記号表（勤務時間帯）'!$C$6:$K$35,9,FALSE))</f>
        <v/>
      </c>
      <c r="T120" s="216" t="str">
        <f>IF(T119="","",VLOOKUP(T119,'シフト記号表（勤務時間帯）'!$C$6:$K$35,9,FALSE))</f>
        <v/>
      </c>
      <c r="U120" s="216" t="str">
        <f>IF(U119="","",VLOOKUP(U119,'シフト記号表（勤務時間帯）'!$C$6:$K$35,9,FALSE))</f>
        <v/>
      </c>
      <c r="V120" s="216" t="str">
        <f>IF(V119="","",VLOOKUP(V119,'シフト記号表（勤務時間帯）'!$C$6:$K$35,9,FALSE))</f>
        <v/>
      </c>
      <c r="W120" s="216" t="str">
        <f>IF(W119="","",VLOOKUP(W119,'シフト記号表（勤務時間帯）'!$C$6:$K$35,9,FALSE))</f>
        <v/>
      </c>
      <c r="X120" s="216" t="str">
        <f>IF(X119="","",VLOOKUP(X119,'シフト記号表（勤務時間帯）'!$C$6:$K$35,9,FALSE))</f>
        <v/>
      </c>
      <c r="Y120" s="217" t="str">
        <f>IF(Y119="","",VLOOKUP(Y119,'シフト記号表（勤務時間帯）'!$C$6:$K$35,9,FALSE))</f>
        <v/>
      </c>
      <c r="Z120" s="215" t="str">
        <f>IF(Z119="","",VLOOKUP(Z119,'シフト記号表（勤務時間帯）'!$C$6:$K$35,9,FALSE))</f>
        <v/>
      </c>
      <c r="AA120" s="216" t="str">
        <f>IF(AA119="","",VLOOKUP(AA119,'シフト記号表（勤務時間帯）'!$C$6:$K$35,9,FALSE))</f>
        <v/>
      </c>
      <c r="AB120" s="216" t="str">
        <f>IF(AB119="","",VLOOKUP(AB119,'シフト記号表（勤務時間帯）'!$C$6:$K$35,9,FALSE))</f>
        <v/>
      </c>
      <c r="AC120" s="216" t="str">
        <f>IF(AC119="","",VLOOKUP(AC119,'シフト記号表（勤務時間帯）'!$C$6:$K$35,9,FALSE))</f>
        <v/>
      </c>
      <c r="AD120" s="216" t="str">
        <f>IF(AD119="","",VLOOKUP(AD119,'シフト記号表（勤務時間帯）'!$C$6:$K$35,9,FALSE))</f>
        <v/>
      </c>
      <c r="AE120" s="216" t="str">
        <f>IF(AE119="","",VLOOKUP(AE119,'シフト記号表（勤務時間帯）'!$C$6:$K$35,9,FALSE))</f>
        <v/>
      </c>
      <c r="AF120" s="217" t="str">
        <f>IF(AF119="","",VLOOKUP(AF119,'シフト記号表（勤務時間帯）'!$C$6:$K$35,9,FALSE))</f>
        <v/>
      </c>
      <c r="AG120" s="215" t="str">
        <f>IF(AG119="","",VLOOKUP(AG119,'シフト記号表（勤務時間帯）'!$C$6:$K$35,9,FALSE))</f>
        <v/>
      </c>
      <c r="AH120" s="216" t="str">
        <f>IF(AH119="","",VLOOKUP(AH119,'シフト記号表（勤務時間帯）'!$C$6:$K$35,9,FALSE))</f>
        <v/>
      </c>
      <c r="AI120" s="216" t="str">
        <f>IF(AI119="","",VLOOKUP(AI119,'シフト記号表（勤務時間帯）'!$C$6:$K$35,9,FALSE))</f>
        <v/>
      </c>
      <c r="AJ120" s="216" t="str">
        <f>IF(AJ119="","",VLOOKUP(AJ119,'シフト記号表（勤務時間帯）'!$C$6:$K$35,9,FALSE))</f>
        <v/>
      </c>
      <c r="AK120" s="216" t="str">
        <f>IF(AK119="","",VLOOKUP(AK119,'シフト記号表（勤務時間帯）'!$C$6:$K$35,9,FALSE))</f>
        <v/>
      </c>
      <c r="AL120" s="216" t="str">
        <f>IF(AL119="","",VLOOKUP(AL119,'シフト記号表（勤務時間帯）'!$C$6:$K$35,9,FALSE))</f>
        <v/>
      </c>
      <c r="AM120" s="217" t="str">
        <f>IF(AM119="","",VLOOKUP(AM119,'シフト記号表（勤務時間帯）'!$C$6:$K$35,9,FALSE))</f>
        <v/>
      </c>
      <c r="AN120" s="215" t="str">
        <f>IF(AN119="","",VLOOKUP(AN119,'シフト記号表（勤務時間帯）'!$C$6:$K$35,9,FALSE))</f>
        <v/>
      </c>
      <c r="AO120" s="216" t="str">
        <f>IF(AO119="","",VLOOKUP(AO119,'シフト記号表（勤務時間帯）'!$C$6:$K$35,9,FALSE))</f>
        <v/>
      </c>
      <c r="AP120" s="216" t="str">
        <f>IF(AP119="","",VLOOKUP(AP119,'シフト記号表（勤務時間帯）'!$C$6:$K$35,9,FALSE))</f>
        <v/>
      </c>
      <c r="AQ120" s="216" t="str">
        <f>IF(AQ119="","",VLOOKUP(AQ119,'シフト記号表（勤務時間帯）'!$C$6:$K$35,9,FALSE))</f>
        <v/>
      </c>
      <c r="AR120" s="216" t="str">
        <f>IF(AR119="","",VLOOKUP(AR119,'シフト記号表（勤務時間帯）'!$C$6:$K$35,9,FALSE))</f>
        <v/>
      </c>
      <c r="AS120" s="216" t="str">
        <f>IF(AS119="","",VLOOKUP(AS119,'シフト記号表（勤務時間帯）'!$C$6:$K$35,9,FALSE))</f>
        <v/>
      </c>
      <c r="AT120" s="217" t="str">
        <f>IF(AT119="","",VLOOKUP(AT119,'シフト記号表（勤務時間帯）'!$C$6:$K$35,9,FALSE))</f>
        <v/>
      </c>
      <c r="AU120" s="215" t="str">
        <f>IF(AU119="","",VLOOKUP(AU119,'シフト記号表（勤務時間帯）'!$C$6:$K$35,9,FALSE))</f>
        <v/>
      </c>
      <c r="AV120" s="216" t="str">
        <f>IF(AV119="","",VLOOKUP(AV119,'シフト記号表（勤務時間帯）'!$C$6:$K$35,9,FALSE))</f>
        <v/>
      </c>
      <c r="AW120" s="216" t="str">
        <f>IF(AW119="","",VLOOKUP(AW119,'シフト記号表（勤務時間帯）'!$C$6:$K$35,9,FALSE))</f>
        <v/>
      </c>
      <c r="AX120" s="649">
        <f>IF($BB$3="４週",SUM(S120:AT120),IF($BB$3="暦月",SUM(S120:AW120),""))</f>
        <v>0</v>
      </c>
      <c r="AY120" s="650"/>
      <c r="AZ120" s="651">
        <f>IF($BB$3="４週",AX120/4,IF($BB$3="暦月",'勤務表（職員14～100名用）'!AX120/('勤務表（職員14～100名用）'!#REF!/7),""))</f>
        <v>0</v>
      </c>
      <c r="BA120" s="652"/>
      <c r="BB120" s="642"/>
      <c r="BC120" s="603"/>
      <c r="BD120" s="603"/>
      <c r="BE120" s="603"/>
      <c r="BF120" s="604"/>
    </row>
    <row r="121" spans="2:58" ht="20.25" customHeight="1" x14ac:dyDescent="0.15">
      <c r="B121" s="686"/>
      <c r="C121" s="709"/>
      <c r="D121" s="710"/>
      <c r="E121" s="711"/>
      <c r="F121" s="221">
        <f>C119</f>
        <v>0</v>
      </c>
      <c r="G121" s="594"/>
      <c r="H121" s="598"/>
      <c r="I121" s="596"/>
      <c r="J121" s="596"/>
      <c r="K121" s="597"/>
      <c r="L121" s="605"/>
      <c r="M121" s="606"/>
      <c r="N121" s="606"/>
      <c r="O121" s="607"/>
      <c r="P121" s="683" t="s">
        <v>151</v>
      </c>
      <c r="Q121" s="684"/>
      <c r="R121" s="685"/>
      <c r="S121" s="218" t="str">
        <f>IF(S119="","",VLOOKUP(S119,'シフト記号表（勤務時間帯）'!$C$6:$U$35,19,FALSE))</f>
        <v/>
      </c>
      <c r="T121" s="219" t="str">
        <f>IF(T119="","",VLOOKUP(T119,'シフト記号表（勤務時間帯）'!$C$6:$U$35,19,FALSE))</f>
        <v/>
      </c>
      <c r="U121" s="219" t="str">
        <f>IF(U119="","",VLOOKUP(U119,'シフト記号表（勤務時間帯）'!$C$6:$U$35,19,FALSE))</f>
        <v/>
      </c>
      <c r="V121" s="219" t="str">
        <f>IF(V119="","",VLOOKUP(V119,'シフト記号表（勤務時間帯）'!$C$6:$U$35,19,FALSE))</f>
        <v/>
      </c>
      <c r="W121" s="219" t="str">
        <f>IF(W119="","",VLOOKUP(W119,'シフト記号表（勤務時間帯）'!$C$6:$U$35,19,FALSE))</f>
        <v/>
      </c>
      <c r="X121" s="219" t="str">
        <f>IF(X119="","",VLOOKUP(X119,'シフト記号表（勤務時間帯）'!$C$6:$U$35,19,FALSE))</f>
        <v/>
      </c>
      <c r="Y121" s="220" t="str">
        <f>IF(Y119="","",VLOOKUP(Y119,'シフト記号表（勤務時間帯）'!$C$6:$U$35,19,FALSE))</f>
        <v/>
      </c>
      <c r="Z121" s="218" t="str">
        <f>IF(Z119="","",VLOOKUP(Z119,'シフト記号表（勤務時間帯）'!$C$6:$U$35,19,FALSE))</f>
        <v/>
      </c>
      <c r="AA121" s="219" t="str">
        <f>IF(AA119="","",VLOOKUP(AA119,'シフト記号表（勤務時間帯）'!$C$6:$U$35,19,FALSE))</f>
        <v/>
      </c>
      <c r="AB121" s="219" t="str">
        <f>IF(AB119="","",VLOOKUP(AB119,'シフト記号表（勤務時間帯）'!$C$6:$U$35,19,FALSE))</f>
        <v/>
      </c>
      <c r="AC121" s="219" t="str">
        <f>IF(AC119="","",VLOOKUP(AC119,'シフト記号表（勤務時間帯）'!$C$6:$U$35,19,FALSE))</f>
        <v/>
      </c>
      <c r="AD121" s="219" t="str">
        <f>IF(AD119="","",VLOOKUP(AD119,'シフト記号表（勤務時間帯）'!$C$6:$U$35,19,FALSE))</f>
        <v/>
      </c>
      <c r="AE121" s="219" t="str">
        <f>IF(AE119="","",VLOOKUP(AE119,'シフト記号表（勤務時間帯）'!$C$6:$U$35,19,FALSE))</f>
        <v/>
      </c>
      <c r="AF121" s="220" t="str">
        <f>IF(AF119="","",VLOOKUP(AF119,'シフト記号表（勤務時間帯）'!$C$6:$U$35,19,FALSE))</f>
        <v/>
      </c>
      <c r="AG121" s="218" t="str">
        <f>IF(AG119="","",VLOOKUP(AG119,'シフト記号表（勤務時間帯）'!$C$6:$U$35,19,FALSE))</f>
        <v/>
      </c>
      <c r="AH121" s="219" t="str">
        <f>IF(AH119="","",VLOOKUP(AH119,'シフト記号表（勤務時間帯）'!$C$6:$U$35,19,FALSE))</f>
        <v/>
      </c>
      <c r="AI121" s="219" t="str">
        <f>IF(AI119="","",VLOOKUP(AI119,'シフト記号表（勤務時間帯）'!$C$6:$U$35,19,FALSE))</f>
        <v/>
      </c>
      <c r="AJ121" s="219" t="str">
        <f>IF(AJ119="","",VLOOKUP(AJ119,'シフト記号表（勤務時間帯）'!$C$6:$U$35,19,FALSE))</f>
        <v/>
      </c>
      <c r="AK121" s="219" t="str">
        <f>IF(AK119="","",VLOOKUP(AK119,'シフト記号表（勤務時間帯）'!$C$6:$U$35,19,FALSE))</f>
        <v/>
      </c>
      <c r="AL121" s="219" t="str">
        <f>IF(AL119="","",VLOOKUP(AL119,'シフト記号表（勤務時間帯）'!$C$6:$U$35,19,FALSE))</f>
        <v/>
      </c>
      <c r="AM121" s="220" t="str">
        <f>IF(AM119="","",VLOOKUP(AM119,'シフト記号表（勤務時間帯）'!$C$6:$U$35,19,FALSE))</f>
        <v/>
      </c>
      <c r="AN121" s="218" t="str">
        <f>IF(AN119="","",VLOOKUP(AN119,'シフト記号表（勤務時間帯）'!$C$6:$U$35,19,FALSE))</f>
        <v/>
      </c>
      <c r="AO121" s="219" t="str">
        <f>IF(AO119="","",VLOOKUP(AO119,'シフト記号表（勤務時間帯）'!$C$6:$U$35,19,FALSE))</f>
        <v/>
      </c>
      <c r="AP121" s="219" t="str">
        <f>IF(AP119="","",VLOOKUP(AP119,'シフト記号表（勤務時間帯）'!$C$6:$U$35,19,FALSE))</f>
        <v/>
      </c>
      <c r="AQ121" s="219" t="str">
        <f>IF(AQ119="","",VLOOKUP(AQ119,'シフト記号表（勤務時間帯）'!$C$6:$U$35,19,FALSE))</f>
        <v/>
      </c>
      <c r="AR121" s="219" t="str">
        <f>IF(AR119="","",VLOOKUP(AR119,'シフト記号表（勤務時間帯）'!$C$6:$U$35,19,FALSE))</f>
        <v/>
      </c>
      <c r="AS121" s="219" t="str">
        <f>IF(AS119="","",VLOOKUP(AS119,'シフト記号表（勤務時間帯）'!$C$6:$U$35,19,FALSE))</f>
        <v/>
      </c>
      <c r="AT121" s="220" t="str">
        <f>IF(AT119="","",VLOOKUP(AT119,'シフト記号表（勤務時間帯）'!$C$6:$U$35,19,FALSE))</f>
        <v/>
      </c>
      <c r="AU121" s="218" t="str">
        <f>IF(AU119="","",VLOOKUP(AU119,'シフト記号表（勤務時間帯）'!$C$6:$U$35,19,FALSE))</f>
        <v/>
      </c>
      <c r="AV121" s="219" t="str">
        <f>IF(AV119="","",VLOOKUP(AV119,'シフト記号表（勤務時間帯）'!$C$6:$U$35,19,FALSE))</f>
        <v/>
      </c>
      <c r="AW121" s="219" t="str">
        <f>IF(AW119="","",VLOOKUP(AW119,'シフト記号表（勤務時間帯）'!$C$6:$U$35,19,FALSE))</f>
        <v/>
      </c>
      <c r="AX121" s="656">
        <f>IF($BB$3="４週",SUM(S121:AT121),IF($BB$3="暦月",SUM(S121:AW121),""))</f>
        <v>0</v>
      </c>
      <c r="AY121" s="657"/>
      <c r="AZ121" s="658">
        <f>IF($BB$3="４週",AX121/4,IF($BB$3="暦月",'勤務表（職員14～100名用）'!AX121/('勤務表（職員14～100名用）'!#REF!/7),""))</f>
        <v>0</v>
      </c>
      <c r="BA121" s="659"/>
      <c r="BB121" s="702"/>
      <c r="BC121" s="606"/>
      <c r="BD121" s="606"/>
      <c r="BE121" s="606"/>
      <c r="BF121" s="607"/>
    </row>
    <row r="122" spans="2:58" ht="20.25" customHeight="1" x14ac:dyDescent="0.15">
      <c r="B122" s="686">
        <f>B119+1</f>
        <v>35</v>
      </c>
      <c r="C122" s="706"/>
      <c r="D122" s="707"/>
      <c r="E122" s="708"/>
      <c r="F122" s="110"/>
      <c r="G122" s="592"/>
      <c r="H122" s="595"/>
      <c r="I122" s="596"/>
      <c r="J122" s="596"/>
      <c r="K122" s="597"/>
      <c r="L122" s="599"/>
      <c r="M122" s="600"/>
      <c r="N122" s="600"/>
      <c r="O122" s="601"/>
      <c r="P122" s="608" t="s">
        <v>147</v>
      </c>
      <c r="Q122" s="609"/>
      <c r="R122" s="610"/>
      <c r="S122" s="212"/>
      <c r="T122" s="213"/>
      <c r="U122" s="213"/>
      <c r="V122" s="213"/>
      <c r="W122" s="213"/>
      <c r="X122" s="213"/>
      <c r="Y122" s="214"/>
      <c r="Z122" s="212"/>
      <c r="AA122" s="213"/>
      <c r="AB122" s="213"/>
      <c r="AC122" s="213"/>
      <c r="AD122" s="213"/>
      <c r="AE122" s="213"/>
      <c r="AF122" s="214"/>
      <c r="AG122" s="212"/>
      <c r="AH122" s="213"/>
      <c r="AI122" s="213"/>
      <c r="AJ122" s="213"/>
      <c r="AK122" s="213"/>
      <c r="AL122" s="213"/>
      <c r="AM122" s="214"/>
      <c r="AN122" s="212"/>
      <c r="AO122" s="213"/>
      <c r="AP122" s="213"/>
      <c r="AQ122" s="213"/>
      <c r="AR122" s="213"/>
      <c r="AS122" s="213"/>
      <c r="AT122" s="214"/>
      <c r="AU122" s="212"/>
      <c r="AV122" s="213"/>
      <c r="AW122" s="213"/>
      <c r="AX122" s="806"/>
      <c r="AY122" s="807"/>
      <c r="AZ122" s="808"/>
      <c r="BA122" s="809"/>
      <c r="BB122" s="641"/>
      <c r="BC122" s="600"/>
      <c r="BD122" s="600"/>
      <c r="BE122" s="600"/>
      <c r="BF122" s="601"/>
    </row>
    <row r="123" spans="2:58" ht="20.25" customHeight="1" x14ac:dyDescent="0.15">
      <c r="B123" s="686"/>
      <c r="C123" s="706"/>
      <c r="D123" s="707"/>
      <c r="E123" s="708"/>
      <c r="F123" s="102"/>
      <c r="G123" s="593"/>
      <c r="H123" s="598"/>
      <c r="I123" s="596"/>
      <c r="J123" s="596"/>
      <c r="K123" s="597"/>
      <c r="L123" s="602"/>
      <c r="M123" s="603"/>
      <c r="N123" s="603"/>
      <c r="O123" s="604"/>
      <c r="P123" s="646" t="s">
        <v>150</v>
      </c>
      <c r="Q123" s="647"/>
      <c r="R123" s="648"/>
      <c r="S123" s="215" t="str">
        <f>IF(S122="","",VLOOKUP(S122,'シフト記号表（勤務時間帯）'!$C$6:$K$35,9,FALSE))</f>
        <v/>
      </c>
      <c r="T123" s="216" t="str">
        <f>IF(T122="","",VLOOKUP(T122,'シフト記号表（勤務時間帯）'!$C$6:$K$35,9,FALSE))</f>
        <v/>
      </c>
      <c r="U123" s="216" t="str">
        <f>IF(U122="","",VLOOKUP(U122,'シフト記号表（勤務時間帯）'!$C$6:$K$35,9,FALSE))</f>
        <v/>
      </c>
      <c r="V123" s="216" t="str">
        <f>IF(V122="","",VLOOKUP(V122,'シフト記号表（勤務時間帯）'!$C$6:$K$35,9,FALSE))</f>
        <v/>
      </c>
      <c r="W123" s="216" t="str">
        <f>IF(W122="","",VLOOKUP(W122,'シフト記号表（勤務時間帯）'!$C$6:$K$35,9,FALSE))</f>
        <v/>
      </c>
      <c r="X123" s="216" t="str">
        <f>IF(X122="","",VLOOKUP(X122,'シフト記号表（勤務時間帯）'!$C$6:$K$35,9,FALSE))</f>
        <v/>
      </c>
      <c r="Y123" s="217" t="str">
        <f>IF(Y122="","",VLOOKUP(Y122,'シフト記号表（勤務時間帯）'!$C$6:$K$35,9,FALSE))</f>
        <v/>
      </c>
      <c r="Z123" s="215" t="str">
        <f>IF(Z122="","",VLOOKUP(Z122,'シフト記号表（勤務時間帯）'!$C$6:$K$35,9,FALSE))</f>
        <v/>
      </c>
      <c r="AA123" s="216" t="str">
        <f>IF(AA122="","",VLOOKUP(AA122,'シフト記号表（勤務時間帯）'!$C$6:$K$35,9,FALSE))</f>
        <v/>
      </c>
      <c r="AB123" s="216" t="str">
        <f>IF(AB122="","",VLOOKUP(AB122,'シフト記号表（勤務時間帯）'!$C$6:$K$35,9,FALSE))</f>
        <v/>
      </c>
      <c r="AC123" s="216" t="str">
        <f>IF(AC122="","",VLOOKUP(AC122,'シフト記号表（勤務時間帯）'!$C$6:$K$35,9,FALSE))</f>
        <v/>
      </c>
      <c r="AD123" s="216" t="str">
        <f>IF(AD122="","",VLOOKUP(AD122,'シフト記号表（勤務時間帯）'!$C$6:$K$35,9,FALSE))</f>
        <v/>
      </c>
      <c r="AE123" s="216" t="str">
        <f>IF(AE122="","",VLOOKUP(AE122,'シフト記号表（勤務時間帯）'!$C$6:$K$35,9,FALSE))</f>
        <v/>
      </c>
      <c r="AF123" s="217" t="str">
        <f>IF(AF122="","",VLOOKUP(AF122,'シフト記号表（勤務時間帯）'!$C$6:$K$35,9,FALSE))</f>
        <v/>
      </c>
      <c r="AG123" s="215" t="str">
        <f>IF(AG122="","",VLOOKUP(AG122,'シフト記号表（勤務時間帯）'!$C$6:$K$35,9,FALSE))</f>
        <v/>
      </c>
      <c r="AH123" s="216" t="str">
        <f>IF(AH122="","",VLOOKUP(AH122,'シフト記号表（勤務時間帯）'!$C$6:$K$35,9,FALSE))</f>
        <v/>
      </c>
      <c r="AI123" s="216" t="str">
        <f>IF(AI122="","",VLOOKUP(AI122,'シフト記号表（勤務時間帯）'!$C$6:$K$35,9,FALSE))</f>
        <v/>
      </c>
      <c r="AJ123" s="216" t="str">
        <f>IF(AJ122="","",VLOOKUP(AJ122,'シフト記号表（勤務時間帯）'!$C$6:$K$35,9,FALSE))</f>
        <v/>
      </c>
      <c r="AK123" s="216" t="str">
        <f>IF(AK122="","",VLOOKUP(AK122,'シフト記号表（勤務時間帯）'!$C$6:$K$35,9,FALSE))</f>
        <v/>
      </c>
      <c r="AL123" s="216" t="str">
        <f>IF(AL122="","",VLOOKUP(AL122,'シフト記号表（勤務時間帯）'!$C$6:$K$35,9,FALSE))</f>
        <v/>
      </c>
      <c r="AM123" s="217" t="str">
        <f>IF(AM122="","",VLOOKUP(AM122,'シフト記号表（勤務時間帯）'!$C$6:$K$35,9,FALSE))</f>
        <v/>
      </c>
      <c r="AN123" s="215" t="str">
        <f>IF(AN122="","",VLOOKUP(AN122,'シフト記号表（勤務時間帯）'!$C$6:$K$35,9,FALSE))</f>
        <v/>
      </c>
      <c r="AO123" s="216" t="str">
        <f>IF(AO122="","",VLOOKUP(AO122,'シフト記号表（勤務時間帯）'!$C$6:$K$35,9,FALSE))</f>
        <v/>
      </c>
      <c r="AP123" s="216" t="str">
        <f>IF(AP122="","",VLOOKUP(AP122,'シフト記号表（勤務時間帯）'!$C$6:$K$35,9,FALSE))</f>
        <v/>
      </c>
      <c r="AQ123" s="216" t="str">
        <f>IF(AQ122="","",VLOOKUP(AQ122,'シフト記号表（勤務時間帯）'!$C$6:$K$35,9,FALSE))</f>
        <v/>
      </c>
      <c r="AR123" s="216" t="str">
        <f>IF(AR122="","",VLOOKUP(AR122,'シフト記号表（勤務時間帯）'!$C$6:$K$35,9,FALSE))</f>
        <v/>
      </c>
      <c r="AS123" s="216" t="str">
        <f>IF(AS122="","",VLOOKUP(AS122,'シフト記号表（勤務時間帯）'!$C$6:$K$35,9,FALSE))</f>
        <v/>
      </c>
      <c r="AT123" s="217" t="str">
        <f>IF(AT122="","",VLOOKUP(AT122,'シフト記号表（勤務時間帯）'!$C$6:$K$35,9,FALSE))</f>
        <v/>
      </c>
      <c r="AU123" s="215" t="str">
        <f>IF(AU122="","",VLOOKUP(AU122,'シフト記号表（勤務時間帯）'!$C$6:$K$35,9,FALSE))</f>
        <v/>
      </c>
      <c r="AV123" s="216" t="str">
        <f>IF(AV122="","",VLOOKUP(AV122,'シフト記号表（勤務時間帯）'!$C$6:$K$35,9,FALSE))</f>
        <v/>
      </c>
      <c r="AW123" s="216" t="str">
        <f>IF(AW122="","",VLOOKUP(AW122,'シフト記号表（勤務時間帯）'!$C$6:$K$35,9,FALSE))</f>
        <v/>
      </c>
      <c r="AX123" s="649">
        <f>IF($BB$3="４週",SUM(S123:AT123),IF($BB$3="暦月",SUM(S123:AW123),""))</f>
        <v>0</v>
      </c>
      <c r="AY123" s="650"/>
      <c r="AZ123" s="651">
        <f>IF($BB$3="４週",AX123/4,IF($BB$3="暦月",'勤務表（職員14～100名用）'!AX123/('勤務表（職員14～100名用）'!#REF!/7),""))</f>
        <v>0</v>
      </c>
      <c r="BA123" s="652"/>
      <c r="BB123" s="642"/>
      <c r="BC123" s="603"/>
      <c r="BD123" s="603"/>
      <c r="BE123" s="603"/>
      <c r="BF123" s="604"/>
    </row>
    <row r="124" spans="2:58" ht="20.25" customHeight="1" x14ac:dyDescent="0.15">
      <c r="B124" s="686"/>
      <c r="C124" s="709"/>
      <c r="D124" s="710"/>
      <c r="E124" s="711"/>
      <c r="F124" s="221">
        <f>C122</f>
        <v>0</v>
      </c>
      <c r="G124" s="594"/>
      <c r="H124" s="598"/>
      <c r="I124" s="596"/>
      <c r="J124" s="596"/>
      <c r="K124" s="597"/>
      <c r="L124" s="605"/>
      <c r="M124" s="606"/>
      <c r="N124" s="606"/>
      <c r="O124" s="607"/>
      <c r="P124" s="683" t="s">
        <v>151</v>
      </c>
      <c r="Q124" s="684"/>
      <c r="R124" s="685"/>
      <c r="S124" s="218" t="str">
        <f>IF(S122="","",VLOOKUP(S122,'シフト記号表（勤務時間帯）'!$C$6:$U$35,19,FALSE))</f>
        <v/>
      </c>
      <c r="T124" s="219" t="str">
        <f>IF(T122="","",VLOOKUP(T122,'シフト記号表（勤務時間帯）'!$C$6:$U$35,19,FALSE))</f>
        <v/>
      </c>
      <c r="U124" s="219" t="str">
        <f>IF(U122="","",VLOOKUP(U122,'シフト記号表（勤務時間帯）'!$C$6:$U$35,19,FALSE))</f>
        <v/>
      </c>
      <c r="V124" s="219" t="str">
        <f>IF(V122="","",VLOOKUP(V122,'シフト記号表（勤務時間帯）'!$C$6:$U$35,19,FALSE))</f>
        <v/>
      </c>
      <c r="W124" s="219" t="str">
        <f>IF(W122="","",VLOOKUP(W122,'シフト記号表（勤務時間帯）'!$C$6:$U$35,19,FALSE))</f>
        <v/>
      </c>
      <c r="X124" s="219" t="str">
        <f>IF(X122="","",VLOOKUP(X122,'シフト記号表（勤務時間帯）'!$C$6:$U$35,19,FALSE))</f>
        <v/>
      </c>
      <c r="Y124" s="220" t="str">
        <f>IF(Y122="","",VLOOKUP(Y122,'シフト記号表（勤務時間帯）'!$C$6:$U$35,19,FALSE))</f>
        <v/>
      </c>
      <c r="Z124" s="218" t="str">
        <f>IF(Z122="","",VLOOKUP(Z122,'シフト記号表（勤務時間帯）'!$C$6:$U$35,19,FALSE))</f>
        <v/>
      </c>
      <c r="AA124" s="219" t="str">
        <f>IF(AA122="","",VLOOKUP(AA122,'シフト記号表（勤務時間帯）'!$C$6:$U$35,19,FALSE))</f>
        <v/>
      </c>
      <c r="AB124" s="219" t="str">
        <f>IF(AB122="","",VLOOKUP(AB122,'シフト記号表（勤務時間帯）'!$C$6:$U$35,19,FALSE))</f>
        <v/>
      </c>
      <c r="AC124" s="219" t="str">
        <f>IF(AC122="","",VLOOKUP(AC122,'シフト記号表（勤務時間帯）'!$C$6:$U$35,19,FALSE))</f>
        <v/>
      </c>
      <c r="AD124" s="219" t="str">
        <f>IF(AD122="","",VLOOKUP(AD122,'シフト記号表（勤務時間帯）'!$C$6:$U$35,19,FALSE))</f>
        <v/>
      </c>
      <c r="AE124" s="219" t="str">
        <f>IF(AE122="","",VLOOKUP(AE122,'シフト記号表（勤務時間帯）'!$C$6:$U$35,19,FALSE))</f>
        <v/>
      </c>
      <c r="AF124" s="220" t="str">
        <f>IF(AF122="","",VLOOKUP(AF122,'シフト記号表（勤務時間帯）'!$C$6:$U$35,19,FALSE))</f>
        <v/>
      </c>
      <c r="AG124" s="218" t="str">
        <f>IF(AG122="","",VLOOKUP(AG122,'シフト記号表（勤務時間帯）'!$C$6:$U$35,19,FALSE))</f>
        <v/>
      </c>
      <c r="AH124" s="219" t="str">
        <f>IF(AH122="","",VLOOKUP(AH122,'シフト記号表（勤務時間帯）'!$C$6:$U$35,19,FALSE))</f>
        <v/>
      </c>
      <c r="AI124" s="219" t="str">
        <f>IF(AI122="","",VLOOKUP(AI122,'シフト記号表（勤務時間帯）'!$C$6:$U$35,19,FALSE))</f>
        <v/>
      </c>
      <c r="AJ124" s="219" t="str">
        <f>IF(AJ122="","",VLOOKUP(AJ122,'シフト記号表（勤務時間帯）'!$C$6:$U$35,19,FALSE))</f>
        <v/>
      </c>
      <c r="AK124" s="219" t="str">
        <f>IF(AK122="","",VLOOKUP(AK122,'シフト記号表（勤務時間帯）'!$C$6:$U$35,19,FALSE))</f>
        <v/>
      </c>
      <c r="AL124" s="219" t="str">
        <f>IF(AL122="","",VLOOKUP(AL122,'シフト記号表（勤務時間帯）'!$C$6:$U$35,19,FALSE))</f>
        <v/>
      </c>
      <c r="AM124" s="220" t="str">
        <f>IF(AM122="","",VLOOKUP(AM122,'シフト記号表（勤務時間帯）'!$C$6:$U$35,19,FALSE))</f>
        <v/>
      </c>
      <c r="AN124" s="218" t="str">
        <f>IF(AN122="","",VLOOKUP(AN122,'シフト記号表（勤務時間帯）'!$C$6:$U$35,19,FALSE))</f>
        <v/>
      </c>
      <c r="AO124" s="219" t="str">
        <f>IF(AO122="","",VLOOKUP(AO122,'シフト記号表（勤務時間帯）'!$C$6:$U$35,19,FALSE))</f>
        <v/>
      </c>
      <c r="AP124" s="219" t="str">
        <f>IF(AP122="","",VLOOKUP(AP122,'シフト記号表（勤務時間帯）'!$C$6:$U$35,19,FALSE))</f>
        <v/>
      </c>
      <c r="AQ124" s="219" t="str">
        <f>IF(AQ122="","",VLOOKUP(AQ122,'シフト記号表（勤務時間帯）'!$C$6:$U$35,19,FALSE))</f>
        <v/>
      </c>
      <c r="AR124" s="219" t="str">
        <f>IF(AR122="","",VLOOKUP(AR122,'シフト記号表（勤務時間帯）'!$C$6:$U$35,19,FALSE))</f>
        <v/>
      </c>
      <c r="AS124" s="219" t="str">
        <f>IF(AS122="","",VLOOKUP(AS122,'シフト記号表（勤務時間帯）'!$C$6:$U$35,19,FALSE))</f>
        <v/>
      </c>
      <c r="AT124" s="220" t="str">
        <f>IF(AT122="","",VLOOKUP(AT122,'シフト記号表（勤務時間帯）'!$C$6:$U$35,19,FALSE))</f>
        <v/>
      </c>
      <c r="AU124" s="218" t="str">
        <f>IF(AU122="","",VLOOKUP(AU122,'シフト記号表（勤務時間帯）'!$C$6:$U$35,19,FALSE))</f>
        <v/>
      </c>
      <c r="AV124" s="219" t="str">
        <f>IF(AV122="","",VLOOKUP(AV122,'シフト記号表（勤務時間帯）'!$C$6:$U$35,19,FALSE))</f>
        <v/>
      </c>
      <c r="AW124" s="219" t="str">
        <f>IF(AW122="","",VLOOKUP(AW122,'シフト記号表（勤務時間帯）'!$C$6:$U$35,19,FALSE))</f>
        <v/>
      </c>
      <c r="AX124" s="656">
        <f>IF($BB$3="４週",SUM(S124:AT124),IF($BB$3="暦月",SUM(S124:AW124),""))</f>
        <v>0</v>
      </c>
      <c r="AY124" s="657"/>
      <c r="AZ124" s="658">
        <f>IF($BB$3="４週",AX124/4,IF($BB$3="暦月",'勤務表（職員14～100名用）'!AX124/('勤務表（職員14～100名用）'!#REF!/7),""))</f>
        <v>0</v>
      </c>
      <c r="BA124" s="659"/>
      <c r="BB124" s="702"/>
      <c r="BC124" s="606"/>
      <c r="BD124" s="606"/>
      <c r="BE124" s="606"/>
      <c r="BF124" s="607"/>
    </row>
    <row r="125" spans="2:58" ht="20.25" customHeight="1" x14ac:dyDescent="0.15">
      <c r="B125" s="686">
        <f>B122+1</f>
        <v>36</v>
      </c>
      <c r="C125" s="706"/>
      <c r="D125" s="707"/>
      <c r="E125" s="708"/>
      <c r="F125" s="110"/>
      <c r="G125" s="592"/>
      <c r="H125" s="595"/>
      <c r="I125" s="596"/>
      <c r="J125" s="596"/>
      <c r="K125" s="597"/>
      <c r="L125" s="599"/>
      <c r="M125" s="600"/>
      <c r="N125" s="600"/>
      <c r="O125" s="601"/>
      <c r="P125" s="608" t="s">
        <v>147</v>
      </c>
      <c r="Q125" s="609"/>
      <c r="R125" s="610"/>
      <c r="S125" s="212"/>
      <c r="T125" s="213"/>
      <c r="U125" s="213"/>
      <c r="V125" s="213"/>
      <c r="W125" s="213"/>
      <c r="X125" s="213"/>
      <c r="Y125" s="214"/>
      <c r="Z125" s="212"/>
      <c r="AA125" s="213"/>
      <c r="AB125" s="213"/>
      <c r="AC125" s="213"/>
      <c r="AD125" s="213"/>
      <c r="AE125" s="213"/>
      <c r="AF125" s="214"/>
      <c r="AG125" s="212"/>
      <c r="AH125" s="213"/>
      <c r="AI125" s="213"/>
      <c r="AJ125" s="213"/>
      <c r="AK125" s="213"/>
      <c r="AL125" s="213"/>
      <c r="AM125" s="214"/>
      <c r="AN125" s="212"/>
      <c r="AO125" s="213"/>
      <c r="AP125" s="213"/>
      <c r="AQ125" s="213"/>
      <c r="AR125" s="213"/>
      <c r="AS125" s="213"/>
      <c r="AT125" s="214"/>
      <c r="AU125" s="212"/>
      <c r="AV125" s="213"/>
      <c r="AW125" s="213"/>
      <c r="AX125" s="806"/>
      <c r="AY125" s="807"/>
      <c r="AZ125" s="808"/>
      <c r="BA125" s="809"/>
      <c r="BB125" s="641"/>
      <c r="BC125" s="600"/>
      <c r="BD125" s="600"/>
      <c r="BE125" s="600"/>
      <c r="BF125" s="601"/>
    </row>
    <row r="126" spans="2:58" ht="20.25" customHeight="1" x14ac:dyDescent="0.15">
      <c r="B126" s="686"/>
      <c r="C126" s="706"/>
      <c r="D126" s="707"/>
      <c r="E126" s="708"/>
      <c r="F126" s="102"/>
      <c r="G126" s="593"/>
      <c r="H126" s="598"/>
      <c r="I126" s="596"/>
      <c r="J126" s="596"/>
      <c r="K126" s="597"/>
      <c r="L126" s="602"/>
      <c r="M126" s="603"/>
      <c r="N126" s="603"/>
      <c r="O126" s="604"/>
      <c r="P126" s="646" t="s">
        <v>150</v>
      </c>
      <c r="Q126" s="647"/>
      <c r="R126" s="648"/>
      <c r="S126" s="215" t="str">
        <f>IF(S125="","",VLOOKUP(S125,'シフト記号表（勤務時間帯）'!$C$6:$K$35,9,FALSE))</f>
        <v/>
      </c>
      <c r="T126" s="216" t="str">
        <f>IF(T125="","",VLOOKUP(T125,'シフト記号表（勤務時間帯）'!$C$6:$K$35,9,FALSE))</f>
        <v/>
      </c>
      <c r="U126" s="216" t="str">
        <f>IF(U125="","",VLOOKUP(U125,'シフト記号表（勤務時間帯）'!$C$6:$K$35,9,FALSE))</f>
        <v/>
      </c>
      <c r="V126" s="216" t="str">
        <f>IF(V125="","",VLOOKUP(V125,'シフト記号表（勤務時間帯）'!$C$6:$K$35,9,FALSE))</f>
        <v/>
      </c>
      <c r="W126" s="216" t="str">
        <f>IF(W125="","",VLOOKUP(W125,'シフト記号表（勤務時間帯）'!$C$6:$K$35,9,FALSE))</f>
        <v/>
      </c>
      <c r="X126" s="216" t="str">
        <f>IF(X125="","",VLOOKUP(X125,'シフト記号表（勤務時間帯）'!$C$6:$K$35,9,FALSE))</f>
        <v/>
      </c>
      <c r="Y126" s="217" t="str">
        <f>IF(Y125="","",VLOOKUP(Y125,'シフト記号表（勤務時間帯）'!$C$6:$K$35,9,FALSE))</f>
        <v/>
      </c>
      <c r="Z126" s="215" t="str">
        <f>IF(Z125="","",VLOOKUP(Z125,'シフト記号表（勤務時間帯）'!$C$6:$K$35,9,FALSE))</f>
        <v/>
      </c>
      <c r="AA126" s="216" t="str">
        <f>IF(AA125="","",VLOOKUP(AA125,'シフト記号表（勤務時間帯）'!$C$6:$K$35,9,FALSE))</f>
        <v/>
      </c>
      <c r="AB126" s="216" t="str">
        <f>IF(AB125="","",VLOOKUP(AB125,'シフト記号表（勤務時間帯）'!$C$6:$K$35,9,FALSE))</f>
        <v/>
      </c>
      <c r="AC126" s="216" t="str">
        <f>IF(AC125="","",VLOOKUP(AC125,'シフト記号表（勤務時間帯）'!$C$6:$K$35,9,FALSE))</f>
        <v/>
      </c>
      <c r="AD126" s="216" t="str">
        <f>IF(AD125="","",VLOOKUP(AD125,'シフト記号表（勤務時間帯）'!$C$6:$K$35,9,FALSE))</f>
        <v/>
      </c>
      <c r="AE126" s="216" t="str">
        <f>IF(AE125="","",VLOOKUP(AE125,'シフト記号表（勤務時間帯）'!$C$6:$K$35,9,FALSE))</f>
        <v/>
      </c>
      <c r="AF126" s="217" t="str">
        <f>IF(AF125="","",VLOOKUP(AF125,'シフト記号表（勤務時間帯）'!$C$6:$K$35,9,FALSE))</f>
        <v/>
      </c>
      <c r="AG126" s="215" t="str">
        <f>IF(AG125="","",VLOOKUP(AG125,'シフト記号表（勤務時間帯）'!$C$6:$K$35,9,FALSE))</f>
        <v/>
      </c>
      <c r="AH126" s="216" t="str">
        <f>IF(AH125="","",VLOOKUP(AH125,'シフト記号表（勤務時間帯）'!$C$6:$K$35,9,FALSE))</f>
        <v/>
      </c>
      <c r="AI126" s="216" t="str">
        <f>IF(AI125="","",VLOOKUP(AI125,'シフト記号表（勤務時間帯）'!$C$6:$K$35,9,FALSE))</f>
        <v/>
      </c>
      <c r="AJ126" s="216" t="str">
        <f>IF(AJ125="","",VLOOKUP(AJ125,'シフト記号表（勤務時間帯）'!$C$6:$K$35,9,FALSE))</f>
        <v/>
      </c>
      <c r="AK126" s="216" t="str">
        <f>IF(AK125="","",VLOOKUP(AK125,'シフト記号表（勤務時間帯）'!$C$6:$K$35,9,FALSE))</f>
        <v/>
      </c>
      <c r="AL126" s="216" t="str">
        <f>IF(AL125="","",VLOOKUP(AL125,'シフト記号表（勤務時間帯）'!$C$6:$K$35,9,FALSE))</f>
        <v/>
      </c>
      <c r="AM126" s="217" t="str">
        <f>IF(AM125="","",VLOOKUP(AM125,'シフト記号表（勤務時間帯）'!$C$6:$K$35,9,FALSE))</f>
        <v/>
      </c>
      <c r="AN126" s="215" t="str">
        <f>IF(AN125="","",VLOOKUP(AN125,'シフト記号表（勤務時間帯）'!$C$6:$K$35,9,FALSE))</f>
        <v/>
      </c>
      <c r="AO126" s="216" t="str">
        <f>IF(AO125="","",VLOOKUP(AO125,'シフト記号表（勤務時間帯）'!$C$6:$K$35,9,FALSE))</f>
        <v/>
      </c>
      <c r="AP126" s="216" t="str">
        <f>IF(AP125="","",VLOOKUP(AP125,'シフト記号表（勤務時間帯）'!$C$6:$K$35,9,FALSE))</f>
        <v/>
      </c>
      <c r="AQ126" s="216" t="str">
        <f>IF(AQ125="","",VLOOKUP(AQ125,'シフト記号表（勤務時間帯）'!$C$6:$K$35,9,FALSE))</f>
        <v/>
      </c>
      <c r="AR126" s="216" t="str">
        <f>IF(AR125="","",VLOOKUP(AR125,'シフト記号表（勤務時間帯）'!$C$6:$K$35,9,FALSE))</f>
        <v/>
      </c>
      <c r="AS126" s="216" t="str">
        <f>IF(AS125="","",VLOOKUP(AS125,'シフト記号表（勤務時間帯）'!$C$6:$K$35,9,FALSE))</f>
        <v/>
      </c>
      <c r="AT126" s="217" t="str">
        <f>IF(AT125="","",VLOOKUP(AT125,'シフト記号表（勤務時間帯）'!$C$6:$K$35,9,FALSE))</f>
        <v/>
      </c>
      <c r="AU126" s="215" t="str">
        <f>IF(AU125="","",VLOOKUP(AU125,'シフト記号表（勤務時間帯）'!$C$6:$K$35,9,FALSE))</f>
        <v/>
      </c>
      <c r="AV126" s="216" t="str">
        <f>IF(AV125="","",VLOOKUP(AV125,'シフト記号表（勤務時間帯）'!$C$6:$K$35,9,FALSE))</f>
        <v/>
      </c>
      <c r="AW126" s="216" t="str">
        <f>IF(AW125="","",VLOOKUP(AW125,'シフト記号表（勤務時間帯）'!$C$6:$K$35,9,FALSE))</f>
        <v/>
      </c>
      <c r="AX126" s="649">
        <f>IF($BB$3="４週",SUM(S126:AT126),IF($BB$3="暦月",SUM(S126:AW126),""))</f>
        <v>0</v>
      </c>
      <c r="AY126" s="650"/>
      <c r="AZ126" s="651">
        <f>IF($BB$3="４週",AX126/4,IF($BB$3="暦月",'勤務表（職員14～100名用）'!AX126/('勤務表（職員14～100名用）'!#REF!/7),""))</f>
        <v>0</v>
      </c>
      <c r="BA126" s="652"/>
      <c r="BB126" s="642"/>
      <c r="BC126" s="603"/>
      <c r="BD126" s="603"/>
      <c r="BE126" s="603"/>
      <c r="BF126" s="604"/>
    </row>
    <row r="127" spans="2:58" ht="20.25" customHeight="1" x14ac:dyDescent="0.15">
      <c r="B127" s="686"/>
      <c r="C127" s="709"/>
      <c r="D127" s="710"/>
      <c r="E127" s="711"/>
      <c r="F127" s="221">
        <f>C125</f>
        <v>0</v>
      </c>
      <c r="G127" s="594"/>
      <c r="H127" s="598"/>
      <c r="I127" s="596"/>
      <c r="J127" s="596"/>
      <c r="K127" s="597"/>
      <c r="L127" s="605"/>
      <c r="M127" s="606"/>
      <c r="N127" s="606"/>
      <c r="O127" s="607"/>
      <c r="P127" s="683" t="s">
        <v>151</v>
      </c>
      <c r="Q127" s="684"/>
      <c r="R127" s="685"/>
      <c r="S127" s="218" t="str">
        <f>IF(S125="","",VLOOKUP(S125,'シフト記号表（勤務時間帯）'!$C$6:$U$35,19,FALSE))</f>
        <v/>
      </c>
      <c r="T127" s="219" t="str">
        <f>IF(T125="","",VLOOKUP(T125,'シフト記号表（勤務時間帯）'!$C$6:$U$35,19,FALSE))</f>
        <v/>
      </c>
      <c r="U127" s="219" t="str">
        <f>IF(U125="","",VLOOKUP(U125,'シフト記号表（勤務時間帯）'!$C$6:$U$35,19,FALSE))</f>
        <v/>
      </c>
      <c r="V127" s="219" t="str">
        <f>IF(V125="","",VLOOKUP(V125,'シフト記号表（勤務時間帯）'!$C$6:$U$35,19,FALSE))</f>
        <v/>
      </c>
      <c r="W127" s="219" t="str">
        <f>IF(W125="","",VLOOKUP(W125,'シフト記号表（勤務時間帯）'!$C$6:$U$35,19,FALSE))</f>
        <v/>
      </c>
      <c r="X127" s="219" t="str">
        <f>IF(X125="","",VLOOKUP(X125,'シフト記号表（勤務時間帯）'!$C$6:$U$35,19,FALSE))</f>
        <v/>
      </c>
      <c r="Y127" s="220" t="str">
        <f>IF(Y125="","",VLOOKUP(Y125,'シフト記号表（勤務時間帯）'!$C$6:$U$35,19,FALSE))</f>
        <v/>
      </c>
      <c r="Z127" s="218" t="str">
        <f>IF(Z125="","",VLOOKUP(Z125,'シフト記号表（勤務時間帯）'!$C$6:$U$35,19,FALSE))</f>
        <v/>
      </c>
      <c r="AA127" s="219" t="str">
        <f>IF(AA125="","",VLOOKUP(AA125,'シフト記号表（勤務時間帯）'!$C$6:$U$35,19,FALSE))</f>
        <v/>
      </c>
      <c r="AB127" s="219" t="str">
        <f>IF(AB125="","",VLOOKUP(AB125,'シフト記号表（勤務時間帯）'!$C$6:$U$35,19,FALSE))</f>
        <v/>
      </c>
      <c r="AC127" s="219" t="str">
        <f>IF(AC125="","",VLOOKUP(AC125,'シフト記号表（勤務時間帯）'!$C$6:$U$35,19,FALSE))</f>
        <v/>
      </c>
      <c r="AD127" s="219" t="str">
        <f>IF(AD125="","",VLOOKUP(AD125,'シフト記号表（勤務時間帯）'!$C$6:$U$35,19,FALSE))</f>
        <v/>
      </c>
      <c r="AE127" s="219" t="str">
        <f>IF(AE125="","",VLOOKUP(AE125,'シフト記号表（勤務時間帯）'!$C$6:$U$35,19,FALSE))</f>
        <v/>
      </c>
      <c r="AF127" s="220" t="str">
        <f>IF(AF125="","",VLOOKUP(AF125,'シフト記号表（勤務時間帯）'!$C$6:$U$35,19,FALSE))</f>
        <v/>
      </c>
      <c r="AG127" s="218" t="str">
        <f>IF(AG125="","",VLOOKUP(AG125,'シフト記号表（勤務時間帯）'!$C$6:$U$35,19,FALSE))</f>
        <v/>
      </c>
      <c r="AH127" s="219" t="str">
        <f>IF(AH125="","",VLOOKUP(AH125,'シフト記号表（勤務時間帯）'!$C$6:$U$35,19,FALSE))</f>
        <v/>
      </c>
      <c r="AI127" s="219" t="str">
        <f>IF(AI125="","",VLOOKUP(AI125,'シフト記号表（勤務時間帯）'!$C$6:$U$35,19,FALSE))</f>
        <v/>
      </c>
      <c r="AJ127" s="219" t="str">
        <f>IF(AJ125="","",VLOOKUP(AJ125,'シフト記号表（勤務時間帯）'!$C$6:$U$35,19,FALSE))</f>
        <v/>
      </c>
      <c r="AK127" s="219" t="str">
        <f>IF(AK125="","",VLOOKUP(AK125,'シフト記号表（勤務時間帯）'!$C$6:$U$35,19,FALSE))</f>
        <v/>
      </c>
      <c r="AL127" s="219" t="str">
        <f>IF(AL125="","",VLOOKUP(AL125,'シフト記号表（勤務時間帯）'!$C$6:$U$35,19,FALSE))</f>
        <v/>
      </c>
      <c r="AM127" s="220" t="str">
        <f>IF(AM125="","",VLOOKUP(AM125,'シフト記号表（勤務時間帯）'!$C$6:$U$35,19,FALSE))</f>
        <v/>
      </c>
      <c r="AN127" s="218" t="str">
        <f>IF(AN125="","",VLOOKUP(AN125,'シフト記号表（勤務時間帯）'!$C$6:$U$35,19,FALSE))</f>
        <v/>
      </c>
      <c r="AO127" s="219" t="str">
        <f>IF(AO125="","",VLOOKUP(AO125,'シフト記号表（勤務時間帯）'!$C$6:$U$35,19,FALSE))</f>
        <v/>
      </c>
      <c r="AP127" s="219" t="str">
        <f>IF(AP125="","",VLOOKUP(AP125,'シフト記号表（勤務時間帯）'!$C$6:$U$35,19,FALSE))</f>
        <v/>
      </c>
      <c r="AQ127" s="219" t="str">
        <f>IF(AQ125="","",VLOOKUP(AQ125,'シフト記号表（勤務時間帯）'!$C$6:$U$35,19,FALSE))</f>
        <v/>
      </c>
      <c r="AR127" s="219" t="str">
        <f>IF(AR125="","",VLOOKUP(AR125,'シフト記号表（勤務時間帯）'!$C$6:$U$35,19,FALSE))</f>
        <v/>
      </c>
      <c r="AS127" s="219" t="str">
        <f>IF(AS125="","",VLOOKUP(AS125,'シフト記号表（勤務時間帯）'!$C$6:$U$35,19,FALSE))</f>
        <v/>
      </c>
      <c r="AT127" s="220" t="str">
        <f>IF(AT125="","",VLOOKUP(AT125,'シフト記号表（勤務時間帯）'!$C$6:$U$35,19,FALSE))</f>
        <v/>
      </c>
      <c r="AU127" s="218" t="str">
        <f>IF(AU125="","",VLOOKUP(AU125,'シフト記号表（勤務時間帯）'!$C$6:$U$35,19,FALSE))</f>
        <v/>
      </c>
      <c r="AV127" s="219" t="str">
        <f>IF(AV125="","",VLOOKUP(AV125,'シフト記号表（勤務時間帯）'!$C$6:$U$35,19,FALSE))</f>
        <v/>
      </c>
      <c r="AW127" s="219" t="str">
        <f>IF(AW125="","",VLOOKUP(AW125,'シフト記号表（勤務時間帯）'!$C$6:$U$35,19,FALSE))</f>
        <v/>
      </c>
      <c r="AX127" s="656">
        <f>IF($BB$3="４週",SUM(S127:AT127),IF($BB$3="暦月",SUM(S127:AW127),""))</f>
        <v>0</v>
      </c>
      <c r="AY127" s="657"/>
      <c r="AZ127" s="658">
        <f>IF($BB$3="４週",AX127/4,IF($BB$3="暦月",'勤務表（職員14～100名用）'!AX127/('勤務表（職員14～100名用）'!#REF!/7),""))</f>
        <v>0</v>
      </c>
      <c r="BA127" s="659"/>
      <c r="BB127" s="702"/>
      <c r="BC127" s="606"/>
      <c r="BD127" s="606"/>
      <c r="BE127" s="606"/>
      <c r="BF127" s="607"/>
    </row>
    <row r="128" spans="2:58" ht="20.25" customHeight="1" x14ac:dyDescent="0.15">
      <c r="B128" s="686">
        <f>B125+1</f>
        <v>37</v>
      </c>
      <c r="C128" s="706"/>
      <c r="D128" s="707"/>
      <c r="E128" s="708"/>
      <c r="F128" s="110"/>
      <c r="G128" s="592"/>
      <c r="H128" s="595"/>
      <c r="I128" s="596"/>
      <c r="J128" s="596"/>
      <c r="K128" s="597"/>
      <c r="L128" s="599"/>
      <c r="M128" s="600"/>
      <c r="N128" s="600"/>
      <c r="O128" s="601"/>
      <c r="P128" s="608" t="s">
        <v>147</v>
      </c>
      <c r="Q128" s="609"/>
      <c r="R128" s="610"/>
      <c r="S128" s="212"/>
      <c r="T128" s="213"/>
      <c r="U128" s="213"/>
      <c r="V128" s="213"/>
      <c r="W128" s="213"/>
      <c r="X128" s="213"/>
      <c r="Y128" s="214"/>
      <c r="Z128" s="212"/>
      <c r="AA128" s="213"/>
      <c r="AB128" s="213"/>
      <c r="AC128" s="213"/>
      <c r="AD128" s="213"/>
      <c r="AE128" s="213"/>
      <c r="AF128" s="214"/>
      <c r="AG128" s="212"/>
      <c r="AH128" s="213"/>
      <c r="AI128" s="213"/>
      <c r="AJ128" s="213"/>
      <c r="AK128" s="213"/>
      <c r="AL128" s="213"/>
      <c r="AM128" s="214"/>
      <c r="AN128" s="212"/>
      <c r="AO128" s="213"/>
      <c r="AP128" s="213"/>
      <c r="AQ128" s="213"/>
      <c r="AR128" s="213"/>
      <c r="AS128" s="213"/>
      <c r="AT128" s="214"/>
      <c r="AU128" s="212"/>
      <c r="AV128" s="213"/>
      <c r="AW128" s="213"/>
      <c r="AX128" s="806"/>
      <c r="AY128" s="807"/>
      <c r="AZ128" s="808"/>
      <c r="BA128" s="809"/>
      <c r="BB128" s="641"/>
      <c r="BC128" s="600"/>
      <c r="BD128" s="600"/>
      <c r="BE128" s="600"/>
      <c r="BF128" s="601"/>
    </row>
    <row r="129" spans="2:58" ht="20.25" customHeight="1" x14ac:dyDescent="0.15">
      <c r="B129" s="686"/>
      <c r="C129" s="706"/>
      <c r="D129" s="707"/>
      <c r="E129" s="708"/>
      <c r="F129" s="102"/>
      <c r="G129" s="593"/>
      <c r="H129" s="598"/>
      <c r="I129" s="596"/>
      <c r="J129" s="596"/>
      <c r="K129" s="597"/>
      <c r="L129" s="602"/>
      <c r="M129" s="603"/>
      <c r="N129" s="603"/>
      <c r="O129" s="604"/>
      <c r="P129" s="646" t="s">
        <v>150</v>
      </c>
      <c r="Q129" s="647"/>
      <c r="R129" s="648"/>
      <c r="S129" s="215" t="str">
        <f>IF(S128="","",VLOOKUP(S128,'シフト記号表（勤務時間帯）'!$C$6:$K$35,9,FALSE))</f>
        <v/>
      </c>
      <c r="T129" s="216" t="str">
        <f>IF(T128="","",VLOOKUP(T128,'シフト記号表（勤務時間帯）'!$C$6:$K$35,9,FALSE))</f>
        <v/>
      </c>
      <c r="U129" s="216" t="str">
        <f>IF(U128="","",VLOOKUP(U128,'シフト記号表（勤務時間帯）'!$C$6:$K$35,9,FALSE))</f>
        <v/>
      </c>
      <c r="V129" s="216" t="str">
        <f>IF(V128="","",VLOOKUP(V128,'シフト記号表（勤務時間帯）'!$C$6:$K$35,9,FALSE))</f>
        <v/>
      </c>
      <c r="W129" s="216" t="str">
        <f>IF(W128="","",VLOOKUP(W128,'シフト記号表（勤務時間帯）'!$C$6:$K$35,9,FALSE))</f>
        <v/>
      </c>
      <c r="X129" s="216" t="str">
        <f>IF(X128="","",VLOOKUP(X128,'シフト記号表（勤務時間帯）'!$C$6:$K$35,9,FALSE))</f>
        <v/>
      </c>
      <c r="Y129" s="217" t="str">
        <f>IF(Y128="","",VLOOKUP(Y128,'シフト記号表（勤務時間帯）'!$C$6:$K$35,9,FALSE))</f>
        <v/>
      </c>
      <c r="Z129" s="215" t="str">
        <f>IF(Z128="","",VLOOKUP(Z128,'シフト記号表（勤務時間帯）'!$C$6:$K$35,9,FALSE))</f>
        <v/>
      </c>
      <c r="AA129" s="216" t="str">
        <f>IF(AA128="","",VLOOKUP(AA128,'シフト記号表（勤務時間帯）'!$C$6:$K$35,9,FALSE))</f>
        <v/>
      </c>
      <c r="AB129" s="216" t="str">
        <f>IF(AB128="","",VLOOKUP(AB128,'シフト記号表（勤務時間帯）'!$C$6:$K$35,9,FALSE))</f>
        <v/>
      </c>
      <c r="AC129" s="216" t="str">
        <f>IF(AC128="","",VLOOKUP(AC128,'シフト記号表（勤務時間帯）'!$C$6:$K$35,9,FALSE))</f>
        <v/>
      </c>
      <c r="AD129" s="216" t="str">
        <f>IF(AD128="","",VLOOKUP(AD128,'シフト記号表（勤務時間帯）'!$C$6:$K$35,9,FALSE))</f>
        <v/>
      </c>
      <c r="AE129" s="216" t="str">
        <f>IF(AE128="","",VLOOKUP(AE128,'シフト記号表（勤務時間帯）'!$C$6:$K$35,9,FALSE))</f>
        <v/>
      </c>
      <c r="AF129" s="217" t="str">
        <f>IF(AF128="","",VLOOKUP(AF128,'シフト記号表（勤務時間帯）'!$C$6:$K$35,9,FALSE))</f>
        <v/>
      </c>
      <c r="AG129" s="215" t="str">
        <f>IF(AG128="","",VLOOKUP(AG128,'シフト記号表（勤務時間帯）'!$C$6:$K$35,9,FALSE))</f>
        <v/>
      </c>
      <c r="AH129" s="216" t="str">
        <f>IF(AH128="","",VLOOKUP(AH128,'シフト記号表（勤務時間帯）'!$C$6:$K$35,9,FALSE))</f>
        <v/>
      </c>
      <c r="AI129" s="216" t="str">
        <f>IF(AI128="","",VLOOKUP(AI128,'シフト記号表（勤務時間帯）'!$C$6:$K$35,9,FALSE))</f>
        <v/>
      </c>
      <c r="AJ129" s="216" t="str">
        <f>IF(AJ128="","",VLOOKUP(AJ128,'シフト記号表（勤務時間帯）'!$C$6:$K$35,9,FALSE))</f>
        <v/>
      </c>
      <c r="AK129" s="216" t="str">
        <f>IF(AK128="","",VLOOKUP(AK128,'シフト記号表（勤務時間帯）'!$C$6:$K$35,9,FALSE))</f>
        <v/>
      </c>
      <c r="AL129" s="216" t="str">
        <f>IF(AL128="","",VLOOKUP(AL128,'シフト記号表（勤務時間帯）'!$C$6:$K$35,9,FALSE))</f>
        <v/>
      </c>
      <c r="AM129" s="217" t="str">
        <f>IF(AM128="","",VLOOKUP(AM128,'シフト記号表（勤務時間帯）'!$C$6:$K$35,9,FALSE))</f>
        <v/>
      </c>
      <c r="AN129" s="215" t="str">
        <f>IF(AN128="","",VLOOKUP(AN128,'シフト記号表（勤務時間帯）'!$C$6:$K$35,9,FALSE))</f>
        <v/>
      </c>
      <c r="AO129" s="216" t="str">
        <f>IF(AO128="","",VLOOKUP(AO128,'シフト記号表（勤務時間帯）'!$C$6:$K$35,9,FALSE))</f>
        <v/>
      </c>
      <c r="AP129" s="216" t="str">
        <f>IF(AP128="","",VLOOKUP(AP128,'シフト記号表（勤務時間帯）'!$C$6:$K$35,9,FALSE))</f>
        <v/>
      </c>
      <c r="AQ129" s="216" t="str">
        <f>IF(AQ128="","",VLOOKUP(AQ128,'シフト記号表（勤務時間帯）'!$C$6:$K$35,9,FALSE))</f>
        <v/>
      </c>
      <c r="AR129" s="216" t="str">
        <f>IF(AR128="","",VLOOKUP(AR128,'シフト記号表（勤務時間帯）'!$C$6:$K$35,9,FALSE))</f>
        <v/>
      </c>
      <c r="AS129" s="216" t="str">
        <f>IF(AS128="","",VLOOKUP(AS128,'シフト記号表（勤務時間帯）'!$C$6:$K$35,9,FALSE))</f>
        <v/>
      </c>
      <c r="AT129" s="217" t="str">
        <f>IF(AT128="","",VLOOKUP(AT128,'シフト記号表（勤務時間帯）'!$C$6:$K$35,9,FALSE))</f>
        <v/>
      </c>
      <c r="AU129" s="215" t="str">
        <f>IF(AU128="","",VLOOKUP(AU128,'シフト記号表（勤務時間帯）'!$C$6:$K$35,9,FALSE))</f>
        <v/>
      </c>
      <c r="AV129" s="216" t="str">
        <f>IF(AV128="","",VLOOKUP(AV128,'シフト記号表（勤務時間帯）'!$C$6:$K$35,9,FALSE))</f>
        <v/>
      </c>
      <c r="AW129" s="216" t="str">
        <f>IF(AW128="","",VLOOKUP(AW128,'シフト記号表（勤務時間帯）'!$C$6:$K$35,9,FALSE))</f>
        <v/>
      </c>
      <c r="AX129" s="649">
        <f>IF($BB$3="４週",SUM(S129:AT129),IF($BB$3="暦月",SUM(S129:AW129),""))</f>
        <v>0</v>
      </c>
      <c r="AY129" s="650"/>
      <c r="AZ129" s="651">
        <f>IF($BB$3="４週",AX129/4,IF($BB$3="暦月",'勤務表（職員14～100名用）'!AX129/('勤務表（職員14～100名用）'!#REF!/7),""))</f>
        <v>0</v>
      </c>
      <c r="BA129" s="652"/>
      <c r="BB129" s="642"/>
      <c r="BC129" s="603"/>
      <c r="BD129" s="603"/>
      <c r="BE129" s="603"/>
      <c r="BF129" s="604"/>
    </row>
    <row r="130" spans="2:58" ht="20.25" customHeight="1" x14ac:dyDescent="0.15">
      <c r="B130" s="686"/>
      <c r="C130" s="709"/>
      <c r="D130" s="710"/>
      <c r="E130" s="711"/>
      <c r="F130" s="221">
        <f>C128</f>
        <v>0</v>
      </c>
      <c r="G130" s="594"/>
      <c r="H130" s="598"/>
      <c r="I130" s="596"/>
      <c r="J130" s="596"/>
      <c r="K130" s="597"/>
      <c r="L130" s="605"/>
      <c r="M130" s="606"/>
      <c r="N130" s="606"/>
      <c r="O130" s="607"/>
      <c r="P130" s="683" t="s">
        <v>151</v>
      </c>
      <c r="Q130" s="684"/>
      <c r="R130" s="685"/>
      <c r="S130" s="218" t="str">
        <f>IF(S128="","",VLOOKUP(S128,'シフト記号表（勤務時間帯）'!$C$6:$U$35,19,FALSE))</f>
        <v/>
      </c>
      <c r="T130" s="219" t="str">
        <f>IF(T128="","",VLOOKUP(T128,'シフト記号表（勤務時間帯）'!$C$6:$U$35,19,FALSE))</f>
        <v/>
      </c>
      <c r="U130" s="219" t="str">
        <f>IF(U128="","",VLOOKUP(U128,'シフト記号表（勤務時間帯）'!$C$6:$U$35,19,FALSE))</f>
        <v/>
      </c>
      <c r="V130" s="219" t="str">
        <f>IF(V128="","",VLOOKUP(V128,'シフト記号表（勤務時間帯）'!$C$6:$U$35,19,FALSE))</f>
        <v/>
      </c>
      <c r="W130" s="219" t="str">
        <f>IF(W128="","",VLOOKUP(W128,'シフト記号表（勤務時間帯）'!$C$6:$U$35,19,FALSE))</f>
        <v/>
      </c>
      <c r="X130" s="219" t="str">
        <f>IF(X128="","",VLOOKUP(X128,'シフト記号表（勤務時間帯）'!$C$6:$U$35,19,FALSE))</f>
        <v/>
      </c>
      <c r="Y130" s="220" t="str">
        <f>IF(Y128="","",VLOOKUP(Y128,'シフト記号表（勤務時間帯）'!$C$6:$U$35,19,FALSE))</f>
        <v/>
      </c>
      <c r="Z130" s="218" t="str">
        <f>IF(Z128="","",VLOOKUP(Z128,'シフト記号表（勤務時間帯）'!$C$6:$U$35,19,FALSE))</f>
        <v/>
      </c>
      <c r="AA130" s="219" t="str">
        <f>IF(AA128="","",VLOOKUP(AA128,'シフト記号表（勤務時間帯）'!$C$6:$U$35,19,FALSE))</f>
        <v/>
      </c>
      <c r="AB130" s="219" t="str">
        <f>IF(AB128="","",VLOOKUP(AB128,'シフト記号表（勤務時間帯）'!$C$6:$U$35,19,FALSE))</f>
        <v/>
      </c>
      <c r="AC130" s="219" t="str">
        <f>IF(AC128="","",VLOOKUP(AC128,'シフト記号表（勤務時間帯）'!$C$6:$U$35,19,FALSE))</f>
        <v/>
      </c>
      <c r="AD130" s="219" t="str">
        <f>IF(AD128="","",VLOOKUP(AD128,'シフト記号表（勤務時間帯）'!$C$6:$U$35,19,FALSE))</f>
        <v/>
      </c>
      <c r="AE130" s="219" t="str">
        <f>IF(AE128="","",VLOOKUP(AE128,'シフト記号表（勤務時間帯）'!$C$6:$U$35,19,FALSE))</f>
        <v/>
      </c>
      <c r="AF130" s="220" t="str">
        <f>IF(AF128="","",VLOOKUP(AF128,'シフト記号表（勤務時間帯）'!$C$6:$U$35,19,FALSE))</f>
        <v/>
      </c>
      <c r="AG130" s="218" t="str">
        <f>IF(AG128="","",VLOOKUP(AG128,'シフト記号表（勤務時間帯）'!$C$6:$U$35,19,FALSE))</f>
        <v/>
      </c>
      <c r="AH130" s="219" t="str">
        <f>IF(AH128="","",VLOOKUP(AH128,'シフト記号表（勤務時間帯）'!$C$6:$U$35,19,FALSE))</f>
        <v/>
      </c>
      <c r="AI130" s="219" t="str">
        <f>IF(AI128="","",VLOOKUP(AI128,'シフト記号表（勤務時間帯）'!$C$6:$U$35,19,FALSE))</f>
        <v/>
      </c>
      <c r="AJ130" s="219" t="str">
        <f>IF(AJ128="","",VLOOKUP(AJ128,'シフト記号表（勤務時間帯）'!$C$6:$U$35,19,FALSE))</f>
        <v/>
      </c>
      <c r="AK130" s="219" t="str">
        <f>IF(AK128="","",VLOOKUP(AK128,'シフト記号表（勤務時間帯）'!$C$6:$U$35,19,FALSE))</f>
        <v/>
      </c>
      <c r="AL130" s="219" t="str">
        <f>IF(AL128="","",VLOOKUP(AL128,'シフト記号表（勤務時間帯）'!$C$6:$U$35,19,FALSE))</f>
        <v/>
      </c>
      <c r="AM130" s="220" t="str">
        <f>IF(AM128="","",VLOOKUP(AM128,'シフト記号表（勤務時間帯）'!$C$6:$U$35,19,FALSE))</f>
        <v/>
      </c>
      <c r="AN130" s="218" t="str">
        <f>IF(AN128="","",VLOOKUP(AN128,'シフト記号表（勤務時間帯）'!$C$6:$U$35,19,FALSE))</f>
        <v/>
      </c>
      <c r="AO130" s="219" t="str">
        <f>IF(AO128="","",VLOOKUP(AO128,'シフト記号表（勤務時間帯）'!$C$6:$U$35,19,FALSE))</f>
        <v/>
      </c>
      <c r="AP130" s="219" t="str">
        <f>IF(AP128="","",VLOOKUP(AP128,'シフト記号表（勤務時間帯）'!$C$6:$U$35,19,FALSE))</f>
        <v/>
      </c>
      <c r="AQ130" s="219" t="str">
        <f>IF(AQ128="","",VLOOKUP(AQ128,'シフト記号表（勤務時間帯）'!$C$6:$U$35,19,FALSE))</f>
        <v/>
      </c>
      <c r="AR130" s="219" t="str">
        <f>IF(AR128="","",VLOOKUP(AR128,'シフト記号表（勤務時間帯）'!$C$6:$U$35,19,FALSE))</f>
        <v/>
      </c>
      <c r="AS130" s="219" t="str">
        <f>IF(AS128="","",VLOOKUP(AS128,'シフト記号表（勤務時間帯）'!$C$6:$U$35,19,FALSE))</f>
        <v/>
      </c>
      <c r="AT130" s="220" t="str">
        <f>IF(AT128="","",VLOOKUP(AT128,'シフト記号表（勤務時間帯）'!$C$6:$U$35,19,FALSE))</f>
        <v/>
      </c>
      <c r="AU130" s="218" t="str">
        <f>IF(AU128="","",VLOOKUP(AU128,'シフト記号表（勤務時間帯）'!$C$6:$U$35,19,FALSE))</f>
        <v/>
      </c>
      <c r="AV130" s="219" t="str">
        <f>IF(AV128="","",VLOOKUP(AV128,'シフト記号表（勤務時間帯）'!$C$6:$U$35,19,FALSE))</f>
        <v/>
      </c>
      <c r="AW130" s="219" t="str">
        <f>IF(AW128="","",VLOOKUP(AW128,'シフト記号表（勤務時間帯）'!$C$6:$U$35,19,FALSE))</f>
        <v/>
      </c>
      <c r="AX130" s="656">
        <f>IF($BB$3="４週",SUM(S130:AT130),IF($BB$3="暦月",SUM(S130:AW130),""))</f>
        <v>0</v>
      </c>
      <c r="AY130" s="657"/>
      <c r="AZ130" s="658">
        <f>IF($BB$3="４週",AX130/4,IF($BB$3="暦月",'勤務表（職員14～100名用）'!AX130/('勤務表（職員14～100名用）'!#REF!/7),""))</f>
        <v>0</v>
      </c>
      <c r="BA130" s="659"/>
      <c r="BB130" s="702"/>
      <c r="BC130" s="606"/>
      <c r="BD130" s="606"/>
      <c r="BE130" s="606"/>
      <c r="BF130" s="607"/>
    </row>
    <row r="131" spans="2:58" ht="20.25" customHeight="1" x14ac:dyDescent="0.15">
      <c r="B131" s="686">
        <f>B128+1</f>
        <v>38</v>
      </c>
      <c r="C131" s="706"/>
      <c r="D131" s="707"/>
      <c r="E131" s="708"/>
      <c r="F131" s="110"/>
      <c r="G131" s="592"/>
      <c r="H131" s="595"/>
      <c r="I131" s="596"/>
      <c r="J131" s="596"/>
      <c r="K131" s="597"/>
      <c r="L131" s="599"/>
      <c r="M131" s="600"/>
      <c r="N131" s="600"/>
      <c r="O131" s="601"/>
      <c r="P131" s="608" t="s">
        <v>147</v>
      </c>
      <c r="Q131" s="609"/>
      <c r="R131" s="610"/>
      <c r="S131" s="212"/>
      <c r="T131" s="213"/>
      <c r="U131" s="213"/>
      <c r="V131" s="213"/>
      <c r="W131" s="213"/>
      <c r="X131" s="213"/>
      <c r="Y131" s="214"/>
      <c r="Z131" s="212"/>
      <c r="AA131" s="213"/>
      <c r="AB131" s="213"/>
      <c r="AC131" s="213"/>
      <c r="AD131" s="213"/>
      <c r="AE131" s="213"/>
      <c r="AF131" s="214"/>
      <c r="AG131" s="212"/>
      <c r="AH131" s="213"/>
      <c r="AI131" s="213"/>
      <c r="AJ131" s="213"/>
      <c r="AK131" s="213"/>
      <c r="AL131" s="213"/>
      <c r="AM131" s="214"/>
      <c r="AN131" s="212"/>
      <c r="AO131" s="213"/>
      <c r="AP131" s="213"/>
      <c r="AQ131" s="213"/>
      <c r="AR131" s="213"/>
      <c r="AS131" s="213"/>
      <c r="AT131" s="214"/>
      <c r="AU131" s="212"/>
      <c r="AV131" s="213"/>
      <c r="AW131" s="213"/>
      <c r="AX131" s="806"/>
      <c r="AY131" s="807"/>
      <c r="AZ131" s="808"/>
      <c r="BA131" s="809"/>
      <c r="BB131" s="641"/>
      <c r="BC131" s="600"/>
      <c r="BD131" s="600"/>
      <c r="BE131" s="600"/>
      <c r="BF131" s="601"/>
    </row>
    <row r="132" spans="2:58" ht="20.25" customHeight="1" x14ac:dyDescent="0.15">
      <c r="B132" s="686"/>
      <c r="C132" s="706"/>
      <c r="D132" s="707"/>
      <c r="E132" s="708"/>
      <c r="F132" s="102"/>
      <c r="G132" s="593"/>
      <c r="H132" s="598"/>
      <c r="I132" s="596"/>
      <c r="J132" s="596"/>
      <c r="K132" s="597"/>
      <c r="L132" s="602"/>
      <c r="M132" s="603"/>
      <c r="N132" s="603"/>
      <c r="O132" s="604"/>
      <c r="P132" s="646" t="s">
        <v>150</v>
      </c>
      <c r="Q132" s="647"/>
      <c r="R132" s="648"/>
      <c r="S132" s="215" t="str">
        <f>IF(S131="","",VLOOKUP(S131,'シフト記号表（勤務時間帯）'!$C$6:$K$35,9,FALSE))</f>
        <v/>
      </c>
      <c r="T132" s="216" t="str">
        <f>IF(T131="","",VLOOKUP(T131,'シフト記号表（勤務時間帯）'!$C$6:$K$35,9,FALSE))</f>
        <v/>
      </c>
      <c r="U132" s="216" t="str">
        <f>IF(U131="","",VLOOKUP(U131,'シフト記号表（勤務時間帯）'!$C$6:$K$35,9,FALSE))</f>
        <v/>
      </c>
      <c r="V132" s="216" t="str">
        <f>IF(V131="","",VLOOKUP(V131,'シフト記号表（勤務時間帯）'!$C$6:$K$35,9,FALSE))</f>
        <v/>
      </c>
      <c r="W132" s="216" t="str">
        <f>IF(W131="","",VLOOKUP(W131,'シフト記号表（勤務時間帯）'!$C$6:$K$35,9,FALSE))</f>
        <v/>
      </c>
      <c r="X132" s="216" t="str">
        <f>IF(X131="","",VLOOKUP(X131,'シフト記号表（勤務時間帯）'!$C$6:$K$35,9,FALSE))</f>
        <v/>
      </c>
      <c r="Y132" s="217" t="str">
        <f>IF(Y131="","",VLOOKUP(Y131,'シフト記号表（勤務時間帯）'!$C$6:$K$35,9,FALSE))</f>
        <v/>
      </c>
      <c r="Z132" s="215" t="str">
        <f>IF(Z131="","",VLOOKUP(Z131,'シフト記号表（勤務時間帯）'!$C$6:$K$35,9,FALSE))</f>
        <v/>
      </c>
      <c r="AA132" s="216" t="str">
        <f>IF(AA131="","",VLOOKUP(AA131,'シフト記号表（勤務時間帯）'!$C$6:$K$35,9,FALSE))</f>
        <v/>
      </c>
      <c r="AB132" s="216" t="str">
        <f>IF(AB131="","",VLOOKUP(AB131,'シフト記号表（勤務時間帯）'!$C$6:$K$35,9,FALSE))</f>
        <v/>
      </c>
      <c r="AC132" s="216" t="str">
        <f>IF(AC131="","",VLOOKUP(AC131,'シフト記号表（勤務時間帯）'!$C$6:$K$35,9,FALSE))</f>
        <v/>
      </c>
      <c r="AD132" s="216" t="str">
        <f>IF(AD131="","",VLOOKUP(AD131,'シフト記号表（勤務時間帯）'!$C$6:$K$35,9,FALSE))</f>
        <v/>
      </c>
      <c r="AE132" s="216" t="str">
        <f>IF(AE131="","",VLOOKUP(AE131,'シフト記号表（勤務時間帯）'!$C$6:$K$35,9,FALSE))</f>
        <v/>
      </c>
      <c r="AF132" s="217" t="str">
        <f>IF(AF131="","",VLOOKUP(AF131,'シフト記号表（勤務時間帯）'!$C$6:$K$35,9,FALSE))</f>
        <v/>
      </c>
      <c r="AG132" s="215" t="str">
        <f>IF(AG131="","",VLOOKUP(AG131,'シフト記号表（勤務時間帯）'!$C$6:$K$35,9,FALSE))</f>
        <v/>
      </c>
      <c r="AH132" s="216" t="str">
        <f>IF(AH131="","",VLOOKUP(AH131,'シフト記号表（勤務時間帯）'!$C$6:$K$35,9,FALSE))</f>
        <v/>
      </c>
      <c r="AI132" s="216" t="str">
        <f>IF(AI131="","",VLOOKUP(AI131,'シフト記号表（勤務時間帯）'!$C$6:$K$35,9,FALSE))</f>
        <v/>
      </c>
      <c r="AJ132" s="216" t="str">
        <f>IF(AJ131="","",VLOOKUP(AJ131,'シフト記号表（勤務時間帯）'!$C$6:$K$35,9,FALSE))</f>
        <v/>
      </c>
      <c r="AK132" s="216" t="str">
        <f>IF(AK131="","",VLOOKUP(AK131,'シフト記号表（勤務時間帯）'!$C$6:$K$35,9,FALSE))</f>
        <v/>
      </c>
      <c r="AL132" s="216" t="str">
        <f>IF(AL131="","",VLOOKUP(AL131,'シフト記号表（勤務時間帯）'!$C$6:$K$35,9,FALSE))</f>
        <v/>
      </c>
      <c r="AM132" s="217" t="str">
        <f>IF(AM131="","",VLOOKUP(AM131,'シフト記号表（勤務時間帯）'!$C$6:$K$35,9,FALSE))</f>
        <v/>
      </c>
      <c r="AN132" s="215" t="str">
        <f>IF(AN131="","",VLOOKUP(AN131,'シフト記号表（勤務時間帯）'!$C$6:$K$35,9,FALSE))</f>
        <v/>
      </c>
      <c r="AO132" s="216" t="str">
        <f>IF(AO131="","",VLOOKUP(AO131,'シフト記号表（勤務時間帯）'!$C$6:$K$35,9,FALSE))</f>
        <v/>
      </c>
      <c r="AP132" s="216" t="str">
        <f>IF(AP131="","",VLOOKUP(AP131,'シフト記号表（勤務時間帯）'!$C$6:$K$35,9,FALSE))</f>
        <v/>
      </c>
      <c r="AQ132" s="216" t="str">
        <f>IF(AQ131="","",VLOOKUP(AQ131,'シフト記号表（勤務時間帯）'!$C$6:$K$35,9,FALSE))</f>
        <v/>
      </c>
      <c r="AR132" s="216" t="str">
        <f>IF(AR131="","",VLOOKUP(AR131,'シフト記号表（勤務時間帯）'!$C$6:$K$35,9,FALSE))</f>
        <v/>
      </c>
      <c r="AS132" s="216" t="str">
        <f>IF(AS131="","",VLOOKUP(AS131,'シフト記号表（勤務時間帯）'!$C$6:$K$35,9,FALSE))</f>
        <v/>
      </c>
      <c r="AT132" s="217" t="str">
        <f>IF(AT131="","",VLOOKUP(AT131,'シフト記号表（勤務時間帯）'!$C$6:$K$35,9,FALSE))</f>
        <v/>
      </c>
      <c r="AU132" s="215" t="str">
        <f>IF(AU131="","",VLOOKUP(AU131,'シフト記号表（勤務時間帯）'!$C$6:$K$35,9,FALSE))</f>
        <v/>
      </c>
      <c r="AV132" s="216" t="str">
        <f>IF(AV131="","",VLOOKUP(AV131,'シフト記号表（勤務時間帯）'!$C$6:$K$35,9,FALSE))</f>
        <v/>
      </c>
      <c r="AW132" s="216" t="str">
        <f>IF(AW131="","",VLOOKUP(AW131,'シフト記号表（勤務時間帯）'!$C$6:$K$35,9,FALSE))</f>
        <v/>
      </c>
      <c r="AX132" s="649">
        <f>IF($BB$3="４週",SUM(S132:AT132),IF($BB$3="暦月",SUM(S132:AW132),""))</f>
        <v>0</v>
      </c>
      <c r="AY132" s="650"/>
      <c r="AZ132" s="651">
        <f>IF($BB$3="４週",AX132/4,IF($BB$3="暦月",'勤務表（職員14～100名用）'!AX132/('勤務表（職員14～100名用）'!#REF!/7),""))</f>
        <v>0</v>
      </c>
      <c r="BA132" s="652"/>
      <c r="BB132" s="642"/>
      <c r="BC132" s="603"/>
      <c r="BD132" s="603"/>
      <c r="BE132" s="603"/>
      <c r="BF132" s="604"/>
    </row>
    <row r="133" spans="2:58" ht="20.25" customHeight="1" x14ac:dyDescent="0.15">
      <c r="B133" s="686"/>
      <c r="C133" s="709"/>
      <c r="D133" s="710"/>
      <c r="E133" s="711"/>
      <c r="F133" s="221">
        <f>C131</f>
        <v>0</v>
      </c>
      <c r="G133" s="594"/>
      <c r="H133" s="598"/>
      <c r="I133" s="596"/>
      <c r="J133" s="596"/>
      <c r="K133" s="597"/>
      <c r="L133" s="605"/>
      <c r="M133" s="606"/>
      <c r="N133" s="606"/>
      <c r="O133" s="607"/>
      <c r="P133" s="683" t="s">
        <v>151</v>
      </c>
      <c r="Q133" s="684"/>
      <c r="R133" s="685"/>
      <c r="S133" s="218" t="str">
        <f>IF(S131="","",VLOOKUP(S131,'シフト記号表（勤務時間帯）'!$C$6:$U$35,19,FALSE))</f>
        <v/>
      </c>
      <c r="T133" s="219" t="str">
        <f>IF(T131="","",VLOOKUP(T131,'シフト記号表（勤務時間帯）'!$C$6:$U$35,19,FALSE))</f>
        <v/>
      </c>
      <c r="U133" s="219" t="str">
        <f>IF(U131="","",VLOOKUP(U131,'シフト記号表（勤務時間帯）'!$C$6:$U$35,19,FALSE))</f>
        <v/>
      </c>
      <c r="V133" s="219" t="str">
        <f>IF(V131="","",VLOOKUP(V131,'シフト記号表（勤務時間帯）'!$C$6:$U$35,19,FALSE))</f>
        <v/>
      </c>
      <c r="W133" s="219" t="str">
        <f>IF(W131="","",VLOOKUP(W131,'シフト記号表（勤務時間帯）'!$C$6:$U$35,19,FALSE))</f>
        <v/>
      </c>
      <c r="X133" s="219" t="str">
        <f>IF(X131="","",VLOOKUP(X131,'シフト記号表（勤務時間帯）'!$C$6:$U$35,19,FALSE))</f>
        <v/>
      </c>
      <c r="Y133" s="220" t="str">
        <f>IF(Y131="","",VLOOKUP(Y131,'シフト記号表（勤務時間帯）'!$C$6:$U$35,19,FALSE))</f>
        <v/>
      </c>
      <c r="Z133" s="218" t="str">
        <f>IF(Z131="","",VLOOKUP(Z131,'シフト記号表（勤務時間帯）'!$C$6:$U$35,19,FALSE))</f>
        <v/>
      </c>
      <c r="AA133" s="219" t="str">
        <f>IF(AA131="","",VLOOKUP(AA131,'シフト記号表（勤務時間帯）'!$C$6:$U$35,19,FALSE))</f>
        <v/>
      </c>
      <c r="AB133" s="219" t="str">
        <f>IF(AB131="","",VLOOKUP(AB131,'シフト記号表（勤務時間帯）'!$C$6:$U$35,19,FALSE))</f>
        <v/>
      </c>
      <c r="AC133" s="219" t="str">
        <f>IF(AC131="","",VLOOKUP(AC131,'シフト記号表（勤務時間帯）'!$C$6:$U$35,19,FALSE))</f>
        <v/>
      </c>
      <c r="AD133" s="219" t="str">
        <f>IF(AD131="","",VLOOKUP(AD131,'シフト記号表（勤務時間帯）'!$C$6:$U$35,19,FALSE))</f>
        <v/>
      </c>
      <c r="AE133" s="219" t="str">
        <f>IF(AE131="","",VLOOKUP(AE131,'シフト記号表（勤務時間帯）'!$C$6:$U$35,19,FALSE))</f>
        <v/>
      </c>
      <c r="AF133" s="220" t="str">
        <f>IF(AF131="","",VLOOKUP(AF131,'シフト記号表（勤務時間帯）'!$C$6:$U$35,19,FALSE))</f>
        <v/>
      </c>
      <c r="AG133" s="218" t="str">
        <f>IF(AG131="","",VLOOKUP(AG131,'シフト記号表（勤務時間帯）'!$C$6:$U$35,19,FALSE))</f>
        <v/>
      </c>
      <c r="AH133" s="219" t="str">
        <f>IF(AH131="","",VLOOKUP(AH131,'シフト記号表（勤務時間帯）'!$C$6:$U$35,19,FALSE))</f>
        <v/>
      </c>
      <c r="AI133" s="219" t="str">
        <f>IF(AI131="","",VLOOKUP(AI131,'シフト記号表（勤務時間帯）'!$C$6:$U$35,19,FALSE))</f>
        <v/>
      </c>
      <c r="AJ133" s="219" t="str">
        <f>IF(AJ131="","",VLOOKUP(AJ131,'シフト記号表（勤務時間帯）'!$C$6:$U$35,19,FALSE))</f>
        <v/>
      </c>
      <c r="AK133" s="219" t="str">
        <f>IF(AK131="","",VLOOKUP(AK131,'シフト記号表（勤務時間帯）'!$C$6:$U$35,19,FALSE))</f>
        <v/>
      </c>
      <c r="AL133" s="219" t="str">
        <f>IF(AL131="","",VLOOKUP(AL131,'シフト記号表（勤務時間帯）'!$C$6:$U$35,19,FALSE))</f>
        <v/>
      </c>
      <c r="AM133" s="220" t="str">
        <f>IF(AM131="","",VLOOKUP(AM131,'シフト記号表（勤務時間帯）'!$C$6:$U$35,19,FALSE))</f>
        <v/>
      </c>
      <c r="AN133" s="218" t="str">
        <f>IF(AN131="","",VLOOKUP(AN131,'シフト記号表（勤務時間帯）'!$C$6:$U$35,19,FALSE))</f>
        <v/>
      </c>
      <c r="AO133" s="219" t="str">
        <f>IF(AO131="","",VLOOKUP(AO131,'シフト記号表（勤務時間帯）'!$C$6:$U$35,19,FALSE))</f>
        <v/>
      </c>
      <c r="AP133" s="219" t="str">
        <f>IF(AP131="","",VLOOKUP(AP131,'シフト記号表（勤務時間帯）'!$C$6:$U$35,19,FALSE))</f>
        <v/>
      </c>
      <c r="AQ133" s="219" t="str">
        <f>IF(AQ131="","",VLOOKUP(AQ131,'シフト記号表（勤務時間帯）'!$C$6:$U$35,19,FALSE))</f>
        <v/>
      </c>
      <c r="AR133" s="219" t="str">
        <f>IF(AR131="","",VLOOKUP(AR131,'シフト記号表（勤務時間帯）'!$C$6:$U$35,19,FALSE))</f>
        <v/>
      </c>
      <c r="AS133" s="219" t="str">
        <f>IF(AS131="","",VLOOKUP(AS131,'シフト記号表（勤務時間帯）'!$C$6:$U$35,19,FALSE))</f>
        <v/>
      </c>
      <c r="AT133" s="220" t="str">
        <f>IF(AT131="","",VLOOKUP(AT131,'シフト記号表（勤務時間帯）'!$C$6:$U$35,19,FALSE))</f>
        <v/>
      </c>
      <c r="AU133" s="218" t="str">
        <f>IF(AU131="","",VLOOKUP(AU131,'シフト記号表（勤務時間帯）'!$C$6:$U$35,19,FALSE))</f>
        <v/>
      </c>
      <c r="AV133" s="219" t="str">
        <f>IF(AV131="","",VLOOKUP(AV131,'シフト記号表（勤務時間帯）'!$C$6:$U$35,19,FALSE))</f>
        <v/>
      </c>
      <c r="AW133" s="219" t="str">
        <f>IF(AW131="","",VLOOKUP(AW131,'シフト記号表（勤務時間帯）'!$C$6:$U$35,19,FALSE))</f>
        <v/>
      </c>
      <c r="AX133" s="656">
        <f>IF($BB$3="４週",SUM(S133:AT133),IF($BB$3="暦月",SUM(S133:AW133),""))</f>
        <v>0</v>
      </c>
      <c r="AY133" s="657"/>
      <c r="AZ133" s="658">
        <f>IF($BB$3="４週",AX133/4,IF($BB$3="暦月",'勤務表（職員14～100名用）'!AX133/('勤務表（職員14～100名用）'!#REF!/7),""))</f>
        <v>0</v>
      </c>
      <c r="BA133" s="659"/>
      <c r="BB133" s="702"/>
      <c r="BC133" s="606"/>
      <c r="BD133" s="606"/>
      <c r="BE133" s="606"/>
      <c r="BF133" s="607"/>
    </row>
    <row r="134" spans="2:58" ht="20.25" customHeight="1" x14ac:dyDescent="0.15">
      <c r="B134" s="686">
        <f>B131+1</f>
        <v>39</v>
      </c>
      <c r="C134" s="706"/>
      <c r="D134" s="707"/>
      <c r="E134" s="708"/>
      <c r="F134" s="110"/>
      <c r="G134" s="592"/>
      <c r="H134" s="595"/>
      <c r="I134" s="596"/>
      <c r="J134" s="596"/>
      <c r="K134" s="597"/>
      <c r="L134" s="599"/>
      <c r="M134" s="600"/>
      <c r="N134" s="600"/>
      <c r="O134" s="601"/>
      <c r="P134" s="608" t="s">
        <v>147</v>
      </c>
      <c r="Q134" s="609"/>
      <c r="R134" s="610"/>
      <c r="S134" s="212"/>
      <c r="T134" s="213"/>
      <c r="U134" s="213"/>
      <c r="V134" s="213"/>
      <c r="W134" s="213"/>
      <c r="X134" s="213"/>
      <c r="Y134" s="214"/>
      <c r="Z134" s="212"/>
      <c r="AA134" s="213"/>
      <c r="AB134" s="213"/>
      <c r="AC134" s="213"/>
      <c r="AD134" s="213"/>
      <c r="AE134" s="213"/>
      <c r="AF134" s="214"/>
      <c r="AG134" s="212"/>
      <c r="AH134" s="213"/>
      <c r="AI134" s="213"/>
      <c r="AJ134" s="213"/>
      <c r="AK134" s="213"/>
      <c r="AL134" s="213"/>
      <c r="AM134" s="214"/>
      <c r="AN134" s="212"/>
      <c r="AO134" s="213"/>
      <c r="AP134" s="213"/>
      <c r="AQ134" s="213"/>
      <c r="AR134" s="213"/>
      <c r="AS134" s="213"/>
      <c r="AT134" s="214"/>
      <c r="AU134" s="212"/>
      <c r="AV134" s="213"/>
      <c r="AW134" s="213"/>
      <c r="AX134" s="806"/>
      <c r="AY134" s="807"/>
      <c r="AZ134" s="808"/>
      <c r="BA134" s="809"/>
      <c r="BB134" s="641"/>
      <c r="BC134" s="600"/>
      <c r="BD134" s="600"/>
      <c r="BE134" s="600"/>
      <c r="BF134" s="601"/>
    </row>
    <row r="135" spans="2:58" ht="20.25" customHeight="1" x14ac:dyDescent="0.15">
      <c r="B135" s="686"/>
      <c r="C135" s="706"/>
      <c r="D135" s="707"/>
      <c r="E135" s="708"/>
      <c r="F135" s="102"/>
      <c r="G135" s="593"/>
      <c r="H135" s="598"/>
      <c r="I135" s="596"/>
      <c r="J135" s="596"/>
      <c r="K135" s="597"/>
      <c r="L135" s="602"/>
      <c r="M135" s="603"/>
      <c r="N135" s="603"/>
      <c r="O135" s="604"/>
      <c r="P135" s="646" t="s">
        <v>150</v>
      </c>
      <c r="Q135" s="647"/>
      <c r="R135" s="648"/>
      <c r="S135" s="215" t="str">
        <f>IF(S134="","",VLOOKUP(S134,'シフト記号表（勤務時間帯）'!$C$6:$K$35,9,FALSE))</f>
        <v/>
      </c>
      <c r="T135" s="216" t="str">
        <f>IF(T134="","",VLOOKUP(T134,'シフト記号表（勤務時間帯）'!$C$6:$K$35,9,FALSE))</f>
        <v/>
      </c>
      <c r="U135" s="216" t="str">
        <f>IF(U134="","",VLOOKUP(U134,'シフト記号表（勤務時間帯）'!$C$6:$K$35,9,FALSE))</f>
        <v/>
      </c>
      <c r="V135" s="216" t="str">
        <f>IF(V134="","",VLOOKUP(V134,'シフト記号表（勤務時間帯）'!$C$6:$K$35,9,FALSE))</f>
        <v/>
      </c>
      <c r="W135" s="216" t="str">
        <f>IF(W134="","",VLOOKUP(W134,'シフト記号表（勤務時間帯）'!$C$6:$K$35,9,FALSE))</f>
        <v/>
      </c>
      <c r="X135" s="216" t="str">
        <f>IF(X134="","",VLOOKUP(X134,'シフト記号表（勤務時間帯）'!$C$6:$K$35,9,FALSE))</f>
        <v/>
      </c>
      <c r="Y135" s="217" t="str">
        <f>IF(Y134="","",VLOOKUP(Y134,'シフト記号表（勤務時間帯）'!$C$6:$K$35,9,FALSE))</f>
        <v/>
      </c>
      <c r="Z135" s="215" t="str">
        <f>IF(Z134="","",VLOOKUP(Z134,'シフト記号表（勤務時間帯）'!$C$6:$K$35,9,FALSE))</f>
        <v/>
      </c>
      <c r="AA135" s="216" t="str">
        <f>IF(AA134="","",VLOOKUP(AA134,'シフト記号表（勤務時間帯）'!$C$6:$K$35,9,FALSE))</f>
        <v/>
      </c>
      <c r="AB135" s="216" t="str">
        <f>IF(AB134="","",VLOOKUP(AB134,'シフト記号表（勤務時間帯）'!$C$6:$K$35,9,FALSE))</f>
        <v/>
      </c>
      <c r="AC135" s="216" t="str">
        <f>IF(AC134="","",VLOOKUP(AC134,'シフト記号表（勤務時間帯）'!$C$6:$K$35,9,FALSE))</f>
        <v/>
      </c>
      <c r="AD135" s="216" t="str">
        <f>IF(AD134="","",VLOOKUP(AD134,'シフト記号表（勤務時間帯）'!$C$6:$K$35,9,FALSE))</f>
        <v/>
      </c>
      <c r="AE135" s="216" t="str">
        <f>IF(AE134="","",VLOOKUP(AE134,'シフト記号表（勤務時間帯）'!$C$6:$K$35,9,FALSE))</f>
        <v/>
      </c>
      <c r="AF135" s="217" t="str">
        <f>IF(AF134="","",VLOOKUP(AF134,'シフト記号表（勤務時間帯）'!$C$6:$K$35,9,FALSE))</f>
        <v/>
      </c>
      <c r="AG135" s="215" t="str">
        <f>IF(AG134="","",VLOOKUP(AG134,'シフト記号表（勤務時間帯）'!$C$6:$K$35,9,FALSE))</f>
        <v/>
      </c>
      <c r="AH135" s="216" t="str">
        <f>IF(AH134="","",VLOOKUP(AH134,'シフト記号表（勤務時間帯）'!$C$6:$K$35,9,FALSE))</f>
        <v/>
      </c>
      <c r="AI135" s="216" t="str">
        <f>IF(AI134="","",VLOOKUP(AI134,'シフト記号表（勤務時間帯）'!$C$6:$K$35,9,FALSE))</f>
        <v/>
      </c>
      <c r="AJ135" s="216" t="str">
        <f>IF(AJ134="","",VLOOKUP(AJ134,'シフト記号表（勤務時間帯）'!$C$6:$K$35,9,FALSE))</f>
        <v/>
      </c>
      <c r="AK135" s="216" t="str">
        <f>IF(AK134="","",VLOOKUP(AK134,'シフト記号表（勤務時間帯）'!$C$6:$K$35,9,FALSE))</f>
        <v/>
      </c>
      <c r="AL135" s="216" t="str">
        <f>IF(AL134="","",VLOOKUP(AL134,'シフト記号表（勤務時間帯）'!$C$6:$K$35,9,FALSE))</f>
        <v/>
      </c>
      <c r="AM135" s="217" t="str">
        <f>IF(AM134="","",VLOOKUP(AM134,'シフト記号表（勤務時間帯）'!$C$6:$K$35,9,FALSE))</f>
        <v/>
      </c>
      <c r="AN135" s="215" t="str">
        <f>IF(AN134="","",VLOOKUP(AN134,'シフト記号表（勤務時間帯）'!$C$6:$K$35,9,FALSE))</f>
        <v/>
      </c>
      <c r="AO135" s="216" t="str">
        <f>IF(AO134="","",VLOOKUP(AO134,'シフト記号表（勤務時間帯）'!$C$6:$K$35,9,FALSE))</f>
        <v/>
      </c>
      <c r="AP135" s="216" t="str">
        <f>IF(AP134="","",VLOOKUP(AP134,'シフト記号表（勤務時間帯）'!$C$6:$K$35,9,FALSE))</f>
        <v/>
      </c>
      <c r="AQ135" s="216" t="str">
        <f>IF(AQ134="","",VLOOKUP(AQ134,'シフト記号表（勤務時間帯）'!$C$6:$K$35,9,FALSE))</f>
        <v/>
      </c>
      <c r="AR135" s="216" t="str">
        <f>IF(AR134="","",VLOOKUP(AR134,'シフト記号表（勤務時間帯）'!$C$6:$K$35,9,FALSE))</f>
        <v/>
      </c>
      <c r="AS135" s="216" t="str">
        <f>IF(AS134="","",VLOOKUP(AS134,'シフト記号表（勤務時間帯）'!$C$6:$K$35,9,FALSE))</f>
        <v/>
      </c>
      <c r="AT135" s="217" t="str">
        <f>IF(AT134="","",VLOOKUP(AT134,'シフト記号表（勤務時間帯）'!$C$6:$K$35,9,FALSE))</f>
        <v/>
      </c>
      <c r="AU135" s="215" t="str">
        <f>IF(AU134="","",VLOOKUP(AU134,'シフト記号表（勤務時間帯）'!$C$6:$K$35,9,FALSE))</f>
        <v/>
      </c>
      <c r="AV135" s="216" t="str">
        <f>IF(AV134="","",VLOOKUP(AV134,'シフト記号表（勤務時間帯）'!$C$6:$K$35,9,FALSE))</f>
        <v/>
      </c>
      <c r="AW135" s="216" t="str">
        <f>IF(AW134="","",VLOOKUP(AW134,'シフト記号表（勤務時間帯）'!$C$6:$K$35,9,FALSE))</f>
        <v/>
      </c>
      <c r="AX135" s="649">
        <f>IF($BB$3="４週",SUM(S135:AT135),IF($BB$3="暦月",SUM(S135:AW135),""))</f>
        <v>0</v>
      </c>
      <c r="AY135" s="650"/>
      <c r="AZ135" s="651">
        <f>IF($BB$3="４週",AX135/4,IF($BB$3="暦月",'勤務表（職員14～100名用）'!AX135/('勤務表（職員14～100名用）'!#REF!/7),""))</f>
        <v>0</v>
      </c>
      <c r="BA135" s="652"/>
      <c r="BB135" s="642"/>
      <c r="BC135" s="603"/>
      <c r="BD135" s="603"/>
      <c r="BE135" s="603"/>
      <c r="BF135" s="604"/>
    </row>
    <row r="136" spans="2:58" ht="20.25" customHeight="1" x14ac:dyDescent="0.15">
      <c r="B136" s="686"/>
      <c r="C136" s="709"/>
      <c r="D136" s="710"/>
      <c r="E136" s="711"/>
      <c r="F136" s="221">
        <f>C134</f>
        <v>0</v>
      </c>
      <c r="G136" s="594"/>
      <c r="H136" s="598"/>
      <c r="I136" s="596"/>
      <c r="J136" s="596"/>
      <c r="K136" s="597"/>
      <c r="L136" s="605"/>
      <c r="M136" s="606"/>
      <c r="N136" s="606"/>
      <c r="O136" s="607"/>
      <c r="P136" s="683" t="s">
        <v>151</v>
      </c>
      <c r="Q136" s="684"/>
      <c r="R136" s="685"/>
      <c r="S136" s="218" t="str">
        <f>IF(S134="","",VLOOKUP(S134,'シフト記号表（勤務時間帯）'!$C$6:$U$35,19,FALSE))</f>
        <v/>
      </c>
      <c r="T136" s="219" t="str">
        <f>IF(T134="","",VLOOKUP(T134,'シフト記号表（勤務時間帯）'!$C$6:$U$35,19,FALSE))</f>
        <v/>
      </c>
      <c r="U136" s="219" t="str">
        <f>IF(U134="","",VLOOKUP(U134,'シフト記号表（勤務時間帯）'!$C$6:$U$35,19,FALSE))</f>
        <v/>
      </c>
      <c r="V136" s="219" t="str">
        <f>IF(V134="","",VLOOKUP(V134,'シフト記号表（勤務時間帯）'!$C$6:$U$35,19,FALSE))</f>
        <v/>
      </c>
      <c r="W136" s="219" t="str">
        <f>IF(W134="","",VLOOKUP(W134,'シフト記号表（勤務時間帯）'!$C$6:$U$35,19,FALSE))</f>
        <v/>
      </c>
      <c r="X136" s="219" t="str">
        <f>IF(X134="","",VLOOKUP(X134,'シフト記号表（勤務時間帯）'!$C$6:$U$35,19,FALSE))</f>
        <v/>
      </c>
      <c r="Y136" s="220" t="str">
        <f>IF(Y134="","",VLOOKUP(Y134,'シフト記号表（勤務時間帯）'!$C$6:$U$35,19,FALSE))</f>
        <v/>
      </c>
      <c r="Z136" s="218" t="str">
        <f>IF(Z134="","",VLOOKUP(Z134,'シフト記号表（勤務時間帯）'!$C$6:$U$35,19,FALSE))</f>
        <v/>
      </c>
      <c r="AA136" s="219" t="str">
        <f>IF(AA134="","",VLOOKUP(AA134,'シフト記号表（勤務時間帯）'!$C$6:$U$35,19,FALSE))</f>
        <v/>
      </c>
      <c r="AB136" s="219" t="str">
        <f>IF(AB134="","",VLOOKUP(AB134,'シフト記号表（勤務時間帯）'!$C$6:$U$35,19,FALSE))</f>
        <v/>
      </c>
      <c r="AC136" s="219" t="str">
        <f>IF(AC134="","",VLOOKUP(AC134,'シフト記号表（勤務時間帯）'!$C$6:$U$35,19,FALSE))</f>
        <v/>
      </c>
      <c r="AD136" s="219" t="str">
        <f>IF(AD134="","",VLOOKUP(AD134,'シフト記号表（勤務時間帯）'!$C$6:$U$35,19,FALSE))</f>
        <v/>
      </c>
      <c r="AE136" s="219" t="str">
        <f>IF(AE134="","",VLOOKUP(AE134,'シフト記号表（勤務時間帯）'!$C$6:$U$35,19,FALSE))</f>
        <v/>
      </c>
      <c r="AF136" s="220" t="str">
        <f>IF(AF134="","",VLOOKUP(AF134,'シフト記号表（勤務時間帯）'!$C$6:$U$35,19,FALSE))</f>
        <v/>
      </c>
      <c r="AG136" s="218" t="str">
        <f>IF(AG134="","",VLOOKUP(AG134,'シフト記号表（勤務時間帯）'!$C$6:$U$35,19,FALSE))</f>
        <v/>
      </c>
      <c r="AH136" s="219" t="str">
        <f>IF(AH134="","",VLOOKUP(AH134,'シフト記号表（勤務時間帯）'!$C$6:$U$35,19,FALSE))</f>
        <v/>
      </c>
      <c r="AI136" s="219" t="str">
        <f>IF(AI134="","",VLOOKUP(AI134,'シフト記号表（勤務時間帯）'!$C$6:$U$35,19,FALSE))</f>
        <v/>
      </c>
      <c r="AJ136" s="219" t="str">
        <f>IF(AJ134="","",VLOOKUP(AJ134,'シフト記号表（勤務時間帯）'!$C$6:$U$35,19,FALSE))</f>
        <v/>
      </c>
      <c r="AK136" s="219" t="str">
        <f>IF(AK134="","",VLOOKUP(AK134,'シフト記号表（勤務時間帯）'!$C$6:$U$35,19,FALSE))</f>
        <v/>
      </c>
      <c r="AL136" s="219" t="str">
        <f>IF(AL134="","",VLOOKUP(AL134,'シフト記号表（勤務時間帯）'!$C$6:$U$35,19,FALSE))</f>
        <v/>
      </c>
      <c r="AM136" s="220" t="str">
        <f>IF(AM134="","",VLOOKUP(AM134,'シフト記号表（勤務時間帯）'!$C$6:$U$35,19,FALSE))</f>
        <v/>
      </c>
      <c r="AN136" s="218" t="str">
        <f>IF(AN134="","",VLOOKUP(AN134,'シフト記号表（勤務時間帯）'!$C$6:$U$35,19,FALSE))</f>
        <v/>
      </c>
      <c r="AO136" s="219" t="str">
        <f>IF(AO134="","",VLOOKUP(AO134,'シフト記号表（勤務時間帯）'!$C$6:$U$35,19,FALSE))</f>
        <v/>
      </c>
      <c r="AP136" s="219" t="str">
        <f>IF(AP134="","",VLOOKUP(AP134,'シフト記号表（勤務時間帯）'!$C$6:$U$35,19,FALSE))</f>
        <v/>
      </c>
      <c r="AQ136" s="219" t="str">
        <f>IF(AQ134="","",VLOOKUP(AQ134,'シフト記号表（勤務時間帯）'!$C$6:$U$35,19,FALSE))</f>
        <v/>
      </c>
      <c r="AR136" s="219" t="str">
        <f>IF(AR134="","",VLOOKUP(AR134,'シフト記号表（勤務時間帯）'!$C$6:$U$35,19,FALSE))</f>
        <v/>
      </c>
      <c r="AS136" s="219" t="str">
        <f>IF(AS134="","",VLOOKUP(AS134,'シフト記号表（勤務時間帯）'!$C$6:$U$35,19,FALSE))</f>
        <v/>
      </c>
      <c r="AT136" s="220" t="str">
        <f>IF(AT134="","",VLOOKUP(AT134,'シフト記号表（勤務時間帯）'!$C$6:$U$35,19,FALSE))</f>
        <v/>
      </c>
      <c r="AU136" s="218" t="str">
        <f>IF(AU134="","",VLOOKUP(AU134,'シフト記号表（勤務時間帯）'!$C$6:$U$35,19,FALSE))</f>
        <v/>
      </c>
      <c r="AV136" s="219" t="str">
        <f>IF(AV134="","",VLOOKUP(AV134,'シフト記号表（勤務時間帯）'!$C$6:$U$35,19,FALSE))</f>
        <v/>
      </c>
      <c r="AW136" s="219" t="str">
        <f>IF(AW134="","",VLOOKUP(AW134,'シフト記号表（勤務時間帯）'!$C$6:$U$35,19,FALSE))</f>
        <v/>
      </c>
      <c r="AX136" s="656">
        <f>IF($BB$3="４週",SUM(S136:AT136),IF($BB$3="暦月",SUM(S136:AW136),""))</f>
        <v>0</v>
      </c>
      <c r="AY136" s="657"/>
      <c r="AZ136" s="658">
        <f>IF($BB$3="４週",AX136/4,IF($BB$3="暦月",'勤務表（職員14～100名用）'!AX136/('勤務表（職員14～100名用）'!#REF!/7),""))</f>
        <v>0</v>
      </c>
      <c r="BA136" s="659"/>
      <c r="BB136" s="702"/>
      <c r="BC136" s="606"/>
      <c r="BD136" s="606"/>
      <c r="BE136" s="606"/>
      <c r="BF136" s="607"/>
    </row>
    <row r="137" spans="2:58" ht="20.25" customHeight="1" x14ac:dyDescent="0.15">
      <c r="B137" s="686">
        <f>B134+1</f>
        <v>40</v>
      </c>
      <c r="C137" s="706"/>
      <c r="D137" s="707"/>
      <c r="E137" s="708"/>
      <c r="F137" s="110"/>
      <c r="G137" s="592"/>
      <c r="H137" s="595"/>
      <c r="I137" s="596"/>
      <c r="J137" s="596"/>
      <c r="K137" s="597"/>
      <c r="L137" s="599"/>
      <c r="M137" s="600"/>
      <c r="N137" s="600"/>
      <c r="O137" s="601"/>
      <c r="P137" s="608" t="s">
        <v>147</v>
      </c>
      <c r="Q137" s="609"/>
      <c r="R137" s="610"/>
      <c r="S137" s="212"/>
      <c r="T137" s="213"/>
      <c r="U137" s="213"/>
      <c r="V137" s="213"/>
      <c r="W137" s="213"/>
      <c r="X137" s="213"/>
      <c r="Y137" s="214"/>
      <c r="Z137" s="212"/>
      <c r="AA137" s="213"/>
      <c r="AB137" s="213"/>
      <c r="AC137" s="213"/>
      <c r="AD137" s="213"/>
      <c r="AE137" s="213"/>
      <c r="AF137" s="214"/>
      <c r="AG137" s="212"/>
      <c r="AH137" s="213"/>
      <c r="AI137" s="213"/>
      <c r="AJ137" s="213"/>
      <c r="AK137" s="213"/>
      <c r="AL137" s="213"/>
      <c r="AM137" s="214"/>
      <c r="AN137" s="212"/>
      <c r="AO137" s="213"/>
      <c r="AP137" s="213"/>
      <c r="AQ137" s="213"/>
      <c r="AR137" s="213"/>
      <c r="AS137" s="213"/>
      <c r="AT137" s="214"/>
      <c r="AU137" s="212"/>
      <c r="AV137" s="213"/>
      <c r="AW137" s="213"/>
      <c r="AX137" s="806"/>
      <c r="AY137" s="807"/>
      <c r="AZ137" s="808"/>
      <c r="BA137" s="809"/>
      <c r="BB137" s="641"/>
      <c r="BC137" s="600"/>
      <c r="BD137" s="600"/>
      <c r="BE137" s="600"/>
      <c r="BF137" s="601"/>
    </row>
    <row r="138" spans="2:58" ht="20.25" customHeight="1" x14ac:dyDescent="0.15">
      <c r="B138" s="686"/>
      <c r="C138" s="706"/>
      <c r="D138" s="707"/>
      <c r="E138" s="708"/>
      <c r="F138" s="102"/>
      <c r="G138" s="593"/>
      <c r="H138" s="598"/>
      <c r="I138" s="596"/>
      <c r="J138" s="596"/>
      <c r="K138" s="597"/>
      <c r="L138" s="602"/>
      <c r="M138" s="603"/>
      <c r="N138" s="603"/>
      <c r="O138" s="604"/>
      <c r="P138" s="646" t="s">
        <v>150</v>
      </c>
      <c r="Q138" s="647"/>
      <c r="R138" s="648"/>
      <c r="S138" s="215" t="str">
        <f>IF(S137="","",VLOOKUP(S137,'シフト記号表（勤務時間帯）'!$C$6:$K$35,9,FALSE))</f>
        <v/>
      </c>
      <c r="T138" s="216" t="str">
        <f>IF(T137="","",VLOOKUP(T137,'シフト記号表（勤務時間帯）'!$C$6:$K$35,9,FALSE))</f>
        <v/>
      </c>
      <c r="U138" s="216" t="str">
        <f>IF(U137="","",VLOOKUP(U137,'シフト記号表（勤務時間帯）'!$C$6:$K$35,9,FALSE))</f>
        <v/>
      </c>
      <c r="V138" s="216" t="str">
        <f>IF(V137="","",VLOOKUP(V137,'シフト記号表（勤務時間帯）'!$C$6:$K$35,9,FALSE))</f>
        <v/>
      </c>
      <c r="W138" s="216" t="str">
        <f>IF(W137="","",VLOOKUP(W137,'シフト記号表（勤務時間帯）'!$C$6:$K$35,9,FALSE))</f>
        <v/>
      </c>
      <c r="X138" s="216" t="str">
        <f>IF(X137="","",VLOOKUP(X137,'シフト記号表（勤務時間帯）'!$C$6:$K$35,9,FALSE))</f>
        <v/>
      </c>
      <c r="Y138" s="217" t="str">
        <f>IF(Y137="","",VLOOKUP(Y137,'シフト記号表（勤務時間帯）'!$C$6:$K$35,9,FALSE))</f>
        <v/>
      </c>
      <c r="Z138" s="215" t="str">
        <f>IF(Z137="","",VLOOKUP(Z137,'シフト記号表（勤務時間帯）'!$C$6:$K$35,9,FALSE))</f>
        <v/>
      </c>
      <c r="AA138" s="216" t="str">
        <f>IF(AA137="","",VLOOKUP(AA137,'シフト記号表（勤務時間帯）'!$C$6:$K$35,9,FALSE))</f>
        <v/>
      </c>
      <c r="AB138" s="216" t="str">
        <f>IF(AB137="","",VLOOKUP(AB137,'シフト記号表（勤務時間帯）'!$C$6:$K$35,9,FALSE))</f>
        <v/>
      </c>
      <c r="AC138" s="216" t="str">
        <f>IF(AC137="","",VLOOKUP(AC137,'シフト記号表（勤務時間帯）'!$C$6:$K$35,9,FALSE))</f>
        <v/>
      </c>
      <c r="AD138" s="216" t="str">
        <f>IF(AD137="","",VLOOKUP(AD137,'シフト記号表（勤務時間帯）'!$C$6:$K$35,9,FALSE))</f>
        <v/>
      </c>
      <c r="AE138" s="216" t="str">
        <f>IF(AE137="","",VLOOKUP(AE137,'シフト記号表（勤務時間帯）'!$C$6:$K$35,9,FALSE))</f>
        <v/>
      </c>
      <c r="AF138" s="217" t="str">
        <f>IF(AF137="","",VLOOKUP(AF137,'シフト記号表（勤務時間帯）'!$C$6:$K$35,9,FALSE))</f>
        <v/>
      </c>
      <c r="AG138" s="215" t="str">
        <f>IF(AG137="","",VLOOKUP(AG137,'シフト記号表（勤務時間帯）'!$C$6:$K$35,9,FALSE))</f>
        <v/>
      </c>
      <c r="AH138" s="216" t="str">
        <f>IF(AH137="","",VLOOKUP(AH137,'シフト記号表（勤務時間帯）'!$C$6:$K$35,9,FALSE))</f>
        <v/>
      </c>
      <c r="AI138" s="216" t="str">
        <f>IF(AI137="","",VLOOKUP(AI137,'シフト記号表（勤務時間帯）'!$C$6:$K$35,9,FALSE))</f>
        <v/>
      </c>
      <c r="AJ138" s="216" t="str">
        <f>IF(AJ137="","",VLOOKUP(AJ137,'シフト記号表（勤務時間帯）'!$C$6:$K$35,9,FALSE))</f>
        <v/>
      </c>
      <c r="AK138" s="216" t="str">
        <f>IF(AK137="","",VLOOKUP(AK137,'シフト記号表（勤務時間帯）'!$C$6:$K$35,9,FALSE))</f>
        <v/>
      </c>
      <c r="AL138" s="216" t="str">
        <f>IF(AL137="","",VLOOKUP(AL137,'シフト記号表（勤務時間帯）'!$C$6:$K$35,9,FALSE))</f>
        <v/>
      </c>
      <c r="AM138" s="217" t="str">
        <f>IF(AM137="","",VLOOKUP(AM137,'シフト記号表（勤務時間帯）'!$C$6:$K$35,9,FALSE))</f>
        <v/>
      </c>
      <c r="AN138" s="215" t="str">
        <f>IF(AN137="","",VLOOKUP(AN137,'シフト記号表（勤務時間帯）'!$C$6:$K$35,9,FALSE))</f>
        <v/>
      </c>
      <c r="AO138" s="216" t="str">
        <f>IF(AO137="","",VLOOKUP(AO137,'シフト記号表（勤務時間帯）'!$C$6:$K$35,9,FALSE))</f>
        <v/>
      </c>
      <c r="AP138" s="216" t="str">
        <f>IF(AP137="","",VLOOKUP(AP137,'シフト記号表（勤務時間帯）'!$C$6:$K$35,9,FALSE))</f>
        <v/>
      </c>
      <c r="AQ138" s="216" t="str">
        <f>IF(AQ137="","",VLOOKUP(AQ137,'シフト記号表（勤務時間帯）'!$C$6:$K$35,9,FALSE))</f>
        <v/>
      </c>
      <c r="AR138" s="216" t="str">
        <f>IF(AR137="","",VLOOKUP(AR137,'シフト記号表（勤務時間帯）'!$C$6:$K$35,9,FALSE))</f>
        <v/>
      </c>
      <c r="AS138" s="216" t="str">
        <f>IF(AS137="","",VLOOKUP(AS137,'シフト記号表（勤務時間帯）'!$C$6:$K$35,9,FALSE))</f>
        <v/>
      </c>
      <c r="AT138" s="217" t="str">
        <f>IF(AT137="","",VLOOKUP(AT137,'シフト記号表（勤務時間帯）'!$C$6:$K$35,9,FALSE))</f>
        <v/>
      </c>
      <c r="AU138" s="215" t="str">
        <f>IF(AU137="","",VLOOKUP(AU137,'シフト記号表（勤務時間帯）'!$C$6:$K$35,9,FALSE))</f>
        <v/>
      </c>
      <c r="AV138" s="216" t="str">
        <f>IF(AV137="","",VLOOKUP(AV137,'シフト記号表（勤務時間帯）'!$C$6:$K$35,9,FALSE))</f>
        <v/>
      </c>
      <c r="AW138" s="216" t="str">
        <f>IF(AW137="","",VLOOKUP(AW137,'シフト記号表（勤務時間帯）'!$C$6:$K$35,9,FALSE))</f>
        <v/>
      </c>
      <c r="AX138" s="649">
        <f>IF($BB$3="４週",SUM(S138:AT138),IF($BB$3="暦月",SUM(S138:AW138),""))</f>
        <v>0</v>
      </c>
      <c r="AY138" s="650"/>
      <c r="AZ138" s="651">
        <f>IF($BB$3="４週",AX138/4,IF($BB$3="暦月",'勤務表（職員14～100名用）'!AX138/('勤務表（職員14～100名用）'!#REF!/7),""))</f>
        <v>0</v>
      </c>
      <c r="BA138" s="652"/>
      <c r="BB138" s="642"/>
      <c r="BC138" s="603"/>
      <c r="BD138" s="603"/>
      <c r="BE138" s="603"/>
      <c r="BF138" s="604"/>
    </row>
    <row r="139" spans="2:58" ht="20.25" customHeight="1" x14ac:dyDescent="0.15">
      <c r="B139" s="686"/>
      <c r="C139" s="709"/>
      <c r="D139" s="710"/>
      <c r="E139" s="711"/>
      <c r="F139" s="221">
        <f>C137</f>
        <v>0</v>
      </c>
      <c r="G139" s="594"/>
      <c r="H139" s="598"/>
      <c r="I139" s="596"/>
      <c r="J139" s="596"/>
      <c r="K139" s="597"/>
      <c r="L139" s="605"/>
      <c r="M139" s="606"/>
      <c r="N139" s="606"/>
      <c r="O139" s="607"/>
      <c r="P139" s="683" t="s">
        <v>151</v>
      </c>
      <c r="Q139" s="684"/>
      <c r="R139" s="685"/>
      <c r="S139" s="218" t="str">
        <f>IF(S137="","",VLOOKUP(S137,'シフト記号表（勤務時間帯）'!$C$6:$U$35,19,FALSE))</f>
        <v/>
      </c>
      <c r="T139" s="219" t="str">
        <f>IF(T137="","",VLOOKUP(T137,'シフト記号表（勤務時間帯）'!$C$6:$U$35,19,FALSE))</f>
        <v/>
      </c>
      <c r="U139" s="219" t="str">
        <f>IF(U137="","",VLOOKUP(U137,'シフト記号表（勤務時間帯）'!$C$6:$U$35,19,FALSE))</f>
        <v/>
      </c>
      <c r="V139" s="219" t="str">
        <f>IF(V137="","",VLOOKUP(V137,'シフト記号表（勤務時間帯）'!$C$6:$U$35,19,FALSE))</f>
        <v/>
      </c>
      <c r="W139" s="219" t="str">
        <f>IF(W137="","",VLOOKUP(W137,'シフト記号表（勤務時間帯）'!$C$6:$U$35,19,FALSE))</f>
        <v/>
      </c>
      <c r="X139" s="219" t="str">
        <f>IF(X137="","",VLOOKUP(X137,'シフト記号表（勤務時間帯）'!$C$6:$U$35,19,FALSE))</f>
        <v/>
      </c>
      <c r="Y139" s="220" t="str">
        <f>IF(Y137="","",VLOOKUP(Y137,'シフト記号表（勤務時間帯）'!$C$6:$U$35,19,FALSE))</f>
        <v/>
      </c>
      <c r="Z139" s="218" t="str">
        <f>IF(Z137="","",VLOOKUP(Z137,'シフト記号表（勤務時間帯）'!$C$6:$U$35,19,FALSE))</f>
        <v/>
      </c>
      <c r="AA139" s="219" t="str">
        <f>IF(AA137="","",VLOOKUP(AA137,'シフト記号表（勤務時間帯）'!$C$6:$U$35,19,FALSE))</f>
        <v/>
      </c>
      <c r="AB139" s="219" t="str">
        <f>IF(AB137="","",VLOOKUP(AB137,'シフト記号表（勤務時間帯）'!$C$6:$U$35,19,FALSE))</f>
        <v/>
      </c>
      <c r="AC139" s="219" t="str">
        <f>IF(AC137="","",VLOOKUP(AC137,'シフト記号表（勤務時間帯）'!$C$6:$U$35,19,FALSE))</f>
        <v/>
      </c>
      <c r="AD139" s="219" t="str">
        <f>IF(AD137="","",VLOOKUP(AD137,'シフト記号表（勤務時間帯）'!$C$6:$U$35,19,FALSE))</f>
        <v/>
      </c>
      <c r="AE139" s="219" t="str">
        <f>IF(AE137="","",VLOOKUP(AE137,'シフト記号表（勤務時間帯）'!$C$6:$U$35,19,FALSE))</f>
        <v/>
      </c>
      <c r="AF139" s="220" t="str">
        <f>IF(AF137="","",VLOOKUP(AF137,'シフト記号表（勤務時間帯）'!$C$6:$U$35,19,FALSE))</f>
        <v/>
      </c>
      <c r="AG139" s="218" t="str">
        <f>IF(AG137="","",VLOOKUP(AG137,'シフト記号表（勤務時間帯）'!$C$6:$U$35,19,FALSE))</f>
        <v/>
      </c>
      <c r="AH139" s="219" t="str">
        <f>IF(AH137="","",VLOOKUP(AH137,'シフト記号表（勤務時間帯）'!$C$6:$U$35,19,FALSE))</f>
        <v/>
      </c>
      <c r="AI139" s="219" t="str">
        <f>IF(AI137="","",VLOOKUP(AI137,'シフト記号表（勤務時間帯）'!$C$6:$U$35,19,FALSE))</f>
        <v/>
      </c>
      <c r="AJ139" s="219" t="str">
        <f>IF(AJ137="","",VLOOKUP(AJ137,'シフト記号表（勤務時間帯）'!$C$6:$U$35,19,FALSE))</f>
        <v/>
      </c>
      <c r="AK139" s="219" t="str">
        <f>IF(AK137="","",VLOOKUP(AK137,'シフト記号表（勤務時間帯）'!$C$6:$U$35,19,FALSE))</f>
        <v/>
      </c>
      <c r="AL139" s="219" t="str">
        <f>IF(AL137="","",VLOOKUP(AL137,'シフト記号表（勤務時間帯）'!$C$6:$U$35,19,FALSE))</f>
        <v/>
      </c>
      <c r="AM139" s="220" t="str">
        <f>IF(AM137="","",VLOOKUP(AM137,'シフト記号表（勤務時間帯）'!$C$6:$U$35,19,FALSE))</f>
        <v/>
      </c>
      <c r="AN139" s="218" t="str">
        <f>IF(AN137="","",VLOOKUP(AN137,'シフト記号表（勤務時間帯）'!$C$6:$U$35,19,FALSE))</f>
        <v/>
      </c>
      <c r="AO139" s="219" t="str">
        <f>IF(AO137="","",VLOOKUP(AO137,'シフト記号表（勤務時間帯）'!$C$6:$U$35,19,FALSE))</f>
        <v/>
      </c>
      <c r="AP139" s="219" t="str">
        <f>IF(AP137="","",VLOOKUP(AP137,'シフト記号表（勤務時間帯）'!$C$6:$U$35,19,FALSE))</f>
        <v/>
      </c>
      <c r="AQ139" s="219" t="str">
        <f>IF(AQ137="","",VLOOKUP(AQ137,'シフト記号表（勤務時間帯）'!$C$6:$U$35,19,FALSE))</f>
        <v/>
      </c>
      <c r="AR139" s="219" t="str">
        <f>IF(AR137="","",VLOOKUP(AR137,'シフト記号表（勤務時間帯）'!$C$6:$U$35,19,FALSE))</f>
        <v/>
      </c>
      <c r="AS139" s="219" t="str">
        <f>IF(AS137="","",VLOOKUP(AS137,'シフト記号表（勤務時間帯）'!$C$6:$U$35,19,FALSE))</f>
        <v/>
      </c>
      <c r="AT139" s="220" t="str">
        <f>IF(AT137="","",VLOOKUP(AT137,'シフト記号表（勤務時間帯）'!$C$6:$U$35,19,FALSE))</f>
        <v/>
      </c>
      <c r="AU139" s="218" t="str">
        <f>IF(AU137="","",VLOOKUP(AU137,'シフト記号表（勤務時間帯）'!$C$6:$U$35,19,FALSE))</f>
        <v/>
      </c>
      <c r="AV139" s="219" t="str">
        <f>IF(AV137="","",VLOOKUP(AV137,'シフト記号表（勤務時間帯）'!$C$6:$U$35,19,FALSE))</f>
        <v/>
      </c>
      <c r="AW139" s="219" t="str">
        <f>IF(AW137="","",VLOOKUP(AW137,'シフト記号表（勤務時間帯）'!$C$6:$U$35,19,FALSE))</f>
        <v/>
      </c>
      <c r="AX139" s="656">
        <f>IF($BB$3="４週",SUM(S139:AT139),IF($BB$3="暦月",SUM(S139:AW139),""))</f>
        <v>0</v>
      </c>
      <c r="AY139" s="657"/>
      <c r="AZ139" s="658">
        <f>IF($BB$3="４週",AX139/4,IF($BB$3="暦月",'勤務表（職員14～100名用）'!AX139/('勤務表（職員14～100名用）'!#REF!/7),""))</f>
        <v>0</v>
      </c>
      <c r="BA139" s="659"/>
      <c r="BB139" s="702"/>
      <c r="BC139" s="606"/>
      <c r="BD139" s="606"/>
      <c r="BE139" s="606"/>
      <c r="BF139" s="607"/>
    </row>
    <row r="140" spans="2:58" ht="20.25" customHeight="1" x14ac:dyDescent="0.15">
      <c r="B140" s="686">
        <f>B137+1</f>
        <v>41</v>
      </c>
      <c r="C140" s="706"/>
      <c r="D140" s="707"/>
      <c r="E140" s="708"/>
      <c r="F140" s="110"/>
      <c r="G140" s="592"/>
      <c r="H140" s="595"/>
      <c r="I140" s="596"/>
      <c r="J140" s="596"/>
      <c r="K140" s="597"/>
      <c r="L140" s="599"/>
      <c r="M140" s="600"/>
      <c r="N140" s="600"/>
      <c r="O140" s="601"/>
      <c r="P140" s="608" t="s">
        <v>147</v>
      </c>
      <c r="Q140" s="609"/>
      <c r="R140" s="610"/>
      <c r="S140" s="212"/>
      <c r="T140" s="213"/>
      <c r="U140" s="213"/>
      <c r="V140" s="213"/>
      <c r="W140" s="213"/>
      <c r="X140" s="213"/>
      <c r="Y140" s="214"/>
      <c r="Z140" s="212"/>
      <c r="AA140" s="213"/>
      <c r="AB140" s="213"/>
      <c r="AC140" s="213"/>
      <c r="AD140" s="213"/>
      <c r="AE140" s="213"/>
      <c r="AF140" s="214"/>
      <c r="AG140" s="212"/>
      <c r="AH140" s="213"/>
      <c r="AI140" s="213"/>
      <c r="AJ140" s="213"/>
      <c r="AK140" s="213"/>
      <c r="AL140" s="213"/>
      <c r="AM140" s="214"/>
      <c r="AN140" s="212"/>
      <c r="AO140" s="213"/>
      <c r="AP140" s="213"/>
      <c r="AQ140" s="213"/>
      <c r="AR140" s="213"/>
      <c r="AS140" s="213"/>
      <c r="AT140" s="214"/>
      <c r="AU140" s="212"/>
      <c r="AV140" s="213"/>
      <c r="AW140" s="213"/>
      <c r="AX140" s="806"/>
      <c r="AY140" s="807"/>
      <c r="AZ140" s="808"/>
      <c r="BA140" s="809"/>
      <c r="BB140" s="641"/>
      <c r="BC140" s="600"/>
      <c r="BD140" s="600"/>
      <c r="BE140" s="600"/>
      <c r="BF140" s="601"/>
    </row>
    <row r="141" spans="2:58" ht="20.25" customHeight="1" x14ac:dyDescent="0.15">
      <c r="B141" s="686"/>
      <c r="C141" s="706"/>
      <c r="D141" s="707"/>
      <c r="E141" s="708"/>
      <c r="F141" s="102"/>
      <c r="G141" s="593"/>
      <c r="H141" s="598"/>
      <c r="I141" s="596"/>
      <c r="J141" s="596"/>
      <c r="K141" s="597"/>
      <c r="L141" s="602"/>
      <c r="M141" s="603"/>
      <c r="N141" s="603"/>
      <c r="O141" s="604"/>
      <c r="P141" s="646" t="s">
        <v>150</v>
      </c>
      <c r="Q141" s="647"/>
      <c r="R141" s="648"/>
      <c r="S141" s="215" t="str">
        <f>IF(S140="","",VLOOKUP(S140,'シフト記号表（勤務時間帯）'!$C$6:$K$35,9,FALSE))</f>
        <v/>
      </c>
      <c r="T141" s="216" t="str">
        <f>IF(T140="","",VLOOKUP(T140,'シフト記号表（勤務時間帯）'!$C$6:$K$35,9,FALSE))</f>
        <v/>
      </c>
      <c r="U141" s="216" t="str">
        <f>IF(U140="","",VLOOKUP(U140,'シフト記号表（勤務時間帯）'!$C$6:$K$35,9,FALSE))</f>
        <v/>
      </c>
      <c r="V141" s="216" t="str">
        <f>IF(V140="","",VLOOKUP(V140,'シフト記号表（勤務時間帯）'!$C$6:$K$35,9,FALSE))</f>
        <v/>
      </c>
      <c r="W141" s="216" t="str">
        <f>IF(W140="","",VLOOKUP(W140,'シフト記号表（勤務時間帯）'!$C$6:$K$35,9,FALSE))</f>
        <v/>
      </c>
      <c r="X141" s="216" t="str">
        <f>IF(X140="","",VLOOKUP(X140,'シフト記号表（勤務時間帯）'!$C$6:$K$35,9,FALSE))</f>
        <v/>
      </c>
      <c r="Y141" s="217" t="str">
        <f>IF(Y140="","",VLOOKUP(Y140,'シフト記号表（勤務時間帯）'!$C$6:$K$35,9,FALSE))</f>
        <v/>
      </c>
      <c r="Z141" s="215" t="str">
        <f>IF(Z140="","",VLOOKUP(Z140,'シフト記号表（勤務時間帯）'!$C$6:$K$35,9,FALSE))</f>
        <v/>
      </c>
      <c r="AA141" s="216" t="str">
        <f>IF(AA140="","",VLOOKUP(AA140,'シフト記号表（勤務時間帯）'!$C$6:$K$35,9,FALSE))</f>
        <v/>
      </c>
      <c r="AB141" s="216" t="str">
        <f>IF(AB140="","",VLOOKUP(AB140,'シフト記号表（勤務時間帯）'!$C$6:$K$35,9,FALSE))</f>
        <v/>
      </c>
      <c r="AC141" s="216" t="str">
        <f>IF(AC140="","",VLOOKUP(AC140,'シフト記号表（勤務時間帯）'!$C$6:$K$35,9,FALSE))</f>
        <v/>
      </c>
      <c r="AD141" s="216" t="str">
        <f>IF(AD140="","",VLOOKUP(AD140,'シフト記号表（勤務時間帯）'!$C$6:$K$35,9,FALSE))</f>
        <v/>
      </c>
      <c r="AE141" s="216" t="str">
        <f>IF(AE140="","",VLOOKUP(AE140,'シフト記号表（勤務時間帯）'!$C$6:$K$35,9,FALSE))</f>
        <v/>
      </c>
      <c r="AF141" s="217" t="str">
        <f>IF(AF140="","",VLOOKUP(AF140,'シフト記号表（勤務時間帯）'!$C$6:$K$35,9,FALSE))</f>
        <v/>
      </c>
      <c r="AG141" s="215" t="str">
        <f>IF(AG140="","",VLOOKUP(AG140,'シフト記号表（勤務時間帯）'!$C$6:$K$35,9,FALSE))</f>
        <v/>
      </c>
      <c r="AH141" s="216" t="str">
        <f>IF(AH140="","",VLOOKUP(AH140,'シフト記号表（勤務時間帯）'!$C$6:$K$35,9,FALSE))</f>
        <v/>
      </c>
      <c r="AI141" s="216" t="str">
        <f>IF(AI140="","",VLOOKUP(AI140,'シフト記号表（勤務時間帯）'!$C$6:$K$35,9,FALSE))</f>
        <v/>
      </c>
      <c r="AJ141" s="216" t="str">
        <f>IF(AJ140="","",VLOOKUP(AJ140,'シフト記号表（勤務時間帯）'!$C$6:$K$35,9,FALSE))</f>
        <v/>
      </c>
      <c r="AK141" s="216" t="str">
        <f>IF(AK140="","",VLOOKUP(AK140,'シフト記号表（勤務時間帯）'!$C$6:$K$35,9,FALSE))</f>
        <v/>
      </c>
      <c r="AL141" s="216" t="str">
        <f>IF(AL140="","",VLOOKUP(AL140,'シフト記号表（勤務時間帯）'!$C$6:$K$35,9,FALSE))</f>
        <v/>
      </c>
      <c r="AM141" s="217" t="str">
        <f>IF(AM140="","",VLOOKUP(AM140,'シフト記号表（勤務時間帯）'!$C$6:$K$35,9,FALSE))</f>
        <v/>
      </c>
      <c r="AN141" s="215" t="str">
        <f>IF(AN140="","",VLOOKUP(AN140,'シフト記号表（勤務時間帯）'!$C$6:$K$35,9,FALSE))</f>
        <v/>
      </c>
      <c r="AO141" s="216" t="str">
        <f>IF(AO140="","",VLOOKUP(AO140,'シフト記号表（勤務時間帯）'!$C$6:$K$35,9,FALSE))</f>
        <v/>
      </c>
      <c r="AP141" s="216" t="str">
        <f>IF(AP140="","",VLOOKUP(AP140,'シフト記号表（勤務時間帯）'!$C$6:$K$35,9,FALSE))</f>
        <v/>
      </c>
      <c r="AQ141" s="216" t="str">
        <f>IF(AQ140="","",VLOOKUP(AQ140,'シフト記号表（勤務時間帯）'!$C$6:$K$35,9,FALSE))</f>
        <v/>
      </c>
      <c r="AR141" s="216" t="str">
        <f>IF(AR140="","",VLOOKUP(AR140,'シフト記号表（勤務時間帯）'!$C$6:$K$35,9,FALSE))</f>
        <v/>
      </c>
      <c r="AS141" s="216" t="str">
        <f>IF(AS140="","",VLOOKUP(AS140,'シフト記号表（勤務時間帯）'!$C$6:$K$35,9,FALSE))</f>
        <v/>
      </c>
      <c r="AT141" s="217" t="str">
        <f>IF(AT140="","",VLOOKUP(AT140,'シフト記号表（勤務時間帯）'!$C$6:$K$35,9,FALSE))</f>
        <v/>
      </c>
      <c r="AU141" s="215" t="str">
        <f>IF(AU140="","",VLOOKUP(AU140,'シフト記号表（勤務時間帯）'!$C$6:$K$35,9,FALSE))</f>
        <v/>
      </c>
      <c r="AV141" s="216" t="str">
        <f>IF(AV140="","",VLOOKUP(AV140,'シフト記号表（勤務時間帯）'!$C$6:$K$35,9,FALSE))</f>
        <v/>
      </c>
      <c r="AW141" s="216" t="str">
        <f>IF(AW140="","",VLOOKUP(AW140,'シフト記号表（勤務時間帯）'!$C$6:$K$35,9,FALSE))</f>
        <v/>
      </c>
      <c r="AX141" s="649">
        <f>IF($BB$3="４週",SUM(S141:AT141),IF($BB$3="暦月",SUM(S141:AW141),""))</f>
        <v>0</v>
      </c>
      <c r="AY141" s="650"/>
      <c r="AZ141" s="651">
        <f>IF($BB$3="４週",AX141/4,IF($BB$3="暦月",'勤務表（職員14～100名用）'!AX141/('勤務表（職員14～100名用）'!#REF!/7),""))</f>
        <v>0</v>
      </c>
      <c r="BA141" s="652"/>
      <c r="BB141" s="642"/>
      <c r="BC141" s="603"/>
      <c r="BD141" s="603"/>
      <c r="BE141" s="603"/>
      <c r="BF141" s="604"/>
    </row>
    <row r="142" spans="2:58" ht="20.25" customHeight="1" x14ac:dyDescent="0.15">
      <c r="B142" s="686"/>
      <c r="C142" s="709"/>
      <c r="D142" s="710"/>
      <c r="E142" s="711"/>
      <c r="F142" s="221">
        <f>C140</f>
        <v>0</v>
      </c>
      <c r="G142" s="594"/>
      <c r="H142" s="598"/>
      <c r="I142" s="596"/>
      <c r="J142" s="596"/>
      <c r="K142" s="597"/>
      <c r="L142" s="605"/>
      <c r="M142" s="606"/>
      <c r="N142" s="606"/>
      <c r="O142" s="607"/>
      <c r="P142" s="683" t="s">
        <v>151</v>
      </c>
      <c r="Q142" s="684"/>
      <c r="R142" s="685"/>
      <c r="S142" s="218" t="str">
        <f>IF(S140="","",VLOOKUP(S140,'シフト記号表（勤務時間帯）'!$C$6:$U$35,19,FALSE))</f>
        <v/>
      </c>
      <c r="T142" s="219" t="str">
        <f>IF(T140="","",VLOOKUP(T140,'シフト記号表（勤務時間帯）'!$C$6:$U$35,19,FALSE))</f>
        <v/>
      </c>
      <c r="U142" s="219" t="str">
        <f>IF(U140="","",VLOOKUP(U140,'シフト記号表（勤務時間帯）'!$C$6:$U$35,19,FALSE))</f>
        <v/>
      </c>
      <c r="V142" s="219" t="str">
        <f>IF(V140="","",VLOOKUP(V140,'シフト記号表（勤務時間帯）'!$C$6:$U$35,19,FALSE))</f>
        <v/>
      </c>
      <c r="W142" s="219" t="str">
        <f>IF(W140="","",VLOOKUP(W140,'シフト記号表（勤務時間帯）'!$C$6:$U$35,19,FALSE))</f>
        <v/>
      </c>
      <c r="X142" s="219" t="str">
        <f>IF(X140="","",VLOOKUP(X140,'シフト記号表（勤務時間帯）'!$C$6:$U$35,19,FALSE))</f>
        <v/>
      </c>
      <c r="Y142" s="220" t="str">
        <f>IF(Y140="","",VLOOKUP(Y140,'シフト記号表（勤務時間帯）'!$C$6:$U$35,19,FALSE))</f>
        <v/>
      </c>
      <c r="Z142" s="218" t="str">
        <f>IF(Z140="","",VLOOKUP(Z140,'シフト記号表（勤務時間帯）'!$C$6:$U$35,19,FALSE))</f>
        <v/>
      </c>
      <c r="AA142" s="219" t="str">
        <f>IF(AA140="","",VLOOKUP(AA140,'シフト記号表（勤務時間帯）'!$C$6:$U$35,19,FALSE))</f>
        <v/>
      </c>
      <c r="AB142" s="219" t="str">
        <f>IF(AB140="","",VLOOKUP(AB140,'シフト記号表（勤務時間帯）'!$C$6:$U$35,19,FALSE))</f>
        <v/>
      </c>
      <c r="AC142" s="219" t="str">
        <f>IF(AC140="","",VLOOKUP(AC140,'シフト記号表（勤務時間帯）'!$C$6:$U$35,19,FALSE))</f>
        <v/>
      </c>
      <c r="AD142" s="219" t="str">
        <f>IF(AD140="","",VLOOKUP(AD140,'シフト記号表（勤務時間帯）'!$C$6:$U$35,19,FALSE))</f>
        <v/>
      </c>
      <c r="AE142" s="219" t="str">
        <f>IF(AE140="","",VLOOKUP(AE140,'シフト記号表（勤務時間帯）'!$C$6:$U$35,19,FALSE))</f>
        <v/>
      </c>
      <c r="AF142" s="220" t="str">
        <f>IF(AF140="","",VLOOKUP(AF140,'シフト記号表（勤務時間帯）'!$C$6:$U$35,19,FALSE))</f>
        <v/>
      </c>
      <c r="AG142" s="218" t="str">
        <f>IF(AG140="","",VLOOKUP(AG140,'シフト記号表（勤務時間帯）'!$C$6:$U$35,19,FALSE))</f>
        <v/>
      </c>
      <c r="AH142" s="219" t="str">
        <f>IF(AH140="","",VLOOKUP(AH140,'シフト記号表（勤務時間帯）'!$C$6:$U$35,19,FALSE))</f>
        <v/>
      </c>
      <c r="AI142" s="219" t="str">
        <f>IF(AI140="","",VLOOKUP(AI140,'シフト記号表（勤務時間帯）'!$C$6:$U$35,19,FALSE))</f>
        <v/>
      </c>
      <c r="AJ142" s="219" t="str">
        <f>IF(AJ140="","",VLOOKUP(AJ140,'シフト記号表（勤務時間帯）'!$C$6:$U$35,19,FALSE))</f>
        <v/>
      </c>
      <c r="AK142" s="219" t="str">
        <f>IF(AK140="","",VLOOKUP(AK140,'シフト記号表（勤務時間帯）'!$C$6:$U$35,19,FALSE))</f>
        <v/>
      </c>
      <c r="AL142" s="219" t="str">
        <f>IF(AL140="","",VLOOKUP(AL140,'シフト記号表（勤務時間帯）'!$C$6:$U$35,19,FALSE))</f>
        <v/>
      </c>
      <c r="AM142" s="220" t="str">
        <f>IF(AM140="","",VLOOKUP(AM140,'シフト記号表（勤務時間帯）'!$C$6:$U$35,19,FALSE))</f>
        <v/>
      </c>
      <c r="AN142" s="218" t="str">
        <f>IF(AN140="","",VLOOKUP(AN140,'シフト記号表（勤務時間帯）'!$C$6:$U$35,19,FALSE))</f>
        <v/>
      </c>
      <c r="AO142" s="219" t="str">
        <f>IF(AO140="","",VLOOKUP(AO140,'シフト記号表（勤務時間帯）'!$C$6:$U$35,19,FALSE))</f>
        <v/>
      </c>
      <c r="AP142" s="219" t="str">
        <f>IF(AP140="","",VLOOKUP(AP140,'シフト記号表（勤務時間帯）'!$C$6:$U$35,19,FALSE))</f>
        <v/>
      </c>
      <c r="AQ142" s="219" t="str">
        <f>IF(AQ140="","",VLOOKUP(AQ140,'シフト記号表（勤務時間帯）'!$C$6:$U$35,19,FALSE))</f>
        <v/>
      </c>
      <c r="AR142" s="219" t="str">
        <f>IF(AR140="","",VLOOKUP(AR140,'シフト記号表（勤務時間帯）'!$C$6:$U$35,19,FALSE))</f>
        <v/>
      </c>
      <c r="AS142" s="219" t="str">
        <f>IF(AS140="","",VLOOKUP(AS140,'シフト記号表（勤務時間帯）'!$C$6:$U$35,19,FALSE))</f>
        <v/>
      </c>
      <c r="AT142" s="220" t="str">
        <f>IF(AT140="","",VLOOKUP(AT140,'シフト記号表（勤務時間帯）'!$C$6:$U$35,19,FALSE))</f>
        <v/>
      </c>
      <c r="AU142" s="218" t="str">
        <f>IF(AU140="","",VLOOKUP(AU140,'シフト記号表（勤務時間帯）'!$C$6:$U$35,19,FALSE))</f>
        <v/>
      </c>
      <c r="AV142" s="219" t="str">
        <f>IF(AV140="","",VLOOKUP(AV140,'シフト記号表（勤務時間帯）'!$C$6:$U$35,19,FALSE))</f>
        <v/>
      </c>
      <c r="AW142" s="219" t="str">
        <f>IF(AW140="","",VLOOKUP(AW140,'シフト記号表（勤務時間帯）'!$C$6:$U$35,19,FALSE))</f>
        <v/>
      </c>
      <c r="AX142" s="656">
        <f>IF($BB$3="４週",SUM(S142:AT142),IF($BB$3="暦月",SUM(S142:AW142),""))</f>
        <v>0</v>
      </c>
      <c r="AY142" s="657"/>
      <c r="AZ142" s="658">
        <f>IF($BB$3="４週",AX142/4,IF($BB$3="暦月",'勤務表（職員14～100名用）'!AX142/('勤務表（職員14～100名用）'!#REF!/7),""))</f>
        <v>0</v>
      </c>
      <c r="BA142" s="659"/>
      <c r="BB142" s="702"/>
      <c r="BC142" s="606"/>
      <c r="BD142" s="606"/>
      <c r="BE142" s="606"/>
      <c r="BF142" s="607"/>
    </row>
    <row r="143" spans="2:58" ht="20.25" customHeight="1" x14ac:dyDescent="0.15">
      <c r="B143" s="686">
        <f>B140+1</f>
        <v>42</v>
      </c>
      <c r="C143" s="706"/>
      <c r="D143" s="707"/>
      <c r="E143" s="708"/>
      <c r="F143" s="110"/>
      <c r="G143" s="592"/>
      <c r="H143" s="595"/>
      <c r="I143" s="596"/>
      <c r="J143" s="596"/>
      <c r="K143" s="597"/>
      <c r="L143" s="599"/>
      <c r="M143" s="600"/>
      <c r="N143" s="600"/>
      <c r="O143" s="601"/>
      <c r="P143" s="608" t="s">
        <v>147</v>
      </c>
      <c r="Q143" s="609"/>
      <c r="R143" s="610"/>
      <c r="S143" s="212"/>
      <c r="T143" s="213"/>
      <c r="U143" s="213"/>
      <c r="V143" s="213"/>
      <c r="W143" s="213"/>
      <c r="X143" s="213"/>
      <c r="Y143" s="214"/>
      <c r="Z143" s="212"/>
      <c r="AA143" s="213"/>
      <c r="AB143" s="213"/>
      <c r="AC143" s="213"/>
      <c r="AD143" s="213"/>
      <c r="AE143" s="213"/>
      <c r="AF143" s="214"/>
      <c r="AG143" s="212"/>
      <c r="AH143" s="213"/>
      <c r="AI143" s="213"/>
      <c r="AJ143" s="213"/>
      <c r="AK143" s="213"/>
      <c r="AL143" s="213"/>
      <c r="AM143" s="214"/>
      <c r="AN143" s="212"/>
      <c r="AO143" s="213"/>
      <c r="AP143" s="213"/>
      <c r="AQ143" s="213"/>
      <c r="AR143" s="213"/>
      <c r="AS143" s="213"/>
      <c r="AT143" s="214"/>
      <c r="AU143" s="212"/>
      <c r="AV143" s="213"/>
      <c r="AW143" s="213"/>
      <c r="AX143" s="806"/>
      <c r="AY143" s="807"/>
      <c r="AZ143" s="808"/>
      <c r="BA143" s="809"/>
      <c r="BB143" s="641"/>
      <c r="BC143" s="600"/>
      <c r="BD143" s="600"/>
      <c r="BE143" s="600"/>
      <c r="BF143" s="601"/>
    </row>
    <row r="144" spans="2:58" ht="20.25" customHeight="1" x14ac:dyDescent="0.15">
      <c r="B144" s="686"/>
      <c r="C144" s="706"/>
      <c r="D144" s="707"/>
      <c r="E144" s="708"/>
      <c r="F144" s="102"/>
      <c r="G144" s="593"/>
      <c r="H144" s="598"/>
      <c r="I144" s="596"/>
      <c r="J144" s="596"/>
      <c r="K144" s="597"/>
      <c r="L144" s="602"/>
      <c r="M144" s="603"/>
      <c r="N144" s="603"/>
      <c r="O144" s="604"/>
      <c r="P144" s="646" t="s">
        <v>150</v>
      </c>
      <c r="Q144" s="647"/>
      <c r="R144" s="648"/>
      <c r="S144" s="215" t="str">
        <f>IF(S143="","",VLOOKUP(S143,'シフト記号表（勤務時間帯）'!$C$6:$K$35,9,FALSE))</f>
        <v/>
      </c>
      <c r="T144" s="216" t="str">
        <f>IF(T143="","",VLOOKUP(T143,'シフト記号表（勤務時間帯）'!$C$6:$K$35,9,FALSE))</f>
        <v/>
      </c>
      <c r="U144" s="216" t="str">
        <f>IF(U143="","",VLOOKUP(U143,'シフト記号表（勤務時間帯）'!$C$6:$K$35,9,FALSE))</f>
        <v/>
      </c>
      <c r="V144" s="216" t="str">
        <f>IF(V143="","",VLOOKUP(V143,'シフト記号表（勤務時間帯）'!$C$6:$K$35,9,FALSE))</f>
        <v/>
      </c>
      <c r="W144" s="216" t="str">
        <f>IF(W143="","",VLOOKUP(W143,'シフト記号表（勤務時間帯）'!$C$6:$K$35,9,FALSE))</f>
        <v/>
      </c>
      <c r="X144" s="216" t="str">
        <f>IF(X143="","",VLOOKUP(X143,'シフト記号表（勤務時間帯）'!$C$6:$K$35,9,FALSE))</f>
        <v/>
      </c>
      <c r="Y144" s="217" t="str">
        <f>IF(Y143="","",VLOOKUP(Y143,'シフト記号表（勤務時間帯）'!$C$6:$K$35,9,FALSE))</f>
        <v/>
      </c>
      <c r="Z144" s="215" t="str">
        <f>IF(Z143="","",VLOOKUP(Z143,'シフト記号表（勤務時間帯）'!$C$6:$K$35,9,FALSE))</f>
        <v/>
      </c>
      <c r="AA144" s="216" t="str">
        <f>IF(AA143="","",VLOOKUP(AA143,'シフト記号表（勤務時間帯）'!$C$6:$K$35,9,FALSE))</f>
        <v/>
      </c>
      <c r="AB144" s="216" t="str">
        <f>IF(AB143="","",VLOOKUP(AB143,'シフト記号表（勤務時間帯）'!$C$6:$K$35,9,FALSE))</f>
        <v/>
      </c>
      <c r="AC144" s="216" t="str">
        <f>IF(AC143="","",VLOOKUP(AC143,'シフト記号表（勤務時間帯）'!$C$6:$K$35,9,FALSE))</f>
        <v/>
      </c>
      <c r="AD144" s="216" t="str">
        <f>IF(AD143="","",VLOOKUP(AD143,'シフト記号表（勤務時間帯）'!$C$6:$K$35,9,FALSE))</f>
        <v/>
      </c>
      <c r="AE144" s="216" t="str">
        <f>IF(AE143="","",VLOOKUP(AE143,'シフト記号表（勤務時間帯）'!$C$6:$K$35,9,FALSE))</f>
        <v/>
      </c>
      <c r="AF144" s="217" t="str">
        <f>IF(AF143="","",VLOOKUP(AF143,'シフト記号表（勤務時間帯）'!$C$6:$K$35,9,FALSE))</f>
        <v/>
      </c>
      <c r="AG144" s="215" t="str">
        <f>IF(AG143="","",VLOOKUP(AG143,'シフト記号表（勤務時間帯）'!$C$6:$K$35,9,FALSE))</f>
        <v/>
      </c>
      <c r="AH144" s="216" t="str">
        <f>IF(AH143="","",VLOOKUP(AH143,'シフト記号表（勤務時間帯）'!$C$6:$K$35,9,FALSE))</f>
        <v/>
      </c>
      <c r="AI144" s="216" t="str">
        <f>IF(AI143="","",VLOOKUP(AI143,'シフト記号表（勤務時間帯）'!$C$6:$K$35,9,FALSE))</f>
        <v/>
      </c>
      <c r="AJ144" s="216" t="str">
        <f>IF(AJ143="","",VLOOKUP(AJ143,'シフト記号表（勤務時間帯）'!$C$6:$K$35,9,FALSE))</f>
        <v/>
      </c>
      <c r="AK144" s="216" t="str">
        <f>IF(AK143="","",VLOOKUP(AK143,'シフト記号表（勤務時間帯）'!$C$6:$K$35,9,FALSE))</f>
        <v/>
      </c>
      <c r="AL144" s="216" t="str">
        <f>IF(AL143="","",VLOOKUP(AL143,'シフト記号表（勤務時間帯）'!$C$6:$K$35,9,FALSE))</f>
        <v/>
      </c>
      <c r="AM144" s="217" t="str">
        <f>IF(AM143="","",VLOOKUP(AM143,'シフト記号表（勤務時間帯）'!$C$6:$K$35,9,FALSE))</f>
        <v/>
      </c>
      <c r="AN144" s="215" t="str">
        <f>IF(AN143="","",VLOOKUP(AN143,'シフト記号表（勤務時間帯）'!$C$6:$K$35,9,FALSE))</f>
        <v/>
      </c>
      <c r="AO144" s="216" t="str">
        <f>IF(AO143="","",VLOOKUP(AO143,'シフト記号表（勤務時間帯）'!$C$6:$K$35,9,FALSE))</f>
        <v/>
      </c>
      <c r="AP144" s="216" t="str">
        <f>IF(AP143="","",VLOOKUP(AP143,'シフト記号表（勤務時間帯）'!$C$6:$K$35,9,FALSE))</f>
        <v/>
      </c>
      <c r="AQ144" s="216" t="str">
        <f>IF(AQ143="","",VLOOKUP(AQ143,'シフト記号表（勤務時間帯）'!$C$6:$K$35,9,FALSE))</f>
        <v/>
      </c>
      <c r="AR144" s="216" t="str">
        <f>IF(AR143="","",VLOOKUP(AR143,'シフト記号表（勤務時間帯）'!$C$6:$K$35,9,FALSE))</f>
        <v/>
      </c>
      <c r="AS144" s="216" t="str">
        <f>IF(AS143="","",VLOOKUP(AS143,'シフト記号表（勤務時間帯）'!$C$6:$K$35,9,FALSE))</f>
        <v/>
      </c>
      <c r="AT144" s="217" t="str">
        <f>IF(AT143="","",VLOOKUP(AT143,'シフト記号表（勤務時間帯）'!$C$6:$K$35,9,FALSE))</f>
        <v/>
      </c>
      <c r="AU144" s="215" t="str">
        <f>IF(AU143="","",VLOOKUP(AU143,'シフト記号表（勤務時間帯）'!$C$6:$K$35,9,FALSE))</f>
        <v/>
      </c>
      <c r="AV144" s="216" t="str">
        <f>IF(AV143="","",VLOOKUP(AV143,'シフト記号表（勤務時間帯）'!$C$6:$K$35,9,FALSE))</f>
        <v/>
      </c>
      <c r="AW144" s="216" t="str">
        <f>IF(AW143="","",VLOOKUP(AW143,'シフト記号表（勤務時間帯）'!$C$6:$K$35,9,FALSE))</f>
        <v/>
      </c>
      <c r="AX144" s="649">
        <f>IF($BB$3="４週",SUM(S144:AT144),IF($BB$3="暦月",SUM(S144:AW144),""))</f>
        <v>0</v>
      </c>
      <c r="AY144" s="650"/>
      <c r="AZ144" s="651">
        <f>IF($BB$3="４週",AX144/4,IF($BB$3="暦月",'勤務表（職員14～100名用）'!AX144/('勤務表（職員14～100名用）'!#REF!/7),""))</f>
        <v>0</v>
      </c>
      <c r="BA144" s="652"/>
      <c r="BB144" s="642"/>
      <c r="BC144" s="603"/>
      <c r="BD144" s="603"/>
      <c r="BE144" s="603"/>
      <c r="BF144" s="604"/>
    </row>
    <row r="145" spans="2:58" ht="20.25" customHeight="1" x14ac:dyDescent="0.15">
      <c r="B145" s="686"/>
      <c r="C145" s="709"/>
      <c r="D145" s="710"/>
      <c r="E145" s="711"/>
      <c r="F145" s="221">
        <f>C143</f>
        <v>0</v>
      </c>
      <c r="G145" s="594"/>
      <c r="H145" s="598"/>
      <c r="I145" s="596"/>
      <c r="J145" s="596"/>
      <c r="K145" s="597"/>
      <c r="L145" s="605"/>
      <c r="M145" s="606"/>
      <c r="N145" s="606"/>
      <c r="O145" s="607"/>
      <c r="P145" s="683" t="s">
        <v>151</v>
      </c>
      <c r="Q145" s="684"/>
      <c r="R145" s="685"/>
      <c r="S145" s="218" t="str">
        <f>IF(S143="","",VLOOKUP(S143,'シフト記号表（勤務時間帯）'!$C$6:$U$35,19,FALSE))</f>
        <v/>
      </c>
      <c r="T145" s="219" t="str">
        <f>IF(T143="","",VLOOKUP(T143,'シフト記号表（勤務時間帯）'!$C$6:$U$35,19,FALSE))</f>
        <v/>
      </c>
      <c r="U145" s="219" t="str">
        <f>IF(U143="","",VLOOKUP(U143,'シフト記号表（勤務時間帯）'!$C$6:$U$35,19,FALSE))</f>
        <v/>
      </c>
      <c r="V145" s="219" t="str">
        <f>IF(V143="","",VLOOKUP(V143,'シフト記号表（勤務時間帯）'!$C$6:$U$35,19,FALSE))</f>
        <v/>
      </c>
      <c r="W145" s="219" t="str">
        <f>IF(W143="","",VLOOKUP(W143,'シフト記号表（勤務時間帯）'!$C$6:$U$35,19,FALSE))</f>
        <v/>
      </c>
      <c r="X145" s="219" t="str">
        <f>IF(X143="","",VLOOKUP(X143,'シフト記号表（勤務時間帯）'!$C$6:$U$35,19,FALSE))</f>
        <v/>
      </c>
      <c r="Y145" s="220" t="str">
        <f>IF(Y143="","",VLOOKUP(Y143,'シフト記号表（勤務時間帯）'!$C$6:$U$35,19,FALSE))</f>
        <v/>
      </c>
      <c r="Z145" s="218" t="str">
        <f>IF(Z143="","",VLOOKUP(Z143,'シフト記号表（勤務時間帯）'!$C$6:$U$35,19,FALSE))</f>
        <v/>
      </c>
      <c r="AA145" s="219" t="str">
        <f>IF(AA143="","",VLOOKUP(AA143,'シフト記号表（勤務時間帯）'!$C$6:$U$35,19,FALSE))</f>
        <v/>
      </c>
      <c r="AB145" s="219" t="str">
        <f>IF(AB143="","",VLOOKUP(AB143,'シフト記号表（勤務時間帯）'!$C$6:$U$35,19,FALSE))</f>
        <v/>
      </c>
      <c r="AC145" s="219" t="str">
        <f>IF(AC143="","",VLOOKUP(AC143,'シフト記号表（勤務時間帯）'!$C$6:$U$35,19,FALSE))</f>
        <v/>
      </c>
      <c r="AD145" s="219" t="str">
        <f>IF(AD143="","",VLOOKUP(AD143,'シフト記号表（勤務時間帯）'!$C$6:$U$35,19,FALSE))</f>
        <v/>
      </c>
      <c r="AE145" s="219" t="str">
        <f>IF(AE143="","",VLOOKUP(AE143,'シフト記号表（勤務時間帯）'!$C$6:$U$35,19,FALSE))</f>
        <v/>
      </c>
      <c r="AF145" s="220" t="str">
        <f>IF(AF143="","",VLOOKUP(AF143,'シフト記号表（勤務時間帯）'!$C$6:$U$35,19,FALSE))</f>
        <v/>
      </c>
      <c r="AG145" s="218" t="str">
        <f>IF(AG143="","",VLOOKUP(AG143,'シフト記号表（勤務時間帯）'!$C$6:$U$35,19,FALSE))</f>
        <v/>
      </c>
      <c r="AH145" s="219" t="str">
        <f>IF(AH143="","",VLOOKUP(AH143,'シフト記号表（勤務時間帯）'!$C$6:$U$35,19,FALSE))</f>
        <v/>
      </c>
      <c r="AI145" s="219" t="str">
        <f>IF(AI143="","",VLOOKUP(AI143,'シフト記号表（勤務時間帯）'!$C$6:$U$35,19,FALSE))</f>
        <v/>
      </c>
      <c r="AJ145" s="219" t="str">
        <f>IF(AJ143="","",VLOOKUP(AJ143,'シフト記号表（勤務時間帯）'!$C$6:$U$35,19,FALSE))</f>
        <v/>
      </c>
      <c r="AK145" s="219" t="str">
        <f>IF(AK143="","",VLOOKUP(AK143,'シフト記号表（勤務時間帯）'!$C$6:$U$35,19,FALSE))</f>
        <v/>
      </c>
      <c r="AL145" s="219" t="str">
        <f>IF(AL143="","",VLOOKUP(AL143,'シフト記号表（勤務時間帯）'!$C$6:$U$35,19,FALSE))</f>
        <v/>
      </c>
      <c r="AM145" s="220" t="str">
        <f>IF(AM143="","",VLOOKUP(AM143,'シフト記号表（勤務時間帯）'!$C$6:$U$35,19,FALSE))</f>
        <v/>
      </c>
      <c r="AN145" s="218" t="str">
        <f>IF(AN143="","",VLOOKUP(AN143,'シフト記号表（勤務時間帯）'!$C$6:$U$35,19,FALSE))</f>
        <v/>
      </c>
      <c r="AO145" s="219" t="str">
        <f>IF(AO143="","",VLOOKUP(AO143,'シフト記号表（勤務時間帯）'!$C$6:$U$35,19,FALSE))</f>
        <v/>
      </c>
      <c r="AP145" s="219" t="str">
        <f>IF(AP143="","",VLOOKUP(AP143,'シフト記号表（勤務時間帯）'!$C$6:$U$35,19,FALSE))</f>
        <v/>
      </c>
      <c r="AQ145" s="219" t="str">
        <f>IF(AQ143="","",VLOOKUP(AQ143,'シフト記号表（勤務時間帯）'!$C$6:$U$35,19,FALSE))</f>
        <v/>
      </c>
      <c r="AR145" s="219" t="str">
        <f>IF(AR143="","",VLOOKUP(AR143,'シフト記号表（勤務時間帯）'!$C$6:$U$35,19,FALSE))</f>
        <v/>
      </c>
      <c r="AS145" s="219" t="str">
        <f>IF(AS143="","",VLOOKUP(AS143,'シフト記号表（勤務時間帯）'!$C$6:$U$35,19,FALSE))</f>
        <v/>
      </c>
      <c r="AT145" s="220" t="str">
        <f>IF(AT143="","",VLOOKUP(AT143,'シフト記号表（勤務時間帯）'!$C$6:$U$35,19,FALSE))</f>
        <v/>
      </c>
      <c r="AU145" s="218" t="str">
        <f>IF(AU143="","",VLOOKUP(AU143,'シフト記号表（勤務時間帯）'!$C$6:$U$35,19,FALSE))</f>
        <v/>
      </c>
      <c r="AV145" s="219" t="str">
        <f>IF(AV143="","",VLOOKUP(AV143,'シフト記号表（勤務時間帯）'!$C$6:$U$35,19,FALSE))</f>
        <v/>
      </c>
      <c r="AW145" s="219" t="str">
        <f>IF(AW143="","",VLOOKUP(AW143,'シフト記号表（勤務時間帯）'!$C$6:$U$35,19,FALSE))</f>
        <v/>
      </c>
      <c r="AX145" s="656">
        <f>IF($BB$3="４週",SUM(S145:AT145),IF($BB$3="暦月",SUM(S145:AW145),""))</f>
        <v>0</v>
      </c>
      <c r="AY145" s="657"/>
      <c r="AZ145" s="658">
        <f>IF($BB$3="４週",AX145/4,IF($BB$3="暦月",'勤務表（職員14～100名用）'!AX145/('勤務表（職員14～100名用）'!#REF!/7),""))</f>
        <v>0</v>
      </c>
      <c r="BA145" s="659"/>
      <c r="BB145" s="702"/>
      <c r="BC145" s="606"/>
      <c r="BD145" s="606"/>
      <c r="BE145" s="606"/>
      <c r="BF145" s="607"/>
    </row>
    <row r="146" spans="2:58" ht="20.25" customHeight="1" x14ac:dyDescent="0.15">
      <c r="B146" s="686">
        <f>B143+1</f>
        <v>43</v>
      </c>
      <c r="C146" s="706"/>
      <c r="D146" s="707"/>
      <c r="E146" s="708"/>
      <c r="F146" s="110"/>
      <c r="G146" s="592"/>
      <c r="H146" s="595"/>
      <c r="I146" s="596"/>
      <c r="J146" s="596"/>
      <c r="K146" s="597"/>
      <c r="L146" s="599"/>
      <c r="M146" s="600"/>
      <c r="N146" s="600"/>
      <c r="O146" s="601"/>
      <c r="P146" s="608" t="s">
        <v>147</v>
      </c>
      <c r="Q146" s="609"/>
      <c r="R146" s="610"/>
      <c r="S146" s="212"/>
      <c r="T146" s="213"/>
      <c r="U146" s="213"/>
      <c r="V146" s="213"/>
      <c r="W146" s="213"/>
      <c r="X146" s="213"/>
      <c r="Y146" s="214"/>
      <c r="Z146" s="212"/>
      <c r="AA146" s="213"/>
      <c r="AB146" s="213"/>
      <c r="AC146" s="213"/>
      <c r="AD146" s="213"/>
      <c r="AE146" s="213"/>
      <c r="AF146" s="214"/>
      <c r="AG146" s="212"/>
      <c r="AH146" s="213"/>
      <c r="AI146" s="213"/>
      <c r="AJ146" s="213"/>
      <c r="AK146" s="213"/>
      <c r="AL146" s="213"/>
      <c r="AM146" s="214"/>
      <c r="AN146" s="212"/>
      <c r="AO146" s="213"/>
      <c r="AP146" s="213"/>
      <c r="AQ146" s="213"/>
      <c r="AR146" s="213"/>
      <c r="AS146" s="213"/>
      <c r="AT146" s="214"/>
      <c r="AU146" s="212"/>
      <c r="AV146" s="213"/>
      <c r="AW146" s="213"/>
      <c r="AX146" s="806"/>
      <c r="AY146" s="807"/>
      <c r="AZ146" s="808"/>
      <c r="BA146" s="809"/>
      <c r="BB146" s="641"/>
      <c r="BC146" s="600"/>
      <c r="BD146" s="600"/>
      <c r="BE146" s="600"/>
      <c r="BF146" s="601"/>
    </row>
    <row r="147" spans="2:58" ht="20.25" customHeight="1" x14ac:dyDescent="0.15">
      <c r="B147" s="686"/>
      <c r="C147" s="706"/>
      <c r="D147" s="707"/>
      <c r="E147" s="708"/>
      <c r="F147" s="102"/>
      <c r="G147" s="593"/>
      <c r="H147" s="598"/>
      <c r="I147" s="596"/>
      <c r="J147" s="596"/>
      <c r="K147" s="597"/>
      <c r="L147" s="602"/>
      <c r="M147" s="603"/>
      <c r="N147" s="603"/>
      <c r="O147" s="604"/>
      <c r="P147" s="646" t="s">
        <v>150</v>
      </c>
      <c r="Q147" s="647"/>
      <c r="R147" s="648"/>
      <c r="S147" s="215" t="str">
        <f>IF(S146="","",VLOOKUP(S146,'シフト記号表（勤務時間帯）'!$C$6:$K$35,9,FALSE))</f>
        <v/>
      </c>
      <c r="T147" s="216" t="str">
        <f>IF(T146="","",VLOOKUP(T146,'シフト記号表（勤務時間帯）'!$C$6:$K$35,9,FALSE))</f>
        <v/>
      </c>
      <c r="U147" s="216" t="str">
        <f>IF(U146="","",VLOOKUP(U146,'シフト記号表（勤務時間帯）'!$C$6:$K$35,9,FALSE))</f>
        <v/>
      </c>
      <c r="V147" s="216" t="str">
        <f>IF(V146="","",VLOOKUP(V146,'シフト記号表（勤務時間帯）'!$C$6:$K$35,9,FALSE))</f>
        <v/>
      </c>
      <c r="W147" s="216" t="str">
        <f>IF(W146="","",VLOOKUP(W146,'シフト記号表（勤務時間帯）'!$C$6:$K$35,9,FALSE))</f>
        <v/>
      </c>
      <c r="X147" s="216" t="str">
        <f>IF(X146="","",VLOOKUP(X146,'シフト記号表（勤務時間帯）'!$C$6:$K$35,9,FALSE))</f>
        <v/>
      </c>
      <c r="Y147" s="217" t="str">
        <f>IF(Y146="","",VLOOKUP(Y146,'シフト記号表（勤務時間帯）'!$C$6:$K$35,9,FALSE))</f>
        <v/>
      </c>
      <c r="Z147" s="215" t="str">
        <f>IF(Z146="","",VLOOKUP(Z146,'シフト記号表（勤務時間帯）'!$C$6:$K$35,9,FALSE))</f>
        <v/>
      </c>
      <c r="AA147" s="216" t="str">
        <f>IF(AA146="","",VLOOKUP(AA146,'シフト記号表（勤務時間帯）'!$C$6:$K$35,9,FALSE))</f>
        <v/>
      </c>
      <c r="AB147" s="216" t="str">
        <f>IF(AB146="","",VLOOKUP(AB146,'シフト記号表（勤務時間帯）'!$C$6:$K$35,9,FALSE))</f>
        <v/>
      </c>
      <c r="AC147" s="216" t="str">
        <f>IF(AC146="","",VLOOKUP(AC146,'シフト記号表（勤務時間帯）'!$C$6:$K$35,9,FALSE))</f>
        <v/>
      </c>
      <c r="AD147" s="216" t="str">
        <f>IF(AD146="","",VLOOKUP(AD146,'シフト記号表（勤務時間帯）'!$C$6:$K$35,9,FALSE))</f>
        <v/>
      </c>
      <c r="AE147" s="216" t="str">
        <f>IF(AE146="","",VLOOKUP(AE146,'シフト記号表（勤務時間帯）'!$C$6:$K$35,9,FALSE))</f>
        <v/>
      </c>
      <c r="AF147" s="217" t="str">
        <f>IF(AF146="","",VLOOKUP(AF146,'シフト記号表（勤務時間帯）'!$C$6:$K$35,9,FALSE))</f>
        <v/>
      </c>
      <c r="AG147" s="215" t="str">
        <f>IF(AG146="","",VLOOKUP(AG146,'シフト記号表（勤務時間帯）'!$C$6:$K$35,9,FALSE))</f>
        <v/>
      </c>
      <c r="AH147" s="216" t="str">
        <f>IF(AH146="","",VLOOKUP(AH146,'シフト記号表（勤務時間帯）'!$C$6:$K$35,9,FALSE))</f>
        <v/>
      </c>
      <c r="AI147" s="216" t="str">
        <f>IF(AI146="","",VLOOKUP(AI146,'シフト記号表（勤務時間帯）'!$C$6:$K$35,9,FALSE))</f>
        <v/>
      </c>
      <c r="AJ147" s="216" t="str">
        <f>IF(AJ146="","",VLOOKUP(AJ146,'シフト記号表（勤務時間帯）'!$C$6:$K$35,9,FALSE))</f>
        <v/>
      </c>
      <c r="AK147" s="216" t="str">
        <f>IF(AK146="","",VLOOKUP(AK146,'シフト記号表（勤務時間帯）'!$C$6:$K$35,9,FALSE))</f>
        <v/>
      </c>
      <c r="AL147" s="216" t="str">
        <f>IF(AL146="","",VLOOKUP(AL146,'シフト記号表（勤務時間帯）'!$C$6:$K$35,9,FALSE))</f>
        <v/>
      </c>
      <c r="AM147" s="217" t="str">
        <f>IF(AM146="","",VLOOKUP(AM146,'シフト記号表（勤務時間帯）'!$C$6:$K$35,9,FALSE))</f>
        <v/>
      </c>
      <c r="AN147" s="215" t="str">
        <f>IF(AN146="","",VLOOKUP(AN146,'シフト記号表（勤務時間帯）'!$C$6:$K$35,9,FALSE))</f>
        <v/>
      </c>
      <c r="AO147" s="216" t="str">
        <f>IF(AO146="","",VLOOKUP(AO146,'シフト記号表（勤務時間帯）'!$C$6:$K$35,9,FALSE))</f>
        <v/>
      </c>
      <c r="AP147" s="216" t="str">
        <f>IF(AP146="","",VLOOKUP(AP146,'シフト記号表（勤務時間帯）'!$C$6:$K$35,9,FALSE))</f>
        <v/>
      </c>
      <c r="AQ147" s="216" t="str">
        <f>IF(AQ146="","",VLOOKUP(AQ146,'シフト記号表（勤務時間帯）'!$C$6:$K$35,9,FALSE))</f>
        <v/>
      </c>
      <c r="AR147" s="216" t="str">
        <f>IF(AR146="","",VLOOKUP(AR146,'シフト記号表（勤務時間帯）'!$C$6:$K$35,9,FALSE))</f>
        <v/>
      </c>
      <c r="AS147" s="216" t="str">
        <f>IF(AS146="","",VLOOKUP(AS146,'シフト記号表（勤務時間帯）'!$C$6:$K$35,9,FALSE))</f>
        <v/>
      </c>
      <c r="AT147" s="217" t="str">
        <f>IF(AT146="","",VLOOKUP(AT146,'シフト記号表（勤務時間帯）'!$C$6:$K$35,9,FALSE))</f>
        <v/>
      </c>
      <c r="AU147" s="215" t="str">
        <f>IF(AU146="","",VLOOKUP(AU146,'シフト記号表（勤務時間帯）'!$C$6:$K$35,9,FALSE))</f>
        <v/>
      </c>
      <c r="AV147" s="216" t="str">
        <f>IF(AV146="","",VLOOKUP(AV146,'シフト記号表（勤務時間帯）'!$C$6:$K$35,9,FALSE))</f>
        <v/>
      </c>
      <c r="AW147" s="216" t="str">
        <f>IF(AW146="","",VLOOKUP(AW146,'シフト記号表（勤務時間帯）'!$C$6:$K$35,9,FALSE))</f>
        <v/>
      </c>
      <c r="AX147" s="649">
        <f>IF($BB$3="４週",SUM(S147:AT147),IF($BB$3="暦月",SUM(S147:AW147),""))</f>
        <v>0</v>
      </c>
      <c r="AY147" s="650"/>
      <c r="AZ147" s="651">
        <f>IF($BB$3="４週",AX147/4,IF($BB$3="暦月",'勤務表（職員14～100名用）'!AX147/('勤務表（職員14～100名用）'!#REF!/7),""))</f>
        <v>0</v>
      </c>
      <c r="BA147" s="652"/>
      <c r="BB147" s="642"/>
      <c r="BC147" s="603"/>
      <c r="BD147" s="603"/>
      <c r="BE147" s="603"/>
      <c r="BF147" s="604"/>
    </row>
    <row r="148" spans="2:58" ht="20.25" customHeight="1" x14ac:dyDescent="0.15">
      <c r="B148" s="686"/>
      <c r="C148" s="709"/>
      <c r="D148" s="710"/>
      <c r="E148" s="711"/>
      <c r="F148" s="221">
        <f>C146</f>
        <v>0</v>
      </c>
      <c r="G148" s="594"/>
      <c r="H148" s="598"/>
      <c r="I148" s="596"/>
      <c r="J148" s="596"/>
      <c r="K148" s="597"/>
      <c r="L148" s="605"/>
      <c r="M148" s="606"/>
      <c r="N148" s="606"/>
      <c r="O148" s="607"/>
      <c r="P148" s="683" t="s">
        <v>151</v>
      </c>
      <c r="Q148" s="684"/>
      <c r="R148" s="685"/>
      <c r="S148" s="218" t="str">
        <f>IF(S146="","",VLOOKUP(S146,'シフト記号表（勤務時間帯）'!$C$6:$U$35,19,FALSE))</f>
        <v/>
      </c>
      <c r="T148" s="219" t="str">
        <f>IF(T146="","",VLOOKUP(T146,'シフト記号表（勤務時間帯）'!$C$6:$U$35,19,FALSE))</f>
        <v/>
      </c>
      <c r="U148" s="219" t="str">
        <f>IF(U146="","",VLOOKUP(U146,'シフト記号表（勤務時間帯）'!$C$6:$U$35,19,FALSE))</f>
        <v/>
      </c>
      <c r="V148" s="219" t="str">
        <f>IF(V146="","",VLOOKUP(V146,'シフト記号表（勤務時間帯）'!$C$6:$U$35,19,FALSE))</f>
        <v/>
      </c>
      <c r="W148" s="219" t="str">
        <f>IF(W146="","",VLOOKUP(W146,'シフト記号表（勤務時間帯）'!$C$6:$U$35,19,FALSE))</f>
        <v/>
      </c>
      <c r="X148" s="219" t="str">
        <f>IF(X146="","",VLOOKUP(X146,'シフト記号表（勤務時間帯）'!$C$6:$U$35,19,FALSE))</f>
        <v/>
      </c>
      <c r="Y148" s="220" t="str">
        <f>IF(Y146="","",VLOOKUP(Y146,'シフト記号表（勤務時間帯）'!$C$6:$U$35,19,FALSE))</f>
        <v/>
      </c>
      <c r="Z148" s="218" t="str">
        <f>IF(Z146="","",VLOOKUP(Z146,'シフト記号表（勤務時間帯）'!$C$6:$U$35,19,FALSE))</f>
        <v/>
      </c>
      <c r="AA148" s="219" t="str">
        <f>IF(AA146="","",VLOOKUP(AA146,'シフト記号表（勤務時間帯）'!$C$6:$U$35,19,FALSE))</f>
        <v/>
      </c>
      <c r="AB148" s="219" t="str">
        <f>IF(AB146="","",VLOOKUP(AB146,'シフト記号表（勤務時間帯）'!$C$6:$U$35,19,FALSE))</f>
        <v/>
      </c>
      <c r="AC148" s="219" t="str">
        <f>IF(AC146="","",VLOOKUP(AC146,'シフト記号表（勤務時間帯）'!$C$6:$U$35,19,FALSE))</f>
        <v/>
      </c>
      <c r="AD148" s="219" t="str">
        <f>IF(AD146="","",VLOOKUP(AD146,'シフト記号表（勤務時間帯）'!$C$6:$U$35,19,FALSE))</f>
        <v/>
      </c>
      <c r="AE148" s="219" t="str">
        <f>IF(AE146="","",VLOOKUP(AE146,'シフト記号表（勤務時間帯）'!$C$6:$U$35,19,FALSE))</f>
        <v/>
      </c>
      <c r="AF148" s="220" t="str">
        <f>IF(AF146="","",VLOOKUP(AF146,'シフト記号表（勤務時間帯）'!$C$6:$U$35,19,FALSE))</f>
        <v/>
      </c>
      <c r="AG148" s="218" t="str">
        <f>IF(AG146="","",VLOOKUP(AG146,'シフト記号表（勤務時間帯）'!$C$6:$U$35,19,FALSE))</f>
        <v/>
      </c>
      <c r="AH148" s="219" t="str">
        <f>IF(AH146="","",VLOOKUP(AH146,'シフト記号表（勤務時間帯）'!$C$6:$U$35,19,FALSE))</f>
        <v/>
      </c>
      <c r="AI148" s="219" t="str">
        <f>IF(AI146="","",VLOOKUP(AI146,'シフト記号表（勤務時間帯）'!$C$6:$U$35,19,FALSE))</f>
        <v/>
      </c>
      <c r="AJ148" s="219" t="str">
        <f>IF(AJ146="","",VLOOKUP(AJ146,'シフト記号表（勤務時間帯）'!$C$6:$U$35,19,FALSE))</f>
        <v/>
      </c>
      <c r="AK148" s="219" t="str">
        <f>IF(AK146="","",VLOOKUP(AK146,'シフト記号表（勤務時間帯）'!$C$6:$U$35,19,FALSE))</f>
        <v/>
      </c>
      <c r="AL148" s="219" t="str">
        <f>IF(AL146="","",VLOOKUP(AL146,'シフト記号表（勤務時間帯）'!$C$6:$U$35,19,FALSE))</f>
        <v/>
      </c>
      <c r="AM148" s="220" t="str">
        <f>IF(AM146="","",VLOOKUP(AM146,'シフト記号表（勤務時間帯）'!$C$6:$U$35,19,FALSE))</f>
        <v/>
      </c>
      <c r="AN148" s="218" t="str">
        <f>IF(AN146="","",VLOOKUP(AN146,'シフト記号表（勤務時間帯）'!$C$6:$U$35,19,FALSE))</f>
        <v/>
      </c>
      <c r="AO148" s="219" t="str">
        <f>IF(AO146="","",VLOOKUP(AO146,'シフト記号表（勤務時間帯）'!$C$6:$U$35,19,FALSE))</f>
        <v/>
      </c>
      <c r="AP148" s="219" t="str">
        <f>IF(AP146="","",VLOOKUP(AP146,'シフト記号表（勤務時間帯）'!$C$6:$U$35,19,FALSE))</f>
        <v/>
      </c>
      <c r="AQ148" s="219" t="str">
        <f>IF(AQ146="","",VLOOKUP(AQ146,'シフト記号表（勤務時間帯）'!$C$6:$U$35,19,FALSE))</f>
        <v/>
      </c>
      <c r="AR148" s="219" t="str">
        <f>IF(AR146="","",VLOOKUP(AR146,'シフト記号表（勤務時間帯）'!$C$6:$U$35,19,FALSE))</f>
        <v/>
      </c>
      <c r="AS148" s="219" t="str">
        <f>IF(AS146="","",VLOOKUP(AS146,'シフト記号表（勤務時間帯）'!$C$6:$U$35,19,FALSE))</f>
        <v/>
      </c>
      <c r="AT148" s="220" t="str">
        <f>IF(AT146="","",VLOOKUP(AT146,'シフト記号表（勤務時間帯）'!$C$6:$U$35,19,FALSE))</f>
        <v/>
      </c>
      <c r="AU148" s="218" t="str">
        <f>IF(AU146="","",VLOOKUP(AU146,'シフト記号表（勤務時間帯）'!$C$6:$U$35,19,FALSE))</f>
        <v/>
      </c>
      <c r="AV148" s="219" t="str">
        <f>IF(AV146="","",VLOOKUP(AV146,'シフト記号表（勤務時間帯）'!$C$6:$U$35,19,FALSE))</f>
        <v/>
      </c>
      <c r="AW148" s="219" t="str">
        <f>IF(AW146="","",VLOOKUP(AW146,'シフト記号表（勤務時間帯）'!$C$6:$U$35,19,FALSE))</f>
        <v/>
      </c>
      <c r="AX148" s="656">
        <f>IF($BB$3="４週",SUM(S148:AT148),IF($BB$3="暦月",SUM(S148:AW148),""))</f>
        <v>0</v>
      </c>
      <c r="AY148" s="657"/>
      <c r="AZ148" s="658">
        <f>IF($BB$3="４週",AX148/4,IF($BB$3="暦月",'勤務表（職員14～100名用）'!AX148/('勤務表（職員14～100名用）'!#REF!/7),""))</f>
        <v>0</v>
      </c>
      <c r="BA148" s="659"/>
      <c r="BB148" s="702"/>
      <c r="BC148" s="606"/>
      <c r="BD148" s="606"/>
      <c r="BE148" s="606"/>
      <c r="BF148" s="607"/>
    </row>
    <row r="149" spans="2:58" ht="20.25" customHeight="1" x14ac:dyDescent="0.15">
      <c r="B149" s="686">
        <f>B146+1</f>
        <v>44</v>
      </c>
      <c r="C149" s="706"/>
      <c r="D149" s="707"/>
      <c r="E149" s="708"/>
      <c r="F149" s="110"/>
      <c r="G149" s="592"/>
      <c r="H149" s="595"/>
      <c r="I149" s="596"/>
      <c r="J149" s="596"/>
      <c r="K149" s="597"/>
      <c r="L149" s="599"/>
      <c r="M149" s="600"/>
      <c r="N149" s="600"/>
      <c r="O149" s="601"/>
      <c r="P149" s="608" t="s">
        <v>147</v>
      </c>
      <c r="Q149" s="609"/>
      <c r="R149" s="610"/>
      <c r="S149" s="212"/>
      <c r="T149" s="213"/>
      <c r="U149" s="213"/>
      <c r="V149" s="213"/>
      <c r="W149" s="213"/>
      <c r="X149" s="213"/>
      <c r="Y149" s="214"/>
      <c r="Z149" s="212"/>
      <c r="AA149" s="213"/>
      <c r="AB149" s="213"/>
      <c r="AC149" s="213"/>
      <c r="AD149" s="213"/>
      <c r="AE149" s="213"/>
      <c r="AF149" s="214"/>
      <c r="AG149" s="212"/>
      <c r="AH149" s="213"/>
      <c r="AI149" s="213"/>
      <c r="AJ149" s="213"/>
      <c r="AK149" s="213"/>
      <c r="AL149" s="213"/>
      <c r="AM149" s="214"/>
      <c r="AN149" s="212"/>
      <c r="AO149" s="213"/>
      <c r="AP149" s="213"/>
      <c r="AQ149" s="213"/>
      <c r="AR149" s="213"/>
      <c r="AS149" s="213"/>
      <c r="AT149" s="214"/>
      <c r="AU149" s="212"/>
      <c r="AV149" s="213"/>
      <c r="AW149" s="213"/>
      <c r="AX149" s="806"/>
      <c r="AY149" s="807"/>
      <c r="AZ149" s="808"/>
      <c r="BA149" s="809"/>
      <c r="BB149" s="641"/>
      <c r="BC149" s="600"/>
      <c r="BD149" s="600"/>
      <c r="BE149" s="600"/>
      <c r="BF149" s="601"/>
    </row>
    <row r="150" spans="2:58" ht="20.25" customHeight="1" x14ac:dyDescent="0.15">
      <c r="B150" s="686"/>
      <c r="C150" s="706"/>
      <c r="D150" s="707"/>
      <c r="E150" s="708"/>
      <c r="F150" s="102"/>
      <c r="G150" s="593"/>
      <c r="H150" s="598"/>
      <c r="I150" s="596"/>
      <c r="J150" s="596"/>
      <c r="K150" s="597"/>
      <c r="L150" s="602"/>
      <c r="M150" s="603"/>
      <c r="N150" s="603"/>
      <c r="O150" s="604"/>
      <c r="P150" s="646" t="s">
        <v>150</v>
      </c>
      <c r="Q150" s="647"/>
      <c r="R150" s="648"/>
      <c r="S150" s="215" t="str">
        <f>IF(S149="","",VLOOKUP(S149,'シフト記号表（勤務時間帯）'!$C$6:$K$35,9,FALSE))</f>
        <v/>
      </c>
      <c r="T150" s="216" t="str">
        <f>IF(T149="","",VLOOKUP(T149,'シフト記号表（勤務時間帯）'!$C$6:$K$35,9,FALSE))</f>
        <v/>
      </c>
      <c r="U150" s="216" t="str">
        <f>IF(U149="","",VLOOKUP(U149,'シフト記号表（勤務時間帯）'!$C$6:$K$35,9,FALSE))</f>
        <v/>
      </c>
      <c r="V150" s="216" t="str">
        <f>IF(V149="","",VLOOKUP(V149,'シフト記号表（勤務時間帯）'!$C$6:$K$35,9,FALSE))</f>
        <v/>
      </c>
      <c r="W150" s="216" t="str">
        <f>IF(W149="","",VLOOKUP(W149,'シフト記号表（勤務時間帯）'!$C$6:$K$35,9,FALSE))</f>
        <v/>
      </c>
      <c r="X150" s="216" t="str">
        <f>IF(X149="","",VLOOKUP(X149,'シフト記号表（勤務時間帯）'!$C$6:$K$35,9,FALSE))</f>
        <v/>
      </c>
      <c r="Y150" s="217" t="str">
        <f>IF(Y149="","",VLOOKUP(Y149,'シフト記号表（勤務時間帯）'!$C$6:$K$35,9,FALSE))</f>
        <v/>
      </c>
      <c r="Z150" s="215" t="str">
        <f>IF(Z149="","",VLOOKUP(Z149,'シフト記号表（勤務時間帯）'!$C$6:$K$35,9,FALSE))</f>
        <v/>
      </c>
      <c r="AA150" s="216" t="str">
        <f>IF(AA149="","",VLOOKUP(AA149,'シフト記号表（勤務時間帯）'!$C$6:$K$35,9,FALSE))</f>
        <v/>
      </c>
      <c r="AB150" s="216" t="str">
        <f>IF(AB149="","",VLOOKUP(AB149,'シフト記号表（勤務時間帯）'!$C$6:$K$35,9,FALSE))</f>
        <v/>
      </c>
      <c r="AC150" s="216" t="str">
        <f>IF(AC149="","",VLOOKUP(AC149,'シフト記号表（勤務時間帯）'!$C$6:$K$35,9,FALSE))</f>
        <v/>
      </c>
      <c r="AD150" s="216" t="str">
        <f>IF(AD149="","",VLOOKUP(AD149,'シフト記号表（勤務時間帯）'!$C$6:$K$35,9,FALSE))</f>
        <v/>
      </c>
      <c r="AE150" s="216" t="str">
        <f>IF(AE149="","",VLOOKUP(AE149,'シフト記号表（勤務時間帯）'!$C$6:$K$35,9,FALSE))</f>
        <v/>
      </c>
      <c r="AF150" s="217" t="str">
        <f>IF(AF149="","",VLOOKUP(AF149,'シフト記号表（勤務時間帯）'!$C$6:$K$35,9,FALSE))</f>
        <v/>
      </c>
      <c r="AG150" s="215" t="str">
        <f>IF(AG149="","",VLOOKUP(AG149,'シフト記号表（勤務時間帯）'!$C$6:$K$35,9,FALSE))</f>
        <v/>
      </c>
      <c r="AH150" s="216" t="str">
        <f>IF(AH149="","",VLOOKUP(AH149,'シフト記号表（勤務時間帯）'!$C$6:$K$35,9,FALSE))</f>
        <v/>
      </c>
      <c r="AI150" s="216" t="str">
        <f>IF(AI149="","",VLOOKUP(AI149,'シフト記号表（勤務時間帯）'!$C$6:$K$35,9,FALSE))</f>
        <v/>
      </c>
      <c r="AJ150" s="216" t="str">
        <f>IF(AJ149="","",VLOOKUP(AJ149,'シフト記号表（勤務時間帯）'!$C$6:$K$35,9,FALSE))</f>
        <v/>
      </c>
      <c r="AK150" s="216" t="str">
        <f>IF(AK149="","",VLOOKUP(AK149,'シフト記号表（勤務時間帯）'!$C$6:$K$35,9,FALSE))</f>
        <v/>
      </c>
      <c r="AL150" s="216" t="str">
        <f>IF(AL149="","",VLOOKUP(AL149,'シフト記号表（勤務時間帯）'!$C$6:$K$35,9,FALSE))</f>
        <v/>
      </c>
      <c r="AM150" s="217" t="str">
        <f>IF(AM149="","",VLOOKUP(AM149,'シフト記号表（勤務時間帯）'!$C$6:$K$35,9,FALSE))</f>
        <v/>
      </c>
      <c r="AN150" s="215" t="str">
        <f>IF(AN149="","",VLOOKUP(AN149,'シフト記号表（勤務時間帯）'!$C$6:$K$35,9,FALSE))</f>
        <v/>
      </c>
      <c r="AO150" s="216" t="str">
        <f>IF(AO149="","",VLOOKUP(AO149,'シフト記号表（勤務時間帯）'!$C$6:$K$35,9,FALSE))</f>
        <v/>
      </c>
      <c r="AP150" s="216" t="str">
        <f>IF(AP149="","",VLOOKUP(AP149,'シフト記号表（勤務時間帯）'!$C$6:$K$35,9,FALSE))</f>
        <v/>
      </c>
      <c r="AQ150" s="216" t="str">
        <f>IF(AQ149="","",VLOOKUP(AQ149,'シフト記号表（勤務時間帯）'!$C$6:$K$35,9,FALSE))</f>
        <v/>
      </c>
      <c r="AR150" s="216" t="str">
        <f>IF(AR149="","",VLOOKUP(AR149,'シフト記号表（勤務時間帯）'!$C$6:$K$35,9,FALSE))</f>
        <v/>
      </c>
      <c r="AS150" s="216" t="str">
        <f>IF(AS149="","",VLOOKUP(AS149,'シフト記号表（勤務時間帯）'!$C$6:$K$35,9,FALSE))</f>
        <v/>
      </c>
      <c r="AT150" s="217" t="str">
        <f>IF(AT149="","",VLOOKUP(AT149,'シフト記号表（勤務時間帯）'!$C$6:$K$35,9,FALSE))</f>
        <v/>
      </c>
      <c r="AU150" s="215" t="str">
        <f>IF(AU149="","",VLOOKUP(AU149,'シフト記号表（勤務時間帯）'!$C$6:$K$35,9,FALSE))</f>
        <v/>
      </c>
      <c r="AV150" s="216" t="str">
        <f>IF(AV149="","",VLOOKUP(AV149,'シフト記号表（勤務時間帯）'!$C$6:$K$35,9,FALSE))</f>
        <v/>
      </c>
      <c r="AW150" s="216" t="str">
        <f>IF(AW149="","",VLOOKUP(AW149,'シフト記号表（勤務時間帯）'!$C$6:$K$35,9,FALSE))</f>
        <v/>
      </c>
      <c r="AX150" s="649">
        <f>IF($BB$3="４週",SUM(S150:AT150),IF($BB$3="暦月",SUM(S150:AW150),""))</f>
        <v>0</v>
      </c>
      <c r="AY150" s="650"/>
      <c r="AZ150" s="651">
        <f>IF($BB$3="４週",AX150/4,IF($BB$3="暦月",'勤務表（職員14～100名用）'!AX150/('勤務表（職員14～100名用）'!#REF!/7),""))</f>
        <v>0</v>
      </c>
      <c r="BA150" s="652"/>
      <c r="BB150" s="642"/>
      <c r="BC150" s="603"/>
      <c r="BD150" s="603"/>
      <c r="BE150" s="603"/>
      <c r="BF150" s="604"/>
    </row>
    <row r="151" spans="2:58" ht="20.25" customHeight="1" x14ac:dyDescent="0.15">
      <c r="B151" s="686"/>
      <c r="C151" s="709"/>
      <c r="D151" s="710"/>
      <c r="E151" s="711"/>
      <c r="F151" s="221">
        <f>C149</f>
        <v>0</v>
      </c>
      <c r="G151" s="594"/>
      <c r="H151" s="598"/>
      <c r="I151" s="596"/>
      <c r="J151" s="596"/>
      <c r="K151" s="597"/>
      <c r="L151" s="605"/>
      <c r="M151" s="606"/>
      <c r="N151" s="606"/>
      <c r="O151" s="607"/>
      <c r="P151" s="683" t="s">
        <v>151</v>
      </c>
      <c r="Q151" s="684"/>
      <c r="R151" s="685"/>
      <c r="S151" s="218" t="str">
        <f>IF(S149="","",VLOOKUP(S149,'シフト記号表（勤務時間帯）'!$C$6:$U$35,19,FALSE))</f>
        <v/>
      </c>
      <c r="T151" s="219" t="str">
        <f>IF(T149="","",VLOOKUP(T149,'シフト記号表（勤務時間帯）'!$C$6:$U$35,19,FALSE))</f>
        <v/>
      </c>
      <c r="U151" s="219" t="str">
        <f>IF(U149="","",VLOOKUP(U149,'シフト記号表（勤務時間帯）'!$C$6:$U$35,19,FALSE))</f>
        <v/>
      </c>
      <c r="V151" s="219" t="str">
        <f>IF(V149="","",VLOOKUP(V149,'シフト記号表（勤務時間帯）'!$C$6:$U$35,19,FALSE))</f>
        <v/>
      </c>
      <c r="W151" s="219" t="str">
        <f>IF(W149="","",VLOOKUP(W149,'シフト記号表（勤務時間帯）'!$C$6:$U$35,19,FALSE))</f>
        <v/>
      </c>
      <c r="X151" s="219" t="str">
        <f>IF(X149="","",VLOOKUP(X149,'シフト記号表（勤務時間帯）'!$C$6:$U$35,19,FALSE))</f>
        <v/>
      </c>
      <c r="Y151" s="220" t="str">
        <f>IF(Y149="","",VLOOKUP(Y149,'シフト記号表（勤務時間帯）'!$C$6:$U$35,19,FALSE))</f>
        <v/>
      </c>
      <c r="Z151" s="218" t="str">
        <f>IF(Z149="","",VLOOKUP(Z149,'シフト記号表（勤務時間帯）'!$C$6:$U$35,19,FALSE))</f>
        <v/>
      </c>
      <c r="AA151" s="219" t="str">
        <f>IF(AA149="","",VLOOKUP(AA149,'シフト記号表（勤務時間帯）'!$C$6:$U$35,19,FALSE))</f>
        <v/>
      </c>
      <c r="AB151" s="219" t="str">
        <f>IF(AB149="","",VLOOKUP(AB149,'シフト記号表（勤務時間帯）'!$C$6:$U$35,19,FALSE))</f>
        <v/>
      </c>
      <c r="AC151" s="219" t="str">
        <f>IF(AC149="","",VLOOKUP(AC149,'シフト記号表（勤務時間帯）'!$C$6:$U$35,19,FALSE))</f>
        <v/>
      </c>
      <c r="AD151" s="219" t="str">
        <f>IF(AD149="","",VLOOKUP(AD149,'シフト記号表（勤務時間帯）'!$C$6:$U$35,19,FALSE))</f>
        <v/>
      </c>
      <c r="AE151" s="219" t="str">
        <f>IF(AE149="","",VLOOKUP(AE149,'シフト記号表（勤務時間帯）'!$C$6:$U$35,19,FALSE))</f>
        <v/>
      </c>
      <c r="AF151" s="220" t="str">
        <f>IF(AF149="","",VLOOKUP(AF149,'シフト記号表（勤務時間帯）'!$C$6:$U$35,19,FALSE))</f>
        <v/>
      </c>
      <c r="AG151" s="218" t="str">
        <f>IF(AG149="","",VLOOKUP(AG149,'シフト記号表（勤務時間帯）'!$C$6:$U$35,19,FALSE))</f>
        <v/>
      </c>
      <c r="AH151" s="219" t="str">
        <f>IF(AH149="","",VLOOKUP(AH149,'シフト記号表（勤務時間帯）'!$C$6:$U$35,19,FALSE))</f>
        <v/>
      </c>
      <c r="AI151" s="219" t="str">
        <f>IF(AI149="","",VLOOKUP(AI149,'シフト記号表（勤務時間帯）'!$C$6:$U$35,19,FALSE))</f>
        <v/>
      </c>
      <c r="AJ151" s="219" t="str">
        <f>IF(AJ149="","",VLOOKUP(AJ149,'シフト記号表（勤務時間帯）'!$C$6:$U$35,19,FALSE))</f>
        <v/>
      </c>
      <c r="AK151" s="219" t="str">
        <f>IF(AK149="","",VLOOKUP(AK149,'シフト記号表（勤務時間帯）'!$C$6:$U$35,19,FALSE))</f>
        <v/>
      </c>
      <c r="AL151" s="219" t="str">
        <f>IF(AL149="","",VLOOKUP(AL149,'シフト記号表（勤務時間帯）'!$C$6:$U$35,19,FALSE))</f>
        <v/>
      </c>
      <c r="AM151" s="220" t="str">
        <f>IF(AM149="","",VLOOKUP(AM149,'シフト記号表（勤務時間帯）'!$C$6:$U$35,19,FALSE))</f>
        <v/>
      </c>
      <c r="AN151" s="218" t="str">
        <f>IF(AN149="","",VLOOKUP(AN149,'シフト記号表（勤務時間帯）'!$C$6:$U$35,19,FALSE))</f>
        <v/>
      </c>
      <c r="AO151" s="219" t="str">
        <f>IF(AO149="","",VLOOKUP(AO149,'シフト記号表（勤務時間帯）'!$C$6:$U$35,19,FALSE))</f>
        <v/>
      </c>
      <c r="AP151" s="219" t="str">
        <f>IF(AP149="","",VLOOKUP(AP149,'シフト記号表（勤務時間帯）'!$C$6:$U$35,19,FALSE))</f>
        <v/>
      </c>
      <c r="AQ151" s="219" t="str">
        <f>IF(AQ149="","",VLOOKUP(AQ149,'シフト記号表（勤務時間帯）'!$C$6:$U$35,19,FALSE))</f>
        <v/>
      </c>
      <c r="AR151" s="219" t="str">
        <f>IF(AR149="","",VLOOKUP(AR149,'シフト記号表（勤務時間帯）'!$C$6:$U$35,19,FALSE))</f>
        <v/>
      </c>
      <c r="AS151" s="219" t="str">
        <f>IF(AS149="","",VLOOKUP(AS149,'シフト記号表（勤務時間帯）'!$C$6:$U$35,19,FALSE))</f>
        <v/>
      </c>
      <c r="AT151" s="220" t="str">
        <f>IF(AT149="","",VLOOKUP(AT149,'シフト記号表（勤務時間帯）'!$C$6:$U$35,19,FALSE))</f>
        <v/>
      </c>
      <c r="AU151" s="218" t="str">
        <f>IF(AU149="","",VLOOKUP(AU149,'シフト記号表（勤務時間帯）'!$C$6:$U$35,19,FALSE))</f>
        <v/>
      </c>
      <c r="AV151" s="219" t="str">
        <f>IF(AV149="","",VLOOKUP(AV149,'シフト記号表（勤務時間帯）'!$C$6:$U$35,19,FALSE))</f>
        <v/>
      </c>
      <c r="AW151" s="219" t="str">
        <f>IF(AW149="","",VLOOKUP(AW149,'シフト記号表（勤務時間帯）'!$C$6:$U$35,19,FALSE))</f>
        <v/>
      </c>
      <c r="AX151" s="656">
        <f>IF($BB$3="４週",SUM(S151:AT151),IF($BB$3="暦月",SUM(S151:AW151),""))</f>
        <v>0</v>
      </c>
      <c r="AY151" s="657"/>
      <c r="AZ151" s="658">
        <f>IF($BB$3="４週",AX151/4,IF($BB$3="暦月",'勤務表（職員14～100名用）'!AX151/('勤務表（職員14～100名用）'!#REF!/7),""))</f>
        <v>0</v>
      </c>
      <c r="BA151" s="659"/>
      <c r="BB151" s="702"/>
      <c r="BC151" s="606"/>
      <c r="BD151" s="606"/>
      <c r="BE151" s="606"/>
      <c r="BF151" s="607"/>
    </row>
    <row r="152" spans="2:58" ht="20.25" customHeight="1" x14ac:dyDescent="0.15">
      <c r="B152" s="686">
        <f>B149+1</f>
        <v>45</v>
      </c>
      <c r="C152" s="706"/>
      <c r="D152" s="707"/>
      <c r="E152" s="708"/>
      <c r="F152" s="110"/>
      <c r="G152" s="592"/>
      <c r="H152" s="595"/>
      <c r="I152" s="596"/>
      <c r="J152" s="596"/>
      <c r="K152" s="597"/>
      <c r="L152" s="599"/>
      <c r="M152" s="600"/>
      <c r="N152" s="600"/>
      <c r="O152" s="601"/>
      <c r="P152" s="608" t="s">
        <v>147</v>
      </c>
      <c r="Q152" s="609"/>
      <c r="R152" s="610"/>
      <c r="S152" s="212"/>
      <c r="T152" s="213"/>
      <c r="U152" s="213"/>
      <c r="V152" s="213"/>
      <c r="W152" s="213"/>
      <c r="X152" s="213"/>
      <c r="Y152" s="214"/>
      <c r="Z152" s="212"/>
      <c r="AA152" s="213"/>
      <c r="AB152" s="213"/>
      <c r="AC152" s="213"/>
      <c r="AD152" s="213"/>
      <c r="AE152" s="213"/>
      <c r="AF152" s="214"/>
      <c r="AG152" s="212"/>
      <c r="AH152" s="213"/>
      <c r="AI152" s="213"/>
      <c r="AJ152" s="213"/>
      <c r="AK152" s="213"/>
      <c r="AL152" s="213"/>
      <c r="AM152" s="214"/>
      <c r="AN152" s="212"/>
      <c r="AO152" s="213"/>
      <c r="AP152" s="213"/>
      <c r="AQ152" s="213"/>
      <c r="AR152" s="213"/>
      <c r="AS152" s="213"/>
      <c r="AT152" s="214"/>
      <c r="AU152" s="212"/>
      <c r="AV152" s="213"/>
      <c r="AW152" s="213"/>
      <c r="AX152" s="806"/>
      <c r="AY152" s="807"/>
      <c r="AZ152" s="808"/>
      <c r="BA152" s="809"/>
      <c r="BB152" s="641"/>
      <c r="BC152" s="600"/>
      <c r="BD152" s="600"/>
      <c r="BE152" s="600"/>
      <c r="BF152" s="601"/>
    </row>
    <row r="153" spans="2:58" ht="20.25" customHeight="1" x14ac:dyDescent="0.15">
      <c r="B153" s="686"/>
      <c r="C153" s="706"/>
      <c r="D153" s="707"/>
      <c r="E153" s="708"/>
      <c r="F153" s="102"/>
      <c r="G153" s="593"/>
      <c r="H153" s="598"/>
      <c r="I153" s="596"/>
      <c r="J153" s="596"/>
      <c r="K153" s="597"/>
      <c r="L153" s="602"/>
      <c r="M153" s="603"/>
      <c r="N153" s="603"/>
      <c r="O153" s="604"/>
      <c r="P153" s="646" t="s">
        <v>150</v>
      </c>
      <c r="Q153" s="647"/>
      <c r="R153" s="648"/>
      <c r="S153" s="215" t="str">
        <f>IF(S152="","",VLOOKUP(S152,'シフト記号表（勤務時間帯）'!$C$6:$K$35,9,FALSE))</f>
        <v/>
      </c>
      <c r="T153" s="216" t="str">
        <f>IF(T152="","",VLOOKUP(T152,'シフト記号表（勤務時間帯）'!$C$6:$K$35,9,FALSE))</f>
        <v/>
      </c>
      <c r="U153" s="216" t="str">
        <f>IF(U152="","",VLOOKUP(U152,'シフト記号表（勤務時間帯）'!$C$6:$K$35,9,FALSE))</f>
        <v/>
      </c>
      <c r="V153" s="216" t="str">
        <f>IF(V152="","",VLOOKUP(V152,'シフト記号表（勤務時間帯）'!$C$6:$K$35,9,FALSE))</f>
        <v/>
      </c>
      <c r="W153" s="216" t="str">
        <f>IF(W152="","",VLOOKUP(W152,'シフト記号表（勤務時間帯）'!$C$6:$K$35,9,FALSE))</f>
        <v/>
      </c>
      <c r="X153" s="216" t="str">
        <f>IF(X152="","",VLOOKUP(X152,'シフト記号表（勤務時間帯）'!$C$6:$K$35,9,FALSE))</f>
        <v/>
      </c>
      <c r="Y153" s="217" t="str">
        <f>IF(Y152="","",VLOOKUP(Y152,'シフト記号表（勤務時間帯）'!$C$6:$K$35,9,FALSE))</f>
        <v/>
      </c>
      <c r="Z153" s="215" t="str">
        <f>IF(Z152="","",VLOOKUP(Z152,'シフト記号表（勤務時間帯）'!$C$6:$K$35,9,FALSE))</f>
        <v/>
      </c>
      <c r="AA153" s="216" t="str">
        <f>IF(AA152="","",VLOOKUP(AA152,'シフト記号表（勤務時間帯）'!$C$6:$K$35,9,FALSE))</f>
        <v/>
      </c>
      <c r="AB153" s="216" t="str">
        <f>IF(AB152="","",VLOOKUP(AB152,'シフト記号表（勤務時間帯）'!$C$6:$K$35,9,FALSE))</f>
        <v/>
      </c>
      <c r="AC153" s="216" t="str">
        <f>IF(AC152="","",VLOOKUP(AC152,'シフト記号表（勤務時間帯）'!$C$6:$K$35,9,FALSE))</f>
        <v/>
      </c>
      <c r="AD153" s="216" t="str">
        <f>IF(AD152="","",VLOOKUP(AD152,'シフト記号表（勤務時間帯）'!$C$6:$K$35,9,FALSE))</f>
        <v/>
      </c>
      <c r="AE153" s="216" t="str">
        <f>IF(AE152="","",VLOOKUP(AE152,'シフト記号表（勤務時間帯）'!$C$6:$K$35,9,FALSE))</f>
        <v/>
      </c>
      <c r="AF153" s="217" t="str">
        <f>IF(AF152="","",VLOOKUP(AF152,'シフト記号表（勤務時間帯）'!$C$6:$K$35,9,FALSE))</f>
        <v/>
      </c>
      <c r="AG153" s="215" t="str">
        <f>IF(AG152="","",VLOOKUP(AG152,'シフト記号表（勤務時間帯）'!$C$6:$K$35,9,FALSE))</f>
        <v/>
      </c>
      <c r="AH153" s="216" t="str">
        <f>IF(AH152="","",VLOOKUP(AH152,'シフト記号表（勤務時間帯）'!$C$6:$K$35,9,FALSE))</f>
        <v/>
      </c>
      <c r="AI153" s="216" t="str">
        <f>IF(AI152="","",VLOOKUP(AI152,'シフト記号表（勤務時間帯）'!$C$6:$K$35,9,FALSE))</f>
        <v/>
      </c>
      <c r="AJ153" s="216" t="str">
        <f>IF(AJ152="","",VLOOKUP(AJ152,'シフト記号表（勤務時間帯）'!$C$6:$K$35,9,FALSE))</f>
        <v/>
      </c>
      <c r="AK153" s="216" t="str">
        <f>IF(AK152="","",VLOOKUP(AK152,'シフト記号表（勤務時間帯）'!$C$6:$K$35,9,FALSE))</f>
        <v/>
      </c>
      <c r="AL153" s="216" t="str">
        <f>IF(AL152="","",VLOOKUP(AL152,'シフト記号表（勤務時間帯）'!$C$6:$K$35,9,FALSE))</f>
        <v/>
      </c>
      <c r="AM153" s="217" t="str">
        <f>IF(AM152="","",VLOOKUP(AM152,'シフト記号表（勤務時間帯）'!$C$6:$K$35,9,FALSE))</f>
        <v/>
      </c>
      <c r="AN153" s="215" t="str">
        <f>IF(AN152="","",VLOOKUP(AN152,'シフト記号表（勤務時間帯）'!$C$6:$K$35,9,FALSE))</f>
        <v/>
      </c>
      <c r="AO153" s="216" t="str">
        <f>IF(AO152="","",VLOOKUP(AO152,'シフト記号表（勤務時間帯）'!$C$6:$K$35,9,FALSE))</f>
        <v/>
      </c>
      <c r="AP153" s="216" t="str">
        <f>IF(AP152="","",VLOOKUP(AP152,'シフト記号表（勤務時間帯）'!$C$6:$K$35,9,FALSE))</f>
        <v/>
      </c>
      <c r="AQ153" s="216" t="str">
        <f>IF(AQ152="","",VLOOKUP(AQ152,'シフト記号表（勤務時間帯）'!$C$6:$K$35,9,FALSE))</f>
        <v/>
      </c>
      <c r="AR153" s="216" t="str">
        <f>IF(AR152="","",VLOOKUP(AR152,'シフト記号表（勤務時間帯）'!$C$6:$K$35,9,FALSE))</f>
        <v/>
      </c>
      <c r="AS153" s="216" t="str">
        <f>IF(AS152="","",VLOOKUP(AS152,'シフト記号表（勤務時間帯）'!$C$6:$K$35,9,FALSE))</f>
        <v/>
      </c>
      <c r="AT153" s="217" t="str">
        <f>IF(AT152="","",VLOOKUP(AT152,'シフト記号表（勤務時間帯）'!$C$6:$K$35,9,FALSE))</f>
        <v/>
      </c>
      <c r="AU153" s="215" t="str">
        <f>IF(AU152="","",VLOOKUP(AU152,'シフト記号表（勤務時間帯）'!$C$6:$K$35,9,FALSE))</f>
        <v/>
      </c>
      <c r="AV153" s="216" t="str">
        <f>IF(AV152="","",VLOOKUP(AV152,'シフト記号表（勤務時間帯）'!$C$6:$K$35,9,FALSE))</f>
        <v/>
      </c>
      <c r="AW153" s="216" t="str">
        <f>IF(AW152="","",VLOOKUP(AW152,'シフト記号表（勤務時間帯）'!$C$6:$K$35,9,FALSE))</f>
        <v/>
      </c>
      <c r="AX153" s="649">
        <f>IF($BB$3="４週",SUM(S153:AT153),IF($BB$3="暦月",SUM(S153:AW153),""))</f>
        <v>0</v>
      </c>
      <c r="AY153" s="650"/>
      <c r="AZ153" s="651">
        <f>IF($BB$3="４週",AX153/4,IF($BB$3="暦月",'勤務表（職員14～100名用）'!AX153/('勤務表（職員14～100名用）'!#REF!/7),""))</f>
        <v>0</v>
      </c>
      <c r="BA153" s="652"/>
      <c r="BB153" s="642"/>
      <c r="BC153" s="603"/>
      <c r="BD153" s="603"/>
      <c r="BE153" s="603"/>
      <c r="BF153" s="604"/>
    </row>
    <row r="154" spans="2:58" ht="20.25" customHeight="1" x14ac:dyDescent="0.15">
      <c r="B154" s="686"/>
      <c r="C154" s="709"/>
      <c r="D154" s="710"/>
      <c r="E154" s="711"/>
      <c r="F154" s="221">
        <f>C152</f>
        <v>0</v>
      </c>
      <c r="G154" s="594"/>
      <c r="H154" s="598"/>
      <c r="I154" s="596"/>
      <c r="J154" s="596"/>
      <c r="K154" s="597"/>
      <c r="L154" s="605"/>
      <c r="M154" s="606"/>
      <c r="N154" s="606"/>
      <c r="O154" s="607"/>
      <c r="P154" s="683" t="s">
        <v>151</v>
      </c>
      <c r="Q154" s="684"/>
      <c r="R154" s="685"/>
      <c r="S154" s="218" t="str">
        <f>IF(S152="","",VLOOKUP(S152,'シフト記号表（勤務時間帯）'!$C$6:$U$35,19,FALSE))</f>
        <v/>
      </c>
      <c r="T154" s="219" t="str">
        <f>IF(T152="","",VLOOKUP(T152,'シフト記号表（勤務時間帯）'!$C$6:$U$35,19,FALSE))</f>
        <v/>
      </c>
      <c r="U154" s="219" t="str">
        <f>IF(U152="","",VLOOKUP(U152,'シフト記号表（勤務時間帯）'!$C$6:$U$35,19,FALSE))</f>
        <v/>
      </c>
      <c r="V154" s="219" t="str">
        <f>IF(V152="","",VLOOKUP(V152,'シフト記号表（勤務時間帯）'!$C$6:$U$35,19,FALSE))</f>
        <v/>
      </c>
      <c r="W154" s="219" t="str">
        <f>IF(W152="","",VLOOKUP(W152,'シフト記号表（勤務時間帯）'!$C$6:$U$35,19,FALSE))</f>
        <v/>
      </c>
      <c r="X154" s="219" t="str">
        <f>IF(X152="","",VLOOKUP(X152,'シフト記号表（勤務時間帯）'!$C$6:$U$35,19,FALSE))</f>
        <v/>
      </c>
      <c r="Y154" s="220" t="str">
        <f>IF(Y152="","",VLOOKUP(Y152,'シフト記号表（勤務時間帯）'!$C$6:$U$35,19,FALSE))</f>
        <v/>
      </c>
      <c r="Z154" s="218" t="str">
        <f>IF(Z152="","",VLOOKUP(Z152,'シフト記号表（勤務時間帯）'!$C$6:$U$35,19,FALSE))</f>
        <v/>
      </c>
      <c r="AA154" s="219" t="str">
        <f>IF(AA152="","",VLOOKUP(AA152,'シフト記号表（勤務時間帯）'!$C$6:$U$35,19,FALSE))</f>
        <v/>
      </c>
      <c r="AB154" s="219" t="str">
        <f>IF(AB152="","",VLOOKUP(AB152,'シフト記号表（勤務時間帯）'!$C$6:$U$35,19,FALSE))</f>
        <v/>
      </c>
      <c r="AC154" s="219" t="str">
        <f>IF(AC152="","",VLOOKUP(AC152,'シフト記号表（勤務時間帯）'!$C$6:$U$35,19,FALSE))</f>
        <v/>
      </c>
      <c r="AD154" s="219" t="str">
        <f>IF(AD152="","",VLOOKUP(AD152,'シフト記号表（勤務時間帯）'!$C$6:$U$35,19,FALSE))</f>
        <v/>
      </c>
      <c r="AE154" s="219" t="str">
        <f>IF(AE152="","",VLOOKUP(AE152,'シフト記号表（勤務時間帯）'!$C$6:$U$35,19,FALSE))</f>
        <v/>
      </c>
      <c r="AF154" s="220" t="str">
        <f>IF(AF152="","",VLOOKUP(AF152,'シフト記号表（勤務時間帯）'!$C$6:$U$35,19,FALSE))</f>
        <v/>
      </c>
      <c r="AG154" s="218" t="str">
        <f>IF(AG152="","",VLOOKUP(AG152,'シフト記号表（勤務時間帯）'!$C$6:$U$35,19,FALSE))</f>
        <v/>
      </c>
      <c r="AH154" s="219" t="str">
        <f>IF(AH152="","",VLOOKUP(AH152,'シフト記号表（勤務時間帯）'!$C$6:$U$35,19,FALSE))</f>
        <v/>
      </c>
      <c r="AI154" s="219" t="str">
        <f>IF(AI152="","",VLOOKUP(AI152,'シフト記号表（勤務時間帯）'!$C$6:$U$35,19,FALSE))</f>
        <v/>
      </c>
      <c r="AJ154" s="219" t="str">
        <f>IF(AJ152="","",VLOOKUP(AJ152,'シフト記号表（勤務時間帯）'!$C$6:$U$35,19,FALSE))</f>
        <v/>
      </c>
      <c r="AK154" s="219" t="str">
        <f>IF(AK152="","",VLOOKUP(AK152,'シフト記号表（勤務時間帯）'!$C$6:$U$35,19,FALSE))</f>
        <v/>
      </c>
      <c r="AL154" s="219" t="str">
        <f>IF(AL152="","",VLOOKUP(AL152,'シフト記号表（勤務時間帯）'!$C$6:$U$35,19,FALSE))</f>
        <v/>
      </c>
      <c r="AM154" s="220" t="str">
        <f>IF(AM152="","",VLOOKUP(AM152,'シフト記号表（勤務時間帯）'!$C$6:$U$35,19,FALSE))</f>
        <v/>
      </c>
      <c r="AN154" s="218" t="str">
        <f>IF(AN152="","",VLOOKUP(AN152,'シフト記号表（勤務時間帯）'!$C$6:$U$35,19,FALSE))</f>
        <v/>
      </c>
      <c r="AO154" s="219" t="str">
        <f>IF(AO152="","",VLOOKUP(AO152,'シフト記号表（勤務時間帯）'!$C$6:$U$35,19,FALSE))</f>
        <v/>
      </c>
      <c r="AP154" s="219" t="str">
        <f>IF(AP152="","",VLOOKUP(AP152,'シフト記号表（勤務時間帯）'!$C$6:$U$35,19,FALSE))</f>
        <v/>
      </c>
      <c r="AQ154" s="219" t="str">
        <f>IF(AQ152="","",VLOOKUP(AQ152,'シフト記号表（勤務時間帯）'!$C$6:$U$35,19,FALSE))</f>
        <v/>
      </c>
      <c r="AR154" s="219" t="str">
        <f>IF(AR152="","",VLOOKUP(AR152,'シフト記号表（勤務時間帯）'!$C$6:$U$35,19,FALSE))</f>
        <v/>
      </c>
      <c r="AS154" s="219" t="str">
        <f>IF(AS152="","",VLOOKUP(AS152,'シフト記号表（勤務時間帯）'!$C$6:$U$35,19,FALSE))</f>
        <v/>
      </c>
      <c r="AT154" s="220" t="str">
        <f>IF(AT152="","",VLOOKUP(AT152,'シフト記号表（勤務時間帯）'!$C$6:$U$35,19,FALSE))</f>
        <v/>
      </c>
      <c r="AU154" s="218" t="str">
        <f>IF(AU152="","",VLOOKUP(AU152,'シフト記号表（勤務時間帯）'!$C$6:$U$35,19,FALSE))</f>
        <v/>
      </c>
      <c r="AV154" s="219" t="str">
        <f>IF(AV152="","",VLOOKUP(AV152,'シフト記号表（勤務時間帯）'!$C$6:$U$35,19,FALSE))</f>
        <v/>
      </c>
      <c r="AW154" s="219" t="str">
        <f>IF(AW152="","",VLOOKUP(AW152,'シフト記号表（勤務時間帯）'!$C$6:$U$35,19,FALSE))</f>
        <v/>
      </c>
      <c r="AX154" s="656">
        <f>IF($BB$3="４週",SUM(S154:AT154),IF($BB$3="暦月",SUM(S154:AW154),""))</f>
        <v>0</v>
      </c>
      <c r="AY154" s="657"/>
      <c r="AZ154" s="658">
        <f>IF($BB$3="４週",AX154/4,IF($BB$3="暦月",'勤務表（職員14～100名用）'!AX154/('勤務表（職員14～100名用）'!#REF!/7),""))</f>
        <v>0</v>
      </c>
      <c r="BA154" s="659"/>
      <c r="BB154" s="702"/>
      <c r="BC154" s="606"/>
      <c r="BD154" s="606"/>
      <c r="BE154" s="606"/>
      <c r="BF154" s="607"/>
    </row>
    <row r="155" spans="2:58" ht="20.25" customHeight="1" x14ac:dyDescent="0.15">
      <c r="B155" s="686">
        <f>B152+1</f>
        <v>46</v>
      </c>
      <c r="C155" s="706"/>
      <c r="D155" s="707"/>
      <c r="E155" s="708"/>
      <c r="F155" s="110"/>
      <c r="G155" s="592"/>
      <c r="H155" s="595"/>
      <c r="I155" s="596"/>
      <c r="J155" s="596"/>
      <c r="K155" s="597"/>
      <c r="L155" s="599"/>
      <c r="M155" s="600"/>
      <c r="N155" s="600"/>
      <c r="O155" s="601"/>
      <c r="P155" s="608" t="s">
        <v>147</v>
      </c>
      <c r="Q155" s="609"/>
      <c r="R155" s="610"/>
      <c r="S155" s="212"/>
      <c r="T155" s="213"/>
      <c r="U155" s="213"/>
      <c r="V155" s="213"/>
      <c r="W155" s="213"/>
      <c r="X155" s="213"/>
      <c r="Y155" s="214"/>
      <c r="Z155" s="212"/>
      <c r="AA155" s="213"/>
      <c r="AB155" s="213"/>
      <c r="AC155" s="213"/>
      <c r="AD155" s="213"/>
      <c r="AE155" s="213"/>
      <c r="AF155" s="214"/>
      <c r="AG155" s="212"/>
      <c r="AH155" s="213"/>
      <c r="AI155" s="213"/>
      <c r="AJ155" s="213"/>
      <c r="AK155" s="213"/>
      <c r="AL155" s="213"/>
      <c r="AM155" s="214"/>
      <c r="AN155" s="212"/>
      <c r="AO155" s="213"/>
      <c r="AP155" s="213"/>
      <c r="AQ155" s="213"/>
      <c r="AR155" s="213"/>
      <c r="AS155" s="213"/>
      <c r="AT155" s="214"/>
      <c r="AU155" s="212"/>
      <c r="AV155" s="213"/>
      <c r="AW155" s="213"/>
      <c r="AX155" s="806"/>
      <c r="AY155" s="807"/>
      <c r="AZ155" s="808"/>
      <c r="BA155" s="809"/>
      <c r="BB155" s="641"/>
      <c r="BC155" s="600"/>
      <c r="BD155" s="600"/>
      <c r="BE155" s="600"/>
      <c r="BF155" s="601"/>
    </row>
    <row r="156" spans="2:58" ht="20.25" customHeight="1" x14ac:dyDescent="0.15">
      <c r="B156" s="686"/>
      <c r="C156" s="706"/>
      <c r="D156" s="707"/>
      <c r="E156" s="708"/>
      <c r="F156" s="102"/>
      <c r="G156" s="593"/>
      <c r="H156" s="598"/>
      <c r="I156" s="596"/>
      <c r="J156" s="596"/>
      <c r="K156" s="597"/>
      <c r="L156" s="602"/>
      <c r="M156" s="603"/>
      <c r="N156" s="603"/>
      <c r="O156" s="604"/>
      <c r="P156" s="646" t="s">
        <v>150</v>
      </c>
      <c r="Q156" s="647"/>
      <c r="R156" s="648"/>
      <c r="S156" s="215" t="str">
        <f>IF(S155="","",VLOOKUP(S155,'シフト記号表（勤務時間帯）'!$C$6:$K$35,9,FALSE))</f>
        <v/>
      </c>
      <c r="T156" s="216" t="str">
        <f>IF(T155="","",VLOOKUP(T155,'シフト記号表（勤務時間帯）'!$C$6:$K$35,9,FALSE))</f>
        <v/>
      </c>
      <c r="U156" s="216" t="str">
        <f>IF(U155="","",VLOOKUP(U155,'シフト記号表（勤務時間帯）'!$C$6:$K$35,9,FALSE))</f>
        <v/>
      </c>
      <c r="V156" s="216" t="str">
        <f>IF(V155="","",VLOOKUP(V155,'シフト記号表（勤務時間帯）'!$C$6:$K$35,9,FALSE))</f>
        <v/>
      </c>
      <c r="W156" s="216" t="str">
        <f>IF(W155="","",VLOOKUP(W155,'シフト記号表（勤務時間帯）'!$C$6:$K$35,9,FALSE))</f>
        <v/>
      </c>
      <c r="X156" s="216" t="str">
        <f>IF(X155="","",VLOOKUP(X155,'シフト記号表（勤務時間帯）'!$C$6:$K$35,9,FALSE))</f>
        <v/>
      </c>
      <c r="Y156" s="217" t="str">
        <f>IF(Y155="","",VLOOKUP(Y155,'シフト記号表（勤務時間帯）'!$C$6:$K$35,9,FALSE))</f>
        <v/>
      </c>
      <c r="Z156" s="215" t="str">
        <f>IF(Z155="","",VLOOKUP(Z155,'シフト記号表（勤務時間帯）'!$C$6:$K$35,9,FALSE))</f>
        <v/>
      </c>
      <c r="AA156" s="216" t="str">
        <f>IF(AA155="","",VLOOKUP(AA155,'シフト記号表（勤務時間帯）'!$C$6:$K$35,9,FALSE))</f>
        <v/>
      </c>
      <c r="AB156" s="216" t="str">
        <f>IF(AB155="","",VLOOKUP(AB155,'シフト記号表（勤務時間帯）'!$C$6:$K$35,9,FALSE))</f>
        <v/>
      </c>
      <c r="AC156" s="216" t="str">
        <f>IF(AC155="","",VLOOKUP(AC155,'シフト記号表（勤務時間帯）'!$C$6:$K$35,9,FALSE))</f>
        <v/>
      </c>
      <c r="AD156" s="216" t="str">
        <f>IF(AD155="","",VLOOKUP(AD155,'シフト記号表（勤務時間帯）'!$C$6:$K$35,9,FALSE))</f>
        <v/>
      </c>
      <c r="AE156" s="216" t="str">
        <f>IF(AE155="","",VLOOKUP(AE155,'シフト記号表（勤務時間帯）'!$C$6:$K$35,9,FALSE))</f>
        <v/>
      </c>
      <c r="AF156" s="217" t="str">
        <f>IF(AF155="","",VLOOKUP(AF155,'シフト記号表（勤務時間帯）'!$C$6:$K$35,9,FALSE))</f>
        <v/>
      </c>
      <c r="AG156" s="215" t="str">
        <f>IF(AG155="","",VLOOKUP(AG155,'シフト記号表（勤務時間帯）'!$C$6:$K$35,9,FALSE))</f>
        <v/>
      </c>
      <c r="AH156" s="216" t="str">
        <f>IF(AH155="","",VLOOKUP(AH155,'シフト記号表（勤務時間帯）'!$C$6:$K$35,9,FALSE))</f>
        <v/>
      </c>
      <c r="AI156" s="216" t="str">
        <f>IF(AI155="","",VLOOKUP(AI155,'シフト記号表（勤務時間帯）'!$C$6:$K$35,9,FALSE))</f>
        <v/>
      </c>
      <c r="AJ156" s="216" t="str">
        <f>IF(AJ155="","",VLOOKUP(AJ155,'シフト記号表（勤務時間帯）'!$C$6:$K$35,9,FALSE))</f>
        <v/>
      </c>
      <c r="AK156" s="216" t="str">
        <f>IF(AK155="","",VLOOKUP(AK155,'シフト記号表（勤務時間帯）'!$C$6:$K$35,9,FALSE))</f>
        <v/>
      </c>
      <c r="AL156" s="216" t="str">
        <f>IF(AL155="","",VLOOKUP(AL155,'シフト記号表（勤務時間帯）'!$C$6:$K$35,9,FALSE))</f>
        <v/>
      </c>
      <c r="AM156" s="217" t="str">
        <f>IF(AM155="","",VLOOKUP(AM155,'シフト記号表（勤務時間帯）'!$C$6:$K$35,9,FALSE))</f>
        <v/>
      </c>
      <c r="AN156" s="215" t="str">
        <f>IF(AN155="","",VLOOKUP(AN155,'シフト記号表（勤務時間帯）'!$C$6:$K$35,9,FALSE))</f>
        <v/>
      </c>
      <c r="AO156" s="216" t="str">
        <f>IF(AO155="","",VLOOKUP(AO155,'シフト記号表（勤務時間帯）'!$C$6:$K$35,9,FALSE))</f>
        <v/>
      </c>
      <c r="AP156" s="216" t="str">
        <f>IF(AP155="","",VLOOKUP(AP155,'シフト記号表（勤務時間帯）'!$C$6:$K$35,9,FALSE))</f>
        <v/>
      </c>
      <c r="AQ156" s="216" t="str">
        <f>IF(AQ155="","",VLOOKUP(AQ155,'シフト記号表（勤務時間帯）'!$C$6:$K$35,9,FALSE))</f>
        <v/>
      </c>
      <c r="AR156" s="216" t="str">
        <f>IF(AR155="","",VLOOKUP(AR155,'シフト記号表（勤務時間帯）'!$C$6:$K$35,9,FALSE))</f>
        <v/>
      </c>
      <c r="AS156" s="216" t="str">
        <f>IF(AS155="","",VLOOKUP(AS155,'シフト記号表（勤務時間帯）'!$C$6:$K$35,9,FALSE))</f>
        <v/>
      </c>
      <c r="AT156" s="217" t="str">
        <f>IF(AT155="","",VLOOKUP(AT155,'シフト記号表（勤務時間帯）'!$C$6:$K$35,9,FALSE))</f>
        <v/>
      </c>
      <c r="AU156" s="215" t="str">
        <f>IF(AU155="","",VLOOKUP(AU155,'シフト記号表（勤務時間帯）'!$C$6:$K$35,9,FALSE))</f>
        <v/>
      </c>
      <c r="AV156" s="216" t="str">
        <f>IF(AV155="","",VLOOKUP(AV155,'シフト記号表（勤務時間帯）'!$C$6:$K$35,9,FALSE))</f>
        <v/>
      </c>
      <c r="AW156" s="216" t="str">
        <f>IF(AW155="","",VLOOKUP(AW155,'シフト記号表（勤務時間帯）'!$C$6:$K$35,9,FALSE))</f>
        <v/>
      </c>
      <c r="AX156" s="649">
        <f>IF($BB$3="４週",SUM(S156:AT156),IF($BB$3="暦月",SUM(S156:AW156),""))</f>
        <v>0</v>
      </c>
      <c r="AY156" s="650"/>
      <c r="AZ156" s="651">
        <f>IF($BB$3="４週",AX156/4,IF($BB$3="暦月",'勤務表（職員14～100名用）'!AX156/('勤務表（職員14～100名用）'!#REF!/7),""))</f>
        <v>0</v>
      </c>
      <c r="BA156" s="652"/>
      <c r="BB156" s="642"/>
      <c r="BC156" s="603"/>
      <c r="BD156" s="603"/>
      <c r="BE156" s="603"/>
      <c r="BF156" s="604"/>
    </row>
    <row r="157" spans="2:58" ht="20.25" customHeight="1" x14ac:dyDescent="0.15">
      <c r="B157" s="686"/>
      <c r="C157" s="709"/>
      <c r="D157" s="710"/>
      <c r="E157" s="711"/>
      <c r="F157" s="221">
        <f>C155</f>
        <v>0</v>
      </c>
      <c r="G157" s="594"/>
      <c r="H157" s="598"/>
      <c r="I157" s="596"/>
      <c r="J157" s="596"/>
      <c r="K157" s="597"/>
      <c r="L157" s="605"/>
      <c r="M157" s="606"/>
      <c r="N157" s="606"/>
      <c r="O157" s="607"/>
      <c r="P157" s="683" t="s">
        <v>151</v>
      </c>
      <c r="Q157" s="684"/>
      <c r="R157" s="685"/>
      <c r="S157" s="218" t="str">
        <f>IF(S155="","",VLOOKUP(S155,'シフト記号表（勤務時間帯）'!$C$6:$U$35,19,FALSE))</f>
        <v/>
      </c>
      <c r="T157" s="219" t="str">
        <f>IF(T155="","",VLOOKUP(T155,'シフト記号表（勤務時間帯）'!$C$6:$U$35,19,FALSE))</f>
        <v/>
      </c>
      <c r="U157" s="219" t="str">
        <f>IF(U155="","",VLOOKUP(U155,'シフト記号表（勤務時間帯）'!$C$6:$U$35,19,FALSE))</f>
        <v/>
      </c>
      <c r="V157" s="219" t="str">
        <f>IF(V155="","",VLOOKUP(V155,'シフト記号表（勤務時間帯）'!$C$6:$U$35,19,FALSE))</f>
        <v/>
      </c>
      <c r="W157" s="219" t="str">
        <f>IF(W155="","",VLOOKUP(W155,'シフト記号表（勤務時間帯）'!$C$6:$U$35,19,FALSE))</f>
        <v/>
      </c>
      <c r="X157" s="219" t="str">
        <f>IF(X155="","",VLOOKUP(X155,'シフト記号表（勤務時間帯）'!$C$6:$U$35,19,FALSE))</f>
        <v/>
      </c>
      <c r="Y157" s="220" t="str">
        <f>IF(Y155="","",VLOOKUP(Y155,'シフト記号表（勤務時間帯）'!$C$6:$U$35,19,FALSE))</f>
        <v/>
      </c>
      <c r="Z157" s="218" t="str">
        <f>IF(Z155="","",VLOOKUP(Z155,'シフト記号表（勤務時間帯）'!$C$6:$U$35,19,FALSE))</f>
        <v/>
      </c>
      <c r="AA157" s="219" t="str">
        <f>IF(AA155="","",VLOOKUP(AA155,'シフト記号表（勤務時間帯）'!$C$6:$U$35,19,FALSE))</f>
        <v/>
      </c>
      <c r="AB157" s="219" t="str">
        <f>IF(AB155="","",VLOOKUP(AB155,'シフト記号表（勤務時間帯）'!$C$6:$U$35,19,FALSE))</f>
        <v/>
      </c>
      <c r="AC157" s="219" t="str">
        <f>IF(AC155="","",VLOOKUP(AC155,'シフト記号表（勤務時間帯）'!$C$6:$U$35,19,FALSE))</f>
        <v/>
      </c>
      <c r="AD157" s="219" t="str">
        <f>IF(AD155="","",VLOOKUP(AD155,'シフト記号表（勤務時間帯）'!$C$6:$U$35,19,FALSE))</f>
        <v/>
      </c>
      <c r="AE157" s="219" t="str">
        <f>IF(AE155="","",VLOOKUP(AE155,'シフト記号表（勤務時間帯）'!$C$6:$U$35,19,FALSE))</f>
        <v/>
      </c>
      <c r="AF157" s="220" t="str">
        <f>IF(AF155="","",VLOOKUP(AF155,'シフト記号表（勤務時間帯）'!$C$6:$U$35,19,FALSE))</f>
        <v/>
      </c>
      <c r="AG157" s="218" t="str">
        <f>IF(AG155="","",VLOOKUP(AG155,'シフト記号表（勤務時間帯）'!$C$6:$U$35,19,FALSE))</f>
        <v/>
      </c>
      <c r="AH157" s="219" t="str">
        <f>IF(AH155="","",VLOOKUP(AH155,'シフト記号表（勤務時間帯）'!$C$6:$U$35,19,FALSE))</f>
        <v/>
      </c>
      <c r="AI157" s="219" t="str">
        <f>IF(AI155="","",VLOOKUP(AI155,'シフト記号表（勤務時間帯）'!$C$6:$U$35,19,FALSE))</f>
        <v/>
      </c>
      <c r="AJ157" s="219" t="str">
        <f>IF(AJ155="","",VLOOKUP(AJ155,'シフト記号表（勤務時間帯）'!$C$6:$U$35,19,FALSE))</f>
        <v/>
      </c>
      <c r="AK157" s="219" t="str">
        <f>IF(AK155="","",VLOOKUP(AK155,'シフト記号表（勤務時間帯）'!$C$6:$U$35,19,FALSE))</f>
        <v/>
      </c>
      <c r="AL157" s="219" t="str">
        <f>IF(AL155="","",VLOOKUP(AL155,'シフト記号表（勤務時間帯）'!$C$6:$U$35,19,FALSE))</f>
        <v/>
      </c>
      <c r="AM157" s="220" t="str">
        <f>IF(AM155="","",VLOOKUP(AM155,'シフト記号表（勤務時間帯）'!$C$6:$U$35,19,FALSE))</f>
        <v/>
      </c>
      <c r="AN157" s="218" t="str">
        <f>IF(AN155="","",VLOOKUP(AN155,'シフト記号表（勤務時間帯）'!$C$6:$U$35,19,FALSE))</f>
        <v/>
      </c>
      <c r="AO157" s="219" t="str">
        <f>IF(AO155="","",VLOOKUP(AO155,'シフト記号表（勤務時間帯）'!$C$6:$U$35,19,FALSE))</f>
        <v/>
      </c>
      <c r="AP157" s="219" t="str">
        <f>IF(AP155="","",VLOOKUP(AP155,'シフト記号表（勤務時間帯）'!$C$6:$U$35,19,FALSE))</f>
        <v/>
      </c>
      <c r="AQ157" s="219" t="str">
        <f>IF(AQ155="","",VLOOKUP(AQ155,'シフト記号表（勤務時間帯）'!$C$6:$U$35,19,FALSE))</f>
        <v/>
      </c>
      <c r="AR157" s="219" t="str">
        <f>IF(AR155="","",VLOOKUP(AR155,'シフト記号表（勤務時間帯）'!$C$6:$U$35,19,FALSE))</f>
        <v/>
      </c>
      <c r="AS157" s="219" t="str">
        <f>IF(AS155="","",VLOOKUP(AS155,'シフト記号表（勤務時間帯）'!$C$6:$U$35,19,FALSE))</f>
        <v/>
      </c>
      <c r="AT157" s="220" t="str">
        <f>IF(AT155="","",VLOOKUP(AT155,'シフト記号表（勤務時間帯）'!$C$6:$U$35,19,FALSE))</f>
        <v/>
      </c>
      <c r="AU157" s="218" t="str">
        <f>IF(AU155="","",VLOOKUP(AU155,'シフト記号表（勤務時間帯）'!$C$6:$U$35,19,FALSE))</f>
        <v/>
      </c>
      <c r="AV157" s="219" t="str">
        <f>IF(AV155="","",VLOOKUP(AV155,'シフト記号表（勤務時間帯）'!$C$6:$U$35,19,FALSE))</f>
        <v/>
      </c>
      <c r="AW157" s="219" t="str">
        <f>IF(AW155="","",VLOOKUP(AW155,'シフト記号表（勤務時間帯）'!$C$6:$U$35,19,FALSE))</f>
        <v/>
      </c>
      <c r="AX157" s="656">
        <f>IF($BB$3="４週",SUM(S157:AT157),IF($BB$3="暦月",SUM(S157:AW157),""))</f>
        <v>0</v>
      </c>
      <c r="AY157" s="657"/>
      <c r="AZ157" s="658">
        <f>IF($BB$3="４週",AX157/4,IF($BB$3="暦月",'勤務表（職員14～100名用）'!AX157/('勤務表（職員14～100名用）'!#REF!/7),""))</f>
        <v>0</v>
      </c>
      <c r="BA157" s="659"/>
      <c r="BB157" s="702"/>
      <c r="BC157" s="606"/>
      <c r="BD157" s="606"/>
      <c r="BE157" s="606"/>
      <c r="BF157" s="607"/>
    </row>
    <row r="158" spans="2:58" ht="20.25" customHeight="1" x14ac:dyDescent="0.15">
      <c r="B158" s="686">
        <f>B155+1</f>
        <v>47</v>
      </c>
      <c r="C158" s="706"/>
      <c r="D158" s="707"/>
      <c r="E158" s="708"/>
      <c r="F158" s="110"/>
      <c r="G158" s="592"/>
      <c r="H158" s="595"/>
      <c r="I158" s="596"/>
      <c r="J158" s="596"/>
      <c r="K158" s="597"/>
      <c r="L158" s="599"/>
      <c r="M158" s="600"/>
      <c r="N158" s="600"/>
      <c r="O158" s="601"/>
      <c r="P158" s="608" t="s">
        <v>147</v>
      </c>
      <c r="Q158" s="609"/>
      <c r="R158" s="610"/>
      <c r="S158" s="212"/>
      <c r="T158" s="213"/>
      <c r="U158" s="213"/>
      <c r="V158" s="213"/>
      <c r="W158" s="213"/>
      <c r="X158" s="213"/>
      <c r="Y158" s="214"/>
      <c r="Z158" s="212"/>
      <c r="AA158" s="213"/>
      <c r="AB158" s="213"/>
      <c r="AC158" s="213"/>
      <c r="AD158" s="213"/>
      <c r="AE158" s="213"/>
      <c r="AF158" s="214"/>
      <c r="AG158" s="212"/>
      <c r="AH158" s="213"/>
      <c r="AI158" s="213"/>
      <c r="AJ158" s="213"/>
      <c r="AK158" s="213"/>
      <c r="AL158" s="213"/>
      <c r="AM158" s="214"/>
      <c r="AN158" s="212"/>
      <c r="AO158" s="213"/>
      <c r="AP158" s="213"/>
      <c r="AQ158" s="213"/>
      <c r="AR158" s="213"/>
      <c r="AS158" s="213"/>
      <c r="AT158" s="214"/>
      <c r="AU158" s="212"/>
      <c r="AV158" s="213"/>
      <c r="AW158" s="213"/>
      <c r="AX158" s="806"/>
      <c r="AY158" s="807"/>
      <c r="AZ158" s="808"/>
      <c r="BA158" s="809"/>
      <c r="BB158" s="641"/>
      <c r="BC158" s="600"/>
      <c r="BD158" s="600"/>
      <c r="BE158" s="600"/>
      <c r="BF158" s="601"/>
    </row>
    <row r="159" spans="2:58" ht="20.25" customHeight="1" x14ac:dyDescent="0.15">
      <c r="B159" s="686"/>
      <c r="C159" s="706"/>
      <c r="D159" s="707"/>
      <c r="E159" s="708"/>
      <c r="F159" s="102"/>
      <c r="G159" s="593"/>
      <c r="H159" s="598"/>
      <c r="I159" s="596"/>
      <c r="J159" s="596"/>
      <c r="K159" s="597"/>
      <c r="L159" s="602"/>
      <c r="M159" s="603"/>
      <c r="N159" s="603"/>
      <c r="O159" s="604"/>
      <c r="P159" s="646" t="s">
        <v>150</v>
      </c>
      <c r="Q159" s="647"/>
      <c r="R159" s="648"/>
      <c r="S159" s="215" t="str">
        <f>IF(S158="","",VLOOKUP(S158,'シフト記号表（勤務時間帯）'!$C$6:$K$35,9,FALSE))</f>
        <v/>
      </c>
      <c r="T159" s="216" t="str">
        <f>IF(T158="","",VLOOKUP(T158,'シフト記号表（勤務時間帯）'!$C$6:$K$35,9,FALSE))</f>
        <v/>
      </c>
      <c r="U159" s="216" t="str">
        <f>IF(U158="","",VLOOKUP(U158,'シフト記号表（勤務時間帯）'!$C$6:$K$35,9,FALSE))</f>
        <v/>
      </c>
      <c r="V159" s="216" t="str">
        <f>IF(V158="","",VLOOKUP(V158,'シフト記号表（勤務時間帯）'!$C$6:$K$35,9,FALSE))</f>
        <v/>
      </c>
      <c r="W159" s="216" t="str">
        <f>IF(W158="","",VLOOKUP(W158,'シフト記号表（勤務時間帯）'!$C$6:$K$35,9,FALSE))</f>
        <v/>
      </c>
      <c r="X159" s="216" t="str">
        <f>IF(X158="","",VLOOKUP(X158,'シフト記号表（勤務時間帯）'!$C$6:$K$35,9,FALSE))</f>
        <v/>
      </c>
      <c r="Y159" s="217" t="str">
        <f>IF(Y158="","",VLOOKUP(Y158,'シフト記号表（勤務時間帯）'!$C$6:$K$35,9,FALSE))</f>
        <v/>
      </c>
      <c r="Z159" s="215" t="str">
        <f>IF(Z158="","",VLOOKUP(Z158,'シフト記号表（勤務時間帯）'!$C$6:$K$35,9,FALSE))</f>
        <v/>
      </c>
      <c r="AA159" s="216" t="str">
        <f>IF(AA158="","",VLOOKUP(AA158,'シフト記号表（勤務時間帯）'!$C$6:$K$35,9,FALSE))</f>
        <v/>
      </c>
      <c r="AB159" s="216" t="str">
        <f>IF(AB158="","",VLOOKUP(AB158,'シフト記号表（勤務時間帯）'!$C$6:$K$35,9,FALSE))</f>
        <v/>
      </c>
      <c r="AC159" s="216" t="str">
        <f>IF(AC158="","",VLOOKUP(AC158,'シフト記号表（勤務時間帯）'!$C$6:$K$35,9,FALSE))</f>
        <v/>
      </c>
      <c r="AD159" s="216" t="str">
        <f>IF(AD158="","",VLOOKUP(AD158,'シフト記号表（勤務時間帯）'!$C$6:$K$35,9,FALSE))</f>
        <v/>
      </c>
      <c r="AE159" s="216" t="str">
        <f>IF(AE158="","",VLOOKUP(AE158,'シフト記号表（勤務時間帯）'!$C$6:$K$35,9,FALSE))</f>
        <v/>
      </c>
      <c r="AF159" s="217" t="str">
        <f>IF(AF158="","",VLOOKUP(AF158,'シフト記号表（勤務時間帯）'!$C$6:$K$35,9,FALSE))</f>
        <v/>
      </c>
      <c r="AG159" s="215" t="str">
        <f>IF(AG158="","",VLOOKUP(AG158,'シフト記号表（勤務時間帯）'!$C$6:$K$35,9,FALSE))</f>
        <v/>
      </c>
      <c r="AH159" s="216" t="str">
        <f>IF(AH158="","",VLOOKUP(AH158,'シフト記号表（勤務時間帯）'!$C$6:$K$35,9,FALSE))</f>
        <v/>
      </c>
      <c r="AI159" s="216" t="str">
        <f>IF(AI158="","",VLOOKUP(AI158,'シフト記号表（勤務時間帯）'!$C$6:$K$35,9,FALSE))</f>
        <v/>
      </c>
      <c r="AJ159" s="216" t="str">
        <f>IF(AJ158="","",VLOOKUP(AJ158,'シフト記号表（勤務時間帯）'!$C$6:$K$35,9,FALSE))</f>
        <v/>
      </c>
      <c r="AK159" s="216" t="str">
        <f>IF(AK158="","",VLOOKUP(AK158,'シフト記号表（勤務時間帯）'!$C$6:$K$35,9,FALSE))</f>
        <v/>
      </c>
      <c r="AL159" s="216" t="str">
        <f>IF(AL158="","",VLOOKUP(AL158,'シフト記号表（勤務時間帯）'!$C$6:$K$35,9,FALSE))</f>
        <v/>
      </c>
      <c r="AM159" s="217" t="str">
        <f>IF(AM158="","",VLOOKUP(AM158,'シフト記号表（勤務時間帯）'!$C$6:$K$35,9,FALSE))</f>
        <v/>
      </c>
      <c r="AN159" s="215" t="str">
        <f>IF(AN158="","",VLOOKUP(AN158,'シフト記号表（勤務時間帯）'!$C$6:$K$35,9,FALSE))</f>
        <v/>
      </c>
      <c r="AO159" s="216" t="str">
        <f>IF(AO158="","",VLOOKUP(AO158,'シフト記号表（勤務時間帯）'!$C$6:$K$35,9,FALSE))</f>
        <v/>
      </c>
      <c r="AP159" s="216" t="str">
        <f>IF(AP158="","",VLOOKUP(AP158,'シフト記号表（勤務時間帯）'!$C$6:$K$35,9,FALSE))</f>
        <v/>
      </c>
      <c r="AQ159" s="216" t="str">
        <f>IF(AQ158="","",VLOOKUP(AQ158,'シフト記号表（勤務時間帯）'!$C$6:$K$35,9,FALSE))</f>
        <v/>
      </c>
      <c r="AR159" s="216" t="str">
        <f>IF(AR158="","",VLOOKUP(AR158,'シフト記号表（勤務時間帯）'!$C$6:$K$35,9,FALSE))</f>
        <v/>
      </c>
      <c r="AS159" s="216" t="str">
        <f>IF(AS158="","",VLOOKUP(AS158,'シフト記号表（勤務時間帯）'!$C$6:$K$35,9,FALSE))</f>
        <v/>
      </c>
      <c r="AT159" s="217" t="str">
        <f>IF(AT158="","",VLOOKUP(AT158,'シフト記号表（勤務時間帯）'!$C$6:$K$35,9,FALSE))</f>
        <v/>
      </c>
      <c r="AU159" s="215" t="str">
        <f>IF(AU158="","",VLOOKUP(AU158,'シフト記号表（勤務時間帯）'!$C$6:$K$35,9,FALSE))</f>
        <v/>
      </c>
      <c r="AV159" s="216" t="str">
        <f>IF(AV158="","",VLOOKUP(AV158,'シフト記号表（勤務時間帯）'!$C$6:$K$35,9,FALSE))</f>
        <v/>
      </c>
      <c r="AW159" s="216" t="str">
        <f>IF(AW158="","",VLOOKUP(AW158,'シフト記号表（勤務時間帯）'!$C$6:$K$35,9,FALSE))</f>
        <v/>
      </c>
      <c r="AX159" s="649">
        <f>IF($BB$3="４週",SUM(S159:AT159),IF($BB$3="暦月",SUM(S159:AW159),""))</f>
        <v>0</v>
      </c>
      <c r="AY159" s="650"/>
      <c r="AZ159" s="651">
        <f>IF($BB$3="４週",AX159/4,IF($BB$3="暦月",'勤務表（職員14～100名用）'!AX159/('勤務表（職員14～100名用）'!#REF!/7),""))</f>
        <v>0</v>
      </c>
      <c r="BA159" s="652"/>
      <c r="BB159" s="642"/>
      <c r="BC159" s="603"/>
      <c r="BD159" s="603"/>
      <c r="BE159" s="603"/>
      <c r="BF159" s="604"/>
    </row>
    <row r="160" spans="2:58" ht="20.25" customHeight="1" x14ac:dyDescent="0.15">
      <c r="B160" s="686"/>
      <c r="C160" s="709"/>
      <c r="D160" s="710"/>
      <c r="E160" s="711"/>
      <c r="F160" s="221">
        <f>C158</f>
        <v>0</v>
      </c>
      <c r="G160" s="594"/>
      <c r="H160" s="598"/>
      <c r="I160" s="596"/>
      <c r="J160" s="596"/>
      <c r="K160" s="597"/>
      <c r="L160" s="605"/>
      <c r="M160" s="606"/>
      <c r="N160" s="606"/>
      <c r="O160" s="607"/>
      <c r="P160" s="683" t="s">
        <v>151</v>
      </c>
      <c r="Q160" s="684"/>
      <c r="R160" s="685"/>
      <c r="S160" s="218" t="str">
        <f>IF(S158="","",VLOOKUP(S158,'シフト記号表（勤務時間帯）'!$C$6:$U$35,19,FALSE))</f>
        <v/>
      </c>
      <c r="T160" s="219" t="str">
        <f>IF(T158="","",VLOOKUP(T158,'シフト記号表（勤務時間帯）'!$C$6:$U$35,19,FALSE))</f>
        <v/>
      </c>
      <c r="U160" s="219" t="str">
        <f>IF(U158="","",VLOOKUP(U158,'シフト記号表（勤務時間帯）'!$C$6:$U$35,19,FALSE))</f>
        <v/>
      </c>
      <c r="V160" s="219" t="str">
        <f>IF(V158="","",VLOOKUP(V158,'シフト記号表（勤務時間帯）'!$C$6:$U$35,19,FALSE))</f>
        <v/>
      </c>
      <c r="W160" s="219" t="str">
        <f>IF(W158="","",VLOOKUP(W158,'シフト記号表（勤務時間帯）'!$C$6:$U$35,19,FALSE))</f>
        <v/>
      </c>
      <c r="X160" s="219" t="str">
        <f>IF(X158="","",VLOOKUP(X158,'シフト記号表（勤務時間帯）'!$C$6:$U$35,19,FALSE))</f>
        <v/>
      </c>
      <c r="Y160" s="220" t="str">
        <f>IF(Y158="","",VLOOKUP(Y158,'シフト記号表（勤務時間帯）'!$C$6:$U$35,19,FALSE))</f>
        <v/>
      </c>
      <c r="Z160" s="218" t="str">
        <f>IF(Z158="","",VLOOKUP(Z158,'シフト記号表（勤務時間帯）'!$C$6:$U$35,19,FALSE))</f>
        <v/>
      </c>
      <c r="AA160" s="219" t="str">
        <f>IF(AA158="","",VLOOKUP(AA158,'シフト記号表（勤務時間帯）'!$C$6:$U$35,19,FALSE))</f>
        <v/>
      </c>
      <c r="AB160" s="219" t="str">
        <f>IF(AB158="","",VLOOKUP(AB158,'シフト記号表（勤務時間帯）'!$C$6:$U$35,19,FALSE))</f>
        <v/>
      </c>
      <c r="AC160" s="219" t="str">
        <f>IF(AC158="","",VLOOKUP(AC158,'シフト記号表（勤務時間帯）'!$C$6:$U$35,19,FALSE))</f>
        <v/>
      </c>
      <c r="AD160" s="219" t="str">
        <f>IF(AD158="","",VLOOKUP(AD158,'シフト記号表（勤務時間帯）'!$C$6:$U$35,19,FALSE))</f>
        <v/>
      </c>
      <c r="AE160" s="219" t="str">
        <f>IF(AE158="","",VLOOKUP(AE158,'シフト記号表（勤務時間帯）'!$C$6:$U$35,19,FALSE))</f>
        <v/>
      </c>
      <c r="AF160" s="220" t="str">
        <f>IF(AF158="","",VLOOKUP(AF158,'シフト記号表（勤務時間帯）'!$C$6:$U$35,19,FALSE))</f>
        <v/>
      </c>
      <c r="AG160" s="218" t="str">
        <f>IF(AG158="","",VLOOKUP(AG158,'シフト記号表（勤務時間帯）'!$C$6:$U$35,19,FALSE))</f>
        <v/>
      </c>
      <c r="AH160" s="219" t="str">
        <f>IF(AH158="","",VLOOKUP(AH158,'シフト記号表（勤務時間帯）'!$C$6:$U$35,19,FALSE))</f>
        <v/>
      </c>
      <c r="AI160" s="219" t="str">
        <f>IF(AI158="","",VLOOKUP(AI158,'シフト記号表（勤務時間帯）'!$C$6:$U$35,19,FALSE))</f>
        <v/>
      </c>
      <c r="AJ160" s="219" t="str">
        <f>IF(AJ158="","",VLOOKUP(AJ158,'シフト記号表（勤務時間帯）'!$C$6:$U$35,19,FALSE))</f>
        <v/>
      </c>
      <c r="AK160" s="219" t="str">
        <f>IF(AK158="","",VLOOKUP(AK158,'シフト記号表（勤務時間帯）'!$C$6:$U$35,19,FALSE))</f>
        <v/>
      </c>
      <c r="AL160" s="219" t="str">
        <f>IF(AL158="","",VLOOKUP(AL158,'シフト記号表（勤務時間帯）'!$C$6:$U$35,19,FALSE))</f>
        <v/>
      </c>
      <c r="AM160" s="220" t="str">
        <f>IF(AM158="","",VLOOKUP(AM158,'シフト記号表（勤務時間帯）'!$C$6:$U$35,19,FALSE))</f>
        <v/>
      </c>
      <c r="AN160" s="218" t="str">
        <f>IF(AN158="","",VLOOKUP(AN158,'シフト記号表（勤務時間帯）'!$C$6:$U$35,19,FALSE))</f>
        <v/>
      </c>
      <c r="AO160" s="219" t="str">
        <f>IF(AO158="","",VLOOKUP(AO158,'シフト記号表（勤務時間帯）'!$C$6:$U$35,19,FALSE))</f>
        <v/>
      </c>
      <c r="AP160" s="219" t="str">
        <f>IF(AP158="","",VLOOKUP(AP158,'シフト記号表（勤務時間帯）'!$C$6:$U$35,19,FALSE))</f>
        <v/>
      </c>
      <c r="AQ160" s="219" t="str">
        <f>IF(AQ158="","",VLOOKUP(AQ158,'シフト記号表（勤務時間帯）'!$C$6:$U$35,19,FALSE))</f>
        <v/>
      </c>
      <c r="AR160" s="219" t="str">
        <f>IF(AR158="","",VLOOKUP(AR158,'シフト記号表（勤務時間帯）'!$C$6:$U$35,19,FALSE))</f>
        <v/>
      </c>
      <c r="AS160" s="219" t="str">
        <f>IF(AS158="","",VLOOKUP(AS158,'シフト記号表（勤務時間帯）'!$C$6:$U$35,19,FALSE))</f>
        <v/>
      </c>
      <c r="AT160" s="220" t="str">
        <f>IF(AT158="","",VLOOKUP(AT158,'シフト記号表（勤務時間帯）'!$C$6:$U$35,19,FALSE))</f>
        <v/>
      </c>
      <c r="AU160" s="218" t="str">
        <f>IF(AU158="","",VLOOKUP(AU158,'シフト記号表（勤務時間帯）'!$C$6:$U$35,19,FALSE))</f>
        <v/>
      </c>
      <c r="AV160" s="219" t="str">
        <f>IF(AV158="","",VLOOKUP(AV158,'シフト記号表（勤務時間帯）'!$C$6:$U$35,19,FALSE))</f>
        <v/>
      </c>
      <c r="AW160" s="219" t="str">
        <f>IF(AW158="","",VLOOKUP(AW158,'シフト記号表（勤務時間帯）'!$C$6:$U$35,19,FALSE))</f>
        <v/>
      </c>
      <c r="AX160" s="656">
        <f>IF($BB$3="４週",SUM(S160:AT160),IF($BB$3="暦月",SUM(S160:AW160),""))</f>
        <v>0</v>
      </c>
      <c r="AY160" s="657"/>
      <c r="AZ160" s="658">
        <f>IF($BB$3="４週",AX160/4,IF($BB$3="暦月",'勤務表（職員14～100名用）'!AX160/('勤務表（職員14～100名用）'!#REF!/7),""))</f>
        <v>0</v>
      </c>
      <c r="BA160" s="659"/>
      <c r="BB160" s="702"/>
      <c r="BC160" s="606"/>
      <c r="BD160" s="606"/>
      <c r="BE160" s="606"/>
      <c r="BF160" s="607"/>
    </row>
    <row r="161" spans="2:58" ht="20.25" customHeight="1" x14ac:dyDescent="0.15">
      <c r="B161" s="686">
        <f>B158+1</f>
        <v>48</v>
      </c>
      <c r="C161" s="706"/>
      <c r="D161" s="707"/>
      <c r="E161" s="708"/>
      <c r="F161" s="110"/>
      <c r="G161" s="592"/>
      <c r="H161" s="595"/>
      <c r="I161" s="596"/>
      <c r="J161" s="596"/>
      <c r="K161" s="597"/>
      <c r="L161" s="599"/>
      <c r="M161" s="600"/>
      <c r="N161" s="600"/>
      <c r="O161" s="601"/>
      <c r="P161" s="608" t="s">
        <v>147</v>
      </c>
      <c r="Q161" s="609"/>
      <c r="R161" s="610"/>
      <c r="S161" s="212"/>
      <c r="T161" s="213"/>
      <c r="U161" s="213"/>
      <c r="V161" s="213"/>
      <c r="W161" s="213"/>
      <c r="X161" s="213"/>
      <c r="Y161" s="214"/>
      <c r="Z161" s="212"/>
      <c r="AA161" s="213"/>
      <c r="AB161" s="213"/>
      <c r="AC161" s="213"/>
      <c r="AD161" s="213"/>
      <c r="AE161" s="213"/>
      <c r="AF161" s="214"/>
      <c r="AG161" s="212"/>
      <c r="AH161" s="213"/>
      <c r="AI161" s="213"/>
      <c r="AJ161" s="213"/>
      <c r="AK161" s="213"/>
      <c r="AL161" s="213"/>
      <c r="AM161" s="214"/>
      <c r="AN161" s="212"/>
      <c r="AO161" s="213"/>
      <c r="AP161" s="213"/>
      <c r="AQ161" s="213"/>
      <c r="AR161" s="213"/>
      <c r="AS161" s="213"/>
      <c r="AT161" s="214"/>
      <c r="AU161" s="212"/>
      <c r="AV161" s="213"/>
      <c r="AW161" s="213"/>
      <c r="AX161" s="806"/>
      <c r="AY161" s="807"/>
      <c r="AZ161" s="808"/>
      <c r="BA161" s="809"/>
      <c r="BB161" s="641"/>
      <c r="BC161" s="600"/>
      <c r="BD161" s="600"/>
      <c r="BE161" s="600"/>
      <c r="BF161" s="601"/>
    </row>
    <row r="162" spans="2:58" ht="20.25" customHeight="1" x14ac:dyDescent="0.15">
      <c r="B162" s="686"/>
      <c r="C162" s="706"/>
      <c r="D162" s="707"/>
      <c r="E162" s="708"/>
      <c r="F162" s="102"/>
      <c r="G162" s="593"/>
      <c r="H162" s="598"/>
      <c r="I162" s="596"/>
      <c r="J162" s="596"/>
      <c r="K162" s="597"/>
      <c r="L162" s="602"/>
      <c r="M162" s="603"/>
      <c r="N162" s="603"/>
      <c r="O162" s="604"/>
      <c r="P162" s="646" t="s">
        <v>150</v>
      </c>
      <c r="Q162" s="647"/>
      <c r="R162" s="648"/>
      <c r="S162" s="215" t="str">
        <f>IF(S161="","",VLOOKUP(S161,'シフト記号表（勤務時間帯）'!$C$6:$K$35,9,FALSE))</f>
        <v/>
      </c>
      <c r="T162" s="216" t="str">
        <f>IF(T161="","",VLOOKUP(T161,'シフト記号表（勤務時間帯）'!$C$6:$K$35,9,FALSE))</f>
        <v/>
      </c>
      <c r="U162" s="216" t="str">
        <f>IF(U161="","",VLOOKUP(U161,'シフト記号表（勤務時間帯）'!$C$6:$K$35,9,FALSE))</f>
        <v/>
      </c>
      <c r="V162" s="216" t="str">
        <f>IF(V161="","",VLOOKUP(V161,'シフト記号表（勤務時間帯）'!$C$6:$K$35,9,FALSE))</f>
        <v/>
      </c>
      <c r="W162" s="216" t="str">
        <f>IF(W161="","",VLOOKUP(W161,'シフト記号表（勤務時間帯）'!$C$6:$K$35,9,FALSE))</f>
        <v/>
      </c>
      <c r="X162" s="216" t="str">
        <f>IF(X161="","",VLOOKUP(X161,'シフト記号表（勤務時間帯）'!$C$6:$K$35,9,FALSE))</f>
        <v/>
      </c>
      <c r="Y162" s="217" t="str">
        <f>IF(Y161="","",VLOOKUP(Y161,'シフト記号表（勤務時間帯）'!$C$6:$K$35,9,FALSE))</f>
        <v/>
      </c>
      <c r="Z162" s="215" t="str">
        <f>IF(Z161="","",VLOOKUP(Z161,'シフト記号表（勤務時間帯）'!$C$6:$K$35,9,FALSE))</f>
        <v/>
      </c>
      <c r="AA162" s="216" t="str">
        <f>IF(AA161="","",VLOOKUP(AA161,'シフト記号表（勤務時間帯）'!$C$6:$K$35,9,FALSE))</f>
        <v/>
      </c>
      <c r="AB162" s="216" t="str">
        <f>IF(AB161="","",VLOOKUP(AB161,'シフト記号表（勤務時間帯）'!$C$6:$K$35,9,FALSE))</f>
        <v/>
      </c>
      <c r="AC162" s="216" t="str">
        <f>IF(AC161="","",VLOOKUP(AC161,'シフト記号表（勤務時間帯）'!$C$6:$K$35,9,FALSE))</f>
        <v/>
      </c>
      <c r="AD162" s="216" t="str">
        <f>IF(AD161="","",VLOOKUP(AD161,'シフト記号表（勤務時間帯）'!$C$6:$K$35,9,FALSE))</f>
        <v/>
      </c>
      <c r="AE162" s="216" t="str">
        <f>IF(AE161="","",VLOOKUP(AE161,'シフト記号表（勤務時間帯）'!$C$6:$K$35,9,FALSE))</f>
        <v/>
      </c>
      <c r="AF162" s="217" t="str">
        <f>IF(AF161="","",VLOOKUP(AF161,'シフト記号表（勤務時間帯）'!$C$6:$K$35,9,FALSE))</f>
        <v/>
      </c>
      <c r="AG162" s="215" t="str">
        <f>IF(AG161="","",VLOOKUP(AG161,'シフト記号表（勤務時間帯）'!$C$6:$K$35,9,FALSE))</f>
        <v/>
      </c>
      <c r="AH162" s="216" t="str">
        <f>IF(AH161="","",VLOOKUP(AH161,'シフト記号表（勤務時間帯）'!$C$6:$K$35,9,FALSE))</f>
        <v/>
      </c>
      <c r="AI162" s="216" t="str">
        <f>IF(AI161="","",VLOOKUP(AI161,'シフト記号表（勤務時間帯）'!$C$6:$K$35,9,FALSE))</f>
        <v/>
      </c>
      <c r="AJ162" s="216" t="str">
        <f>IF(AJ161="","",VLOOKUP(AJ161,'シフト記号表（勤務時間帯）'!$C$6:$K$35,9,FALSE))</f>
        <v/>
      </c>
      <c r="AK162" s="216" t="str">
        <f>IF(AK161="","",VLOOKUP(AK161,'シフト記号表（勤務時間帯）'!$C$6:$K$35,9,FALSE))</f>
        <v/>
      </c>
      <c r="AL162" s="216" t="str">
        <f>IF(AL161="","",VLOOKUP(AL161,'シフト記号表（勤務時間帯）'!$C$6:$K$35,9,FALSE))</f>
        <v/>
      </c>
      <c r="AM162" s="217" t="str">
        <f>IF(AM161="","",VLOOKUP(AM161,'シフト記号表（勤務時間帯）'!$C$6:$K$35,9,FALSE))</f>
        <v/>
      </c>
      <c r="AN162" s="215" t="str">
        <f>IF(AN161="","",VLOOKUP(AN161,'シフト記号表（勤務時間帯）'!$C$6:$K$35,9,FALSE))</f>
        <v/>
      </c>
      <c r="AO162" s="216" t="str">
        <f>IF(AO161="","",VLOOKUP(AO161,'シフト記号表（勤務時間帯）'!$C$6:$K$35,9,FALSE))</f>
        <v/>
      </c>
      <c r="AP162" s="216" t="str">
        <f>IF(AP161="","",VLOOKUP(AP161,'シフト記号表（勤務時間帯）'!$C$6:$K$35,9,FALSE))</f>
        <v/>
      </c>
      <c r="AQ162" s="216" t="str">
        <f>IF(AQ161="","",VLOOKUP(AQ161,'シフト記号表（勤務時間帯）'!$C$6:$K$35,9,FALSE))</f>
        <v/>
      </c>
      <c r="AR162" s="216" t="str">
        <f>IF(AR161="","",VLOOKUP(AR161,'シフト記号表（勤務時間帯）'!$C$6:$K$35,9,FALSE))</f>
        <v/>
      </c>
      <c r="AS162" s="216" t="str">
        <f>IF(AS161="","",VLOOKUP(AS161,'シフト記号表（勤務時間帯）'!$C$6:$K$35,9,FALSE))</f>
        <v/>
      </c>
      <c r="AT162" s="217" t="str">
        <f>IF(AT161="","",VLOOKUP(AT161,'シフト記号表（勤務時間帯）'!$C$6:$K$35,9,FALSE))</f>
        <v/>
      </c>
      <c r="AU162" s="215" t="str">
        <f>IF(AU161="","",VLOOKUP(AU161,'シフト記号表（勤務時間帯）'!$C$6:$K$35,9,FALSE))</f>
        <v/>
      </c>
      <c r="AV162" s="216" t="str">
        <f>IF(AV161="","",VLOOKUP(AV161,'シフト記号表（勤務時間帯）'!$C$6:$K$35,9,FALSE))</f>
        <v/>
      </c>
      <c r="AW162" s="216" t="str">
        <f>IF(AW161="","",VLOOKUP(AW161,'シフト記号表（勤務時間帯）'!$C$6:$K$35,9,FALSE))</f>
        <v/>
      </c>
      <c r="AX162" s="649">
        <f>IF($BB$3="４週",SUM(S162:AT162),IF($BB$3="暦月",SUM(S162:AW162),""))</f>
        <v>0</v>
      </c>
      <c r="AY162" s="650"/>
      <c r="AZ162" s="651">
        <f>IF($BB$3="４週",AX162/4,IF($BB$3="暦月",'勤務表（職員14～100名用）'!AX162/('勤務表（職員14～100名用）'!#REF!/7),""))</f>
        <v>0</v>
      </c>
      <c r="BA162" s="652"/>
      <c r="BB162" s="642"/>
      <c r="BC162" s="603"/>
      <c r="BD162" s="603"/>
      <c r="BE162" s="603"/>
      <c r="BF162" s="604"/>
    </row>
    <row r="163" spans="2:58" ht="20.25" customHeight="1" x14ac:dyDescent="0.15">
      <c r="B163" s="686"/>
      <c r="C163" s="709"/>
      <c r="D163" s="710"/>
      <c r="E163" s="711"/>
      <c r="F163" s="221">
        <f>C161</f>
        <v>0</v>
      </c>
      <c r="G163" s="594"/>
      <c r="H163" s="598"/>
      <c r="I163" s="596"/>
      <c r="J163" s="596"/>
      <c r="K163" s="597"/>
      <c r="L163" s="605"/>
      <c r="M163" s="606"/>
      <c r="N163" s="606"/>
      <c r="O163" s="607"/>
      <c r="P163" s="683" t="s">
        <v>151</v>
      </c>
      <c r="Q163" s="684"/>
      <c r="R163" s="685"/>
      <c r="S163" s="218" t="str">
        <f>IF(S161="","",VLOOKUP(S161,'シフト記号表（勤務時間帯）'!$C$6:$U$35,19,FALSE))</f>
        <v/>
      </c>
      <c r="T163" s="219" t="str">
        <f>IF(T161="","",VLOOKUP(T161,'シフト記号表（勤務時間帯）'!$C$6:$U$35,19,FALSE))</f>
        <v/>
      </c>
      <c r="U163" s="219" t="str">
        <f>IF(U161="","",VLOOKUP(U161,'シフト記号表（勤務時間帯）'!$C$6:$U$35,19,FALSE))</f>
        <v/>
      </c>
      <c r="V163" s="219" t="str">
        <f>IF(V161="","",VLOOKUP(V161,'シフト記号表（勤務時間帯）'!$C$6:$U$35,19,FALSE))</f>
        <v/>
      </c>
      <c r="W163" s="219" t="str">
        <f>IF(W161="","",VLOOKUP(W161,'シフト記号表（勤務時間帯）'!$C$6:$U$35,19,FALSE))</f>
        <v/>
      </c>
      <c r="X163" s="219" t="str">
        <f>IF(X161="","",VLOOKUP(X161,'シフト記号表（勤務時間帯）'!$C$6:$U$35,19,FALSE))</f>
        <v/>
      </c>
      <c r="Y163" s="220" t="str">
        <f>IF(Y161="","",VLOOKUP(Y161,'シフト記号表（勤務時間帯）'!$C$6:$U$35,19,FALSE))</f>
        <v/>
      </c>
      <c r="Z163" s="218" t="str">
        <f>IF(Z161="","",VLOOKUP(Z161,'シフト記号表（勤務時間帯）'!$C$6:$U$35,19,FALSE))</f>
        <v/>
      </c>
      <c r="AA163" s="219" t="str">
        <f>IF(AA161="","",VLOOKUP(AA161,'シフト記号表（勤務時間帯）'!$C$6:$U$35,19,FALSE))</f>
        <v/>
      </c>
      <c r="AB163" s="219" t="str">
        <f>IF(AB161="","",VLOOKUP(AB161,'シフト記号表（勤務時間帯）'!$C$6:$U$35,19,FALSE))</f>
        <v/>
      </c>
      <c r="AC163" s="219" t="str">
        <f>IF(AC161="","",VLOOKUP(AC161,'シフト記号表（勤務時間帯）'!$C$6:$U$35,19,FALSE))</f>
        <v/>
      </c>
      <c r="AD163" s="219" t="str">
        <f>IF(AD161="","",VLOOKUP(AD161,'シフト記号表（勤務時間帯）'!$C$6:$U$35,19,FALSE))</f>
        <v/>
      </c>
      <c r="AE163" s="219" t="str">
        <f>IF(AE161="","",VLOOKUP(AE161,'シフト記号表（勤務時間帯）'!$C$6:$U$35,19,FALSE))</f>
        <v/>
      </c>
      <c r="AF163" s="220" t="str">
        <f>IF(AF161="","",VLOOKUP(AF161,'シフト記号表（勤務時間帯）'!$C$6:$U$35,19,FALSE))</f>
        <v/>
      </c>
      <c r="AG163" s="218" t="str">
        <f>IF(AG161="","",VLOOKUP(AG161,'シフト記号表（勤務時間帯）'!$C$6:$U$35,19,FALSE))</f>
        <v/>
      </c>
      <c r="AH163" s="219" t="str">
        <f>IF(AH161="","",VLOOKUP(AH161,'シフト記号表（勤務時間帯）'!$C$6:$U$35,19,FALSE))</f>
        <v/>
      </c>
      <c r="AI163" s="219" t="str">
        <f>IF(AI161="","",VLOOKUP(AI161,'シフト記号表（勤務時間帯）'!$C$6:$U$35,19,FALSE))</f>
        <v/>
      </c>
      <c r="AJ163" s="219" t="str">
        <f>IF(AJ161="","",VLOOKUP(AJ161,'シフト記号表（勤務時間帯）'!$C$6:$U$35,19,FALSE))</f>
        <v/>
      </c>
      <c r="AK163" s="219" t="str">
        <f>IF(AK161="","",VLOOKUP(AK161,'シフト記号表（勤務時間帯）'!$C$6:$U$35,19,FALSE))</f>
        <v/>
      </c>
      <c r="AL163" s="219" t="str">
        <f>IF(AL161="","",VLOOKUP(AL161,'シフト記号表（勤務時間帯）'!$C$6:$U$35,19,FALSE))</f>
        <v/>
      </c>
      <c r="AM163" s="220" t="str">
        <f>IF(AM161="","",VLOOKUP(AM161,'シフト記号表（勤務時間帯）'!$C$6:$U$35,19,FALSE))</f>
        <v/>
      </c>
      <c r="AN163" s="218" t="str">
        <f>IF(AN161="","",VLOOKUP(AN161,'シフト記号表（勤務時間帯）'!$C$6:$U$35,19,FALSE))</f>
        <v/>
      </c>
      <c r="AO163" s="219" t="str">
        <f>IF(AO161="","",VLOOKUP(AO161,'シフト記号表（勤務時間帯）'!$C$6:$U$35,19,FALSE))</f>
        <v/>
      </c>
      <c r="AP163" s="219" t="str">
        <f>IF(AP161="","",VLOOKUP(AP161,'シフト記号表（勤務時間帯）'!$C$6:$U$35,19,FALSE))</f>
        <v/>
      </c>
      <c r="AQ163" s="219" t="str">
        <f>IF(AQ161="","",VLOOKUP(AQ161,'シフト記号表（勤務時間帯）'!$C$6:$U$35,19,FALSE))</f>
        <v/>
      </c>
      <c r="AR163" s="219" t="str">
        <f>IF(AR161="","",VLOOKUP(AR161,'シフト記号表（勤務時間帯）'!$C$6:$U$35,19,FALSE))</f>
        <v/>
      </c>
      <c r="AS163" s="219" t="str">
        <f>IF(AS161="","",VLOOKUP(AS161,'シフト記号表（勤務時間帯）'!$C$6:$U$35,19,FALSE))</f>
        <v/>
      </c>
      <c r="AT163" s="220" t="str">
        <f>IF(AT161="","",VLOOKUP(AT161,'シフト記号表（勤務時間帯）'!$C$6:$U$35,19,FALSE))</f>
        <v/>
      </c>
      <c r="AU163" s="218" t="str">
        <f>IF(AU161="","",VLOOKUP(AU161,'シフト記号表（勤務時間帯）'!$C$6:$U$35,19,FALSE))</f>
        <v/>
      </c>
      <c r="AV163" s="219" t="str">
        <f>IF(AV161="","",VLOOKUP(AV161,'シフト記号表（勤務時間帯）'!$C$6:$U$35,19,FALSE))</f>
        <v/>
      </c>
      <c r="AW163" s="219" t="str">
        <f>IF(AW161="","",VLOOKUP(AW161,'シフト記号表（勤務時間帯）'!$C$6:$U$35,19,FALSE))</f>
        <v/>
      </c>
      <c r="AX163" s="656">
        <f>IF($BB$3="４週",SUM(S163:AT163),IF($BB$3="暦月",SUM(S163:AW163),""))</f>
        <v>0</v>
      </c>
      <c r="AY163" s="657"/>
      <c r="AZ163" s="658">
        <f>IF($BB$3="４週",AX163/4,IF($BB$3="暦月",'勤務表（職員14～100名用）'!AX163/('勤務表（職員14～100名用）'!#REF!/7),""))</f>
        <v>0</v>
      </c>
      <c r="BA163" s="659"/>
      <c r="BB163" s="702"/>
      <c r="BC163" s="606"/>
      <c r="BD163" s="606"/>
      <c r="BE163" s="606"/>
      <c r="BF163" s="607"/>
    </row>
    <row r="164" spans="2:58" ht="20.25" customHeight="1" x14ac:dyDescent="0.15">
      <c r="B164" s="686">
        <f>B161+1</f>
        <v>49</v>
      </c>
      <c r="C164" s="706"/>
      <c r="D164" s="707"/>
      <c r="E164" s="708"/>
      <c r="F164" s="110"/>
      <c r="G164" s="592"/>
      <c r="H164" s="595"/>
      <c r="I164" s="596"/>
      <c r="J164" s="596"/>
      <c r="K164" s="597"/>
      <c r="L164" s="599"/>
      <c r="M164" s="600"/>
      <c r="N164" s="600"/>
      <c r="O164" s="601"/>
      <c r="P164" s="608" t="s">
        <v>147</v>
      </c>
      <c r="Q164" s="609"/>
      <c r="R164" s="610"/>
      <c r="S164" s="212"/>
      <c r="T164" s="213"/>
      <c r="U164" s="213"/>
      <c r="V164" s="213"/>
      <c r="W164" s="213"/>
      <c r="X164" s="213"/>
      <c r="Y164" s="214"/>
      <c r="Z164" s="212"/>
      <c r="AA164" s="213"/>
      <c r="AB164" s="213"/>
      <c r="AC164" s="213"/>
      <c r="AD164" s="213"/>
      <c r="AE164" s="213"/>
      <c r="AF164" s="214"/>
      <c r="AG164" s="212"/>
      <c r="AH164" s="213"/>
      <c r="AI164" s="213"/>
      <c r="AJ164" s="213"/>
      <c r="AK164" s="213"/>
      <c r="AL164" s="213"/>
      <c r="AM164" s="214"/>
      <c r="AN164" s="212"/>
      <c r="AO164" s="213"/>
      <c r="AP164" s="213"/>
      <c r="AQ164" s="213"/>
      <c r="AR164" s="213"/>
      <c r="AS164" s="213"/>
      <c r="AT164" s="214"/>
      <c r="AU164" s="212"/>
      <c r="AV164" s="213"/>
      <c r="AW164" s="213"/>
      <c r="AX164" s="806"/>
      <c r="AY164" s="807"/>
      <c r="AZ164" s="808"/>
      <c r="BA164" s="809"/>
      <c r="BB164" s="641"/>
      <c r="BC164" s="600"/>
      <c r="BD164" s="600"/>
      <c r="BE164" s="600"/>
      <c r="BF164" s="601"/>
    </row>
    <row r="165" spans="2:58" ht="20.25" customHeight="1" x14ac:dyDescent="0.15">
      <c r="B165" s="686"/>
      <c r="C165" s="706"/>
      <c r="D165" s="707"/>
      <c r="E165" s="708"/>
      <c r="F165" s="102"/>
      <c r="G165" s="593"/>
      <c r="H165" s="598"/>
      <c r="I165" s="596"/>
      <c r="J165" s="596"/>
      <c r="K165" s="597"/>
      <c r="L165" s="602"/>
      <c r="M165" s="603"/>
      <c r="N165" s="603"/>
      <c r="O165" s="604"/>
      <c r="P165" s="646" t="s">
        <v>150</v>
      </c>
      <c r="Q165" s="647"/>
      <c r="R165" s="648"/>
      <c r="S165" s="215" t="str">
        <f>IF(S164="","",VLOOKUP(S164,'シフト記号表（勤務時間帯）'!$C$6:$K$35,9,FALSE))</f>
        <v/>
      </c>
      <c r="T165" s="216" t="str">
        <f>IF(T164="","",VLOOKUP(T164,'シフト記号表（勤務時間帯）'!$C$6:$K$35,9,FALSE))</f>
        <v/>
      </c>
      <c r="U165" s="216" t="str">
        <f>IF(U164="","",VLOOKUP(U164,'シフト記号表（勤務時間帯）'!$C$6:$K$35,9,FALSE))</f>
        <v/>
      </c>
      <c r="V165" s="216" t="str">
        <f>IF(V164="","",VLOOKUP(V164,'シフト記号表（勤務時間帯）'!$C$6:$K$35,9,FALSE))</f>
        <v/>
      </c>
      <c r="W165" s="216" t="str">
        <f>IF(W164="","",VLOOKUP(W164,'シフト記号表（勤務時間帯）'!$C$6:$K$35,9,FALSE))</f>
        <v/>
      </c>
      <c r="X165" s="216" t="str">
        <f>IF(X164="","",VLOOKUP(X164,'シフト記号表（勤務時間帯）'!$C$6:$K$35,9,FALSE))</f>
        <v/>
      </c>
      <c r="Y165" s="217" t="str">
        <f>IF(Y164="","",VLOOKUP(Y164,'シフト記号表（勤務時間帯）'!$C$6:$K$35,9,FALSE))</f>
        <v/>
      </c>
      <c r="Z165" s="215" t="str">
        <f>IF(Z164="","",VLOOKUP(Z164,'シフト記号表（勤務時間帯）'!$C$6:$K$35,9,FALSE))</f>
        <v/>
      </c>
      <c r="AA165" s="216" t="str">
        <f>IF(AA164="","",VLOOKUP(AA164,'シフト記号表（勤務時間帯）'!$C$6:$K$35,9,FALSE))</f>
        <v/>
      </c>
      <c r="AB165" s="216" t="str">
        <f>IF(AB164="","",VLOOKUP(AB164,'シフト記号表（勤務時間帯）'!$C$6:$K$35,9,FALSE))</f>
        <v/>
      </c>
      <c r="AC165" s="216" t="str">
        <f>IF(AC164="","",VLOOKUP(AC164,'シフト記号表（勤務時間帯）'!$C$6:$K$35,9,FALSE))</f>
        <v/>
      </c>
      <c r="AD165" s="216" t="str">
        <f>IF(AD164="","",VLOOKUP(AD164,'シフト記号表（勤務時間帯）'!$C$6:$K$35,9,FALSE))</f>
        <v/>
      </c>
      <c r="AE165" s="216" t="str">
        <f>IF(AE164="","",VLOOKUP(AE164,'シフト記号表（勤務時間帯）'!$C$6:$K$35,9,FALSE))</f>
        <v/>
      </c>
      <c r="AF165" s="217" t="str">
        <f>IF(AF164="","",VLOOKUP(AF164,'シフト記号表（勤務時間帯）'!$C$6:$K$35,9,FALSE))</f>
        <v/>
      </c>
      <c r="AG165" s="215" t="str">
        <f>IF(AG164="","",VLOOKUP(AG164,'シフト記号表（勤務時間帯）'!$C$6:$K$35,9,FALSE))</f>
        <v/>
      </c>
      <c r="AH165" s="216" t="str">
        <f>IF(AH164="","",VLOOKUP(AH164,'シフト記号表（勤務時間帯）'!$C$6:$K$35,9,FALSE))</f>
        <v/>
      </c>
      <c r="AI165" s="216" t="str">
        <f>IF(AI164="","",VLOOKUP(AI164,'シフト記号表（勤務時間帯）'!$C$6:$K$35,9,FALSE))</f>
        <v/>
      </c>
      <c r="AJ165" s="216" t="str">
        <f>IF(AJ164="","",VLOOKUP(AJ164,'シフト記号表（勤務時間帯）'!$C$6:$K$35,9,FALSE))</f>
        <v/>
      </c>
      <c r="AK165" s="216" t="str">
        <f>IF(AK164="","",VLOOKUP(AK164,'シフト記号表（勤務時間帯）'!$C$6:$K$35,9,FALSE))</f>
        <v/>
      </c>
      <c r="AL165" s="216" t="str">
        <f>IF(AL164="","",VLOOKUP(AL164,'シフト記号表（勤務時間帯）'!$C$6:$K$35,9,FALSE))</f>
        <v/>
      </c>
      <c r="AM165" s="217" t="str">
        <f>IF(AM164="","",VLOOKUP(AM164,'シフト記号表（勤務時間帯）'!$C$6:$K$35,9,FALSE))</f>
        <v/>
      </c>
      <c r="AN165" s="215" t="str">
        <f>IF(AN164="","",VLOOKUP(AN164,'シフト記号表（勤務時間帯）'!$C$6:$K$35,9,FALSE))</f>
        <v/>
      </c>
      <c r="AO165" s="216" t="str">
        <f>IF(AO164="","",VLOOKUP(AO164,'シフト記号表（勤務時間帯）'!$C$6:$K$35,9,FALSE))</f>
        <v/>
      </c>
      <c r="AP165" s="216" t="str">
        <f>IF(AP164="","",VLOOKUP(AP164,'シフト記号表（勤務時間帯）'!$C$6:$K$35,9,FALSE))</f>
        <v/>
      </c>
      <c r="AQ165" s="216" t="str">
        <f>IF(AQ164="","",VLOOKUP(AQ164,'シフト記号表（勤務時間帯）'!$C$6:$K$35,9,FALSE))</f>
        <v/>
      </c>
      <c r="AR165" s="216" t="str">
        <f>IF(AR164="","",VLOOKUP(AR164,'シフト記号表（勤務時間帯）'!$C$6:$K$35,9,FALSE))</f>
        <v/>
      </c>
      <c r="AS165" s="216" t="str">
        <f>IF(AS164="","",VLOOKUP(AS164,'シフト記号表（勤務時間帯）'!$C$6:$K$35,9,FALSE))</f>
        <v/>
      </c>
      <c r="AT165" s="217" t="str">
        <f>IF(AT164="","",VLOOKUP(AT164,'シフト記号表（勤務時間帯）'!$C$6:$K$35,9,FALSE))</f>
        <v/>
      </c>
      <c r="AU165" s="215" t="str">
        <f>IF(AU164="","",VLOOKUP(AU164,'シフト記号表（勤務時間帯）'!$C$6:$K$35,9,FALSE))</f>
        <v/>
      </c>
      <c r="AV165" s="216" t="str">
        <f>IF(AV164="","",VLOOKUP(AV164,'シフト記号表（勤務時間帯）'!$C$6:$K$35,9,FALSE))</f>
        <v/>
      </c>
      <c r="AW165" s="216" t="str">
        <f>IF(AW164="","",VLOOKUP(AW164,'シフト記号表（勤務時間帯）'!$C$6:$K$35,9,FALSE))</f>
        <v/>
      </c>
      <c r="AX165" s="649">
        <f>IF($BB$3="４週",SUM(S165:AT165),IF($BB$3="暦月",SUM(S165:AW165),""))</f>
        <v>0</v>
      </c>
      <c r="AY165" s="650"/>
      <c r="AZ165" s="651">
        <f>IF($BB$3="４週",AX165/4,IF($BB$3="暦月",'勤務表（職員14～100名用）'!AX165/('勤務表（職員14～100名用）'!#REF!/7),""))</f>
        <v>0</v>
      </c>
      <c r="BA165" s="652"/>
      <c r="BB165" s="642"/>
      <c r="BC165" s="603"/>
      <c r="BD165" s="603"/>
      <c r="BE165" s="603"/>
      <c r="BF165" s="604"/>
    </row>
    <row r="166" spans="2:58" ht="20.25" customHeight="1" x14ac:dyDescent="0.15">
      <c r="B166" s="686"/>
      <c r="C166" s="709"/>
      <c r="D166" s="710"/>
      <c r="E166" s="711"/>
      <c r="F166" s="221">
        <f>C164</f>
        <v>0</v>
      </c>
      <c r="G166" s="594"/>
      <c r="H166" s="598"/>
      <c r="I166" s="596"/>
      <c r="J166" s="596"/>
      <c r="K166" s="597"/>
      <c r="L166" s="605"/>
      <c r="M166" s="606"/>
      <c r="N166" s="606"/>
      <c r="O166" s="607"/>
      <c r="P166" s="683" t="s">
        <v>151</v>
      </c>
      <c r="Q166" s="684"/>
      <c r="R166" s="685"/>
      <c r="S166" s="218" t="str">
        <f>IF(S164="","",VLOOKUP(S164,'シフト記号表（勤務時間帯）'!$C$6:$U$35,19,FALSE))</f>
        <v/>
      </c>
      <c r="T166" s="219" t="str">
        <f>IF(T164="","",VLOOKUP(T164,'シフト記号表（勤務時間帯）'!$C$6:$U$35,19,FALSE))</f>
        <v/>
      </c>
      <c r="U166" s="219" t="str">
        <f>IF(U164="","",VLOOKUP(U164,'シフト記号表（勤務時間帯）'!$C$6:$U$35,19,FALSE))</f>
        <v/>
      </c>
      <c r="V166" s="219" t="str">
        <f>IF(V164="","",VLOOKUP(V164,'シフト記号表（勤務時間帯）'!$C$6:$U$35,19,FALSE))</f>
        <v/>
      </c>
      <c r="W166" s="219" t="str">
        <f>IF(W164="","",VLOOKUP(W164,'シフト記号表（勤務時間帯）'!$C$6:$U$35,19,FALSE))</f>
        <v/>
      </c>
      <c r="X166" s="219" t="str">
        <f>IF(X164="","",VLOOKUP(X164,'シフト記号表（勤務時間帯）'!$C$6:$U$35,19,FALSE))</f>
        <v/>
      </c>
      <c r="Y166" s="220" t="str">
        <f>IF(Y164="","",VLOOKUP(Y164,'シフト記号表（勤務時間帯）'!$C$6:$U$35,19,FALSE))</f>
        <v/>
      </c>
      <c r="Z166" s="218" t="str">
        <f>IF(Z164="","",VLOOKUP(Z164,'シフト記号表（勤務時間帯）'!$C$6:$U$35,19,FALSE))</f>
        <v/>
      </c>
      <c r="AA166" s="219" t="str">
        <f>IF(AA164="","",VLOOKUP(AA164,'シフト記号表（勤務時間帯）'!$C$6:$U$35,19,FALSE))</f>
        <v/>
      </c>
      <c r="AB166" s="219" t="str">
        <f>IF(AB164="","",VLOOKUP(AB164,'シフト記号表（勤務時間帯）'!$C$6:$U$35,19,FALSE))</f>
        <v/>
      </c>
      <c r="AC166" s="219" t="str">
        <f>IF(AC164="","",VLOOKUP(AC164,'シフト記号表（勤務時間帯）'!$C$6:$U$35,19,FALSE))</f>
        <v/>
      </c>
      <c r="AD166" s="219" t="str">
        <f>IF(AD164="","",VLOOKUP(AD164,'シフト記号表（勤務時間帯）'!$C$6:$U$35,19,FALSE))</f>
        <v/>
      </c>
      <c r="AE166" s="219" t="str">
        <f>IF(AE164="","",VLOOKUP(AE164,'シフト記号表（勤務時間帯）'!$C$6:$U$35,19,FALSE))</f>
        <v/>
      </c>
      <c r="AF166" s="220" t="str">
        <f>IF(AF164="","",VLOOKUP(AF164,'シフト記号表（勤務時間帯）'!$C$6:$U$35,19,FALSE))</f>
        <v/>
      </c>
      <c r="AG166" s="218" t="str">
        <f>IF(AG164="","",VLOOKUP(AG164,'シフト記号表（勤務時間帯）'!$C$6:$U$35,19,FALSE))</f>
        <v/>
      </c>
      <c r="AH166" s="219" t="str">
        <f>IF(AH164="","",VLOOKUP(AH164,'シフト記号表（勤務時間帯）'!$C$6:$U$35,19,FALSE))</f>
        <v/>
      </c>
      <c r="AI166" s="219" t="str">
        <f>IF(AI164="","",VLOOKUP(AI164,'シフト記号表（勤務時間帯）'!$C$6:$U$35,19,FALSE))</f>
        <v/>
      </c>
      <c r="AJ166" s="219" t="str">
        <f>IF(AJ164="","",VLOOKUP(AJ164,'シフト記号表（勤務時間帯）'!$C$6:$U$35,19,FALSE))</f>
        <v/>
      </c>
      <c r="AK166" s="219" t="str">
        <f>IF(AK164="","",VLOOKUP(AK164,'シフト記号表（勤務時間帯）'!$C$6:$U$35,19,FALSE))</f>
        <v/>
      </c>
      <c r="AL166" s="219" t="str">
        <f>IF(AL164="","",VLOOKUP(AL164,'シフト記号表（勤務時間帯）'!$C$6:$U$35,19,FALSE))</f>
        <v/>
      </c>
      <c r="AM166" s="220" t="str">
        <f>IF(AM164="","",VLOOKUP(AM164,'シフト記号表（勤務時間帯）'!$C$6:$U$35,19,FALSE))</f>
        <v/>
      </c>
      <c r="AN166" s="218" t="str">
        <f>IF(AN164="","",VLOOKUP(AN164,'シフト記号表（勤務時間帯）'!$C$6:$U$35,19,FALSE))</f>
        <v/>
      </c>
      <c r="AO166" s="219" t="str">
        <f>IF(AO164="","",VLOOKUP(AO164,'シフト記号表（勤務時間帯）'!$C$6:$U$35,19,FALSE))</f>
        <v/>
      </c>
      <c r="AP166" s="219" t="str">
        <f>IF(AP164="","",VLOOKUP(AP164,'シフト記号表（勤務時間帯）'!$C$6:$U$35,19,FALSE))</f>
        <v/>
      </c>
      <c r="AQ166" s="219" t="str">
        <f>IF(AQ164="","",VLOOKUP(AQ164,'シフト記号表（勤務時間帯）'!$C$6:$U$35,19,FALSE))</f>
        <v/>
      </c>
      <c r="AR166" s="219" t="str">
        <f>IF(AR164="","",VLOOKUP(AR164,'シフト記号表（勤務時間帯）'!$C$6:$U$35,19,FALSE))</f>
        <v/>
      </c>
      <c r="AS166" s="219" t="str">
        <f>IF(AS164="","",VLOOKUP(AS164,'シフト記号表（勤務時間帯）'!$C$6:$U$35,19,FALSE))</f>
        <v/>
      </c>
      <c r="AT166" s="220" t="str">
        <f>IF(AT164="","",VLOOKUP(AT164,'シフト記号表（勤務時間帯）'!$C$6:$U$35,19,FALSE))</f>
        <v/>
      </c>
      <c r="AU166" s="218" t="str">
        <f>IF(AU164="","",VLOOKUP(AU164,'シフト記号表（勤務時間帯）'!$C$6:$U$35,19,FALSE))</f>
        <v/>
      </c>
      <c r="AV166" s="219" t="str">
        <f>IF(AV164="","",VLOOKUP(AV164,'シフト記号表（勤務時間帯）'!$C$6:$U$35,19,FALSE))</f>
        <v/>
      </c>
      <c r="AW166" s="219" t="str">
        <f>IF(AW164="","",VLOOKUP(AW164,'シフト記号表（勤務時間帯）'!$C$6:$U$35,19,FALSE))</f>
        <v/>
      </c>
      <c r="AX166" s="656">
        <f>IF($BB$3="４週",SUM(S166:AT166),IF($BB$3="暦月",SUM(S166:AW166),""))</f>
        <v>0</v>
      </c>
      <c r="AY166" s="657"/>
      <c r="AZ166" s="658">
        <f>IF($BB$3="４週",AX166/4,IF($BB$3="暦月",'勤務表（職員14～100名用）'!AX166/('勤務表（職員14～100名用）'!#REF!/7),""))</f>
        <v>0</v>
      </c>
      <c r="BA166" s="659"/>
      <c r="BB166" s="702"/>
      <c r="BC166" s="606"/>
      <c r="BD166" s="606"/>
      <c r="BE166" s="606"/>
      <c r="BF166" s="607"/>
    </row>
    <row r="167" spans="2:58" ht="20.25" customHeight="1" x14ac:dyDescent="0.15">
      <c r="B167" s="686">
        <f>B164+1</f>
        <v>50</v>
      </c>
      <c r="C167" s="706"/>
      <c r="D167" s="707"/>
      <c r="E167" s="708"/>
      <c r="F167" s="110"/>
      <c r="G167" s="592"/>
      <c r="H167" s="595"/>
      <c r="I167" s="596"/>
      <c r="J167" s="596"/>
      <c r="K167" s="597"/>
      <c r="L167" s="599"/>
      <c r="M167" s="600"/>
      <c r="N167" s="600"/>
      <c r="O167" s="601"/>
      <c r="P167" s="608" t="s">
        <v>147</v>
      </c>
      <c r="Q167" s="609"/>
      <c r="R167" s="610"/>
      <c r="S167" s="212"/>
      <c r="T167" s="213"/>
      <c r="U167" s="213"/>
      <c r="V167" s="213"/>
      <c r="W167" s="213"/>
      <c r="X167" s="213"/>
      <c r="Y167" s="214"/>
      <c r="Z167" s="212"/>
      <c r="AA167" s="213"/>
      <c r="AB167" s="213"/>
      <c r="AC167" s="213"/>
      <c r="AD167" s="213"/>
      <c r="AE167" s="213"/>
      <c r="AF167" s="214"/>
      <c r="AG167" s="212"/>
      <c r="AH167" s="213"/>
      <c r="AI167" s="213"/>
      <c r="AJ167" s="213"/>
      <c r="AK167" s="213"/>
      <c r="AL167" s="213"/>
      <c r="AM167" s="214"/>
      <c r="AN167" s="212"/>
      <c r="AO167" s="213"/>
      <c r="AP167" s="213"/>
      <c r="AQ167" s="213"/>
      <c r="AR167" s="213"/>
      <c r="AS167" s="213"/>
      <c r="AT167" s="214"/>
      <c r="AU167" s="212"/>
      <c r="AV167" s="213"/>
      <c r="AW167" s="213"/>
      <c r="AX167" s="806"/>
      <c r="AY167" s="807"/>
      <c r="AZ167" s="808"/>
      <c r="BA167" s="809"/>
      <c r="BB167" s="641"/>
      <c r="BC167" s="600"/>
      <c r="BD167" s="600"/>
      <c r="BE167" s="600"/>
      <c r="BF167" s="601"/>
    </row>
    <row r="168" spans="2:58" ht="20.25" customHeight="1" x14ac:dyDescent="0.15">
      <c r="B168" s="686"/>
      <c r="C168" s="706"/>
      <c r="D168" s="707"/>
      <c r="E168" s="708"/>
      <c r="F168" s="102"/>
      <c r="G168" s="593"/>
      <c r="H168" s="598"/>
      <c r="I168" s="596"/>
      <c r="J168" s="596"/>
      <c r="K168" s="597"/>
      <c r="L168" s="602"/>
      <c r="M168" s="603"/>
      <c r="N168" s="603"/>
      <c r="O168" s="604"/>
      <c r="P168" s="646" t="s">
        <v>150</v>
      </c>
      <c r="Q168" s="647"/>
      <c r="R168" s="648"/>
      <c r="S168" s="215" t="str">
        <f>IF(S167="","",VLOOKUP(S167,'シフト記号表（勤務時間帯）'!$C$6:$K$35,9,FALSE))</f>
        <v/>
      </c>
      <c r="T168" s="216" t="str">
        <f>IF(T167="","",VLOOKUP(T167,'シフト記号表（勤務時間帯）'!$C$6:$K$35,9,FALSE))</f>
        <v/>
      </c>
      <c r="U168" s="216" t="str">
        <f>IF(U167="","",VLOOKUP(U167,'シフト記号表（勤務時間帯）'!$C$6:$K$35,9,FALSE))</f>
        <v/>
      </c>
      <c r="V168" s="216" t="str">
        <f>IF(V167="","",VLOOKUP(V167,'シフト記号表（勤務時間帯）'!$C$6:$K$35,9,FALSE))</f>
        <v/>
      </c>
      <c r="W168" s="216" t="str">
        <f>IF(W167="","",VLOOKUP(W167,'シフト記号表（勤務時間帯）'!$C$6:$K$35,9,FALSE))</f>
        <v/>
      </c>
      <c r="X168" s="216" t="str">
        <f>IF(X167="","",VLOOKUP(X167,'シフト記号表（勤務時間帯）'!$C$6:$K$35,9,FALSE))</f>
        <v/>
      </c>
      <c r="Y168" s="217" t="str">
        <f>IF(Y167="","",VLOOKUP(Y167,'シフト記号表（勤務時間帯）'!$C$6:$K$35,9,FALSE))</f>
        <v/>
      </c>
      <c r="Z168" s="215" t="str">
        <f>IF(Z167="","",VLOOKUP(Z167,'シフト記号表（勤務時間帯）'!$C$6:$K$35,9,FALSE))</f>
        <v/>
      </c>
      <c r="AA168" s="216" t="str">
        <f>IF(AA167="","",VLOOKUP(AA167,'シフト記号表（勤務時間帯）'!$C$6:$K$35,9,FALSE))</f>
        <v/>
      </c>
      <c r="AB168" s="216" t="str">
        <f>IF(AB167="","",VLOOKUP(AB167,'シフト記号表（勤務時間帯）'!$C$6:$K$35,9,FALSE))</f>
        <v/>
      </c>
      <c r="AC168" s="216" t="str">
        <f>IF(AC167="","",VLOOKUP(AC167,'シフト記号表（勤務時間帯）'!$C$6:$K$35,9,FALSE))</f>
        <v/>
      </c>
      <c r="AD168" s="216" t="str">
        <f>IF(AD167="","",VLOOKUP(AD167,'シフト記号表（勤務時間帯）'!$C$6:$K$35,9,FALSE))</f>
        <v/>
      </c>
      <c r="AE168" s="216" t="str">
        <f>IF(AE167="","",VLOOKUP(AE167,'シフト記号表（勤務時間帯）'!$C$6:$K$35,9,FALSE))</f>
        <v/>
      </c>
      <c r="AF168" s="217" t="str">
        <f>IF(AF167="","",VLOOKUP(AF167,'シフト記号表（勤務時間帯）'!$C$6:$K$35,9,FALSE))</f>
        <v/>
      </c>
      <c r="AG168" s="215" t="str">
        <f>IF(AG167="","",VLOOKUP(AG167,'シフト記号表（勤務時間帯）'!$C$6:$K$35,9,FALSE))</f>
        <v/>
      </c>
      <c r="AH168" s="216" t="str">
        <f>IF(AH167="","",VLOOKUP(AH167,'シフト記号表（勤務時間帯）'!$C$6:$K$35,9,FALSE))</f>
        <v/>
      </c>
      <c r="AI168" s="216" t="str">
        <f>IF(AI167="","",VLOOKUP(AI167,'シフト記号表（勤務時間帯）'!$C$6:$K$35,9,FALSE))</f>
        <v/>
      </c>
      <c r="AJ168" s="216" t="str">
        <f>IF(AJ167="","",VLOOKUP(AJ167,'シフト記号表（勤務時間帯）'!$C$6:$K$35,9,FALSE))</f>
        <v/>
      </c>
      <c r="AK168" s="216" t="str">
        <f>IF(AK167="","",VLOOKUP(AK167,'シフト記号表（勤務時間帯）'!$C$6:$K$35,9,FALSE))</f>
        <v/>
      </c>
      <c r="AL168" s="216" t="str">
        <f>IF(AL167="","",VLOOKUP(AL167,'シフト記号表（勤務時間帯）'!$C$6:$K$35,9,FALSE))</f>
        <v/>
      </c>
      <c r="AM168" s="217" t="str">
        <f>IF(AM167="","",VLOOKUP(AM167,'シフト記号表（勤務時間帯）'!$C$6:$K$35,9,FALSE))</f>
        <v/>
      </c>
      <c r="AN168" s="215" t="str">
        <f>IF(AN167="","",VLOOKUP(AN167,'シフト記号表（勤務時間帯）'!$C$6:$K$35,9,FALSE))</f>
        <v/>
      </c>
      <c r="AO168" s="216" t="str">
        <f>IF(AO167="","",VLOOKUP(AO167,'シフト記号表（勤務時間帯）'!$C$6:$K$35,9,FALSE))</f>
        <v/>
      </c>
      <c r="AP168" s="216" t="str">
        <f>IF(AP167="","",VLOOKUP(AP167,'シフト記号表（勤務時間帯）'!$C$6:$K$35,9,FALSE))</f>
        <v/>
      </c>
      <c r="AQ168" s="216" t="str">
        <f>IF(AQ167="","",VLOOKUP(AQ167,'シフト記号表（勤務時間帯）'!$C$6:$K$35,9,FALSE))</f>
        <v/>
      </c>
      <c r="AR168" s="216" t="str">
        <f>IF(AR167="","",VLOOKUP(AR167,'シフト記号表（勤務時間帯）'!$C$6:$K$35,9,FALSE))</f>
        <v/>
      </c>
      <c r="AS168" s="216" t="str">
        <f>IF(AS167="","",VLOOKUP(AS167,'シフト記号表（勤務時間帯）'!$C$6:$K$35,9,FALSE))</f>
        <v/>
      </c>
      <c r="AT168" s="217" t="str">
        <f>IF(AT167="","",VLOOKUP(AT167,'シフト記号表（勤務時間帯）'!$C$6:$K$35,9,FALSE))</f>
        <v/>
      </c>
      <c r="AU168" s="215" t="str">
        <f>IF(AU167="","",VLOOKUP(AU167,'シフト記号表（勤務時間帯）'!$C$6:$K$35,9,FALSE))</f>
        <v/>
      </c>
      <c r="AV168" s="216" t="str">
        <f>IF(AV167="","",VLOOKUP(AV167,'シフト記号表（勤務時間帯）'!$C$6:$K$35,9,FALSE))</f>
        <v/>
      </c>
      <c r="AW168" s="216" t="str">
        <f>IF(AW167="","",VLOOKUP(AW167,'シフト記号表（勤務時間帯）'!$C$6:$K$35,9,FALSE))</f>
        <v/>
      </c>
      <c r="AX168" s="649">
        <f>IF($BB$3="４週",SUM(S168:AT168),IF($BB$3="暦月",SUM(S168:AW168),""))</f>
        <v>0</v>
      </c>
      <c r="AY168" s="650"/>
      <c r="AZ168" s="651">
        <f>IF($BB$3="４週",AX168/4,IF($BB$3="暦月",'勤務表（職員14～100名用）'!AX168/('勤務表（職員14～100名用）'!#REF!/7),""))</f>
        <v>0</v>
      </c>
      <c r="BA168" s="652"/>
      <c r="BB168" s="642"/>
      <c r="BC168" s="603"/>
      <c r="BD168" s="603"/>
      <c r="BE168" s="603"/>
      <c r="BF168" s="604"/>
    </row>
    <row r="169" spans="2:58" ht="20.25" customHeight="1" x14ac:dyDescent="0.15">
      <c r="B169" s="686"/>
      <c r="C169" s="709"/>
      <c r="D169" s="710"/>
      <c r="E169" s="711"/>
      <c r="F169" s="221">
        <f>C167</f>
        <v>0</v>
      </c>
      <c r="G169" s="594"/>
      <c r="H169" s="598"/>
      <c r="I169" s="596"/>
      <c r="J169" s="596"/>
      <c r="K169" s="597"/>
      <c r="L169" s="605"/>
      <c r="M169" s="606"/>
      <c r="N169" s="606"/>
      <c r="O169" s="607"/>
      <c r="P169" s="683" t="s">
        <v>151</v>
      </c>
      <c r="Q169" s="684"/>
      <c r="R169" s="685"/>
      <c r="S169" s="218" t="str">
        <f>IF(S167="","",VLOOKUP(S167,'シフト記号表（勤務時間帯）'!$C$6:$U$35,19,FALSE))</f>
        <v/>
      </c>
      <c r="T169" s="219" t="str">
        <f>IF(T167="","",VLOOKUP(T167,'シフト記号表（勤務時間帯）'!$C$6:$U$35,19,FALSE))</f>
        <v/>
      </c>
      <c r="U169" s="219" t="str">
        <f>IF(U167="","",VLOOKUP(U167,'シフト記号表（勤務時間帯）'!$C$6:$U$35,19,FALSE))</f>
        <v/>
      </c>
      <c r="V169" s="219" t="str">
        <f>IF(V167="","",VLOOKUP(V167,'シフト記号表（勤務時間帯）'!$C$6:$U$35,19,FALSE))</f>
        <v/>
      </c>
      <c r="W169" s="219" t="str">
        <f>IF(W167="","",VLOOKUP(W167,'シフト記号表（勤務時間帯）'!$C$6:$U$35,19,FALSE))</f>
        <v/>
      </c>
      <c r="X169" s="219" t="str">
        <f>IF(X167="","",VLOOKUP(X167,'シフト記号表（勤務時間帯）'!$C$6:$U$35,19,FALSE))</f>
        <v/>
      </c>
      <c r="Y169" s="220" t="str">
        <f>IF(Y167="","",VLOOKUP(Y167,'シフト記号表（勤務時間帯）'!$C$6:$U$35,19,FALSE))</f>
        <v/>
      </c>
      <c r="Z169" s="218" t="str">
        <f>IF(Z167="","",VLOOKUP(Z167,'シフト記号表（勤務時間帯）'!$C$6:$U$35,19,FALSE))</f>
        <v/>
      </c>
      <c r="AA169" s="219" t="str">
        <f>IF(AA167="","",VLOOKUP(AA167,'シフト記号表（勤務時間帯）'!$C$6:$U$35,19,FALSE))</f>
        <v/>
      </c>
      <c r="AB169" s="219" t="str">
        <f>IF(AB167="","",VLOOKUP(AB167,'シフト記号表（勤務時間帯）'!$C$6:$U$35,19,FALSE))</f>
        <v/>
      </c>
      <c r="AC169" s="219" t="str">
        <f>IF(AC167="","",VLOOKUP(AC167,'シフト記号表（勤務時間帯）'!$C$6:$U$35,19,FALSE))</f>
        <v/>
      </c>
      <c r="AD169" s="219" t="str">
        <f>IF(AD167="","",VLOOKUP(AD167,'シフト記号表（勤務時間帯）'!$C$6:$U$35,19,FALSE))</f>
        <v/>
      </c>
      <c r="AE169" s="219" t="str">
        <f>IF(AE167="","",VLOOKUP(AE167,'シフト記号表（勤務時間帯）'!$C$6:$U$35,19,FALSE))</f>
        <v/>
      </c>
      <c r="AF169" s="220" t="str">
        <f>IF(AF167="","",VLOOKUP(AF167,'シフト記号表（勤務時間帯）'!$C$6:$U$35,19,FALSE))</f>
        <v/>
      </c>
      <c r="AG169" s="218" t="str">
        <f>IF(AG167="","",VLOOKUP(AG167,'シフト記号表（勤務時間帯）'!$C$6:$U$35,19,FALSE))</f>
        <v/>
      </c>
      <c r="AH169" s="219" t="str">
        <f>IF(AH167="","",VLOOKUP(AH167,'シフト記号表（勤務時間帯）'!$C$6:$U$35,19,FALSE))</f>
        <v/>
      </c>
      <c r="AI169" s="219" t="str">
        <f>IF(AI167="","",VLOOKUP(AI167,'シフト記号表（勤務時間帯）'!$C$6:$U$35,19,FALSE))</f>
        <v/>
      </c>
      <c r="AJ169" s="219" t="str">
        <f>IF(AJ167="","",VLOOKUP(AJ167,'シフト記号表（勤務時間帯）'!$C$6:$U$35,19,FALSE))</f>
        <v/>
      </c>
      <c r="AK169" s="219" t="str">
        <f>IF(AK167="","",VLOOKUP(AK167,'シフト記号表（勤務時間帯）'!$C$6:$U$35,19,FALSE))</f>
        <v/>
      </c>
      <c r="AL169" s="219" t="str">
        <f>IF(AL167="","",VLOOKUP(AL167,'シフト記号表（勤務時間帯）'!$C$6:$U$35,19,FALSE))</f>
        <v/>
      </c>
      <c r="AM169" s="220" t="str">
        <f>IF(AM167="","",VLOOKUP(AM167,'シフト記号表（勤務時間帯）'!$C$6:$U$35,19,FALSE))</f>
        <v/>
      </c>
      <c r="AN169" s="218" t="str">
        <f>IF(AN167="","",VLOOKUP(AN167,'シフト記号表（勤務時間帯）'!$C$6:$U$35,19,FALSE))</f>
        <v/>
      </c>
      <c r="AO169" s="219" t="str">
        <f>IF(AO167="","",VLOOKUP(AO167,'シフト記号表（勤務時間帯）'!$C$6:$U$35,19,FALSE))</f>
        <v/>
      </c>
      <c r="AP169" s="219" t="str">
        <f>IF(AP167="","",VLOOKUP(AP167,'シフト記号表（勤務時間帯）'!$C$6:$U$35,19,FALSE))</f>
        <v/>
      </c>
      <c r="AQ169" s="219" t="str">
        <f>IF(AQ167="","",VLOOKUP(AQ167,'シフト記号表（勤務時間帯）'!$C$6:$U$35,19,FALSE))</f>
        <v/>
      </c>
      <c r="AR169" s="219" t="str">
        <f>IF(AR167="","",VLOOKUP(AR167,'シフト記号表（勤務時間帯）'!$C$6:$U$35,19,FALSE))</f>
        <v/>
      </c>
      <c r="AS169" s="219" t="str">
        <f>IF(AS167="","",VLOOKUP(AS167,'シフト記号表（勤務時間帯）'!$C$6:$U$35,19,FALSE))</f>
        <v/>
      </c>
      <c r="AT169" s="220" t="str">
        <f>IF(AT167="","",VLOOKUP(AT167,'シフト記号表（勤務時間帯）'!$C$6:$U$35,19,FALSE))</f>
        <v/>
      </c>
      <c r="AU169" s="218" t="str">
        <f>IF(AU167="","",VLOOKUP(AU167,'シフト記号表（勤務時間帯）'!$C$6:$U$35,19,FALSE))</f>
        <v/>
      </c>
      <c r="AV169" s="219" t="str">
        <f>IF(AV167="","",VLOOKUP(AV167,'シフト記号表（勤務時間帯）'!$C$6:$U$35,19,FALSE))</f>
        <v/>
      </c>
      <c r="AW169" s="219" t="str">
        <f>IF(AW167="","",VLOOKUP(AW167,'シフト記号表（勤務時間帯）'!$C$6:$U$35,19,FALSE))</f>
        <v/>
      </c>
      <c r="AX169" s="656">
        <f>IF($BB$3="４週",SUM(S169:AT169),IF($BB$3="暦月",SUM(S169:AW169),""))</f>
        <v>0</v>
      </c>
      <c r="AY169" s="657"/>
      <c r="AZ169" s="658">
        <f>IF($BB$3="４週",AX169/4,IF($BB$3="暦月",'勤務表（職員14～100名用）'!AX169/('勤務表（職員14～100名用）'!#REF!/7),""))</f>
        <v>0</v>
      </c>
      <c r="BA169" s="659"/>
      <c r="BB169" s="702"/>
      <c r="BC169" s="606"/>
      <c r="BD169" s="606"/>
      <c r="BE169" s="606"/>
      <c r="BF169" s="607"/>
    </row>
    <row r="170" spans="2:58" ht="20.25" customHeight="1" x14ac:dyDescent="0.15">
      <c r="B170" s="686">
        <f>B167+1</f>
        <v>51</v>
      </c>
      <c r="C170" s="706"/>
      <c r="D170" s="707"/>
      <c r="E170" s="708"/>
      <c r="F170" s="110"/>
      <c r="G170" s="592"/>
      <c r="H170" s="595"/>
      <c r="I170" s="596"/>
      <c r="J170" s="596"/>
      <c r="K170" s="597"/>
      <c r="L170" s="599"/>
      <c r="M170" s="600"/>
      <c r="N170" s="600"/>
      <c r="O170" s="601"/>
      <c r="P170" s="608" t="s">
        <v>147</v>
      </c>
      <c r="Q170" s="609"/>
      <c r="R170" s="610"/>
      <c r="S170" s="212"/>
      <c r="T170" s="213"/>
      <c r="U170" s="213"/>
      <c r="V170" s="213"/>
      <c r="W170" s="213"/>
      <c r="X170" s="213"/>
      <c r="Y170" s="214"/>
      <c r="Z170" s="212"/>
      <c r="AA170" s="213"/>
      <c r="AB170" s="213"/>
      <c r="AC170" s="213"/>
      <c r="AD170" s="213"/>
      <c r="AE170" s="213"/>
      <c r="AF170" s="214"/>
      <c r="AG170" s="212"/>
      <c r="AH170" s="213"/>
      <c r="AI170" s="213"/>
      <c r="AJ170" s="213"/>
      <c r="AK170" s="213"/>
      <c r="AL170" s="213"/>
      <c r="AM170" s="214"/>
      <c r="AN170" s="212"/>
      <c r="AO170" s="213"/>
      <c r="AP170" s="213"/>
      <c r="AQ170" s="213"/>
      <c r="AR170" s="213"/>
      <c r="AS170" s="213"/>
      <c r="AT170" s="214"/>
      <c r="AU170" s="212"/>
      <c r="AV170" s="213"/>
      <c r="AW170" s="213"/>
      <c r="AX170" s="806"/>
      <c r="AY170" s="807"/>
      <c r="AZ170" s="808"/>
      <c r="BA170" s="809"/>
      <c r="BB170" s="641"/>
      <c r="BC170" s="600"/>
      <c r="BD170" s="600"/>
      <c r="BE170" s="600"/>
      <c r="BF170" s="601"/>
    </row>
    <row r="171" spans="2:58" ht="20.25" customHeight="1" x14ac:dyDescent="0.15">
      <c r="B171" s="686"/>
      <c r="C171" s="706"/>
      <c r="D171" s="707"/>
      <c r="E171" s="708"/>
      <c r="F171" s="102"/>
      <c r="G171" s="593"/>
      <c r="H171" s="598"/>
      <c r="I171" s="596"/>
      <c r="J171" s="596"/>
      <c r="K171" s="597"/>
      <c r="L171" s="602"/>
      <c r="M171" s="603"/>
      <c r="N171" s="603"/>
      <c r="O171" s="604"/>
      <c r="P171" s="646" t="s">
        <v>150</v>
      </c>
      <c r="Q171" s="647"/>
      <c r="R171" s="648"/>
      <c r="S171" s="215" t="str">
        <f>IF(S170="","",VLOOKUP(S170,'シフト記号表（勤務時間帯）'!$C$6:$K$35,9,FALSE))</f>
        <v/>
      </c>
      <c r="T171" s="216" t="str">
        <f>IF(T170="","",VLOOKUP(T170,'シフト記号表（勤務時間帯）'!$C$6:$K$35,9,FALSE))</f>
        <v/>
      </c>
      <c r="U171" s="216" t="str">
        <f>IF(U170="","",VLOOKUP(U170,'シフト記号表（勤務時間帯）'!$C$6:$K$35,9,FALSE))</f>
        <v/>
      </c>
      <c r="V171" s="216" t="str">
        <f>IF(V170="","",VLOOKUP(V170,'シフト記号表（勤務時間帯）'!$C$6:$K$35,9,FALSE))</f>
        <v/>
      </c>
      <c r="W171" s="216" t="str">
        <f>IF(W170="","",VLOOKUP(W170,'シフト記号表（勤務時間帯）'!$C$6:$K$35,9,FALSE))</f>
        <v/>
      </c>
      <c r="X171" s="216" t="str">
        <f>IF(X170="","",VLOOKUP(X170,'シフト記号表（勤務時間帯）'!$C$6:$K$35,9,FALSE))</f>
        <v/>
      </c>
      <c r="Y171" s="217" t="str">
        <f>IF(Y170="","",VLOOKUP(Y170,'シフト記号表（勤務時間帯）'!$C$6:$K$35,9,FALSE))</f>
        <v/>
      </c>
      <c r="Z171" s="215" t="str">
        <f>IF(Z170="","",VLOOKUP(Z170,'シフト記号表（勤務時間帯）'!$C$6:$K$35,9,FALSE))</f>
        <v/>
      </c>
      <c r="AA171" s="216" t="str">
        <f>IF(AA170="","",VLOOKUP(AA170,'シフト記号表（勤務時間帯）'!$C$6:$K$35,9,FALSE))</f>
        <v/>
      </c>
      <c r="AB171" s="216" t="str">
        <f>IF(AB170="","",VLOOKUP(AB170,'シフト記号表（勤務時間帯）'!$C$6:$K$35,9,FALSE))</f>
        <v/>
      </c>
      <c r="AC171" s="216" t="str">
        <f>IF(AC170="","",VLOOKUP(AC170,'シフト記号表（勤務時間帯）'!$C$6:$K$35,9,FALSE))</f>
        <v/>
      </c>
      <c r="AD171" s="216" t="str">
        <f>IF(AD170="","",VLOOKUP(AD170,'シフト記号表（勤務時間帯）'!$C$6:$K$35,9,FALSE))</f>
        <v/>
      </c>
      <c r="AE171" s="216" t="str">
        <f>IF(AE170="","",VLOOKUP(AE170,'シフト記号表（勤務時間帯）'!$C$6:$K$35,9,FALSE))</f>
        <v/>
      </c>
      <c r="AF171" s="217" t="str">
        <f>IF(AF170="","",VLOOKUP(AF170,'シフト記号表（勤務時間帯）'!$C$6:$K$35,9,FALSE))</f>
        <v/>
      </c>
      <c r="AG171" s="215" t="str">
        <f>IF(AG170="","",VLOOKUP(AG170,'シフト記号表（勤務時間帯）'!$C$6:$K$35,9,FALSE))</f>
        <v/>
      </c>
      <c r="AH171" s="216" t="str">
        <f>IF(AH170="","",VLOOKUP(AH170,'シフト記号表（勤務時間帯）'!$C$6:$K$35,9,FALSE))</f>
        <v/>
      </c>
      <c r="AI171" s="216" t="str">
        <f>IF(AI170="","",VLOOKUP(AI170,'シフト記号表（勤務時間帯）'!$C$6:$K$35,9,FALSE))</f>
        <v/>
      </c>
      <c r="AJ171" s="216" t="str">
        <f>IF(AJ170="","",VLOOKUP(AJ170,'シフト記号表（勤務時間帯）'!$C$6:$K$35,9,FALSE))</f>
        <v/>
      </c>
      <c r="AK171" s="216" t="str">
        <f>IF(AK170="","",VLOOKUP(AK170,'シフト記号表（勤務時間帯）'!$C$6:$K$35,9,FALSE))</f>
        <v/>
      </c>
      <c r="AL171" s="216" t="str">
        <f>IF(AL170="","",VLOOKUP(AL170,'シフト記号表（勤務時間帯）'!$C$6:$K$35,9,FALSE))</f>
        <v/>
      </c>
      <c r="AM171" s="217" t="str">
        <f>IF(AM170="","",VLOOKUP(AM170,'シフト記号表（勤務時間帯）'!$C$6:$K$35,9,FALSE))</f>
        <v/>
      </c>
      <c r="AN171" s="215" t="str">
        <f>IF(AN170="","",VLOOKUP(AN170,'シフト記号表（勤務時間帯）'!$C$6:$K$35,9,FALSE))</f>
        <v/>
      </c>
      <c r="AO171" s="216" t="str">
        <f>IF(AO170="","",VLOOKUP(AO170,'シフト記号表（勤務時間帯）'!$C$6:$K$35,9,FALSE))</f>
        <v/>
      </c>
      <c r="AP171" s="216" t="str">
        <f>IF(AP170="","",VLOOKUP(AP170,'シフト記号表（勤務時間帯）'!$C$6:$K$35,9,FALSE))</f>
        <v/>
      </c>
      <c r="AQ171" s="216" t="str">
        <f>IF(AQ170="","",VLOOKUP(AQ170,'シフト記号表（勤務時間帯）'!$C$6:$K$35,9,FALSE))</f>
        <v/>
      </c>
      <c r="AR171" s="216" t="str">
        <f>IF(AR170="","",VLOOKUP(AR170,'シフト記号表（勤務時間帯）'!$C$6:$K$35,9,FALSE))</f>
        <v/>
      </c>
      <c r="AS171" s="216" t="str">
        <f>IF(AS170="","",VLOOKUP(AS170,'シフト記号表（勤務時間帯）'!$C$6:$K$35,9,FALSE))</f>
        <v/>
      </c>
      <c r="AT171" s="217" t="str">
        <f>IF(AT170="","",VLOOKUP(AT170,'シフト記号表（勤務時間帯）'!$C$6:$K$35,9,FALSE))</f>
        <v/>
      </c>
      <c r="AU171" s="215" t="str">
        <f>IF(AU170="","",VLOOKUP(AU170,'シフト記号表（勤務時間帯）'!$C$6:$K$35,9,FALSE))</f>
        <v/>
      </c>
      <c r="AV171" s="216" t="str">
        <f>IF(AV170="","",VLOOKUP(AV170,'シフト記号表（勤務時間帯）'!$C$6:$K$35,9,FALSE))</f>
        <v/>
      </c>
      <c r="AW171" s="216" t="str">
        <f>IF(AW170="","",VLOOKUP(AW170,'シフト記号表（勤務時間帯）'!$C$6:$K$35,9,FALSE))</f>
        <v/>
      </c>
      <c r="AX171" s="649">
        <f>IF($BB$3="４週",SUM(S171:AT171),IF($BB$3="暦月",SUM(S171:AW171),""))</f>
        <v>0</v>
      </c>
      <c r="AY171" s="650"/>
      <c r="AZ171" s="651">
        <f>IF($BB$3="４週",AX171/4,IF($BB$3="暦月",'勤務表（職員14～100名用）'!AX171/('勤務表（職員14～100名用）'!#REF!/7),""))</f>
        <v>0</v>
      </c>
      <c r="BA171" s="652"/>
      <c r="BB171" s="642"/>
      <c r="BC171" s="603"/>
      <c r="BD171" s="603"/>
      <c r="BE171" s="603"/>
      <c r="BF171" s="604"/>
    </row>
    <row r="172" spans="2:58" ht="20.25" customHeight="1" x14ac:dyDescent="0.15">
      <c r="B172" s="686"/>
      <c r="C172" s="709"/>
      <c r="D172" s="710"/>
      <c r="E172" s="711"/>
      <c r="F172" s="221">
        <f>C170</f>
        <v>0</v>
      </c>
      <c r="G172" s="594"/>
      <c r="H172" s="598"/>
      <c r="I172" s="596"/>
      <c r="J172" s="596"/>
      <c r="K172" s="597"/>
      <c r="L172" s="605"/>
      <c r="M172" s="606"/>
      <c r="N172" s="606"/>
      <c r="O172" s="607"/>
      <c r="P172" s="683" t="s">
        <v>151</v>
      </c>
      <c r="Q172" s="684"/>
      <c r="R172" s="685"/>
      <c r="S172" s="218" t="str">
        <f>IF(S170="","",VLOOKUP(S170,'シフト記号表（勤務時間帯）'!$C$6:$U$35,19,FALSE))</f>
        <v/>
      </c>
      <c r="T172" s="219" t="str">
        <f>IF(T170="","",VLOOKUP(T170,'シフト記号表（勤務時間帯）'!$C$6:$U$35,19,FALSE))</f>
        <v/>
      </c>
      <c r="U172" s="219" t="str">
        <f>IF(U170="","",VLOOKUP(U170,'シフト記号表（勤務時間帯）'!$C$6:$U$35,19,FALSE))</f>
        <v/>
      </c>
      <c r="V172" s="219" t="str">
        <f>IF(V170="","",VLOOKUP(V170,'シフト記号表（勤務時間帯）'!$C$6:$U$35,19,FALSE))</f>
        <v/>
      </c>
      <c r="W172" s="219" t="str">
        <f>IF(W170="","",VLOOKUP(W170,'シフト記号表（勤務時間帯）'!$C$6:$U$35,19,FALSE))</f>
        <v/>
      </c>
      <c r="X172" s="219" t="str">
        <f>IF(X170="","",VLOOKUP(X170,'シフト記号表（勤務時間帯）'!$C$6:$U$35,19,FALSE))</f>
        <v/>
      </c>
      <c r="Y172" s="220" t="str">
        <f>IF(Y170="","",VLOOKUP(Y170,'シフト記号表（勤務時間帯）'!$C$6:$U$35,19,FALSE))</f>
        <v/>
      </c>
      <c r="Z172" s="218" t="str">
        <f>IF(Z170="","",VLOOKUP(Z170,'シフト記号表（勤務時間帯）'!$C$6:$U$35,19,FALSE))</f>
        <v/>
      </c>
      <c r="AA172" s="219" t="str">
        <f>IF(AA170="","",VLOOKUP(AA170,'シフト記号表（勤務時間帯）'!$C$6:$U$35,19,FALSE))</f>
        <v/>
      </c>
      <c r="AB172" s="219" t="str">
        <f>IF(AB170="","",VLOOKUP(AB170,'シフト記号表（勤務時間帯）'!$C$6:$U$35,19,FALSE))</f>
        <v/>
      </c>
      <c r="AC172" s="219" t="str">
        <f>IF(AC170="","",VLOOKUP(AC170,'シフト記号表（勤務時間帯）'!$C$6:$U$35,19,FALSE))</f>
        <v/>
      </c>
      <c r="AD172" s="219" t="str">
        <f>IF(AD170="","",VLOOKUP(AD170,'シフト記号表（勤務時間帯）'!$C$6:$U$35,19,FALSE))</f>
        <v/>
      </c>
      <c r="AE172" s="219" t="str">
        <f>IF(AE170="","",VLOOKUP(AE170,'シフト記号表（勤務時間帯）'!$C$6:$U$35,19,FALSE))</f>
        <v/>
      </c>
      <c r="AF172" s="220" t="str">
        <f>IF(AF170="","",VLOOKUP(AF170,'シフト記号表（勤務時間帯）'!$C$6:$U$35,19,FALSE))</f>
        <v/>
      </c>
      <c r="AG172" s="218" t="str">
        <f>IF(AG170="","",VLOOKUP(AG170,'シフト記号表（勤務時間帯）'!$C$6:$U$35,19,FALSE))</f>
        <v/>
      </c>
      <c r="AH172" s="219" t="str">
        <f>IF(AH170="","",VLOOKUP(AH170,'シフト記号表（勤務時間帯）'!$C$6:$U$35,19,FALSE))</f>
        <v/>
      </c>
      <c r="AI172" s="219" t="str">
        <f>IF(AI170="","",VLOOKUP(AI170,'シフト記号表（勤務時間帯）'!$C$6:$U$35,19,FALSE))</f>
        <v/>
      </c>
      <c r="AJ172" s="219" t="str">
        <f>IF(AJ170="","",VLOOKUP(AJ170,'シフト記号表（勤務時間帯）'!$C$6:$U$35,19,FALSE))</f>
        <v/>
      </c>
      <c r="AK172" s="219" t="str">
        <f>IF(AK170="","",VLOOKUP(AK170,'シフト記号表（勤務時間帯）'!$C$6:$U$35,19,FALSE))</f>
        <v/>
      </c>
      <c r="AL172" s="219" t="str">
        <f>IF(AL170="","",VLOOKUP(AL170,'シフト記号表（勤務時間帯）'!$C$6:$U$35,19,FALSE))</f>
        <v/>
      </c>
      <c r="AM172" s="220" t="str">
        <f>IF(AM170="","",VLOOKUP(AM170,'シフト記号表（勤務時間帯）'!$C$6:$U$35,19,FALSE))</f>
        <v/>
      </c>
      <c r="AN172" s="218" t="str">
        <f>IF(AN170="","",VLOOKUP(AN170,'シフト記号表（勤務時間帯）'!$C$6:$U$35,19,FALSE))</f>
        <v/>
      </c>
      <c r="AO172" s="219" t="str">
        <f>IF(AO170="","",VLOOKUP(AO170,'シフト記号表（勤務時間帯）'!$C$6:$U$35,19,FALSE))</f>
        <v/>
      </c>
      <c r="AP172" s="219" t="str">
        <f>IF(AP170="","",VLOOKUP(AP170,'シフト記号表（勤務時間帯）'!$C$6:$U$35,19,FALSE))</f>
        <v/>
      </c>
      <c r="AQ172" s="219" t="str">
        <f>IF(AQ170="","",VLOOKUP(AQ170,'シフト記号表（勤務時間帯）'!$C$6:$U$35,19,FALSE))</f>
        <v/>
      </c>
      <c r="AR172" s="219" t="str">
        <f>IF(AR170="","",VLOOKUP(AR170,'シフト記号表（勤務時間帯）'!$C$6:$U$35,19,FALSE))</f>
        <v/>
      </c>
      <c r="AS172" s="219" t="str">
        <f>IF(AS170="","",VLOOKUP(AS170,'シフト記号表（勤務時間帯）'!$C$6:$U$35,19,FALSE))</f>
        <v/>
      </c>
      <c r="AT172" s="220" t="str">
        <f>IF(AT170="","",VLOOKUP(AT170,'シフト記号表（勤務時間帯）'!$C$6:$U$35,19,FALSE))</f>
        <v/>
      </c>
      <c r="AU172" s="218" t="str">
        <f>IF(AU170="","",VLOOKUP(AU170,'シフト記号表（勤務時間帯）'!$C$6:$U$35,19,FALSE))</f>
        <v/>
      </c>
      <c r="AV172" s="219" t="str">
        <f>IF(AV170="","",VLOOKUP(AV170,'シフト記号表（勤務時間帯）'!$C$6:$U$35,19,FALSE))</f>
        <v/>
      </c>
      <c r="AW172" s="219" t="str">
        <f>IF(AW170="","",VLOOKUP(AW170,'シフト記号表（勤務時間帯）'!$C$6:$U$35,19,FALSE))</f>
        <v/>
      </c>
      <c r="AX172" s="656">
        <f>IF($BB$3="４週",SUM(S172:AT172),IF($BB$3="暦月",SUM(S172:AW172),""))</f>
        <v>0</v>
      </c>
      <c r="AY172" s="657"/>
      <c r="AZ172" s="658">
        <f>IF($BB$3="４週",AX172/4,IF($BB$3="暦月",'勤務表（職員14～100名用）'!AX172/('勤務表（職員14～100名用）'!#REF!/7),""))</f>
        <v>0</v>
      </c>
      <c r="BA172" s="659"/>
      <c r="BB172" s="702"/>
      <c r="BC172" s="606"/>
      <c r="BD172" s="606"/>
      <c r="BE172" s="606"/>
      <c r="BF172" s="607"/>
    </row>
    <row r="173" spans="2:58" ht="20.25" customHeight="1" x14ac:dyDescent="0.15">
      <c r="B173" s="686">
        <f>B170+1</f>
        <v>52</v>
      </c>
      <c r="C173" s="706"/>
      <c r="D173" s="707"/>
      <c r="E173" s="708"/>
      <c r="F173" s="110"/>
      <c r="G173" s="592"/>
      <c r="H173" s="595"/>
      <c r="I173" s="596"/>
      <c r="J173" s="596"/>
      <c r="K173" s="597"/>
      <c r="L173" s="599"/>
      <c r="M173" s="600"/>
      <c r="N173" s="600"/>
      <c r="O173" s="601"/>
      <c r="P173" s="608" t="s">
        <v>147</v>
      </c>
      <c r="Q173" s="609"/>
      <c r="R173" s="610"/>
      <c r="S173" s="212"/>
      <c r="T173" s="213"/>
      <c r="U173" s="213"/>
      <c r="V173" s="213"/>
      <c r="W173" s="213"/>
      <c r="X173" s="213"/>
      <c r="Y173" s="214"/>
      <c r="Z173" s="212"/>
      <c r="AA173" s="213"/>
      <c r="AB173" s="213"/>
      <c r="AC173" s="213"/>
      <c r="AD173" s="213"/>
      <c r="AE173" s="213"/>
      <c r="AF173" s="214"/>
      <c r="AG173" s="212"/>
      <c r="AH173" s="213"/>
      <c r="AI173" s="213"/>
      <c r="AJ173" s="213"/>
      <c r="AK173" s="213"/>
      <c r="AL173" s="213"/>
      <c r="AM173" s="214"/>
      <c r="AN173" s="212"/>
      <c r="AO173" s="213"/>
      <c r="AP173" s="213"/>
      <c r="AQ173" s="213"/>
      <c r="AR173" s="213"/>
      <c r="AS173" s="213"/>
      <c r="AT173" s="214"/>
      <c r="AU173" s="212"/>
      <c r="AV173" s="213"/>
      <c r="AW173" s="213"/>
      <c r="AX173" s="806"/>
      <c r="AY173" s="807"/>
      <c r="AZ173" s="808"/>
      <c r="BA173" s="809"/>
      <c r="BB173" s="641"/>
      <c r="BC173" s="600"/>
      <c r="BD173" s="600"/>
      <c r="BE173" s="600"/>
      <c r="BF173" s="601"/>
    </row>
    <row r="174" spans="2:58" ht="20.25" customHeight="1" x14ac:dyDescent="0.15">
      <c r="B174" s="686"/>
      <c r="C174" s="706"/>
      <c r="D174" s="707"/>
      <c r="E174" s="708"/>
      <c r="F174" s="102"/>
      <c r="G174" s="593"/>
      <c r="H174" s="598"/>
      <c r="I174" s="596"/>
      <c r="J174" s="596"/>
      <c r="K174" s="597"/>
      <c r="L174" s="602"/>
      <c r="M174" s="603"/>
      <c r="N174" s="603"/>
      <c r="O174" s="604"/>
      <c r="P174" s="646" t="s">
        <v>150</v>
      </c>
      <c r="Q174" s="647"/>
      <c r="R174" s="648"/>
      <c r="S174" s="215" t="str">
        <f>IF(S173="","",VLOOKUP(S173,'シフト記号表（勤務時間帯）'!$C$6:$K$35,9,FALSE))</f>
        <v/>
      </c>
      <c r="T174" s="216" t="str">
        <f>IF(T173="","",VLOOKUP(T173,'シフト記号表（勤務時間帯）'!$C$6:$K$35,9,FALSE))</f>
        <v/>
      </c>
      <c r="U174" s="216" t="str">
        <f>IF(U173="","",VLOOKUP(U173,'シフト記号表（勤務時間帯）'!$C$6:$K$35,9,FALSE))</f>
        <v/>
      </c>
      <c r="V174" s="216" t="str">
        <f>IF(V173="","",VLOOKUP(V173,'シフト記号表（勤務時間帯）'!$C$6:$K$35,9,FALSE))</f>
        <v/>
      </c>
      <c r="W174" s="216" t="str">
        <f>IF(W173="","",VLOOKUP(W173,'シフト記号表（勤務時間帯）'!$C$6:$K$35,9,FALSE))</f>
        <v/>
      </c>
      <c r="X174" s="216" t="str">
        <f>IF(X173="","",VLOOKUP(X173,'シフト記号表（勤務時間帯）'!$C$6:$K$35,9,FALSE))</f>
        <v/>
      </c>
      <c r="Y174" s="217" t="str">
        <f>IF(Y173="","",VLOOKUP(Y173,'シフト記号表（勤務時間帯）'!$C$6:$K$35,9,FALSE))</f>
        <v/>
      </c>
      <c r="Z174" s="215" t="str">
        <f>IF(Z173="","",VLOOKUP(Z173,'シフト記号表（勤務時間帯）'!$C$6:$K$35,9,FALSE))</f>
        <v/>
      </c>
      <c r="AA174" s="216" t="str">
        <f>IF(AA173="","",VLOOKUP(AA173,'シフト記号表（勤務時間帯）'!$C$6:$K$35,9,FALSE))</f>
        <v/>
      </c>
      <c r="AB174" s="216" t="str">
        <f>IF(AB173="","",VLOOKUP(AB173,'シフト記号表（勤務時間帯）'!$C$6:$K$35,9,FALSE))</f>
        <v/>
      </c>
      <c r="AC174" s="216" t="str">
        <f>IF(AC173="","",VLOOKUP(AC173,'シフト記号表（勤務時間帯）'!$C$6:$K$35,9,FALSE))</f>
        <v/>
      </c>
      <c r="AD174" s="216" t="str">
        <f>IF(AD173="","",VLOOKUP(AD173,'シフト記号表（勤務時間帯）'!$C$6:$K$35,9,FALSE))</f>
        <v/>
      </c>
      <c r="AE174" s="216" t="str">
        <f>IF(AE173="","",VLOOKUP(AE173,'シフト記号表（勤務時間帯）'!$C$6:$K$35,9,FALSE))</f>
        <v/>
      </c>
      <c r="AF174" s="217" t="str">
        <f>IF(AF173="","",VLOOKUP(AF173,'シフト記号表（勤務時間帯）'!$C$6:$K$35,9,FALSE))</f>
        <v/>
      </c>
      <c r="AG174" s="215" t="str">
        <f>IF(AG173="","",VLOOKUP(AG173,'シフト記号表（勤務時間帯）'!$C$6:$K$35,9,FALSE))</f>
        <v/>
      </c>
      <c r="AH174" s="216" t="str">
        <f>IF(AH173="","",VLOOKUP(AH173,'シフト記号表（勤務時間帯）'!$C$6:$K$35,9,FALSE))</f>
        <v/>
      </c>
      <c r="AI174" s="216" t="str">
        <f>IF(AI173="","",VLOOKUP(AI173,'シフト記号表（勤務時間帯）'!$C$6:$K$35,9,FALSE))</f>
        <v/>
      </c>
      <c r="AJ174" s="216" t="str">
        <f>IF(AJ173="","",VLOOKUP(AJ173,'シフト記号表（勤務時間帯）'!$C$6:$K$35,9,FALSE))</f>
        <v/>
      </c>
      <c r="AK174" s="216" t="str">
        <f>IF(AK173="","",VLOOKUP(AK173,'シフト記号表（勤務時間帯）'!$C$6:$K$35,9,FALSE))</f>
        <v/>
      </c>
      <c r="AL174" s="216" t="str">
        <f>IF(AL173="","",VLOOKUP(AL173,'シフト記号表（勤務時間帯）'!$C$6:$K$35,9,FALSE))</f>
        <v/>
      </c>
      <c r="AM174" s="217" t="str">
        <f>IF(AM173="","",VLOOKUP(AM173,'シフト記号表（勤務時間帯）'!$C$6:$K$35,9,FALSE))</f>
        <v/>
      </c>
      <c r="AN174" s="215" t="str">
        <f>IF(AN173="","",VLOOKUP(AN173,'シフト記号表（勤務時間帯）'!$C$6:$K$35,9,FALSE))</f>
        <v/>
      </c>
      <c r="AO174" s="216" t="str">
        <f>IF(AO173="","",VLOOKUP(AO173,'シフト記号表（勤務時間帯）'!$C$6:$K$35,9,FALSE))</f>
        <v/>
      </c>
      <c r="AP174" s="216" t="str">
        <f>IF(AP173="","",VLOOKUP(AP173,'シフト記号表（勤務時間帯）'!$C$6:$K$35,9,FALSE))</f>
        <v/>
      </c>
      <c r="AQ174" s="216" t="str">
        <f>IF(AQ173="","",VLOOKUP(AQ173,'シフト記号表（勤務時間帯）'!$C$6:$K$35,9,FALSE))</f>
        <v/>
      </c>
      <c r="AR174" s="216" t="str">
        <f>IF(AR173="","",VLOOKUP(AR173,'シフト記号表（勤務時間帯）'!$C$6:$K$35,9,FALSE))</f>
        <v/>
      </c>
      <c r="AS174" s="216" t="str">
        <f>IF(AS173="","",VLOOKUP(AS173,'シフト記号表（勤務時間帯）'!$C$6:$K$35,9,FALSE))</f>
        <v/>
      </c>
      <c r="AT174" s="217" t="str">
        <f>IF(AT173="","",VLOOKUP(AT173,'シフト記号表（勤務時間帯）'!$C$6:$K$35,9,FALSE))</f>
        <v/>
      </c>
      <c r="AU174" s="215" t="str">
        <f>IF(AU173="","",VLOOKUP(AU173,'シフト記号表（勤務時間帯）'!$C$6:$K$35,9,FALSE))</f>
        <v/>
      </c>
      <c r="AV174" s="216" t="str">
        <f>IF(AV173="","",VLOOKUP(AV173,'シフト記号表（勤務時間帯）'!$C$6:$K$35,9,FALSE))</f>
        <v/>
      </c>
      <c r="AW174" s="216" t="str">
        <f>IF(AW173="","",VLOOKUP(AW173,'シフト記号表（勤務時間帯）'!$C$6:$K$35,9,FALSE))</f>
        <v/>
      </c>
      <c r="AX174" s="649">
        <f>IF($BB$3="４週",SUM(S174:AT174),IF($BB$3="暦月",SUM(S174:AW174),""))</f>
        <v>0</v>
      </c>
      <c r="AY174" s="650"/>
      <c r="AZ174" s="651">
        <f>IF($BB$3="４週",AX174/4,IF($BB$3="暦月",'勤務表（職員14～100名用）'!AX174/('勤務表（職員14～100名用）'!#REF!/7),""))</f>
        <v>0</v>
      </c>
      <c r="BA174" s="652"/>
      <c r="BB174" s="642"/>
      <c r="BC174" s="603"/>
      <c r="BD174" s="603"/>
      <c r="BE174" s="603"/>
      <c r="BF174" s="604"/>
    </row>
    <row r="175" spans="2:58" ht="20.25" customHeight="1" x14ac:dyDescent="0.15">
      <c r="B175" s="686"/>
      <c r="C175" s="709"/>
      <c r="D175" s="710"/>
      <c r="E175" s="711"/>
      <c r="F175" s="221">
        <f>C173</f>
        <v>0</v>
      </c>
      <c r="G175" s="594"/>
      <c r="H175" s="598"/>
      <c r="I175" s="596"/>
      <c r="J175" s="596"/>
      <c r="K175" s="597"/>
      <c r="L175" s="605"/>
      <c r="M175" s="606"/>
      <c r="N175" s="606"/>
      <c r="O175" s="607"/>
      <c r="P175" s="683" t="s">
        <v>151</v>
      </c>
      <c r="Q175" s="684"/>
      <c r="R175" s="685"/>
      <c r="S175" s="218" t="str">
        <f>IF(S173="","",VLOOKUP(S173,'シフト記号表（勤務時間帯）'!$C$6:$U$35,19,FALSE))</f>
        <v/>
      </c>
      <c r="T175" s="219" t="str">
        <f>IF(T173="","",VLOOKUP(T173,'シフト記号表（勤務時間帯）'!$C$6:$U$35,19,FALSE))</f>
        <v/>
      </c>
      <c r="U175" s="219" t="str">
        <f>IF(U173="","",VLOOKUP(U173,'シフト記号表（勤務時間帯）'!$C$6:$U$35,19,FALSE))</f>
        <v/>
      </c>
      <c r="V175" s="219" t="str">
        <f>IF(V173="","",VLOOKUP(V173,'シフト記号表（勤務時間帯）'!$C$6:$U$35,19,FALSE))</f>
        <v/>
      </c>
      <c r="W175" s="219" t="str">
        <f>IF(W173="","",VLOOKUP(W173,'シフト記号表（勤務時間帯）'!$C$6:$U$35,19,FALSE))</f>
        <v/>
      </c>
      <c r="X175" s="219" t="str">
        <f>IF(X173="","",VLOOKUP(X173,'シフト記号表（勤務時間帯）'!$C$6:$U$35,19,FALSE))</f>
        <v/>
      </c>
      <c r="Y175" s="220" t="str">
        <f>IF(Y173="","",VLOOKUP(Y173,'シフト記号表（勤務時間帯）'!$C$6:$U$35,19,FALSE))</f>
        <v/>
      </c>
      <c r="Z175" s="218" t="str">
        <f>IF(Z173="","",VLOOKUP(Z173,'シフト記号表（勤務時間帯）'!$C$6:$U$35,19,FALSE))</f>
        <v/>
      </c>
      <c r="AA175" s="219" t="str">
        <f>IF(AA173="","",VLOOKUP(AA173,'シフト記号表（勤務時間帯）'!$C$6:$U$35,19,FALSE))</f>
        <v/>
      </c>
      <c r="AB175" s="219" t="str">
        <f>IF(AB173="","",VLOOKUP(AB173,'シフト記号表（勤務時間帯）'!$C$6:$U$35,19,FALSE))</f>
        <v/>
      </c>
      <c r="AC175" s="219" t="str">
        <f>IF(AC173="","",VLOOKUP(AC173,'シフト記号表（勤務時間帯）'!$C$6:$U$35,19,FALSE))</f>
        <v/>
      </c>
      <c r="AD175" s="219" t="str">
        <f>IF(AD173="","",VLOOKUP(AD173,'シフト記号表（勤務時間帯）'!$C$6:$U$35,19,FALSE))</f>
        <v/>
      </c>
      <c r="AE175" s="219" t="str">
        <f>IF(AE173="","",VLOOKUP(AE173,'シフト記号表（勤務時間帯）'!$C$6:$U$35,19,FALSE))</f>
        <v/>
      </c>
      <c r="AF175" s="220" t="str">
        <f>IF(AF173="","",VLOOKUP(AF173,'シフト記号表（勤務時間帯）'!$C$6:$U$35,19,FALSE))</f>
        <v/>
      </c>
      <c r="AG175" s="218" t="str">
        <f>IF(AG173="","",VLOOKUP(AG173,'シフト記号表（勤務時間帯）'!$C$6:$U$35,19,FALSE))</f>
        <v/>
      </c>
      <c r="AH175" s="219" t="str">
        <f>IF(AH173="","",VLOOKUP(AH173,'シフト記号表（勤務時間帯）'!$C$6:$U$35,19,FALSE))</f>
        <v/>
      </c>
      <c r="AI175" s="219" t="str">
        <f>IF(AI173="","",VLOOKUP(AI173,'シフト記号表（勤務時間帯）'!$C$6:$U$35,19,FALSE))</f>
        <v/>
      </c>
      <c r="AJ175" s="219" t="str">
        <f>IF(AJ173="","",VLOOKUP(AJ173,'シフト記号表（勤務時間帯）'!$C$6:$U$35,19,FALSE))</f>
        <v/>
      </c>
      <c r="AK175" s="219" t="str">
        <f>IF(AK173="","",VLOOKUP(AK173,'シフト記号表（勤務時間帯）'!$C$6:$U$35,19,FALSE))</f>
        <v/>
      </c>
      <c r="AL175" s="219" t="str">
        <f>IF(AL173="","",VLOOKUP(AL173,'シフト記号表（勤務時間帯）'!$C$6:$U$35,19,FALSE))</f>
        <v/>
      </c>
      <c r="AM175" s="220" t="str">
        <f>IF(AM173="","",VLOOKUP(AM173,'シフト記号表（勤務時間帯）'!$C$6:$U$35,19,FALSE))</f>
        <v/>
      </c>
      <c r="AN175" s="218" t="str">
        <f>IF(AN173="","",VLOOKUP(AN173,'シフト記号表（勤務時間帯）'!$C$6:$U$35,19,FALSE))</f>
        <v/>
      </c>
      <c r="AO175" s="219" t="str">
        <f>IF(AO173="","",VLOOKUP(AO173,'シフト記号表（勤務時間帯）'!$C$6:$U$35,19,FALSE))</f>
        <v/>
      </c>
      <c r="AP175" s="219" t="str">
        <f>IF(AP173="","",VLOOKUP(AP173,'シフト記号表（勤務時間帯）'!$C$6:$U$35,19,FALSE))</f>
        <v/>
      </c>
      <c r="AQ175" s="219" t="str">
        <f>IF(AQ173="","",VLOOKUP(AQ173,'シフト記号表（勤務時間帯）'!$C$6:$U$35,19,FALSE))</f>
        <v/>
      </c>
      <c r="AR175" s="219" t="str">
        <f>IF(AR173="","",VLOOKUP(AR173,'シフト記号表（勤務時間帯）'!$C$6:$U$35,19,FALSE))</f>
        <v/>
      </c>
      <c r="AS175" s="219" t="str">
        <f>IF(AS173="","",VLOOKUP(AS173,'シフト記号表（勤務時間帯）'!$C$6:$U$35,19,FALSE))</f>
        <v/>
      </c>
      <c r="AT175" s="220" t="str">
        <f>IF(AT173="","",VLOOKUP(AT173,'シフト記号表（勤務時間帯）'!$C$6:$U$35,19,FALSE))</f>
        <v/>
      </c>
      <c r="AU175" s="218" t="str">
        <f>IF(AU173="","",VLOOKUP(AU173,'シフト記号表（勤務時間帯）'!$C$6:$U$35,19,FALSE))</f>
        <v/>
      </c>
      <c r="AV175" s="219" t="str">
        <f>IF(AV173="","",VLOOKUP(AV173,'シフト記号表（勤務時間帯）'!$C$6:$U$35,19,FALSE))</f>
        <v/>
      </c>
      <c r="AW175" s="219" t="str">
        <f>IF(AW173="","",VLOOKUP(AW173,'シフト記号表（勤務時間帯）'!$C$6:$U$35,19,FALSE))</f>
        <v/>
      </c>
      <c r="AX175" s="656">
        <f>IF($BB$3="４週",SUM(S175:AT175),IF($BB$3="暦月",SUM(S175:AW175),""))</f>
        <v>0</v>
      </c>
      <c r="AY175" s="657"/>
      <c r="AZ175" s="658">
        <f>IF($BB$3="４週",AX175/4,IF($BB$3="暦月",'勤務表（職員14～100名用）'!AX175/('勤務表（職員14～100名用）'!#REF!/7),""))</f>
        <v>0</v>
      </c>
      <c r="BA175" s="659"/>
      <c r="BB175" s="702"/>
      <c r="BC175" s="606"/>
      <c r="BD175" s="606"/>
      <c r="BE175" s="606"/>
      <c r="BF175" s="607"/>
    </row>
    <row r="176" spans="2:58" ht="20.25" customHeight="1" x14ac:dyDescent="0.15">
      <c r="B176" s="686">
        <f>B173+1</f>
        <v>53</v>
      </c>
      <c r="C176" s="706"/>
      <c r="D176" s="707"/>
      <c r="E176" s="708"/>
      <c r="F176" s="110"/>
      <c r="G176" s="592"/>
      <c r="H176" s="595"/>
      <c r="I176" s="596"/>
      <c r="J176" s="596"/>
      <c r="K176" s="597"/>
      <c r="L176" s="599"/>
      <c r="M176" s="600"/>
      <c r="N176" s="600"/>
      <c r="O176" s="601"/>
      <c r="P176" s="608" t="s">
        <v>147</v>
      </c>
      <c r="Q176" s="609"/>
      <c r="R176" s="610"/>
      <c r="S176" s="212"/>
      <c r="T176" s="213"/>
      <c r="U176" s="213"/>
      <c r="V176" s="213"/>
      <c r="W176" s="213"/>
      <c r="X176" s="213"/>
      <c r="Y176" s="214"/>
      <c r="Z176" s="212"/>
      <c r="AA176" s="213"/>
      <c r="AB176" s="213"/>
      <c r="AC176" s="213"/>
      <c r="AD176" s="213"/>
      <c r="AE176" s="213"/>
      <c r="AF176" s="214"/>
      <c r="AG176" s="212"/>
      <c r="AH176" s="213"/>
      <c r="AI176" s="213"/>
      <c r="AJ176" s="213"/>
      <c r="AK176" s="213"/>
      <c r="AL176" s="213"/>
      <c r="AM176" s="214"/>
      <c r="AN176" s="212"/>
      <c r="AO176" s="213"/>
      <c r="AP176" s="213"/>
      <c r="AQ176" s="213"/>
      <c r="AR176" s="213"/>
      <c r="AS176" s="213"/>
      <c r="AT176" s="214"/>
      <c r="AU176" s="212"/>
      <c r="AV176" s="213"/>
      <c r="AW176" s="213"/>
      <c r="AX176" s="806"/>
      <c r="AY176" s="807"/>
      <c r="AZ176" s="808"/>
      <c r="BA176" s="809"/>
      <c r="BB176" s="641"/>
      <c r="BC176" s="600"/>
      <c r="BD176" s="600"/>
      <c r="BE176" s="600"/>
      <c r="BF176" s="601"/>
    </row>
    <row r="177" spans="2:58" ht="20.25" customHeight="1" x14ac:dyDescent="0.15">
      <c r="B177" s="686"/>
      <c r="C177" s="706"/>
      <c r="D177" s="707"/>
      <c r="E177" s="708"/>
      <c r="F177" s="102"/>
      <c r="G177" s="593"/>
      <c r="H177" s="598"/>
      <c r="I177" s="596"/>
      <c r="J177" s="596"/>
      <c r="K177" s="597"/>
      <c r="L177" s="602"/>
      <c r="M177" s="603"/>
      <c r="N177" s="603"/>
      <c r="O177" s="604"/>
      <c r="P177" s="646" t="s">
        <v>150</v>
      </c>
      <c r="Q177" s="647"/>
      <c r="R177" s="648"/>
      <c r="S177" s="215" t="str">
        <f>IF(S176="","",VLOOKUP(S176,'シフト記号表（勤務時間帯）'!$C$6:$K$35,9,FALSE))</f>
        <v/>
      </c>
      <c r="T177" s="216" t="str">
        <f>IF(T176="","",VLOOKUP(T176,'シフト記号表（勤務時間帯）'!$C$6:$K$35,9,FALSE))</f>
        <v/>
      </c>
      <c r="U177" s="216" t="str">
        <f>IF(U176="","",VLOOKUP(U176,'シフト記号表（勤務時間帯）'!$C$6:$K$35,9,FALSE))</f>
        <v/>
      </c>
      <c r="V177" s="216" t="str">
        <f>IF(V176="","",VLOOKUP(V176,'シフト記号表（勤務時間帯）'!$C$6:$K$35,9,FALSE))</f>
        <v/>
      </c>
      <c r="W177" s="216" t="str">
        <f>IF(W176="","",VLOOKUP(W176,'シフト記号表（勤務時間帯）'!$C$6:$K$35,9,FALSE))</f>
        <v/>
      </c>
      <c r="X177" s="216" t="str">
        <f>IF(X176="","",VLOOKUP(X176,'シフト記号表（勤務時間帯）'!$C$6:$K$35,9,FALSE))</f>
        <v/>
      </c>
      <c r="Y177" s="217" t="str">
        <f>IF(Y176="","",VLOOKUP(Y176,'シフト記号表（勤務時間帯）'!$C$6:$K$35,9,FALSE))</f>
        <v/>
      </c>
      <c r="Z177" s="215" t="str">
        <f>IF(Z176="","",VLOOKUP(Z176,'シフト記号表（勤務時間帯）'!$C$6:$K$35,9,FALSE))</f>
        <v/>
      </c>
      <c r="AA177" s="216" t="str">
        <f>IF(AA176="","",VLOOKUP(AA176,'シフト記号表（勤務時間帯）'!$C$6:$K$35,9,FALSE))</f>
        <v/>
      </c>
      <c r="AB177" s="216" t="str">
        <f>IF(AB176="","",VLOOKUP(AB176,'シフト記号表（勤務時間帯）'!$C$6:$K$35,9,FALSE))</f>
        <v/>
      </c>
      <c r="AC177" s="216" t="str">
        <f>IF(AC176="","",VLOOKUP(AC176,'シフト記号表（勤務時間帯）'!$C$6:$K$35,9,FALSE))</f>
        <v/>
      </c>
      <c r="AD177" s="216" t="str">
        <f>IF(AD176="","",VLOOKUP(AD176,'シフト記号表（勤務時間帯）'!$C$6:$K$35,9,FALSE))</f>
        <v/>
      </c>
      <c r="AE177" s="216" t="str">
        <f>IF(AE176="","",VLOOKUP(AE176,'シフト記号表（勤務時間帯）'!$C$6:$K$35,9,FALSE))</f>
        <v/>
      </c>
      <c r="AF177" s="217" t="str">
        <f>IF(AF176="","",VLOOKUP(AF176,'シフト記号表（勤務時間帯）'!$C$6:$K$35,9,FALSE))</f>
        <v/>
      </c>
      <c r="AG177" s="215" t="str">
        <f>IF(AG176="","",VLOOKUP(AG176,'シフト記号表（勤務時間帯）'!$C$6:$K$35,9,FALSE))</f>
        <v/>
      </c>
      <c r="AH177" s="216" t="str">
        <f>IF(AH176="","",VLOOKUP(AH176,'シフト記号表（勤務時間帯）'!$C$6:$K$35,9,FALSE))</f>
        <v/>
      </c>
      <c r="AI177" s="216" t="str">
        <f>IF(AI176="","",VLOOKUP(AI176,'シフト記号表（勤務時間帯）'!$C$6:$K$35,9,FALSE))</f>
        <v/>
      </c>
      <c r="AJ177" s="216" t="str">
        <f>IF(AJ176="","",VLOOKUP(AJ176,'シフト記号表（勤務時間帯）'!$C$6:$K$35,9,FALSE))</f>
        <v/>
      </c>
      <c r="AK177" s="216" t="str">
        <f>IF(AK176="","",VLOOKUP(AK176,'シフト記号表（勤務時間帯）'!$C$6:$K$35,9,FALSE))</f>
        <v/>
      </c>
      <c r="AL177" s="216" t="str">
        <f>IF(AL176="","",VLOOKUP(AL176,'シフト記号表（勤務時間帯）'!$C$6:$K$35,9,FALSE))</f>
        <v/>
      </c>
      <c r="AM177" s="217" t="str">
        <f>IF(AM176="","",VLOOKUP(AM176,'シフト記号表（勤務時間帯）'!$C$6:$K$35,9,FALSE))</f>
        <v/>
      </c>
      <c r="AN177" s="215" t="str">
        <f>IF(AN176="","",VLOOKUP(AN176,'シフト記号表（勤務時間帯）'!$C$6:$K$35,9,FALSE))</f>
        <v/>
      </c>
      <c r="AO177" s="216" t="str">
        <f>IF(AO176="","",VLOOKUP(AO176,'シフト記号表（勤務時間帯）'!$C$6:$K$35,9,FALSE))</f>
        <v/>
      </c>
      <c r="AP177" s="216" t="str">
        <f>IF(AP176="","",VLOOKUP(AP176,'シフト記号表（勤務時間帯）'!$C$6:$K$35,9,FALSE))</f>
        <v/>
      </c>
      <c r="AQ177" s="216" t="str">
        <f>IF(AQ176="","",VLOOKUP(AQ176,'シフト記号表（勤務時間帯）'!$C$6:$K$35,9,FALSE))</f>
        <v/>
      </c>
      <c r="AR177" s="216" t="str">
        <f>IF(AR176="","",VLOOKUP(AR176,'シフト記号表（勤務時間帯）'!$C$6:$K$35,9,FALSE))</f>
        <v/>
      </c>
      <c r="AS177" s="216" t="str">
        <f>IF(AS176="","",VLOOKUP(AS176,'シフト記号表（勤務時間帯）'!$C$6:$K$35,9,FALSE))</f>
        <v/>
      </c>
      <c r="AT177" s="217" t="str">
        <f>IF(AT176="","",VLOOKUP(AT176,'シフト記号表（勤務時間帯）'!$C$6:$K$35,9,FALSE))</f>
        <v/>
      </c>
      <c r="AU177" s="215" t="str">
        <f>IF(AU176="","",VLOOKUP(AU176,'シフト記号表（勤務時間帯）'!$C$6:$K$35,9,FALSE))</f>
        <v/>
      </c>
      <c r="AV177" s="216" t="str">
        <f>IF(AV176="","",VLOOKUP(AV176,'シフト記号表（勤務時間帯）'!$C$6:$K$35,9,FALSE))</f>
        <v/>
      </c>
      <c r="AW177" s="216" t="str">
        <f>IF(AW176="","",VLOOKUP(AW176,'シフト記号表（勤務時間帯）'!$C$6:$K$35,9,FALSE))</f>
        <v/>
      </c>
      <c r="AX177" s="649">
        <f>IF($BB$3="４週",SUM(S177:AT177),IF($BB$3="暦月",SUM(S177:AW177),""))</f>
        <v>0</v>
      </c>
      <c r="AY177" s="650"/>
      <c r="AZ177" s="651">
        <f>IF($BB$3="４週",AX177/4,IF($BB$3="暦月",'勤務表（職員14～100名用）'!AX177/('勤務表（職員14～100名用）'!#REF!/7),""))</f>
        <v>0</v>
      </c>
      <c r="BA177" s="652"/>
      <c r="BB177" s="642"/>
      <c r="BC177" s="603"/>
      <c r="BD177" s="603"/>
      <c r="BE177" s="603"/>
      <c r="BF177" s="604"/>
    </row>
    <row r="178" spans="2:58" ht="20.25" customHeight="1" x14ac:dyDescent="0.15">
      <c r="B178" s="686"/>
      <c r="C178" s="709"/>
      <c r="D178" s="710"/>
      <c r="E178" s="711"/>
      <c r="F178" s="221">
        <f>C176</f>
        <v>0</v>
      </c>
      <c r="G178" s="594"/>
      <c r="H178" s="598"/>
      <c r="I178" s="596"/>
      <c r="J178" s="596"/>
      <c r="K178" s="597"/>
      <c r="L178" s="605"/>
      <c r="M178" s="606"/>
      <c r="N178" s="606"/>
      <c r="O178" s="607"/>
      <c r="P178" s="683" t="s">
        <v>151</v>
      </c>
      <c r="Q178" s="684"/>
      <c r="R178" s="685"/>
      <c r="S178" s="218" t="str">
        <f>IF(S176="","",VLOOKUP(S176,'シフト記号表（勤務時間帯）'!$C$6:$U$35,19,FALSE))</f>
        <v/>
      </c>
      <c r="T178" s="219" t="str">
        <f>IF(T176="","",VLOOKUP(T176,'シフト記号表（勤務時間帯）'!$C$6:$U$35,19,FALSE))</f>
        <v/>
      </c>
      <c r="U178" s="219" t="str">
        <f>IF(U176="","",VLOOKUP(U176,'シフト記号表（勤務時間帯）'!$C$6:$U$35,19,FALSE))</f>
        <v/>
      </c>
      <c r="V178" s="219" t="str">
        <f>IF(V176="","",VLOOKUP(V176,'シフト記号表（勤務時間帯）'!$C$6:$U$35,19,FALSE))</f>
        <v/>
      </c>
      <c r="W178" s="219" t="str">
        <f>IF(W176="","",VLOOKUP(W176,'シフト記号表（勤務時間帯）'!$C$6:$U$35,19,FALSE))</f>
        <v/>
      </c>
      <c r="X178" s="219" t="str">
        <f>IF(X176="","",VLOOKUP(X176,'シフト記号表（勤務時間帯）'!$C$6:$U$35,19,FALSE))</f>
        <v/>
      </c>
      <c r="Y178" s="220" t="str">
        <f>IF(Y176="","",VLOOKUP(Y176,'シフト記号表（勤務時間帯）'!$C$6:$U$35,19,FALSE))</f>
        <v/>
      </c>
      <c r="Z178" s="218" t="str">
        <f>IF(Z176="","",VLOOKUP(Z176,'シフト記号表（勤務時間帯）'!$C$6:$U$35,19,FALSE))</f>
        <v/>
      </c>
      <c r="AA178" s="219" t="str">
        <f>IF(AA176="","",VLOOKUP(AA176,'シフト記号表（勤務時間帯）'!$C$6:$U$35,19,FALSE))</f>
        <v/>
      </c>
      <c r="AB178" s="219" t="str">
        <f>IF(AB176="","",VLOOKUP(AB176,'シフト記号表（勤務時間帯）'!$C$6:$U$35,19,FALSE))</f>
        <v/>
      </c>
      <c r="AC178" s="219" t="str">
        <f>IF(AC176="","",VLOOKUP(AC176,'シフト記号表（勤務時間帯）'!$C$6:$U$35,19,FALSE))</f>
        <v/>
      </c>
      <c r="AD178" s="219" t="str">
        <f>IF(AD176="","",VLOOKUP(AD176,'シフト記号表（勤務時間帯）'!$C$6:$U$35,19,FALSE))</f>
        <v/>
      </c>
      <c r="AE178" s="219" t="str">
        <f>IF(AE176="","",VLOOKUP(AE176,'シフト記号表（勤務時間帯）'!$C$6:$U$35,19,FALSE))</f>
        <v/>
      </c>
      <c r="AF178" s="220" t="str">
        <f>IF(AF176="","",VLOOKUP(AF176,'シフト記号表（勤務時間帯）'!$C$6:$U$35,19,FALSE))</f>
        <v/>
      </c>
      <c r="AG178" s="218" t="str">
        <f>IF(AG176="","",VLOOKUP(AG176,'シフト記号表（勤務時間帯）'!$C$6:$U$35,19,FALSE))</f>
        <v/>
      </c>
      <c r="AH178" s="219" t="str">
        <f>IF(AH176="","",VLOOKUP(AH176,'シフト記号表（勤務時間帯）'!$C$6:$U$35,19,FALSE))</f>
        <v/>
      </c>
      <c r="AI178" s="219" t="str">
        <f>IF(AI176="","",VLOOKUP(AI176,'シフト記号表（勤務時間帯）'!$C$6:$U$35,19,FALSE))</f>
        <v/>
      </c>
      <c r="AJ178" s="219" t="str">
        <f>IF(AJ176="","",VLOOKUP(AJ176,'シフト記号表（勤務時間帯）'!$C$6:$U$35,19,FALSE))</f>
        <v/>
      </c>
      <c r="AK178" s="219" t="str">
        <f>IF(AK176="","",VLOOKUP(AK176,'シフト記号表（勤務時間帯）'!$C$6:$U$35,19,FALSE))</f>
        <v/>
      </c>
      <c r="AL178" s="219" t="str">
        <f>IF(AL176="","",VLOOKUP(AL176,'シフト記号表（勤務時間帯）'!$C$6:$U$35,19,FALSE))</f>
        <v/>
      </c>
      <c r="AM178" s="220" t="str">
        <f>IF(AM176="","",VLOOKUP(AM176,'シフト記号表（勤務時間帯）'!$C$6:$U$35,19,FALSE))</f>
        <v/>
      </c>
      <c r="AN178" s="218" t="str">
        <f>IF(AN176="","",VLOOKUP(AN176,'シフト記号表（勤務時間帯）'!$C$6:$U$35,19,FALSE))</f>
        <v/>
      </c>
      <c r="AO178" s="219" t="str">
        <f>IF(AO176="","",VLOOKUP(AO176,'シフト記号表（勤務時間帯）'!$C$6:$U$35,19,FALSE))</f>
        <v/>
      </c>
      <c r="AP178" s="219" t="str">
        <f>IF(AP176="","",VLOOKUP(AP176,'シフト記号表（勤務時間帯）'!$C$6:$U$35,19,FALSE))</f>
        <v/>
      </c>
      <c r="AQ178" s="219" t="str">
        <f>IF(AQ176="","",VLOOKUP(AQ176,'シフト記号表（勤務時間帯）'!$C$6:$U$35,19,FALSE))</f>
        <v/>
      </c>
      <c r="AR178" s="219" t="str">
        <f>IF(AR176="","",VLOOKUP(AR176,'シフト記号表（勤務時間帯）'!$C$6:$U$35,19,FALSE))</f>
        <v/>
      </c>
      <c r="AS178" s="219" t="str">
        <f>IF(AS176="","",VLOOKUP(AS176,'シフト記号表（勤務時間帯）'!$C$6:$U$35,19,FALSE))</f>
        <v/>
      </c>
      <c r="AT178" s="220" t="str">
        <f>IF(AT176="","",VLOOKUP(AT176,'シフト記号表（勤務時間帯）'!$C$6:$U$35,19,FALSE))</f>
        <v/>
      </c>
      <c r="AU178" s="218" t="str">
        <f>IF(AU176="","",VLOOKUP(AU176,'シフト記号表（勤務時間帯）'!$C$6:$U$35,19,FALSE))</f>
        <v/>
      </c>
      <c r="AV178" s="219" t="str">
        <f>IF(AV176="","",VLOOKUP(AV176,'シフト記号表（勤務時間帯）'!$C$6:$U$35,19,FALSE))</f>
        <v/>
      </c>
      <c r="AW178" s="219" t="str">
        <f>IF(AW176="","",VLOOKUP(AW176,'シフト記号表（勤務時間帯）'!$C$6:$U$35,19,FALSE))</f>
        <v/>
      </c>
      <c r="AX178" s="656">
        <f>IF($BB$3="４週",SUM(S178:AT178),IF($BB$3="暦月",SUM(S178:AW178),""))</f>
        <v>0</v>
      </c>
      <c r="AY178" s="657"/>
      <c r="AZ178" s="658">
        <f>IF($BB$3="４週",AX178/4,IF($BB$3="暦月",'勤務表（職員14～100名用）'!AX178/('勤務表（職員14～100名用）'!#REF!/7),""))</f>
        <v>0</v>
      </c>
      <c r="BA178" s="659"/>
      <c r="BB178" s="702"/>
      <c r="BC178" s="606"/>
      <c r="BD178" s="606"/>
      <c r="BE178" s="606"/>
      <c r="BF178" s="607"/>
    </row>
    <row r="179" spans="2:58" ht="20.25" customHeight="1" x14ac:dyDescent="0.15">
      <c r="B179" s="686">
        <f>B176+1</f>
        <v>54</v>
      </c>
      <c r="C179" s="706"/>
      <c r="D179" s="707"/>
      <c r="E179" s="708"/>
      <c r="F179" s="110"/>
      <c r="G179" s="592"/>
      <c r="H179" s="595"/>
      <c r="I179" s="596"/>
      <c r="J179" s="596"/>
      <c r="K179" s="597"/>
      <c r="L179" s="599"/>
      <c r="M179" s="600"/>
      <c r="N179" s="600"/>
      <c r="O179" s="601"/>
      <c r="P179" s="608" t="s">
        <v>147</v>
      </c>
      <c r="Q179" s="609"/>
      <c r="R179" s="610"/>
      <c r="S179" s="212"/>
      <c r="T179" s="213"/>
      <c r="U179" s="213"/>
      <c r="V179" s="213"/>
      <c r="W179" s="213"/>
      <c r="X179" s="213"/>
      <c r="Y179" s="214"/>
      <c r="Z179" s="212"/>
      <c r="AA179" s="213"/>
      <c r="AB179" s="213"/>
      <c r="AC179" s="213"/>
      <c r="AD179" s="213"/>
      <c r="AE179" s="213"/>
      <c r="AF179" s="214"/>
      <c r="AG179" s="212"/>
      <c r="AH179" s="213"/>
      <c r="AI179" s="213"/>
      <c r="AJ179" s="213"/>
      <c r="AK179" s="213"/>
      <c r="AL179" s="213"/>
      <c r="AM179" s="214"/>
      <c r="AN179" s="212"/>
      <c r="AO179" s="213"/>
      <c r="AP179" s="213"/>
      <c r="AQ179" s="213"/>
      <c r="AR179" s="213"/>
      <c r="AS179" s="213"/>
      <c r="AT179" s="214"/>
      <c r="AU179" s="212"/>
      <c r="AV179" s="213"/>
      <c r="AW179" s="213"/>
      <c r="AX179" s="806"/>
      <c r="AY179" s="807"/>
      <c r="AZ179" s="808"/>
      <c r="BA179" s="809"/>
      <c r="BB179" s="641"/>
      <c r="BC179" s="600"/>
      <c r="BD179" s="600"/>
      <c r="BE179" s="600"/>
      <c r="BF179" s="601"/>
    </row>
    <row r="180" spans="2:58" ht="20.25" customHeight="1" x14ac:dyDescent="0.15">
      <c r="B180" s="686"/>
      <c r="C180" s="706"/>
      <c r="D180" s="707"/>
      <c r="E180" s="708"/>
      <c r="F180" s="102"/>
      <c r="G180" s="593"/>
      <c r="H180" s="598"/>
      <c r="I180" s="596"/>
      <c r="J180" s="596"/>
      <c r="K180" s="597"/>
      <c r="L180" s="602"/>
      <c r="M180" s="603"/>
      <c r="N180" s="603"/>
      <c r="O180" s="604"/>
      <c r="P180" s="646" t="s">
        <v>150</v>
      </c>
      <c r="Q180" s="647"/>
      <c r="R180" s="648"/>
      <c r="S180" s="215" t="str">
        <f>IF(S179="","",VLOOKUP(S179,'シフト記号表（勤務時間帯）'!$C$6:$K$35,9,FALSE))</f>
        <v/>
      </c>
      <c r="T180" s="216" t="str">
        <f>IF(T179="","",VLOOKUP(T179,'シフト記号表（勤務時間帯）'!$C$6:$K$35,9,FALSE))</f>
        <v/>
      </c>
      <c r="U180" s="216" t="str">
        <f>IF(U179="","",VLOOKUP(U179,'シフト記号表（勤務時間帯）'!$C$6:$K$35,9,FALSE))</f>
        <v/>
      </c>
      <c r="V180" s="216" t="str">
        <f>IF(V179="","",VLOOKUP(V179,'シフト記号表（勤務時間帯）'!$C$6:$K$35,9,FALSE))</f>
        <v/>
      </c>
      <c r="W180" s="216" t="str">
        <f>IF(W179="","",VLOOKUP(W179,'シフト記号表（勤務時間帯）'!$C$6:$K$35,9,FALSE))</f>
        <v/>
      </c>
      <c r="X180" s="216" t="str">
        <f>IF(X179="","",VLOOKUP(X179,'シフト記号表（勤務時間帯）'!$C$6:$K$35,9,FALSE))</f>
        <v/>
      </c>
      <c r="Y180" s="217" t="str">
        <f>IF(Y179="","",VLOOKUP(Y179,'シフト記号表（勤務時間帯）'!$C$6:$K$35,9,FALSE))</f>
        <v/>
      </c>
      <c r="Z180" s="215" t="str">
        <f>IF(Z179="","",VLOOKUP(Z179,'シフト記号表（勤務時間帯）'!$C$6:$K$35,9,FALSE))</f>
        <v/>
      </c>
      <c r="AA180" s="216" t="str">
        <f>IF(AA179="","",VLOOKUP(AA179,'シフト記号表（勤務時間帯）'!$C$6:$K$35,9,FALSE))</f>
        <v/>
      </c>
      <c r="AB180" s="216" t="str">
        <f>IF(AB179="","",VLOOKUP(AB179,'シフト記号表（勤務時間帯）'!$C$6:$K$35,9,FALSE))</f>
        <v/>
      </c>
      <c r="AC180" s="216" t="str">
        <f>IF(AC179="","",VLOOKUP(AC179,'シフト記号表（勤務時間帯）'!$C$6:$K$35,9,FALSE))</f>
        <v/>
      </c>
      <c r="AD180" s="216" t="str">
        <f>IF(AD179="","",VLOOKUP(AD179,'シフト記号表（勤務時間帯）'!$C$6:$K$35,9,FALSE))</f>
        <v/>
      </c>
      <c r="AE180" s="216" t="str">
        <f>IF(AE179="","",VLOOKUP(AE179,'シフト記号表（勤務時間帯）'!$C$6:$K$35,9,FALSE))</f>
        <v/>
      </c>
      <c r="AF180" s="217" t="str">
        <f>IF(AF179="","",VLOOKUP(AF179,'シフト記号表（勤務時間帯）'!$C$6:$K$35,9,FALSE))</f>
        <v/>
      </c>
      <c r="AG180" s="215" t="str">
        <f>IF(AG179="","",VLOOKUP(AG179,'シフト記号表（勤務時間帯）'!$C$6:$K$35,9,FALSE))</f>
        <v/>
      </c>
      <c r="AH180" s="216" t="str">
        <f>IF(AH179="","",VLOOKUP(AH179,'シフト記号表（勤務時間帯）'!$C$6:$K$35,9,FALSE))</f>
        <v/>
      </c>
      <c r="AI180" s="216" t="str">
        <f>IF(AI179="","",VLOOKUP(AI179,'シフト記号表（勤務時間帯）'!$C$6:$K$35,9,FALSE))</f>
        <v/>
      </c>
      <c r="AJ180" s="216" t="str">
        <f>IF(AJ179="","",VLOOKUP(AJ179,'シフト記号表（勤務時間帯）'!$C$6:$K$35,9,FALSE))</f>
        <v/>
      </c>
      <c r="AK180" s="216" t="str">
        <f>IF(AK179="","",VLOOKUP(AK179,'シフト記号表（勤務時間帯）'!$C$6:$K$35,9,FALSE))</f>
        <v/>
      </c>
      <c r="AL180" s="216" t="str">
        <f>IF(AL179="","",VLOOKUP(AL179,'シフト記号表（勤務時間帯）'!$C$6:$K$35,9,FALSE))</f>
        <v/>
      </c>
      <c r="AM180" s="217" t="str">
        <f>IF(AM179="","",VLOOKUP(AM179,'シフト記号表（勤務時間帯）'!$C$6:$K$35,9,FALSE))</f>
        <v/>
      </c>
      <c r="AN180" s="215" t="str">
        <f>IF(AN179="","",VLOOKUP(AN179,'シフト記号表（勤務時間帯）'!$C$6:$K$35,9,FALSE))</f>
        <v/>
      </c>
      <c r="AO180" s="216" t="str">
        <f>IF(AO179="","",VLOOKUP(AO179,'シフト記号表（勤務時間帯）'!$C$6:$K$35,9,FALSE))</f>
        <v/>
      </c>
      <c r="AP180" s="216" t="str">
        <f>IF(AP179="","",VLOOKUP(AP179,'シフト記号表（勤務時間帯）'!$C$6:$K$35,9,FALSE))</f>
        <v/>
      </c>
      <c r="AQ180" s="216" t="str">
        <f>IF(AQ179="","",VLOOKUP(AQ179,'シフト記号表（勤務時間帯）'!$C$6:$K$35,9,FALSE))</f>
        <v/>
      </c>
      <c r="AR180" s="216" t="str">
        <f>IF(AR179="","",VLOOKUP(AR179,'シフト記号表（勤務時間帯）'!$C$6:$K$35,9,FALSE))</f>
        <v/>
      </c>
      <c r="AS180" s="216" t="str">
        <f>IF(AS179="","",VLOOKUP(AS179,'シフト記号表（勤務時間帯）'!$C$6:$K$35,9,FALSE))</f>
        <v/>
      </c>
      <c r="AT180" s="217" t="str">
        <f>IF(AT179="","",VLOOKUP(AT179,'シフト記号表（勤務時間帯）'!$C$6:$K$35,9,FALSE))</f>
        <v/>
      </c>
      <c r="AU180" s="215" t="str">
        <f>IF(AU179="","",VLOOKUP(AU179,'シフト記号表（勤務時間帯）'!$C$6:$K$35,9,FALSE))</f>
        <v/>
      </c>
      <c r="AV180" s="216" t="str">
        <f>IF(AV179="","",VLOOKUP(AV179,'シフト記号表（勤務時間帯）'!$C$6:$K$35,9,FALSE))</f>
        <v/>
      </c>
      <c r="AW180" s="216" t="str">
        <f>IF(AW179="","",VLOOKUP(AW179,'シフト記号表（勤務時間帯）'!$C$6:$K$35,9,FALSE))</f>
        <v/>
      </c>
      <c r="AX180" s="649">
        <f>IF($BB$3="４週",SUM(S180:AT180),IF($BB$3="暦月",SUM(S180:AW180),""))</f>
        <v>0</v>
      </c>
      <c r="AY180" s="650"/>
      <c r="AZ180" s="651">
        <f>IF($BB$3="４週",AX180/4,IF($BB$3="暦月",'勤務表（職員14～100名用）'!AX180/('勤務表（職員14～100名用）'!#REF!/7),""))</f>
        <v>0</v>
      </c>
      <c r="BA180" s="652"/>
      <c r="BB180" s="642"/>
      <c r="BC180" s="603"/>
      <c r="BD180" s="603"/>
      <c r="BE180" s="603"/>
      <c r="BF180" s="604"/>
    </row>
    <row r="181" spans="2:58" ht="20.25" customHeight="1" x14ac:dyDescent="0.15">
      <c r="B181" s="686"/>
      <c r="C181" s="709"/>
      <c r="D181" s="710"/>
      <c r="E181" s="711"/>
      <c r="F181" s="221">
        <f>C179</f>
        <v>0</v>
      </c>
      <c r="G181" s="594"/>
      <c r="H181" s="598"/>
      <c r="I181" s="596"/>
      <c r="J181" s="596"/>
      <c r="K181" s="597"/>
      <c r="L181" s="605"/>
      <c r="M181" s="606"/>
      <c r="N181" s="606"/>
      <c r="O181" s="607"/>
      <c r="P181" s="683" t="s">
        <v>151</v>
      </c>
      <c r="Q181" s="684"/>
      <c r="R181" s="685"/>
      <c r="S181" s="218" t="str">
        <f>IF(S179="","",VLOOKUP(S179,'シフト記号表（勤務時間帯）'!$C$6:$U$35,19,FALSE))</f>
        <v/>
      </c>
      <c r="T181" s="219" t="str">
        <f>IF(T179="","",VLOOKUP(T179,'シフト記号表（勤務時間帯）'!$C$6:$U$35,19,FALSE))</f>
        <v/>
      </c>
      <c r="U181" s="219" t="str">
        <f>IF(U179="","",VLOOKUP(U179,'シフト記号表（勤務時間帯）'!$C$6:$U$35,19,FALSE))</f>
        <v/>
      </c>
      <c r="V181" s="219" t="str">
        <f>IF(V179="","",VLOOKUP(V179,'シフト記号表（勤務時間帯）'!$C$6:$U$35,19,FALSE))</f>
        <v/>
      </c>
      <c r="W181" s="219" t="str">
        <f>IF(W179="","",VLOOKUP(W179,'シフト記号表（勤務時間帯）'!$C$6:$U$35,19,FALSE))</f>
        <v/>
      </c>
      <c r="X181" s="219" t="str">
        <f>IF(X179="","",VLOOKUP(X179,'シフト記号表（勤務時間帯）'!$C$6:$U$35,19,FALSE))</f>
        <v/>
      </c>
      <c r="Y181" s="220" t="str">
        <f>IF(Y179="","",VLOOKUP(Y179,'シフト記号表（勤務時間帯）'!$C$6:$U$35,19,FALSE))</f>
        <v/>
      </c>
      <c r="Z181" s="218" t="str">
        <f>IF(Z179="","",VLOOKUP(Z179,'シフト記号表（勤務時間帯）'!$C$6:$U$35,19,FALSE))</f>
        <v/>
      </c>
      <c r="AA181" s="219" t="str">
        <f>IF(AA179="","",VLOOKUP(AA179,'シフト記号表（勤務時間帯）'!$C$6:$U$35,19,FALSE))</f>
        <v/>
      </c>
      <c r="AB181" s="219" t="str">
        <f>IF(AB179="","",VLOOKUP(AB179,'シフト記号表（勤務時間帯）'!$C$6:$U$35,19,FALSE))</f>
        <v/>
      </c>
      <c r="AC181" s="219" t="str">
        <f>IF(AC179="","",VLOOKUP(AC179,'シフト記号表（勤務時間帯）'!$C$6:$U$35,19,FALSE))</f>
        <v/>
      </c>
      <c r="AD181" s="219" t="str">
        <f>IF(AD179="","",VLOOKUP(AD179,'シフト記号表（勤務時間帯）'!$C$6:$U$35,19,FALSE))</f>
        <v/>
      </c>
      <c r="AE181" s="219" t="str">
        <f>IF(AE179="","",VLOOKUP(AE179,'シフト記号表（勤務時間帯）'!$C$6:$U$35,19,FALSE))</f>
        <v/>
      </c>
      <c r="AF181" s="220" t="str">
        <f>IF(AF179="","",VLOOKUP(AF179,'シフト記号表（勤務時間帯）'!$C$6:$U$35,19,FALSE))</f>
        <v/>
      </c>
      <c r="AG181" s="218" t="str">
        <f>IF(AG179="","",VLOOKUP(AG179,'シフト記号表（勤務時間帯）'!$C$6:$U$35,19,FALSE))</f>
        <v/>
      </c>
      <c r="AH181" s="219" t="str">
        <f>IF(AH179="","",VLOOKUP(AH179,'シフト記号表（勤務時間帯）'!$C$6:$U$35,19,FALSE))</f>
        <v/>
      </c>
      <c r="AI181" s="219" t="str">
        <f>IF(AI179="","",VLOOKUP(AI179,'シフト記号表（勤務時間帯）'!$C$6:$U$35,19,FALSE))</f>
        <v/>
      </c>
      <c r="AJ181" s="219" t="str">
        <f>IF(AJ179="","",VLOOKUP(AJ179,'シフト記号表（勤務時間帯）'!$C$6:$U$35,19,FALSE))</f>
        <v/>
      </c>
      <c r="AK181" s="219" t="str">
        <f>IF(AK179="","",VLOOKUP(AK179,'シフト記号表（勤務時間帯）'!$C$6:$U$35,19,FALSE))</f>
        <v/>
      </c>
      <c r="AL181" s="219" t="str">
        <f>IF(AL179="","",VLOOKUP(AL179,'シフト記号表（勤務時間帯）'!$C$6:$U$35,19,FALSE))</f>
        <v/>
      </c>
      <c r="AM181" s="220" t="str">
        <f>IF(AM179="","",VLOOKUP(AM179,'シフト記号表（勤務時間帯）'!$C$6:$U$35,19,FALSE))</f>
        <v/>
      </c>
      <c r="AN181" s="218" t="str">
        <f>IF(AN179="","",VLOOKUP(AN179,'シフト記号表（勤務時間帯）'!$C$6:$U$35,19,FALSE))</f>
        <v/>
      </c>
      <c r="AO181" s="219" t="str">
        <f>IF(AO179="","",VLOOKUP(AO179,'シフト記号表（勤務時間帯）'!$C$6:$U$35,19,FALSE))</f>
        <v/>
      </c>
      <c r="AP181" s="219" t="str">
        <f>IF(AP179="","",VLOOKUP(AP179,'シフト記号表（勤務時間帯）'!$C$6:$U$35,19,FALSE))</f>
        <v/>
      </c>
      <c r="AQ181" s="219" t="str">
        <f>IF(AQ179="","",VLOOKUP(AQ179,'シフト記号表（勤務時間帯）'!$C$6:$U$35,19,FALSE))</f>
        <v/>
      </c>
      <c r="AR181" s="219" t="str">
        <f>IF(AR179="","",VLOOKUP(AR179,'シフト記号表（勤務時間帯）'!$C$6:$U$35,19,FALSE))</f>
        <v/>
      </c>
      <c r="AS181" s="219" t="str">
        <f>IF(AS179="","",VLOOKUP(AS179,'シフト記号表（勤務時間帯）'!$C$6:$U$35,19,FALSE))</f>
        <v/>
      </c>
      <c r="AT181" s="220" t="str">
        <f>IF(AT179="","",VLOOKUP(AT179,'シフト記号表（勤務時間帯）'!$C$6:$U$35,19,FALSE))</f>
        <v/>
      </c>
      <c r="AU181" s="218" t="str">
        <f>IF(AU179="","",VLOOKUP(AU179,'シフト記号表（勤務時間帯）'!$C$6:$U$35,19,FALSE))</f>
        <v/>
      </c>
      <c r="AV181" s="219" t="str">
        <f>IF(AV179="","",VLOOKUP(AV179,'シフト記号表（勤務時間帯）'!$C$6:$U$35,19,FALSE))</f>
        <v/>
      </c>
      <c r="AW181" s="219" t="str">
        <f>IF(AW179="","",VLOOKUP(AW179,'シフト記号表（勤務時間帯）'!$C$6:$U$35,19,FALSE))</f>
        <v/>
      </c>
      <c r="AX181" s="656">
        <f>IF($BB$3="４週",SUM(S181:AT181),IF($BB$3="暦月",SUM(S181:AW181),""))</f>
        <v>0</v>
      </c>
      <c r="AY181" s="657"/>
      <c r="AZ181" s="658">
        <f>IF($BB$3="４週",AX181/4,IF($BB$3="暦月",'勤務表（職員14～100名用）'!AX181/('勤務表（職員14～100名用）'!#REF!/7),""))</f>
        <v>0</v>
      </c>
      <c r="BA181" s="659"/>
      <c r="BB181" s="702"/>
      <c r="BC181" s="606"/>
      <c r="BD181" s="606"/>
      <c r="BE181" s="606"/>
      <c r="BF181" s="607"/>
    </row>
    <row r="182" spans="2:58" ht="20.25" customHeight="1" x14ac:dyDescent="0.15">
      <c r="B182" s="686">
        <f>B179+1</f>
        <v>55</v>
      </c>
      <c r="C182" s="706"/>
      <c r="D182" s="707"/>
      <c r="E182" s="708"/>
      <c r="F182" s="110"/>
      <c r="G182" s="592"/>
      <c r="H182" s="595"/>
      <c r="I182" s="596"/>
      <c r="J182" s="596"/>
      <c r="K182" s="597"/>
      <c r="L182" s="599"/>
      <c r="M182" s="600"/>
      <c r="N182" s="600"/>
      <c r="O182" s="601"/>
      <c r="P182" s="608" t="s">
        <v>147</v>
      </c>
      <c r="Q182" s="609"/>
      <c r="R182" s="610"/>
      <c r="S182" s="212"/>
      <c r="T182" s="213"/>
      <c r="U182" s="213"/>
      <c r="V182" s="213"/>
      <c r="W182" s="213"/>
      <c r="X182" s="213"/>
      <c r="Y182" s="214"/>
      <c r="Z182" s="212"/>
      <c r="AA182" s="213"/>
      <c r="AB182" s="213"/>
      <c r="AC182" s="213"/>
      <c r="AD182" s="213"/>
      <c r="AE182" s="213"/>
      <c r="AF182" s="214"/>
      <c r="AG182" s="212"/>
      <c r="AH182" s="213"/>
      <c r="AI182" s="213"/>
      <c r="AJ182" s="213"/>
      <c r="AK182" s="213"/>
      <c r="AL182" s="213"/>
      <c r="AM182" s="214"/>
      <c r="AN182" s="212"/>
      <c r="AO182" s="213"/>
      <c r="AP182" s="213"/>
      <c r="AQ182" s="213"/>
      <c r="AR182" s="213"/>
      <c r="AS182" s="213"/>
      <c r="AT182" s="214"/>
      <c r="AU182" s="212"/>
      <c r="AV182" s="213"/>
      <c r="AW182" s="213"/>
      <c r="AX182" s="806"/>
      <c r="AY182" s="807"/>
      <c r="AZ182" s="808"/>
      <c r="BA182" s="809"/>
      <c r="BB182" s="641"/>
      <c r="BC182" s="600"/>
      <c r="BD182" s="600"/>
      <c r="BE182" s="600"/>
      <c r="BF182" s="601"/>
    </row>
    <row r="183" spans="2:58" ht="20.25" customHeight="1" x14ac:dyDescent="0.15">
      <c r="B183" s="686"/>
      <c r="C183" s="706"/>
      <c r="D183" s="707"/>
      <c r="E183" s="708"/>
      <c r="F183" s="102"/>
      <c r="G183" s="593"/>
      <c r="H183" s="598"/>
      <c r="I183" s="596"/>
      <c r="J183" s="596"/>
      <c r="K183" s="597"/>
      <c r="L183" s="602"/>
      <c r="M183" s="603"/>
      <c r="N183" s="603"/>
      <c r="O183" s="604"/>
      <c r="P183" s="646" t="s">
        <v>150</v>
      </c>
      <c r="Q183" s="647"/>
      <c r="R183" s="648"/>
      <c r="S183" s="215" t="str">
        <f>IF(S182="","",VLOOKUP(S182,'シフト記号表（勤務時間帯）'!$C$6:$K$35,9,FALSE))</f>
        <v/>
      </c>
      <c r="T183" s="216" t="str">
        <f>IF(T182="","",VLOOKUP(T182,'シフト記号表（勤務時間帯）'!$C$6:$K$35,9,FALSE))</f>
        <v/>
      </c>
      <c r="U183" s="216" t="str">
        <f>IF(U182="","",VLOOKUP(U182,'シフト記号表（勤務時間帯）'!$C$6:$K$35,9,FALSE))</f>
        <v/>
      </c>
      <c r="V183" s="216" t="str">
        <f>IF(V182="","",VLOOKUP(V182,'シフト記号表（勤務時間帯）'!$C$6:$K$35,9,FALSE))</f>
        <v/>
      </c>
      <c r="W183" s="216" t="str">
        <f>IF(W182="","",VLOOKUP(W182,'シフト記号表（勤務時間帯）'!$C$6:$K$35,9,FALSE))</f>
        <v/>
      </c>
      <c r="X183" s="216" t="str">
        <f>IF(X182="","",VLOOKUP(X182,'シフト記号表（勤務時間帯）'!$C$6:$K$35,9,FALSE))</f>
        <v/>
      </c>
      <c r="Y183" s="217" t="str">
        <f>IF(Y182="","",VLOOKUP(Y182,'シフト記号表（勤務時間帯）'!$C$6:$K$35,9,FALSE))</f>
        <v/>
      </c>
      <c r="Z183" s="215" t="str">
        <f>IF(Z182="","",VLOOKUP(Z182,'シフト記号表（勤務時間帯）'!$C$6:$K$35,9,FALSE))</f>
        <v/>
      </c>
      <c r="AA183" s="216" t="str">
        <f>IF(AA182="","",VLOOKUP(AA182,'シフト記号表（勤務時間帯）'!$C$6:$K$35,9,FALSE))</f>
        <v/>
      </c>
      <c r="AB183" s="216" t="str">
        <f>IF(AB182="","",VLOOKUP(AB182,'シフト記号表（勤務時間帯）'!$C$6:$K$35,9,FALSE))</f>
        <v/>
      </c>
      <c r="AC183" s="216" t="str">
        <f>IF(AC182="","",VLOOKUP(AC182,'シフト記号表（勤務時間帯）'!$C$6:$K$35,9,FALSE))</f>
        <v/>
      </c>
      <c r="AD183" s="216" t="str">
        <f>IF(AD182="","",VLOOKUP(AD182,'シフト記号表（勤務時間帯）'!$C$6:$K$35,9,FALSE))</f>
        <v/>
      </c>
      <c r="AE183" s="216" t="str">
        <f>IF(AE182="","",VLOOKUP(AE182,'シフト記号表（勤務時間帯）'!$C$6:$K$35,9,FALSE))</f>
        <v/>
      </c>
      <c r="AF183" s="217" t="str">
        <f>IF(AF182="","",VLOOKUP(AF182,'シフト記号表（勤務時間帯）'!$C$6:$K$35,9,FALSE))</f>
        <v/>
      </c>
      <c r="AG183" s="215" t="str">
        <f>IF(AG182="","",VLOOKUP(AG182,'シフト記号表（勤務時間帯）'!$C$6:$K$35,9,FALSE))</f>
        <v/>
      </c>
      <c r="AH183" s="216" t="str">
        <f>IF(AH182="","",VLOOKUP(AH182,'シフト記号表（勤務時間帯）'!$C$6:$K$35,9,FALSE))</f>
        <v/>
      </c>
      <c r="AI183" s="216" t="str">
        <f>IF(AI182="","",VLOOKUP(AI182,'シフト記号表（勤務時間帯）'!$C$6:$K$35,9,FALSE))</f>
        <v/>
      </c>
      <c r="AJ183" s="216" t="str">
        <f>IF(AJ182="","",VLOOKUP(AJ182,'シフト記号表（勤務時間帯）'!$C$6:$K$35,9,FALSE))</f>
        <v/>
      </c>
      <c r="AK183" s="216" t="str">
        <f>IF(AK182="","",VLOOKUP(AK182,'シフト記号表（勤務時間帯）'!$C$6:$K$35,9,FALSE))</f>
        <v/>
      </c>
      <c r="AL183" s="216" t="str">
        <f>IF(AL182="","",VLOOKUP(AL182,'シフト記号表（勤務時間帯）'!$C$6:$K$35,9,FALSE))</f>
        <v/>
      </c>
      <c r="AM183" s="217" t="str">
        <f>IF(AM182="","",VLOOKUP(AM182,'シフト記号表（勤務時間帯）'!$C$6:$K$35,9,FALSE))</f>
        <v/>
      </c>
      <c r="AN183" s="215" t="str">
        <f>IF(AN182="","",VLOOKUP(AN182,'シフト記号表（勤務時間帯）'!$C$6:$K$35,9,FALSE))</f>
        <v/>
      </c>
      <c r="AO183" s="216" t="str">
        <f>IF(AO182="","",VLOOKUP(AO182,'シフト記号表（勤務時間帯）'!$C$6:$K$35,9,FALSE))</f>
        <v/>
      </c>
      <c r="AP183" s="216" t="str">
        <f>IF(AP182="","",VLOOKUP(AP182,'シフト記号表（勤務時間帯）'!$C$6:$K$35,9,FALSE))</f>
        <v/>
      </c>
      <c r="AQ183" s="216" t="str">
        <f>IF(AQ182="","",VLOOKUP(AQ182,'シフト記号表（勤務時間帯）'!$C$6:$K$35,9,FALSE))</f>
        <v/>
      </c>
      <c r="AR183" s="216" t="str">
        <f>IF(AR182="","",VLOOKUP(AR182,'シフト記号表（勤務時間帯）'!$C$6:$K$35,9,FALSE))</f>
        <v/>
      </c>
      <c r="AS183" s="216" t="str">
        <f>IF(AS182="","",VLOOKUP(AS182,'シフト記号表（勤務時間帯）'!$C$6:$K$35,9,FALSE))</f>
        <v/>
      </c>
      <c r="AT183" s="217" t="str">
        <f>IF(AT182="","",VLOOKUP(AT182,'シフト記号表（勤務時間帯）'!$C$6:$K$35,9,FALSE))</f>
        <v/>
      </c>
      <c r="AU183" s="215" t="str">
        <f>IF(AU182="","",VLOOKUP(AU182,'シフト記号表（勤務時間帯）'!$C$6:$K$35,9,FALSE))</f>
        <v/>
      </c>
      <c r="AV183" s="216" t="str">
        <f>IF(AV182="","",VLOOKUP(AV182,'シフト記号表（勤務時間帯）'!$C$6:$K$35,9,FALSE))</f>
        <v/>
      </c>
      <c r="AW183" s="216" t="str">
        <f>IF(AW182="","",VLOOKUP(AW182,'シフト記号表（勤務時間帯）'!$C$6:$K$35,9,FALSE))</f>
        <v/>
      </c>
      <c r="AX183" s="649">
        <f>IF($BB$3="４週",SUM(S183:AT183),IF($BB$3="暦月",SUM(S183:AW183),""))</f>
        <v>0</v>
      </c>
      <c r="AY183" s="650"/>
      <c r="AZ183" s="651">
        <f>IF($BB$3="４週",AX183/4,IF($BB$3="暦月",'勤務表（職員14～100名用）'!AX183/('勤務表（職員14～100名用）'!#REF!/7),""))</f>
        <v>0</v>
      </c>
      <c r="BA183" s="652"/>
      <c r="BB183" s="642"/>
      <c r="BC183" s="603"/>
      <c r="BD183" s="603"/>
      <c r="BE183" s="603"/>
      <c r="BF183" s="604"/>
    </row>
    <row r="184" spans="2:58" ht="20.25" customHeight="1" x14ac:dyDescent="0.15">
      <c r="B184" s="686"/>
      <c r="C184" s="709"/>
      <c r="D184" s="710"/>
      <c r="E184" s="711"/>
      <c r="F184" s="221">
        <f>C182</f>
        <v>0</v>
      </c>
      <c r="G184" s="594"/>
      <c r="H184" s="598"/>
      <c r="I184" s="596"/>
      <c r="J184" s="596"/>
      <c r="K184" s="597"/>
      <c r="L184" s="605"/>
      <c r="M184" s="606"/>
      <c r="N184" s="606"/>
      <c r="O184" s="607"/>
      <c r="P184" s="683" t="s">
        <v>151</v>
      </c>
      <c r="Q184" s="684"/>
      <c r="R184" s="685"/>
      <c r="S184" s="218" t="str">
        <f>IF(S182="","",VLOOKUP(S182,'シフト記号表（勤務時間帯）'!$C$6:$U$35,19,FALSE))</f>
        <v/>
      </c>
      <c r="T184" s="219" t="str">
        <f>IF(T182="","",VLOOKUP(T182,'シフト記号表（勤務時間帯）'!$C$6:$U$35,19,FALSE))</f>
        <v/>
      </c>
      <c r="U184" s="219" t="str">
        <f>IF(U182="","",VLOOKUP(U182,'シフト記号表（勤務時間帯）'!$C$6:$U$35,19,FALSE))</f>
        <v/>
      </c>
      <c r="V184" s="219" t="str">
        <f>IF(V182="","",VLOOKUP(V182,'シフト記号表（勤務時間帯）'!$C$6:$U$35,19,FALSE))</f>
        <v/>
      </c>
      <c r="W184" s="219" t="str">
        <f>IF(W182="","",VLOOKUP(W182,'シフト記号表（勤務時間帯）'!$C$6:$U$35,19,FALSE))</f>
        <v/>
      </c>
      <c r="X184" s="219" t="str">
        <f>IF(X182="","",VLOOKUP(X182,'シフト記号表（勤務時間帯）'!$C$6:$U$35,19,FALSE))</f>
        <v/>
      </c>
      <c r="Y184" s="220" t="str">
        <f>IF(Y182="","",VLOOKUP(Y182,'シフト記号表（勤務時間帯）'!$C$6:$U$35,19,FALSE))</f>
        <v/>
      </c>
      <c r="Z184" s="218" t="str">
        <f>IF(Z182="","",VLOOKUP(Z182,'シフト記号表（勤務時間帯）'!$C$6:$U$35,19,FALSE))</f>
        <v/>
      </c>
      <c r="AA184" s="219" t="str">
        <f>IF(AA182="","",VLOOKUP(AA182,'シフト記号表（勤務時間帯）'!$C$6:$U$35,19,FALSE))</f>
        <v/>
      </c>
      <c r="AB184" s="219" t="str">
        <f>IF(AB182="","",VLOOKUP(AB182,'シフト記号表（勤務時間帯）'!$C$6:$U$35,19,FALSE))</f>
        <v/>
      </c>
      <c r="AC184" s="219" t="str">
        <f>IF(AC182="","",VLOOKUP(AC182,'シフト記号表（勤務時間帯）'!$C$6:$U$35,19,FALSE))</f>
        <v/>
      </c>
      <c r="AD184" s="219" t="str">
        <f>IF(AD182="","",VLOOKUP(AD182,'シフト記号表（勤務時間帯）'!$C$6:$U$35,19,FALSE))</f>
        <v/>
      </c>
      <c r="AE184" s="219" t="str">
        <f>IF(AE182="","",VLOOKUP(AE182,'シフト記号表（勤務時間帯）'!$C$6:$U$35,19,FALSE))</f>
        <v/>
      </c>
      <c r="AF184" s="220" t="str">
        <f>IF(AF182="","",VLOOKUP(AF182,'シフト記号表（勤務時間帯）'!$C$6:$U$35,19,FALSE))</f>
        <v/>
      </c>
      <c r="AG184" s="218" t="str">
        <f>IF(AG182="","",VLOOKUP(AG182,'シフト記号表（勤務時間帯）'!$C$6:$U$35,19,FALSE))</f>
        <v/>
      </c>
      <c r="AH184" s="219" t="str">
        <f>IF(AH182="","",VLOOKUP(AH182,'シフト記号表（勤務時間帯）'!$C$6:$U$35,19,FALSE))</f>
        <v/>
      </c>
      <c r="AI184" s="219" t="str">
        <f>IF(AI182="","",VLOOKUP(AI182,'シフト記号表（勤務時間帯）'!$C$6:$U$35,19,FALSE))</f>
        <v/>
      </c>
      <c r="AJ184" s="219" t="str">
        <f>IF(AJ182="","",VLOOKUP(AJ182,'シフト記号表（勤務時間帯）'!$C$6:$U$35,19,FALSE))</f>
        <v/>
      </c>
      <c r="AK184" s="219" t="str">
        <f>IF(AK182="","",VLOOKUP(AK182,'シフト記号表（勤務時間帯）'!$C$6:$U$35,19,FALSE))</f>
        <v/>
      </c>
      <c r="AL184" s="219" t="str">
        <f>IF(AL182="","",VLOOKUP(AL182,'シフト記号表（勤務時間帯）'!$C$6:$U$35,19,FALSE))</f>
        <v/>
      </c>
      <c r="AM184" s="220" t="str">
        <f>IF(AM182="","",VLOOKUP(AM182,'シフト記号表（勤務時間帯）'!$C$6:$U$35,19,FALSE))</f>
        <v/>
      </c>
      <c r="AN184" s="218" t="str">
        <f>IF(AN182="","",VLOOKUP(AN182,'シフト記号表（勤務時間帯）'!$C$6:$U$35,19,FALSE))</f>
        <v/>
      </c>
      <c r="AO184" s="219" t="str">
        <f>IF(AO182="","",VLOOKUP(AO182,'シフト記号表（勤務時間帯）'!$C$6:$U$35,19,FALSE))</f>
        <v/>
      </c>
      <c r="AP184" s="219" t="str">
        <f>IF(AP182="","",VLOOKUP(AP182,'シフト記号表（勤務時間帯）'!$C$6:$U$35,19,FALSE))</f>
        <v/>
      </c>
      <c r="AQ184" s="219" t="str">
        <f>IF(AQ182="","",VLOOKUP(AQ182,'シフト記号表（勤務時間帯）'!$C$6:$U$35,19,FALSE))</f>
        <v/>
      </c>
      <c r="AR184" s="219" t="str">
        <f>IF(AR182="","",VLOOKUP(AR182,'シフト記号表（勤務時間帯）'!$C$6:$U$35,19,FALSE))</f>
        <v/>
      </c>
      <c r="AS184" s="219" t="str">
        <f>IF(AS182="","",VLOOKUP(AS182,'シフト記号表（勤務時間帯）'!$C$6:$U$35,19,FALSE))</f>
        <v/>
      </c>
      <c r="AT184" s="220" t="str">
        <f>IF(AT182="","",VLOOKUP(AT182,'シフト記号表（勤務時間帯）'!$C$6:$U$35,19,FALSE))</f>
        <v/>
      </c>
      <c r="AU184" s="218" t="str">
        <f>IF(AU182="","",VLOOKUP(AU182,'シフト記号表（勤務時間帯）'!$C$6:$U$35,19,FALSE))</f>
        <v/>
      </c>
      <c r="AV184" s="219" t="str">
        <f>IF(AV182="","",VLOOKUP(AV182,'シフト記号表（勤務時間帯）'!$C$6:$U$35,19,FALSE))</f>
        <v/>
      </c>
      <c r="AW184" s="219" t="str">
        <f>IF(AW182="","",VLOOKUP(AW182,'シフト記号表（勤務時間帯）'!$C$6:$U$35,19,FALSE))</f>
        <v/>
      </c>
      <c r="AX184" s="656">
        <f>IF($BB$3="４週",SUM(S184:AT184),IF($BB$3="暦月",SUM(S184:AW184),""))</f>
        <v>0</v>
      </c>
      <c r="AY184" s="657"/>
      <c r="AZ184" s="658">
        <f>IF($BB$3="４週",AX184/4,IF($BB$3="暦月",'勤務表（職員14～100名用）'!AX184/('勤務表（職員14～100名用）'!#REF!/7),""))</f>
        <v>0</v>
      </c>
      <c r="BA184" s="659"/>
      <c r="BB184" s="702"/>
      <c r="BC184" s="606"/>
      <c r="BD184" s="606"/>
      <c r="BE184" s="606"/>
      <c r="BF184" s="607"/>
    </row>
    <row r="185" spans="2:58" ht="20.25" customHeight="1" x14ac:dyDescent="0.15">
      <c r="B185" s="686">
        <f>B182+1</f>
        <v>56</v>
      </c>
      <c r="C185" s="706"/>
      <c r="D185" s="707"/>
      <c r="E185" s="708"/>
      <c r="F185" s="110"/>
      <c r="G185" s="592"/>
      <c r="H185" s="595"/>
      <c r="I185" s="596"/>
      <c r="J185" s="596"/>
      <c r="K185" s="597"/>
      <c r="L185" s="599"/>
      <c r="M185" s="600"/>
      <c r="N185" s="600"/>
      <c r="O185" s="601"/>
      <c r="P185" s="608" t="s">
        <v>147</v>
      </c>
      <c r="Q185" s="609"/>
      <c r="R185" s="610"/>
      <c r="S185" s="212"/>
      <c r="T185" s="213"/>
      <c r="U185" s="213"/>
      <c r="V185" s="213"/>
      <c r="W185" s="213"/>
      <c r="X185" s="213"/>
      <c r="Y185" s="214"/>
      <c r="Z185" s="212"/>
      <c r="AA185" s="213"/>
      <c r="AB185" s="213"/>
      <c r="AC185" s="213"/>
      <c r="AD185" s="213"/>
      <c r="AE185" s="213"/>
      <c r="AF185" s="214"/>
      <c r="AG185" s="212"/>
      <c r="AH185" s="213"/>
      <c r="AI185" s="213"/>
      <c r="AJ185" s="213"/>
      <c r="AK185" s="213"/>
      <c r="AL185" s="213"/>
      <c r="AM185" s="214"/>
      <c r="AN185" s="212"/>
      <c r="AO185" s="213"/>
      <c r="AP185" s="213"/>
      <c r="AQ185" s="213"/>
      <c r="AR185" s="213"/>
      <c r="AS185" s="213"/>
      <c r="AT185" s="214"/>
      <c r="AU185" s="212"/>
      <c r="AV185" s="213"/>
      <c r="AW185" s="213"/>
      <c r="AX185" s="806"/>
      <c r="AY185" s="807"/>
      <c r="AZ185" s="808"/>
      <c r="BA185" s="809"/>
      <c r="BB185" s="641"/>
      <c r="BC185" s="600"/>
      <c r="BD185" s="600"/>
      <c r="BE185" s="600"/>
      <c r="BF185" s="601"/>
    </row>
    <row r="186" spans="2:58" ht="20.25" customHeight="1" x14ac:dyDescent="0.15">
      <c r="B186" s="686"/>
      <c r="C186" s="706"/>
      <c r="D186" s="707"/>
      <c r="E186" s="708"/>
      <c r="F186" s="102"/>
      <c r="G186" s="593"/>
      <c r="H186" s="598"/>
      <c r="I186" s="596"/>
      <c r="J186" s="596"/>
      <c r="K186" s="597"/>
      <c r="L186" s="602"/>
      <c r="M186" s="603"/>
      <c r="N186" s="603"/>
      <c r="O186" s="604"/>
      <c r="P186" s="646" t="s">
        <v>150</v>
      </c>
      <c r="Q186" s="647"/>
      <c r="R186" s="648"/>
      <c r="S186" s="215" t="str">
        <f>IF(S185="","",VLOOKUP(S185,'シフト記号表（勤務時間帯）'!$C$6:$K$35,9,FALSE))</f>
        <v/>
      </c>
      <c r="T186" s="216" t="str">
        <f>IF(T185="","",VLOOKUP(T185,'シフト記号表（勤務時間帯）'!$C$6:$K$35,9,FALSE))</f>
        <v/>
      </c>
      <c r="U186" s="216" t="str">
        <f>IF(U185="","",VLOOKUP(U185,'シフト記号表（勤務時間帯）'!$C$6:$K$35,9,FALSE))</f>
        <v/>
      </c>
      <c r="V186" s="216" t="str">
        <f>IF(V185="","",VLOOKUP(V185,'シフト記号表（勤務時間帯）'!$C$6:$K$35,9,FALSE))</f>
        <v/>
      </c>
      <c r="W186" s="216" t="str">
        <f>IF(W185="","",VLOOKUP(W185,'シフト記号表（勤務時間帯）'!$C$6:$K$35,9,FALSE))</f>
        <v/>
      </c>
      <c r="X186" s="216" t="str">
        <f>IF(X185="","",VLOOKUP(X185,'シフト記号表（勤務時間帯）'!$C$6:$K$35,9,FALSE))</f>
        <v/>
      </c>
      <c r="Y186" s="217" t="str">
        <f>IF(Y185="","",VLOOKUP(Y185,'シフト記号表（勤務時間帯）'!$C$6:$K$35,9,FALSE))</f>
        <v/>
      </c>
      <c r="Z186" s="215" t="str">
        <f>IF(Z185="","",VLOOKUP(Z185,'シフト記号表（勤務時間帯）'!$C$6:$K$35,9,FALSE))</f>
        <v/>
      </c>
      <c r="AA186" s="216" t="str">
        <f>IF(AA185="","",VLOOKUP(AA185,'シフト記号表（勤務時間帯）'!$C$6:$K$35,9,FALSE))</f>
        <v/>
      </c>
      <c r="AB186" s="216" t="str">
        <f>IF(AB185="","",VLOOKUP(AB185,'シフト記号表（勤務時間帯）'!$C$6:$K$35,9,FALSE))</f>
        <v/>
      </c>
      <c r="AC186" s="216" t="str">
        <f>IF(AC185="","",VLOOKUP(AC185,'シフト記号表（勤務時間帯）'!$C$6:$K$35,9,FALSE))</f>
        <v/>
      </c>
      <c r="AD186" s="216" t="str">
        <f>IF(AD185="","",VLOOKUP(AD185,'シフト記号表（勤務時間帯）'!$C$6:$K$35,9,FALSE))</f>
        <v/>
      </c>
      <c r="AE186" s="216" t="str">
        <f>IF(AE185="","",VLOOKUP(AE185,'シフト記号表（勤務時間帯）'!$C$6:$K$35,9,FALSE))</f>
        <v/>
      </c>
      <c r="AF186" s="217" t="str">
        <f>IF(AF185="","",VLOOKUP(AF185,'シフト記号表（勤務時間帯）'!$C$6:$K$35,9,FALSE))</f>
        <v/>
      </c>
      <c r="AG186" s="215" t="str">
        <f>IF(AG185="","",VLOOKUP(AG185,'シフト記号表（勤務時間帯）'!$C$6:$K$35,9,FALSE))</f>
        <v/>
      </c>
      <c r="AH186" s="216" t="str">
        <f>IF(AH185="","",VLOOKUP(AH185,'シフト記号表（勤務時間帯）'!$C$6:$K$35,9,FALSE))</f>
        <v/>
      </c>
      <c r="AI186" s="216" t="str">
        <f>IF(AI185="","",VLOOKUP(AI185,'シフト記号表（勤務時間帯）'!$C$6:$K$35,9,FALSE))</f>
        <v/>
      </c>
      <c r="AJ186" s="216" t="str">
        <f>IF(AJ185="","",VLOOKUP(AJ185,'シフト記号表（勤務時間帯）'!$C$6:$K$35,9,FALSE))</f>
        <v/>
      </c>
      <c r="AK186" s="216" t="str">
        <f>IF(AK185="","",VLOOKUP(AK185,'シフト記号表（勤務時間帯）'!$C$6:$K$35,9,FALSE))</f>
        <v/>
      </c>
      <c r="AL186" s="216" t="str">
        <f>IF(AL185="","",VLOOKUP(AL185,'シフト記号表（勤務時間帯）'!$C$6:$K$35,9,FALSE))</f>
        <v/>
      </c>
      <c r="AM186" s="217" t="str">
        <f>IF(AM185="","",VLOOKUP(AM185,'シフト記号表（勤務時間帯）'!$C$6:$K$35,9,FALSE))</f>
        <v/>
      </c>
      <c r="AN186" s="215" t="str">
        <f>IF(AN185="","",VLOOKUP(AN185,'シフト記号表（勤務時間帯）'!$C$6:$K$35,9,FALSE))</f>
        <v/>
      </c>
      <c r="AO186" s="216" t="str">
        <f>IF(AO185="","",VLOOKUP(AO185,'シフト記号表（勤務時間帯）'!$C$6:$K$35,9,FALSE))</f>
        <v/>
      </c>
      <c r="AP186" s="216" t="str">
        <f>IF(AP185="","",VLOOKUP(AP185,'シフト記号表（勤務時間帯）'!$C$6:$K$35,9,FALSE))</f>
        <v/>
      </c>
      <c r="AQ186" s="216" t="str">
        <f>IF(AQ185="","",VLOOKUP(AQ185,'シフト記号表（勤務時間帯）'!$C$6:$K$35,9,FALSE))</f>
        <v/>
      </c>
      <c r="AR186" s="216" t="str">
        <f>IF(AR185="","",VLOOKUP(AR185,'シフト記号表（勤務時間帯）'!$C$6:$K$35,9,FALSE))</f>
        <v/>
      </c>
      <c r="AS186" s="216" t="str">
        <f>IF(AS185="","",VLOOKUP(AS185,'シフト記号表（勤務時間帯）'!$C$6:$K$35,9,FALSE))</f>
        <v/>
      </c>
      <c r="AT186" s="217" t="str">
        <f>IF(AT185="","",VLOOKUP(AT185,'シフト記号表（勤務時間帯）'!$C$6:$K$35,9,FALSE))</f>
        <v/>
      </c>
      <c r="AU186" s="215" t="str">
        <f>IF(AU185="","",VLOOKUP(AU185,'シフト記号表（勤務時間帯）'!$C$6:$K$35,9,FALSE))</f>
        <v/>
      </c>
      <c r="AV186" s="216" t="str">
        <f>IF(AV185="","",VLOOKUP(AV185,'シフト記号表（勤務時間帯）'!$C$6:$K$35,9,FALSE))</f>
        <v/>
      </c>
      <c r="AW186" s="216" t="str">
        <f>IF(AW185="","",VLOOKUP(AW185,'シフト記号表（勤務時間帯）'!$C$6:$K$35,9,FALSE))</f>
        <v/>
      </c>
      <c r="AX186" s="649">
        <f>IF($BB$3="４週",SUM(S186:AT186),IF($BB$3="暦月",SUM(S186:AW186),""))</f>
        <v>0</v>
      </c>
      <c r="AY186" s="650"/>
      <c r="AZ186" s="651">
        <f>IF($BB$3="４週",AX186/4,IF($BB$3="暦月",'勤務表（職員14～100名用）'!AX186/('勤務表（職員14～100名用）'!#REF!/7),""))</f>
        <v>0</v>
      </c>
      <c r="BA186" s="652"/>
      <c r="BB186" s="642"/>
      <c r="BC186" s="603"/>
      <c r="BD186" s="603"/>
      <c r="BE186" s="603"/>
      <c r="BF186" s="604"/>
    </row>
    <row r="187" spans="2:58" ht="20.25" customHeight="1" x14ac:dyDescent="0.15">
      <c r="B187" s="686"/>
      <c r="C187" s="709"/>
      <c r="D187" s="710"/>
      <c r="E187" s="711"/>
      <c r="F187" s="221">
        <f>C185</f>
        <v>0</v>
      </c>
      <c r="G187" s="594"/>
      <c r="H187" s="598"/>
      <c r="I187" s="596"/>
      <c r="J187" s="596"/>
      <c r="K187" s="597"/>
      <c r="L187" s="605"/>
      <c r="M187" s="606"/>
      <c r="N187" s="606"/>
      <c r="O187" s="607"/>
      <c r="P187" s="683" t="s">
        <v>151</v>
      </c>
      <c r="Q187" s="684"/>
      <c r="R187" s="685"/>
      <c r="S187" s="218" t="str">
        <f>IF(S185="","",VLOOKUP(S185,'シフト記号表（勤務時間帯）'!$C$6:$U$35,19,FALSE))</f>
        <v/>
      </c>
      <c r="T187" s="219" t="str">
        <f>IF(T185="","",VLOOKUP(T185,'シフト記号表（勤務時間帯）'!$C$6:$U$35,19,FALSE))</f>
        <v/>
      </c>
      <c r="U187" s="219" t="str">
        <f>IF(U185="","",VLOOKUP(U185,'シフト記号表（勤務時間帯）'!$C$6:$U$35,19,FALSE))</f>
        <v/>
      </c>
      <c r="V187" s="219" t="str">
        <f>IF(V185="","",VLOOKUP(V185,'シフト記号表（勤務時間帯）'!$C$6:$U$35,19,FALSE))</f>
        <v/>
      </c>
      <c r="W187" s="219" t="str">
        <f>IF(W185="","",VLOOKUP(W185,'シフト記号表（勤務時間帯）'!$C$6:$U$35,19,FALSE))</f>
        <v/>
      </c>
      <c r="X187" s="219" t="str">
        <f>IF(X185="","",VLOOKUP(X185,'シフト記号表（勤務時間帯）'!$C$6:$U$35,19,FALSE))</f>
        <v/>
      </c>
      <c r="Y187" s="220" t="str">
        <f>IF(Y185="","",VLOOKUP(Y185,'シフト記号表（勤務時間帯）'!$C$6:$U$35,19,FALSE))</f>
        <v/>
      </c>
      <c r="Z187" s="218" t="str">
        <f>IF(Z185="","",VLOOKUP(Z185,'シフト記号表（勤務時間帯）'!$C$6:$U$35,19,FALSE))</f>
        <v/>
      </c>
      <c r="AA187" s="219" t="str">
        <f>IF(AA185="","",VLOOKUP(AA185,'シフト記号表（勤務時間帯）'!$C$6:$U$35,19,FALSE))</f>
        <v/>
      </c>
      <c r="AB187" s="219" t="str">
        <f>IF(AB185="","",VLOOKUP(AB185,'シフト記号表（勤務時間帯）'!$C$6:$U$35,19,FALSE))</f>
        <v/>
      </c>
      <c r="AC187" s="219" t="str">
        <f>IF(AC185="","",VLOOKUP(AC185,'シフト記号表（勤務時間帯）'!$C$6:$U$35,19,FALSE))</f>
        <v/>
      </c>
      <c r="AD187" s="219" t="str">
        <f>IF(AD185="","",VLOOKUP(AD185,'シフト記号表（勤務時間帯）'!$C$6:$U$35,19,FALSE))</f>
        <v/>
      </c>
      <c r="AE187" s="219" t="str">
        <f>IF(AE185="","",VLOOKUP(AE185,'シフト記号表（勤務時間帯）'!$C$6:$U$35,19,FALSE))</f>
        <v/>
      </c>
      <c r="AF187" s="220" t="str">
        <f>IF(AF185="","",VLOOKUP(AF185,'シフト記号表（勤務時間帯）'!$C$6:$U$35,19,FALSE))</f>
        <v/>
      </c>
      <c r="AG187" s="218" t="str">
        <f>IF(AG185="","",VLOOKUP(AG185,'シフト記号表（勤務時間帯）'!$C$6:$U$35,19,FALSE))</f>
        <v/>
      </c>
      <c r="AH187" s="219" t="str">
        <f>IF(AH185="","",VLOOKUP(AH185,'シフト記号表（勤務時間帯）'!$C$6:$U$35,19,FALSE))</f>
        <v/>
      </c>
      <c r="AI187" s="219" t="str">
        <f>IF(AI185="","",VLOOKUP(AI185,'シフト記号表（勤務時間帯）'!$C$6:$U$35,19,FALSE))</f>
        <v/>
      </c>
      <c r="AJ187" s="219" t="str">
        <f>IF(AJ185="","",VLOOKUP(AJ185,'シフト記号表（勤務時間帯）'!$C$6:$U$35,19,FALSE))</f>
        <v/>
      </c>
      <c r="AK187" s="219" t="str">
        <f>IF(AK185="","",VLOOKUP(AK185,'シフト記号表（勤務時間帯）'!$C$6:$U$35,19,FALSE))</f>
        <v/>
      </c>
      <c r="AL187" s="219" t="str">
        <f>IF(AL185="","",VLOOKUP(AL185,'シフト記号表（勤務時間帯）'!$C$6:$U$35,19,FALSE))</f>
        <v/>
      </c>
      <c r="AM187" s="220" t="str">
        <f>IF(AM185="","",VLOOKUP(AM185,'シフト記号表（勤務時間帯）'!$C$6:$U$35,19,FALSE))</f>
        <v/>
      </c>
      <c r="AN187" s="218" t="str">
        <f>IF(AN185="","",VLOOKUP(AN185,'シフト記号表（勤務時間帯）'!$C$6:$U$35,19,FALSE))</f>
        <v/>
      </c>
      <c r="AO187" s="219" t="str">
        <f>IF(AO185="","",VLOOKUP(AO185,'シフト記号表（勤務時間帯）'!$C$6:$U$35,19,FALSE))</f>
        <v/>
      </c>
      <c r="AP187" s="219" t="str">
        <f>IF(AP185="","",VLOOKUP(AP185,'シフト記号表（勤務時間帯）'!$C$6:$U$35,19,FALSE))</f>
        <v/>
      </c>
      <c r="AQ187" s="219" t="str">
        <f>IF(AQ185="","",VLOOKUP(AQ185,'シフト記号表（勤務時間帯）'!$C$6:$U$35,19,FALSE))</f>
        <v/>
      </c>
      <c r="AR187" s="219" t="str">
        <f>IF(AR185="","",VLOOKUP(AR185,'シフト記号表（勤務時間帯）'!$C$6:$U$35,19,FALSE))</f>
        <v/>
      </c>
      <c r="AS187" s="219" t="str">
        <f>IF(AS185="","",VLOOKUP(AS185,'シフト記号表（勤務時間帯）'!$C$6:$U$35,19,FALSE))</f>
        <v/>
      </c>
      <c r="AT187" s="220" t="str">
        <f>IF(AT185="","",VLOOKUP(AT185,'シフト記号表（勤務時間帯）'!$C$6:$U$35,19,FALSE))</f>
        <v/>
      </c>
      <c r="AU187" s="218" t="str">
        <f>IF(AU185="","",VLOOKUP(AU185,'シフト記号表（勤務時間帯）'!$C$6:$U$35,19,FALSE))</f>
        <v/>
      </c>
      <c r="AV187" s="219" t="str">
        <f>IF(AV185="","",VLOOKUP(AV185,'シフト記号表（勤務時間帯）'!$C$6:$U$35,19,FALSE))</f>
        <v/>
      </c>
      <c r="AW187" s="219" t="str">
        <f>IF(AW185="","",VLOOKUP(AW185,'シフト記号表（勤務時間帯）'!$C$6:$U$35,19,FALSE))</f>
        <v/>
      </c>
      <c r="AX187" s="656">
        <f>IF($BB$3="４週",SUM(S187:AT187),IF($BB$3="暦月",SUM(S187:AW187),""))</f>
        <v>0</v>
      </c>
      <c r="AY187" s="657"/>
      <c r="AZ187" s="658">
        <f>IF($BB$3="４週",AX187/4,IF($BB$3="暦月",'勤務表（職員14～100名用）'!AX187/('勤務表（職員14～100名用）'!#REF!/7),""))</f>
        <v>0</v>
      </c>
      <c r="BA187" s="659"/>
      <c r="BB187" s="702"/>
      <c r="BC187" s="606"/>
      <c r="BD187" s="606"/>
      <c r="BE187" s="606"/>
      <c r="BF187" s="607"/>
    </row>
    <row r="188" spans="2:58" ht="20.25" customHeight="1" x14ac:dyDescent="0.15">
      <c r="B188" s="686">
        <f>B185+1</f>
        <v>57</v>
      </c>
      <c r="C188" s="706"/>
      <c r="D188" s="707"/>
      <c r="E188" s="708"/>
      <c r="F188" s="110"/>
      <c r="G188" s="592"/>
      <c r="H188" s="595"/>
      <c r="I188" s="596"/>
      <c r="J188" s="596"/>
      <c r="K188" s="597"/>
      <c r="L188" s="599"/>
      <c r="M188" s="600"/>
      <c r="N188" s="600"/>
      <c r="O188" s="601"/>
      <c r="P188" s="608" t="s">
        <v>147</v>
      </c>
      <c r="Q188" s="609"/>
      <c r="R188" s="610"/>
      <c r="S188" s="212"/>
      <c r="T188" s="213"/>
      <c r="U188" s="213"/>
      <c r="V188" s="213"/>
      <c r="W188" s="213"/>
      <c r="X188" s="213"/>
      <c r="Y188" s="214"/>
      <c r="Z188" s="212"/>
      <c r="AA188" s="213"/>
      <c r="AB188" s="213"/>
      <c r="AC188" s="213"/>
      <c r="AD188" s="213"/>
      <c r="AE188" s="213"/>
      <c r="AF188" s="214"/>
      <c r="AG188" s="212"/>
      <c r="AH188" s="213"/>
      <c r="AI188" s="213"/>
      <c r="AJ188" s="213"/>
      <c r="AK188" s="213"/>
      <c r="AL188" s="213"/>
      <c r="AM188" s="214"/>
      <c r="AN188" s="212"/>
      <c r="AO188" s="213"/>
      <c r="AP188" s="213"/>
      <c r="AQ188" s="213"/>
      <c r="AR188" s="213"/>
      <c r="AS188" s="213"/>
      <c r="AT188" s="214"/>
      <c r="AU188" s="212"/>
      <c r="AV188" s="213"/>
      <c r="AW188" s="213"/>
      <c r="AX188" s="806"/>
      <c r="AY188" s="807"/>
      <c r="AZ188" s="808"/>
      <c r="BA188" s="809"/>
      <c r="BB188" s="641"/>
      <c r="BC188" s="600"/>
      <c r="BD188" s="600"/>
      <c r="BE188" s="600"/>
      <c r="BF188" s="601"/>
    </row>
    <row r="189" spans="2:58" ht="20.25" customHeight="1" x14ac:dyDescent="0.15">
      <c r="B189" s="686"/>
      <c r="C189" s="706"/>
      <c r="D189" s="707"/>
      <c r="E189" s="708"/>
      <c r="F189" s="102"/>
      <c r="G189" s="593"/>
      <c r="H189" s="598"/>
      <c r="I189" s="596"/>
      <c r="J189" s="596"/>
      <c r="K189" s="597"/>
      <c r="L189" s="602"/>
      <c r="M189" s="603"/>
      <c r="N189" s="603"/>
      <c r="O189" s="604"/>
      <c r="P189" s="646" t="s">
        <v>150</v>
      </c>
      <c r="Q189" s="647"/>
      <c r="R189" s="648"/>
      <c r="S189" s="215" t="str">
        <f>IF(S188="","",VLOOKUP(S188,'シフト記号表（勤務時間帯）'!$C$6:$K$35,9,FALSE))</f>
        <v/>
      </c>
      <c r="T189" s="216" t="str">
        <f>IF(T188="","",VLOOKUP(T188,'シフト記号表（勤務時間帯）'!$C$6:$K$35,9,FALSE))</f>
        <v/>
      </c>
      <c r="U189" s="216" t="str">
        <f>IF(U188="","",VLOOKUP(U188,'シフト記号表（勤務時間帯）'!$C$6:$K$35,9,FALSE))</f>
        <v/>
      </c>
      <c r="V189" s="216" t="str">
        <f>IF(V188="","",VLOOKUP(V188,'シフト記号表（勤務時間帯）'!$C$6:$K$35,9,FALSE))</f>
        <v/>
      </c>
      <c r="W189" s="216" t="str">
        <f>IF(W188="","",VLOOKUP(W188,'シフト記号表（勤務時間帯）'!$C$6:$K$35,9,FALSE))</f>
        <v/>
      </c>
      <c r="X189" s="216" t="str">
        <f>IF(X188="","",VLOOKUP(X188,'シフト記号表（勤務時間帯）'!$C$6:$K$35,9,FALSE))</f>
        <v/>
      </c>
      <c r="Y189" s="217" t="str">
        <f>IF(Y188="","",VLOOKUP(Y188,'シフト記号表（勤務時間帯）'!$C$6:$K$35,9,FALSE))</f>
        <v/>
      </c>
      <c r="Z189" s="215" t="str">
        <f>IF(Z188="","",VLOOKUP(Z188,'シフト記号表（勤務時間帯）'!$C$6:$K$35,9,FALSE))</f>
        <v/>
      </c>
      <c r="AA189" s="216" t="str">
        <f>IF(AA188="","",VLOOKUP(AA188,'シフト記号表（勤務時間帯）'!$C$6:$K$35,9,FALSE))</f>
        <v/>
      </c>
      <c r="AB189" s="216" t="str">
        <f>IF(AB188="","",VLOOKUP(AB188,'シフト記号表（勤務時間帯）'!$C$6:$K$35,9,FALSE))</f>
        <v/>
      </c>
      <c r="AC189" s="216" t="str">
        <f>IF(AC188="","",VLOOKUP(AC188,'シフト記号表（勤務時間帯）'!$C$6:$K$35,9,FALSE))</f>
        <v/>
      </c>
      <c r="AD189" s="216" t="str">
        <f>IF(AD188="","",VLOOKUP(AD188,'シフト記号表（勤務時間帯）'!$C$6:$K$35,9,FALSE))</f>
        <v/>
      </c>
      <c r="AE189" s="216" t="str">
        <f>IF(AE188="","",VLOOKUP(AE188,'シフト記号表（勤務時間帯）'!$C$6:$K$35,9,FALSE))</f>
        <v/>
      </c>
      <c r="AF189" s="217" t="str">
        <f>IF(AF188="","",VLOOKUP(AF188,'シフト記号表（勤務時間帯）'!$C$6:$K$35,9,FALSE))</f>
        <v/>
      </c>
      <c r="AG189" s="215" t="str">
        <f>IF(AG188="","",VLOOKUP(AG188,'シフト記号表（勤務時間帯）'!$C$6:$K$35,9,FALSE))</f>
        <v/>
      </c>
      <c r="AH189" s="216" t="str">
        <f>IF(AH188="","",VLOOKUP(AH188,'シフト記号表（勤務時間帯）'!$C$6:$K$35,9,FALSE))</f>
        <v/>
      </c>
      <c r="AI189" s="216" t="str">
        <f>IF(AI188="","",VLOOKUP(AI188,'シフト記号表（勤務時間帯）'!$C$6:$K$35,9,FALSE))</f>
        <v/>
      </c>
      <c r="AJ189" s="216" t="str">
        <f>IF(AJ188="","",VLOOKUP(AJ188,'シフト記号表（勤務時間帯）'!$C$6:$K$35,9,FALSE))</f>
        <v/>
      </c>
      <c r="AK189" s="216" t="str">
        <f>IF(AK188="","",VLOOKUP(AK188,'シフト記号表（勤務時間帯）'!$C$6:$K$35,9,FALSE))</f>
        <v/>
      </c>
      <c r="AL189" s="216" t="str">
        <f>IF(AL188="","",VLOOKUP(AL188,'シフト記号表（勤務時間帯）'!$C$6:$K$35,9,FALSE))</f>
        <v/>
      </c>
      <c r="AM189" s="217" t="str">
        <f>IF(AM188="","",VLOOKUP(AM188,'シフト記号表（勤務時間帯）'!$C$6:$K$35,9,FALSE))</f>
        <v/>
      </c>
      <c r="AN189" s="215" t="str">
        <f>IF(AN188="","",VLOOKUP(AN188,'シフト記号表（勤務時間帯）'!$C$6:$K$35,9,FALSE))</f>
        <v/>
      </c>
      <c r="AO189" s="216" t="str">
        <f>IF(AO188="","",VLOOKUP(AO188,'シフト記号表（勤務時間帯）'!$C$6:$K$35,9,FALSE))</f>
        <v/>
      </c>
      <c r="AP189" s="216" t="str">
        <f>IF(AP188="","",VLOOKUP(AP188,'シフト記号表（勤務時間帯）'!$C$6:$K$35,9,FALSE))</f>
        <v/>
      </c>
      <c r="AQ189" s="216" t="str">
        <f>IF(AQ188="","",VLOOKUP(AQ188,'シフト記号表（勤務時間帯）'!$C$6:$K$35,9,FALSE))</f>
        <v/>
      </c>
      <c r="AR189" s="216" t="str">
        <f>IF(AR188="","",VLOOKUP(AR188,'シフト記号表（勤務時間帯）'!$C$6:$K$35,9,FALSE))</f>
        <v/>
      </c>
      <c r="AS189" s="216" t="str">
        <f>IF(AS188="","",VLOOKUP(AS188,'シフト記号表（勤務時間帯）'!$C$6:$K$35,9,FALSE))</f>
        <v/>
      </c>
      <c r="AT189" s="217" t="str">
        <f>IF(AT188="","",VLOOKUP(AT188,'シフト記号表（勤務時間帯）'!$C$6:$K$35,9,FALSE))</f>
        <v/>
      </c>
      <c r="AU189" s="215" t="str">
        <f>IF(AU188="","",VLOOKUP(AU188,'シフト記号表（勤務時間帯）'!$C$6:$K$35,9,FALSE))</f>
        <v/>
      </c>
      <c r="AV189" s="216" t="str">
        <f>IF(AV188="","",VLOOKUP(AV188,'シフト記号表（勤務時間帯）'!$C$6:$K$35,9,FALSE))</f>
        <v/>
      </c>
      <c r="AW189" s="216" t="str">
        <f>IF(AW188="","",VLOOKUP(AW188,'シフト記号表（勤務時間帯）'!$C$6:$K$35,9,FALSE))</f>
        <v/>
      </c>
      <c r="AX189" s="649">
        <f>IF($BB$3="４週",SUM(S189:AT189),IF($BB$3="暦月",SUM(S189:AW189),""))</f>
        <v>0</v>
      </c>
      <c r="AY189" s="650"/>
      <c r="AZ189" s="651">
        <f>IF($BB$3="４週",AX189/4,IF($BB$3="暦月",'勤務表（職員14～100名用）'!AX189/('勤務表（職員14～100名用）'!#REF!/7),""))</f>
        <v>0</v>
      </c>
      <c r="BA189" s="652"/>
      <c r="BB189" s="642"/>
      <c r="BC189" s="603"/>
      <c r="BD189" s="603"/>
      <c r="BE189" s="603"/>
      <c r="BF189" s="604"/>
    </row>
    <row r="190" spans="2:58" ht="20.25" customHeight="1" x14ac:dyDescent="0.15">
      <c r="B190" s="686"/>
      <c r="C190" s="709"/>
      <c r="D190" s="710"/>
      <c r="E190" s="711"/>
      <c r="F190" s="221">
        <f>C188</f>
        <v>0</v>
      </c>
      <c r="G190" s="594"/>
      <c r="H190" s="598"/>
      <c r="I190" s="596"/>
      <c r="J190" s="596"/>
      <c r="K190" s="597"/>
      <c r="L190" s="605"/>
      <c r="M190" s="606"/>
      <c r="N190" s="606"/>
      <c r="O190" s="607"/>
      <c r="P190" s="683" t="s">
        <v>151</v>
      </c>
      <c r="Q190" s="684"/>
      <c r="R190" s="685"/>
      <c r="S190" s="218" t="str">
        <f>IF(S188="","",VLOOKUP(S188,'シフト記号表（勤務時間帯）'!$C$6:$U$35,19,FALSE))</f>
        <v/>
      </c>
      <c r="T190" s="219" t="str">
        <f>IF(T188="","",VLOOKUP(T188,'シフト記号表（勤務時間帯）'!$C$6:$U$35,19,FALSE))</f>
        <v/>
      </c>
      <c r="U190" s="219" t="str">
        <f>IF(U188="","",VLOOKUP(U188,'シフト記号表（勤務時間帯）'!$C$6:$U$35,19,FALSE))</f>
        <v/>
      </c>
      <c r="V190" s="219" t="str">
        <f>IF(V188="","",VLOOKUP(V188,'シフト記号表（勤務時間帯）'!$C$6:$U$35,19,FALSE))</f>
        <v/>
      </c>
      <c r="W190" s="219" t="str">
        <f>IF(W188="","",VLOOKUP(W188,'シフト記号表（勤務時間帯）'!$C$6:$U$35,19,FALSE))</f>
        <v/>
      </c>
      <c r="X190" s="219" t="str">
        <f>IF(X188="","",VLOOKUP(X188,'シフト記号表（勤務時間帯）'!$C$6:$U$35,19,FALSE))</f>
        <v/>
      </c>
      <c r="Y190" s="220" t="str">
        <f>IF(Y188="","",VLOOKUP(Y188,'シフト記号表（勤務時間帯）'!$C$6:$U$35,19,FALSE))</f>
        <v/>
      </c>
      <c r="Z190" s="218" t="str">
        <f>IF(Z188="","",VLOOKUP(Z188,'シフト記号表（勤務時間帯）'!$C$6:$U$35,19,FALSE))</f>
        <v/>
      </c>
      <c r="AA190" s="219" t="str">
        <f>IF(AA188="","",VLOOKUP(AA188,'シフト記号表（勤務時間帯）'!$C$6:$U$35,19,FALSE))</f>
        <v/>
      </c>
      <c r="AB190" s="219" t="str">
        <f>IF(AB188="","",VLOOKUP(AB188,'シフト記号表（勤務時間帯）'!$C$6:$U$35,19,FALSE))</f>
        <v/>
      </c>
      <c r="AC190" s="219" t="str">
        <f>IF(AC188="","",VLOOKUP(AC188,'シフト記号表（勤務時間帯）'!$C$6:$U$35,19,FALSE))</f>
        <v/>
      </c>
      <c r="AD190" s="219" t="str">
        <f>IF(AD188="","",VLOOKUP(AD188,'シフト記号表（勤務時間帯）'!$C$6:$U$35,19,FALSE))</f>
        <v/>
      </c>
      <c r="AE190" s="219" t="str">
        <f>IF(AE188="","",VLOOKUP(AE188,'シフト記号表（勤務時間帯）'!$C$6:$U$35,19,FALSE))</f>
        <v/>
      </c>
      <c r="AF190" s="220" t="str">
        <f>IF(AF188="","",VLOOKUP(AF188,'シフト記号表（勤務時間帯）'!$C$6:$U$35,19,FALSE))</f>
        <v/>
      </c>
      <c r="AG190" s="218" t="str">
        <f>IF(AG188="","",VLOOKUP(AG188,'シフト記号表（勤務時間帯）'!$C$6:$U$35,19,FALSE))</f>
        <v/>
      </c>
      <c r="AH190" s="219" t="str">
        <f>IF(AH188="","",VLOOKUP(AH188,'シフト記号表（勤務時間帯）'!$C$6:$U$35,19,FALSE))</f>
        <v/>
      </c>
      <c r="AI190" s="219" t="str">
        <f>IF(AI188="","",VLOOKUP(AI188,'シフト記号表（勤務時間帯）'!$C$6:$U$35,19,FALSE))</f>
        <v/>
      </c>
      <c r="AJ190" s="219" t="str">
        <f>IF(AJ188="","",VLOOKUP(AJ188,'シフト記号表（勤務時間帯）'!$C$6:$U$35,19,FALSE))</f>
        <v/>
      </c>
      <c r="AK190" s="219" t="str">
        <f>IF(AK188="","",VLOOKUP(AK188,'シフト記号表（勤務時間帯）'!$C$6:$U$35,19,FALSE))</f>
        <v/>
      </c>
      <c r="AL190" s="219" t="str">
        <f>IF(AL188="","",VLOOKUP(AL188,'シフト記号表（勤務時間帯）'!$C$6:$U$35,19,FALSE))</f>
        <v/>
      </c>
      <c r="AM190" s="220" t="str">
        <f>IF(AM188="","",VLOOKUP(AM188,'シフト記号表（勤務時間帯）'!$C$6:$U$35,19,FALSE))</f>
        <v/>
      </c>
      <c r="AN190" s="218" t="str">
        <f>IF(AN188="","",VLOOKUP(AN188,'シフト記号表（勤務時間帯）'!$C$6:$U$35,19,FALSE))</f>
        <v/>
      </c>
      <c r="AO190" s="219" t="str">
        <f>IF(AO188="","",VLOOKUP(AO188,'シフト記号表（勤務時間帯）'!$C$6:$U$35,19,FALSE))</f>
        <v/>
      </c>
      <c r="AP190" s="219" t="str">
        <f>IF(AP188="","",VLOOKUP(AP188,'シフト記号表（勤務時間帯）'!$C$6:$U$35,19,FALSE))</f>
        <v/>
      </c>
      <c r="AQ190" s="219" t="str">
        <f>IF(AQ188="","",VLOOKUP(AQ188,'シフト記号表（勤務時間帯）'!$C$6:$U$35,19,FALSE))</f>
        <v/>
      </c>
      <c r="AR190" s="219" t="str">
        <f>IF(AR188="","",VLOOKUP(AR188,'シフト記号表（勤務時間帯）'!$C$6:$U$35,19,FALSE))</f>
        <v/>
      </c>
      <c r="AS190" s="219" t="str">
        <f>IF(AS188="","",VLOOKUP(AS188,'シフト記号表（勤務時間帯）'!$C$6:$U$35,19,FALSE))</f>
        <v/>
      </c>
      <c r="AT190" s="220" t="str">
        <f>IF(AT188="","",VLOOKUP(AT188,'シフト記号表（勤務時間帯）'!$C$6:$U$35,19,FALSE))</f>
        <v/>
      </c>
      <c r="AU190" s="218" t="str">
        <f>IF(AU188="","",VLOOKUP(AU188,'シフト記号表（勤務時間帯）'!$C$6:$U$35,19,FALSE))</f>
        <v/>
      </c>
      <c r="AV190" s="219" t="str">
        <f>IF(AV188="","",VLOOKUP(AV188,'シフト記号表（勤務時間帯）'!$C$6:$U$35,19,FALSE))</f>
        <v/>
      </c>
      <c r="AW190" s="219" t="str">
        <f>IF(AW188="","",VLOOKUP(AW188,'シフト記号表（勤務時間帯）'!$C$6:$U$35,19,FALSE))</f>
        <v/>
      </c>
      <c r="AX190" s="656">
        <f>IF($BB$3="４週",SUM(S190:AT190),IF($BB$3="暦月",SUM(S190:AW190),""))</f>
        <v>0</v>
      </c>
      <c r="AY190" s="657"/>
      <c r="AZ190" s="658">
        <f>IF($BB$3="４週",AX190/4,IF($BB$3="暦月",'勤務表（職員14～100名用）'!AX190/('勤務表（職員14～100名用）'!#REF!/7),""))</f>
        <v>0</v>
      </c>
      <c r="BA190" s="659"/>
      <c r="BB190" s="702"/>
      <c r="BC190" s="606"/>
      <c r="BD190" s="606"/>
      <c r="BE190" s="606"/>
      <c r="BF190" s="607"/>
    </row>
    <row r="191" spans="2:58" ht="20.25" customHeight="1" x14ac:dyDescent="0.15">
      <c r="B191" s="686">
        <f>B188+1</f>
        <v>58</v>
      </c>
      <c r="C191" s="706"/>
      <c r="D191" s="707"/>
      <c r="E191" s="708"/>
      <c r="F191" s="110"/>
      <c r="G191" s="592"/>
      <c r="H191" s="595"/>
      <c r="I191" s="596"/>
      <c r="J191" s="596"/>
      <c r="K191" s="597"/>
      <c r="L191" s="599"/>
      <c r="M191" s="600"/>
      <c r="N191" s="600"/>
      <c r="O191" s="601"/>
      <c r="P191" s="608" t="s">
        <v>147</v>
      </c>
      <c r="Q191" s="609"/>
      <c r="R191" s="610"/>
      <c r="S191" s="212"/>
      <c r="T191" s="213"/>
      <c r="U191" s="213"/>
      <c r="V191" s="213"/>
      <c r="W191" s="213"/>
      <c r="X191" s="213"/>
      <c r="Y191" s="214"/>
      <c r="Z191" s="212"/>
      <c r="AA191" s="213"/>
      <c r="AB191" s="213"/>
      <c r="AC191" s="213"/>
      <c r="AD191" s="213"/>
      <c r="AE191" s="213"/>
      <c r="AF191" s="214"/>
      <c r="AG191" s="212"/>
      <c r="AH191" s="213"/>
      <c r="AI191" s="213"/>
      <c r="AJ191" s="213"/>
      <c r="AK191" s="213"/>
      <c r="AL191" s="213"/>
      <c r="AM191" s="214"/>
      <c r="AN191" s="212"/>
      <c r="AO191" s="213"/>
      <c r="AP191" s="213"/>
      <c r="AQ191" s="213"/>
      <c r="AR191" s="213"/>
      <c r="AS191" s="213"/>
      <c r="AT191" s="214"/>
      <c r="AU191" s="212"/>
      <c r="AV191" s="213"/>
      <c r="AW191" s="213"/>
      <c r="AX191" s="806"/>
      <c r="AY191" s="807"/>
      <c r="AZ191" s="808"/>
      <c r="BA191" s="809"/>
      <c r="BB191" s="641"/>
      <c r="BC191" s="600"/>
      <c r="BD191" s="600"/>
      <c r="BE191" s="600"/>
      <c r="BF191" s="601"/>
    </row>
    <row r="192" spans="2:58" ht="20.25" customHeight="1" x14ac:dyDescent="0.15">
      <c r="B192" s="686"/>
      <c r="C192" s="706"/>
      <c r="D192" s="707"/>
      <c r="E192" s="708"/>
      <c r="F192" s="102"/>
      <c r="G192" s="593"/>
      <c r="H192" s="598"/>
      <c r="I192" s="596"/>
      <c r="J192" s="596"/>
      <c r="K192" s="597"/>
      <c r="L192" s="602"/>
      <c r="M192" s="603"/>
      <c r="N192" s="603"/>
      <c r="O192" s="604"/>
      <c r="P192" s="646" t="s">
        <v>150</v>
      </c>
      <c r="Q192" s="647"/>
      <c r="R192" s="648"/>
      <c r="S192" s="215" t="str">
        <f>IF(S191="","",VLOOKUP(S191,'シフト記号表（勤務時間帯）'!$C$6:$K$35,9,FALSE))</f>
        <v/>
      </c>
      <c r="T192" s="216" t="str">
        <f>IF(T191="","",VLOOKUP(T191,'シフト記号表（勤務時間帯）'!$C$6:$K$35,9,FALSE))</f>
        <v/>
      </c>
      <c r="U192" s="216" t="str">
        <f>IF(U191="","",VLOOKUP(U191,'シフト記号表（勤務時間帯）'!$C$6:$K$35,9,FALSE))</f>
        <v/>
      </c>
      <c r="V192" s="216" t="str">
        <f>IF(V191="","",VLOOKUP(V191,'シフト記号表（勤務時間帯）'!$C$6:$K$35,9,FALSE))</f>
        <v/>
      </c>
      <c r="W192" s="216" t="str">
        <f>IF(W191="","",VLOOKUP(W191,'シフト記号表（勤務時間帯）'!$C$6:$K$35,9,FALSE))</f>
        <v/>
      </c>
      <c r="X192" s="216" t="str">
        <f>IF(X191="","",VLOOKUP(X191,'シフト記号表（勤務時間帯）'!$C$6:$K$35,9,FALSE))</f>
        <v/>
      </c>
      <c r="Y192" s="217" t="str">
        <f>IF(Y191="","",VLOOKUP(Y191,'シフト記号表（勤務時間帯）'!$C$6:$K$35,9,FALSE))</f>
        <v/>
      </c>
      <c r="Z192" s="215" t="str">
        <f>IF(Z191="","",VLOOKUP(Z191,'シフト記号表（勤務時間帯）'!$C$6:$K$35,9,FALSE))</f>
        <v/>
      </c>
      <c r="AA192" s="216" t="str">
        <f>IF(AA191="","",VLOOKUP(AA191,'シフト記号表（勤務時間帯）'!$C$6:$K$35,9,FALSE))</f>
        <v/>
      </c>
      <c r="AB192" s="216" t="str">
        <f>IF(AB191="","",VLOOKUP(AB191,'シフト記号表（勤務時間帯）'!$C$6:$K$35,9,FALSE))</f>
        <v/>
      </c>
      <c r="AC192" s="216" t="str">
        <f>IF(AC191="","",VLOOKUP(AC191,'シフト記号表（勤務時間帯）'!$C$6:$K$35,9,FALSE))</f>
        <v/>
      </c>
      <c r="AD192" s="216" t="str">
        <f>IF(AD191="","",VLOOKUP(AD191,'シフト記号表（勤務時間帯）'!$C$6:$K$35,9,FALSE))</f>
        <v/>
      </c>
      <c r="AE192" s="216" t="str">
        <f>IF(AE191="","",VLOOKUP(AE191,'シフト記号表（勤務時間帯）'!$C$6:$K$35,9,FALSE))</f>
        <v/>
      </c>
      <c r="AF192" s="217" t="str">
        <f>IF(AF191="","",VLOOKUP(AF191,'シフト記号表（勤務時間帯）'!$C$6:$K$35,9,FALSE))</f>
        <v/>
      </c>
      <c r="AG192" s="215" t="str">
        <f>IF(AG191="","",VLOOKUP(AG191,'シフト記号表（勤務時間帯）'!$C$6:$K$35,9,FALSE))</f>
        <v/>
      </c>
      <c r="AH192" s="216" t="str">
        <f>IF(AH191="","",VLOOKUP(AH191,'シフト記号表（勤務時間帯）'!$C$6:$K$35,9,FALSE))</f>
        <v/>
      </c>
      <c r="AI192" s="216" t="str">
        <f>IF(AI191="","",VLOOKUP(AI191,'シフト記号表（勤務時間帯）'!$C$6:$K$35,9,FALSE))</f>
        <v/>
      </c>
      <c r="AJ192" s="216" t="str">
        <f>IF(AJ191="","",VLOOKUP(AJ191,'シフト記号表（勤務時間帯）'!$C$6:$K$35,9,FALSE))</f>
        <v/>
      </c>
      <c r="AK192" s="216" t="str">
        <f>IF(AK191="","",VLOOKUP(AK191,'シフト記号表（勤務時間帯）'!$C$6:$K$35,9,FALSE))</f>
        <v/>
      </c>
      <c r="AL192" s="216" t="str">
        <f>IF(AL191="","",VLOOKUP(AL191,'シフト記号表（勤務時間帯）'!$C$6:$K$35,9,FALSE))</f>
        <v/>
      </c>
      <c r="AM192" s="217" t="str">
        <f>IF(AM191="","",VLOOKUP(AM191,'シフト記号表（勤務時間帯）'!$C$6:$K$35,9,FALSE))</f>
        <v/>
      </c>
      <c r="AN192" s="215" t="str">
        <f>IF(AN191="","",VLOOKUP(AN191,'シフト記号表（勤務時間帯）'!$C$6:$K$35,9,FALSE))</f>
        <v/>
      </c>
      <c r="AO192" s="216" t="str">
        <f>IF(AO191="","",VLOOKUP(AO191,'シフト記号表（勤務時間帯）'!$C$6:$K$35,9,FALSE))</f>
        <v/>
      </c>
      <c r="AP192" s="216" t="str">
        <f>IF(AP191="","",VLOOKUP(AP191,'シフト記号表（勤務時間帯）'!$C$6:$K$35,9,FALSE))</f>
        <v/>
      </c>
      <c r="AQ192" s="216" t="str">
        <f>IF(AQ191="","",VLOOKUP(AQ191,'シフト記号表（勤務時間帯）'!$C$6:$K$35,9,FALSE))</f>
        <v/>
      </c>
      <c r="AR192" s="216" t="str">
        <f>IF(AR191="","",VLOOKUP(AR191,'シフト記号表（勤務時間帯）'!$C$6:$K$35,9,FALSE))</f>
        <v/>
      </c>
      <c r="AS192" s="216" t="str">
        <f>IF(AS191="","",VLOOKUP(AS191,'シフト記号表（勤務時間帯）'!$C$6:$K$35,9,FALSE))</f>
        <v/>
      </c>
      <c r="AT192" s="217" t="str">
        <f>IF(AT191="","",VLOOKUP(AT191,'シフト記号表（勤務時間帯）'!$C$6:$K$35,9,FALSE))</f>
        <v/>
      </c>
      <c r="AU192" s="215" t="str">
        <f>IF(AU191="","",VLOOKUP(AU191,'シフト記号表（勤務時間帯）'!$C$6:$K$35,9,FALSE))</f>
        <v/>
      </c>
      <c r="AV192" s="216" t="str">
        <f>IF(AV191="","",VLOOKUP(AV191,'シフト記号表（勤務時間帯）'!$C$6:$K$35,9,FALSE))</f>
        <v/>
      </c>
      <c r="AW192" s="216" t="str">
        <f>IF(AW191="","",VLOOKUP(AW191,'シフト記号表（勤務時間帯）'!$C$6:$K$35,9,FALSE))</f>
        <v/>
      </c>
      <c r="AX192" s="649">
        <f>IF($BB$3="４週",SUM(S192:AT192),IF($BB$3="暦月",SUM(S192:AW192),""))</f>
        <v>0</v>
      </c>
      <c r="AY192" s="650"/>
      <c r="AZ192" s="651">
        <f>IF($BB$3="４週",AX192/4,IF($BB$3="暦月",'勤務表（職員14～100名用）'!AX192/('勤務表（職員14～100名用）'!#REF!/7),""))</f>
        <v>0</v>
      </c>
      <c r="BA192" s="652"/>
      <c r="BB192" s="642"/>
      <c r="BC192" s="603"/>
      <c r="BD192" s="603"/>
      <c r="BE192" s="603"/>
      <c r="BF192" s="604"/>
    </row>
    <row r="193" spans="2:58" ht="20.25" customHeight="1" x14ac:dyDescent="0.15">
      <c r="B193" s="686"/>
      <c r="C193" s="709"/>
      <c r="D193" s="710"/>
      <c r="E193" s="711"/>
      <c r="F193" s="221">
        <f>C191</f>
        <v>0</v>
      </c>
      <c r="G193" s="594"/>
      <c r="H193" s="598"/>
      <c r="I193" s="596"/>
      <c r="J193" s="596"/>
      <c r="K193" s="597"/>
      <c r="L193" s="605"/>
      <c r="M193" s="606"/>
      <c r="N193" s="606"/>
      <c r="O193" s="607"/>
      <c r="P193" s="683" t="s">
        <v>151</v>
      </c>
      <c r="Q193" s="684"/>
      <c r="R193" s="685"/>
      <c r="S193" s="218" t="str">
        <f>IF(S191="","",VLOOKUP(S191,'シフト記号表（勤務時間帯）'!$C$6:$U$35,19,FALSE))</f>
        <v/>
      </c>
      <c r="T193" s="219" t="str">
        <f>IF(T191="","",VLOOKUP(T191,'シフト記号表（勤務時間帯）'!$C$6:$U$35,19,FALSE))</f>
        <v/>
      </c>
      <c r="U193" s="219" t="str">
        <f>IF(U191="","",VLOOKUP(U191,'シフト記号表（勤務時間帯）'!$C$6:$U$35,19,FALSE))</f>
        <v/>
      </c>
      <c r="V193" s="219" t="str">
        <f>IF(V191="","",VLOOKUP(V191,'シフト記号表（勤務時間帯）'!$C$6:$U$35,19,FALSE))</f>
        <v/>
      </c>
      <c r="W193" s="219" t="str">
        <f>IF(W191="","",VLOOKUP(W191,'シフト記号表（勤務時間帯）'!$C$6:$U$35,19,FALSE))</f>
        <v/>
      </c>
      <c r="X193" s="219" t="str">
        <f>IF(X191="","",VLOOKUP(X191,'シフト記号表（勤務時間帯）'!$C$6:$U$35,19,FALSE))</f>
        <v/>
      </c>
      <c r="Y193" s="220" t="str">
        <f>IF(Y191="","",VLOOKUP(Y191,'シフト記号表（勤務時間帯）'!$C$6:$U$35,19,FALSE))</f>
        <v/>
      </c>
      <c r="Z193" s="218" t="str">
        <f>IF(Z191="","",VLOOKUP(Z191,'シフト記号表（勤務時間帯）'!$C$6:$U$35,19,FALSE))</f>
        <v/>
      </c>
      <c r="AA193" s="219" t="str">
        <f>IF(AA191="","",VLOOKUP(AA191,'シフト記号表（勤務時間帯）'!$C$6:$U$35,19,FALSE))</f>
        <v/>
      </c>
      <c r="AB193" s="219" t="str">
        <f>IF(AB191="","",VLOOKUP(AB191,'シフト記号表（勤務時間帯）'!$C$6:$U$35,19,FALSE))</f>
        <v/>
      </c>
      <c r="AC193" s="219" t="str">
        <f>IF(AC191="","",VLOOKUP(AC191,'シフト記号表（勤務時間帯）'!$C$6:$U$35,19,FALSE))</f>
        <v/>
      </c>
      <c r="AD193" s="219" t="str">
        <f>IF(AD191="","",VLOOKUP(AD191,'シフト記号表（勤務時間帯）'!$C$6:$U$35,19,FALSE))</f>
        <v/>
      </c>
      <c r="AE193" s="219" t="str">
        <f>IF(AE191="","",VLOOKUP(AE191,'シフト記号表（勤務時間帯）'!$C$6:$U$35,19,FALSE))</f>
        <v/>
      </c>
      <c r="AF193" s="220" t="str">
        <f>IF(AF191="","",VLOOKUP(AF191,'シフト記号表（勤務時間帯）'!$C$6:$U$35,19,FALSE))</f>
        <v/>
      </c>
      <c r="AG193" s="218" t="str">
        <f>IF(AG191="","",VLOOKUP(AG191,'シフト記号表（勤務時間帯）'!$C$6:$U$35,19,FALSE))</f>
        <v/>
      </c>
      <c r="AH193" s="219" t="str">
        <f>IF(AH191="","",VLOOKUP(AH191,'シフト記号表（勤務時間帯）'!$C$6:$U$35,19,FALSE))</f>
        <v/>
      </c>
      <c r="AI193" s="219" t="str">
        <f>IF(AI191="","",VLOOKUP(AI191,'シフト記号表（勤務時間帯）'!$C$6:$U$35,19,FALSE))</f>
        <v/>
      </c>
      <c r="AJ193" s="219" t="str">
        <f>IF(AJ191="","",VLOOKUP(AJ191,'シフト記号表（勤務時間帯）'!$C$6:$U$35,19,FALSE))</f>
        <v/>
      </c>
      <c r="AK193" s="219" t="str">
        <f>IF(AK191="","",VLOOKUP(AK191,'シフト記号表（勤務時間帯）'!$C$6:$U$35,19,FALSE))</f>
        <v/>
      </c>
      <c r="AL193" s="219" t="str">
        <f>IF(AL191="","",VLOOKUP(AL191,'シフト記号表（勤務時間帯）'!$C$6:$U$35,19,FALSE))</f>
        <v/>
      </c>
      <c r="AM193" s="220" t="str">
        <f>IF(AM191="","",VLOOKUP(AM191,'シフト記号表（勤務時間帯）'!$C$6:$U$35,19,FALSE))</f>
        <v/>
      </c>
      <c r="AN193" s="218" t="str">
        <f>IF(AN191="","",VLOOKUP(AN191,'シフト記号表（勤務時間帯）'!$C$6:$U$35,19,FALSE))</f>
        <v/>
      </c>
      <c r="AO193" s="219" t="str">
        <f>IF(AO191="","",VLOOKUP(AO191,'シフト記号表（勤務時間帯）'!$C$6:$U$35,19,FALSE))</f>
        <v/>
      </c>
      <c r="AP193" s="219" t="str">
        <f>IF(AP191="","",VLOOKUP(AP191,'シフト記号表（勤務時間帯）'!$C$6:$U$35,19,FALSE))</f>
        <v/>
      </c>
      <c r="AQ193" s="219" t="str">
        <f>IF(AQ191="","",VLOOKUP(AQ191,'シフト記号表（勤務時間帯）'!$C$6:$U$35,19,FALSE))</f>
        <v/>
      </c>
      <c r="AR193" s="219" t="str">
        <f>IF(AR191="","",VLOOKUP(AR191,'シフト記号表（勤務時間帯）'!$C$6:$U$35,19,FALSE))</f>
        <v/>
      </c>
      <c r="AS193" s="219" t="str">
        <f>IF(AS191="","",VLOOKUP(AS191,'シフト記号表（勤務時間帯）'!$C$6:$U$35,19,FALSE))</f>
        <v/>
      </c>
      <c r="AT193" s="220" t="str">
        <f>IF(AT191="","",VLOOKUP(AT191,'シフト記号表（勤務時間帯）'!$C$6:$U$35,19,FALSE))</f>
        <v/>
      </c>
      <c r="AU193" s="218" t="str">
        <f>IF(AU191="","",VLOOKUP(AU191,'シフト記号表（勤務時間帯）'!$C$6:$U$35,19,FALSE))</f>
        <v/>
      </c>
      <c r="AV193" s="219" t="str">
        <f>IF(AV191="","",VLOOKUP(AV191,'シフト記号表（勤務時間帯）'!$C$6:$U$35,19,FALSE))</f>
        <v/>
      </c>
      <c r="AW193" s="219" t="str">
        <f>IF(AW191="","",VLOOKUP(AW191,'シフト記号表（勤務時間帯）'!$C$6:$U$35,19,FALSE))</f>
        <v/>
      </c>
      <c r="AX193" s="656">
        <f>IF($BB$3="４週",SUM(S193:AT193),IF($BB$3="暦月",SUM(S193:AW193),""))</f>
        <v>0</v>
      </c>
      <c r="AY193" s="657"/>
      <c r="AZ193" s="658">
        <f>IF($BB$3="４週",AX193/4,IF($BB$3="暦月",'勤務表（職員14～100名用）'!AX193/('勤務表（職員14～100名用）'!#REF!/7),""))</f>
        <v>0</v>
      </c>
      <c r="BA193" s="659"/>
      <c r="BB193" s="702"/>
      <c r="BC193" s="606"/>
      <c r="BD193" s="606"/>
      <c r="BE193" s="606"/>
      <c r="BF193" s="607"/>
    </row>
    <row r="194" spans="2:58" ht="20.25" customHeight="1" x14ac:dyDescent="0.15">
      <c r="B194" s="686">
        <f>B191+1</f>
        <v>59</v>
      </c>
      <c r="C194" s="706"/>
      <c r="D194" s="707"/>
      <c r="E194" s="708"/>
      <c r="F194" s="110"/>
      <c r="G194" s="592"/>
      <c r="H194" s="595"/>
      <c r="I194" s="596"/>
      <c r="J194" s="596"/>
      <c r="K194" s="597"/>
      <c r="L194" s="599"/>
      <c r="M194" s="600"/>
      <c r="N194" s="600"/>
      <c r="O194" s="601"/>
      <c r="P194" s="608" t="s">
        <v>147</v>
      </c>
      <c r="Q194" s="609"/>
      <c r="R194" s="610"/>
      <c r="S194" s="212"/>
      <c r="T194" s="213"/>
      <c r="U194" s="213"/>
      <c r="V194" s="213"/>
      <c r="W194" s="213"/>
      <c r="X194" s="213"/>
      <c r="Y194" s="214"/>
      <c r="Z194" s="212"/>
      <c r="AA194" s="213"/>
      <c r="AB194" s="213"/>
      <c r="AC194" s="213"/>
      <c r="AD194" s="213"/>
      <c r="AE194" s="213"/>
      <c r="AF194" s="214"/>
      <c r="AG194" s="212"/>
      <c r="AH194" s="213"/>
      <c r="AI194" s="213"/>
      <c r="AJ194" s="213"/>
      <c r="AK194" s="213"/>
      <c r="AL194" s="213"/>
      <c r="AM194" s="214"/>
      <c r="AN194" s="212"/>
      <c r="AO194" s="213"/>
      <c r="AP194" s="213"/>
      <c r="AQ194" s="213"/>
      <c r="AR194" s="213"/>
      <c r="AS194" s="213"/>
      <c r="AT194" s="214"/>
      <c r="AU194" s="212"/>
      <c r="AV194" s="213"/>
      <c r="AW194" s="213"/>
      <c r="AX194" s="806"/>
      <c r="AY194" s="807"/>
      <c r="AZ194" s="808"/>
      <c r="BA194" s="809"/>
      <c r="BB194" s="641"/>
      <c r="BC194" s="600"/>
      <c r="BD194" s="600"/>
      <c r="BE194" s="600"/>
      <c r="BF194" s="601"/>
    </row>
    <row r="195" spans="2:58" ht="20.25" customHeight="1" x14ac:dyDescent="0.15">
      <c r="B195" s="686"/>
      <c r="C195" s="706"/>
      <c r="D195" s="707"/>
      <c r="E195" s="708"/>
      <c r="F195" s="102"/>
      <c r="G195" s="593"/>
      <c r="H195" s="598"/>
      <c r="I195" s="596"/>
      <c r="J195" s="596"/>
      <c r="K195" s="597"/>
      <c r="L195" s="602"/>
      <c r="M195" s="603"/>
      <c r="N195" s="603"/>
      <c r="O195" s="604"/>
      <c r="P195" s="646" t="s">
        <v>150</v>
      </c>
      <c r="Q195" s="647"/>
      <c r="R195" s="648"/>
      <c r="S195" s="215" t="str">
        <f>IF(S194="","",VLOOKUP(S194,'シフト記号表（勤務時間帯）'!$C$6:$K$35,9,FALSE))</f>
        <v/>
      </c>
      <c r="T195" s="216" t="str">
        <f>IF(T194="","",VLOOKUP(T194,'シフト記号表（勤務時間帯）'!$C$6:$K$35,9,FALSE))</f>
        <v/>
      </c>
      <c r="U195" s="216" t="str">
        <f>IF(U194="","",VLOOKUP(U194,'シフト記号表（勤務時間帯）'!$C$6:$K$35,9,FALSE))</f>
        <v/>
      </c>
      <c r="V195" s="216" t="str">
        <f>IF(V194="","",VLOOKUP(V194,'シフト記号表（勤務時間帯）'!$C$6:$K$35,9,FALSE))</f>
        <v/>
      </c>
      <c r="W195" s="216" t="str">
        <f>IF(W194="","",VLOOKUP(W194,'シフト記号表（勤務時間帯）'!$C$6:$K$35,9,FALSE))</f>
        <v/>
      </c>
      <c r="X195" s="216" t="str">
        <f>IF(X194="","",VLOOKUP(X194,'シフト記号表（勤務時間帯）'!$C$6:$K$35,9,FALSE))</f>
        <v/>
      </c>
      <c r="Y195" s="217" t="str">
        <f>IF(Y194="","",VLOOKUP(Y194,'シフト記号表（勤務時間帯）'!$C$6:$K$35,9,FALSE))</f>
        <v/>
      </c>
      <c r="Z195" s="215" t="str">
        <f>IF(Z194="","",VLOOKUP(Z194,'シフト記号表（勤務時間帯）'!$C$6:$K$35,9,FALSE))</f>
        <v/>
      </c>
      <c r="AA195" s="216" t="str">
        <f>IF(AA194="","",VLOOKUP(AA194,'シフト記号表（勤務時間帯）'!$C$6:$K$35,9,FALSE))</f>
        <v/>
      </c>
      <c r="AB195" s="216" t="str">
        <f>IF(AB194="","",VLOOKUP(AB194,'シフト記号表（勤務時間帯）'!$C$6:$K$35,9,FALSE))</f>
        <v/>
      </c>
      <c r="AC195" s="216" t="str">
        <f>IF(AC194="","",VLOOKUP(AC194,'シフト記号表（勤務時間帯）'!$C$6:$K$35,9,FALSE))</f>
        <v/>
      </c>
      <c r="AD195" s="216" t="str">
        <f>IF(AD194="","",VLOOKUP(AD194,'シフト記号表（勤務時間帯）'!$C$6:$K$35,9,FALSE))</f>
        <v/>
      </c>
      <c r="AE195" s="216" t="str">
        <f>IF(AE194="","",VLOOKUP(AE194,'シフト記号表（勤務時間帯）'!$C$6:$K$35,9,FALSE))</f>
        <v/>
      </c>
      <c r="AF195" s="217" t="str">
        <f>IF(AF194="","",VLOOKUP(AF194,'シフト記号表（勤務時間帯）'!$C$6:$K$35,9,FALSE))</f>
        <v/>
      </c>
      <c r="AG195" s="215" t="str">
        <f>IF(AG194="","",VLOOKUP(AG194,'シフト記号表（勤務時間帯）'!$C$6:$K$35,9,FALSE))</f>
        <v/>
      </c>
      <c r="AH195" s="216" t="str">
        <f>IF(AH194="","",VLOOKUP(AH194,'シフト記号表（勤務時間帯）'!$C$6:$K$35,9,FALSE))</f>
        <v/>
      </c>
      <c r="AI195" s="216" t="str">
        <f>IF(AI194="","",VLOOKUP(AI194,'シフト記号表（勤務時間帯）'!$C$6:$K$35,9,FALSE))</f>
        <v/>
      </c>
      <c r="AJ195" s="216" t="str">
        <f>IF(AJ194="","",VLOOKUP(AJ194,'シフト記号表（勤務時間帯）'!$C$6:$K$35,9,FALSE))</f>
        <v/>
      </c>
      <c r="AK195" s="216" t="str">
        <f>IF(AK194="","",VLOOKUP(AK194,'シフト記号表（勤務時間帯）'!$C$6:$K$35,9,FALSE))</f>
        <v/>
      </c>
      <c r="AL195" s="216" t="str">
        <f>IF(AL194="","",VLOOKUP(AL194,'シフト記号表（勤務時間帯）'!$C$6:$K$35,9,FALSE))</f>
        <v/>
      </c>
      <c r="AM195" s="217" t="str">
        <f>IF(AM194="","",VLOOKUP(AM194,'シフト記号表（勤務時間帯）'!$C$6:$K$35,9,FALSE))</f>
        <v/>
      </c>
      <c r="AN195" s="215" t="str">
        <f>IF(AN194="","",VLOOKUP(AN194,'シフト記号表（勤務時間帯）'!$C$6:$K$35,9,FALSE))</f>
        <v/>
      </c>
      <c r="AO195" s="216" t="str">
        <f>IF(AO194="","",VLOOKUP(AO194,'シフト記号表（勤務時間帯）'!$C$6:$K$35,9,FALSE))</f>
        <v/>
      </c>
      <c r="AP195" s="216" t="str">
        <f>IF(AP194="","",VLOOKUP(AP194,'シフト記号表（勤務時間帯）'!$C$6:$K$35,9,FALSE))</f>
        <v/>
      </c>
      <c r="AQ195" s="216" t="str">
        <f>IF(AQ194="","",VLOOKUP(AQ194,'シフト記号表（勤務時間帯）'!$C$6:$K$35,9,FALSE))</f>
        <v/>
      </c>
      <c r="AR195" s="216" t="str">
        <f>IF(AR194="","",VLOOKUP(AR194,'シフト記号表（勤務時間帯）'!$C$6:$K$35,9,FALSE))</f>
        <v/>
      </c>
      <c r="AS195" s="216" t="str">
        <f>IF(AS194="","",VLOOKUP(AS194,'シフト記号表（勤務時間帯）'!$C$6:$K$35,9,FALSE))</f>
        <v/>
      </c>
      <c r="AT195" s="217" t="str">
        <f>IF(AT194="","",VLOOKUP(AT194,'シフト記号表（勤務時間帯）'!$C$6:$K$35,9,FALSE))</f>
        <v/>
      </c>
      <c r="AU195" s="215" t="str">
        <f>IF(AU194="","",VLOOKUP(AU194,'シフト記号表（勤務時間帯）'!$C$6:$K$35,9,FALSE))</f>
        <v/>
      </c>
      <c r="AV195" s="216" t="str">
        <f>IF(AV194="","",VLOOKUP(AV194,'シフト記号表（勤務時間帯）'!$C$6:$K$35,9,FALSE))</f>
        <v/>
      </c>
      <c r="AW195" s="216" t="str">
        <f>IF(AW194="","",VLOOKUP(AW194,'シフト記号表（勤務時間帯）'!$C$6:$K$35,9,FALSE))</f>
        <v/>
      </c>
      <c r="AX195" s="649">
        <f>IF($BB$3="４週",SUM(S195:AT195),IF($BB$3="暦月",SUM(S195:AW195),""))</f>
        <v>0</v>
      </c>
      <c r="AY195" s="650"/>
      <c r="AZ195" s="651">
        <f>IF($BB$3="４週",AX195/4,IF($BB$3="暦月",'勤務表（職員14～100名用）'!AX195/('勤務表（職員14～100名用）'!#REF!/7),""))</f>
        <v>0</v>
      </c>
      <c r="BA195" s="652"/>
      <c r="BB195" s="642"/>
      <c r="BC195" s="603"/>
      <c r="BD195" s="603"/>
      <c r="BE195" s="603"/>
      <c r="BF195" s="604"/>
    </row>
    <row r="196" spans="2:58" ht="20.25" customHeight="1" x14ac:dyDescent="0.15">
      <c r="B196" s="686"/>
      <c r="C196" s="709"/>
      <c r="D196" s="710"/>
      <c r="E196" s="711"/>
      <c r="F196" s="221">
        <f>C194</f>
        <v>0</v>
      </c>
      <c r="G196" s="594"/>
      <c r="H196" s="598"/>
      <c r="I196" s="596"/>
      <c r="J196" s="596"/>
      <c r="K196" s="597"/>
      <c r="L196" s="605"/>
      <c r="M196" s="606"/>
      <c r="N196" s="606"/>
      <c r="O196" s="607"/>
      <c r="P196" s="683" t="s">
        <v>151</v>
      </c>
      <c r="Q196" s="684"/>
      <c r="R196" s="685"/>
      <c r="S196" s="218" t="str">
        <f>IF(S194="","",VLOOKUP(S194,'シフト記号表（勤務時間帯）'!$C$6:$U$35,19,FALSE))</f>
        <v/>
      </c>
      <c r="T196" s="219" t="str">
        <f>IF(T194="","",VLOOKUP(T194,'シフト記号表（勤務時間帯）'!$C$6:$U$35,19,FALSE))</f>
        <v/>
      </c>
      <c r="U196" s="219" t="str">
        <f>IF(U194="","",VLOOKUP(U194,'シフト記号表（勤務時間帯）'!$C$6:$U$35,19,FALSE))</f>
        <v/>
      </c>
      <c r="V196" s="219" t="str">
        <f>IF(V194="","",VLOOKUP(V194,'シフト記号表（勤務時間帯）'!$C$6:$U$35,19,FALSE))</f>
        <v/>
      </c>
      <c r="W196" s="219" t="str">
        <f>IF(W194="","",VLOOKUP(W194,'シフト記号表（勤務時間帯）'!$C$6:$U$35,19,FALSE))</f>
        <v/>
      </c>
      <c r="X196" s="219" t="str">
        <f>IF(X194="","",VLOOKUP(X194,'シフト記号表（勤務時間帯）'!$C$6:$U$35,19,FALSE))</f>
        <v/>
      </c>
      <c r="Y196" s="220" t="str">
        <f>IF(Y194="","",VLOOKUP(Y194,'シフト記号表（勤務時間帯）'!$C$6:$U$35,19,FALSE))</f>
        <v/>
      </c>
      <c r="Z196" s="218" t="str">
        <f>IF(Z194="","",VLOOKUP(Z194,'シフト記号表（勤務時間帯）'!$C$6:$U$35,19,FALSE))</f>
        <v/>
      </c>
      <c r="AA196" s="219" t="str">
        <f>IF(AA194="","",VLOOKUP(AA194,'シフト記号表（勤務時間帯）'!$C$6:$U$35,19,FALSE))</f>
        <v/>
      </c>
      <c r="AB196" s="219" t="str">
        <f>IF(AB194="","",VLOOKUP(AB194,'シフト記号表（勤務時間帯）'!$C$6:$U$35,19,FALSE))</f>
        <v/>
      </c>
      <c r="AC196" s="219" t="str">
        <f>IF(AC194="","",VLOOKUP(AC194,'シフト記号表（勤務時間帯）'!$C$6:$U$35,19,FALSE))</f>
        <v/>
      </c>
      <c r="AD196" s="219" t="str">
        <f>IF(AD194="","",VLOOKUP(AD194,'シフト記号表（勤務時間帯）'!$C$6:$U$35,19,FALSE))</f>
        <v/>
      </c>
      <c r="AE196" s="219" t="str">
        <f>IF(AE194="","",VLOOKUP(AE194,'シフト記号表（勤務時間帯）'!$C$6:$U$35,19,FALSE))</f>
        <v/>
      </c>
      <c r="AF196" s="220" t="str">
        <f>IF(AF194="","",VLOOKUP(AF194,'シフト記号表（勤務時間帯）'!$C$6:$U$35,19,FALSE))</f>
        <v/>
      </c>
      <c r="AG196" s="218" t="str">
        <f>IF(AG194="","",VLOOKUP(AG194,'シフト記号表（勤務時間帯）'!$C$6:$U$35,19,FALSE))</f>
        <v/>
      </c>
      <c r="AH196" s="219" t="str">
        <f>IF(AH194="","",VLOOKUP(AH194,'シフト記号表（勤務時間帯）'!$C$6:$U$35,19,FALSE))</f>
        <v/>
      </c>
      <c r="AI196" s="219" t="str">
        <f>IF(AI194="","",VLOOKUP(AI194,'シフト記号表（勤務時間帯）'!$C$6:$U$35,19,FALSE))</f>
        <v/>
      </c>
      <c r="AJ196" s="219" t="str">
        <f>IF(AJ194="","",VLOOKUP(AJ194,'シフト記号表（勤務時間帯）'!$C$6:$U$35,19,FALSE))</f>
        <v/>
      </c>
      <c r="AK196" s="219" t="str">
        <f>IF(AK194="","",VLOOKUP(AK194,'シフト記号表（勤務時間帯）'!$C$6:$U$35,19,FALSE))</f>
        <v/>
      </c>
      <c r="AL196" s="219" t="str">
        <f>IF(AL194="","",VLOOKUP(AL194,'シフト記号表（勤務時間帯）'!$C$6:$U$35,19,FALSE))</f>
        <v/>
      </c>
      <c r="AM196" s="220" t="str">
        <f>IF(AM194="","",VLOOKUP(AM194,'シフト記号表（勤務時間帯）'!$C$6:$U$35,19,FALSE))</f>
        <v/>
      </c>
      <c r="AN196" s="218" t="str">
        <f>IF(AN194="","",VLOOKUP(AN194,'シフト記号表（勤務時間帯）'!$C$6:$U$35,19,FALSE))</f>
        <v/>
      </c>
      <c r="AO196" s="219" t="str">
        <f>IF(AO194="","",VLOOKUP(AO194,'シフト記号表（勤務時間帯）'!$C$6:$U$35,19,FALSE))</f>
        <v/>
      </c>
      <c r="AP196" s="219" t="str">
        <f>IF(AP194="","",VLOOKUP(AP194,'シフト記号表（勤務時間帯）'!$C$6:$U$35,19,FALSE))</f>
        <v/>
      </c>
      <c r="AQ196" s="219" t="str">
        <f>IF(AQ194="","",VLOOKUP(AQ194,'シフト記号表（勤務時間帯）'!$C$6:$U$35,19,FALSE))</f>
        <v/>
      </c>
      <c r="AR196" s="219" t="str">
        <f>IF(AR194="","",VLOOKUP(AR194,'シフト記号表（勤務時間帯）'!$C$6:$U$35,19,FALSE))</f>
        <v/>
      </c>
      <c r="AS196" s="219" t="str">
        <f>IF(AS194="","",VLOOKUP(AS194,'シフト記号表（勤務時間帯）'!$C$6:$U$35,19,FALSE))</f>
        <v/>
      </c>
      <c r="AT196" s="220" t="str">
        <f>IF(AT194="","",VLOOKUP(AT194,'シフト記号表（勤務時間帯）'!$C$6:$U$35,19,FALSE))</f>
        <v/>
      </c>
      <c r="AU196" s="218" t="str">
        <f>IF(AU194="","",VLOOKUP(AU194,'シフト記号表（勤務時間帯）'!$C$6:$U$35,19,FALSE))</f>
        <v/>
      </c>
      <c r="AV196" s="219" t="str">
        <f>IF(AV194="","",VLOOKUP(AV194,'シフト記号表（勤務時間帯）'!$C$6:$U$35,19,FALSE))</f>
        <v/>
      </c>
      <c r="AW196" s="219" t="str">
        <f>IF(AW194="","",VLOOKUP(AW194,'シフト記号表（勤務時間帯）'!$C$6:$U$35,19,FALSE))</f>
        <v/>
      </c>
      <c r="AX196" s="656">
        <f>IF($BB$3="４週",SUM(S196:AT196),IF($BB$3="暦月",SUM(S196:AW196),""))</f>
        <v>0</v>
      </c>
      <c r="AY196" s="657"/>
      <c r="AZ196" s="658">
        <f>IF($BB$3="４週",AX196/4,IF($BB$3="暦月",'勤務表（職員14～100名用）'!AX196/('勤務表（職員14～100名用）'!#REF!/7),""))</f>
        <v>0</v>
      </c>
      <c r="BA196" s="659"/>
      <c r="BB196" s="702"/>
      <c r="BC196" s="606"/>
      <c r="BD196" s="606"/>
      <c r="BE196" s="606"/>
      <c r="BF196" s="607"/>
    </row>
    <row r="197" spans="2:58" ht="20.25" customHeight="1" x14ac:dyDescent="0.15">
      <c r="B197" s="686">
        <f>B194+1</f>
        <v>60</v>
      </c>
      <c r="C197" s="706"/>
      <c r="D197" s="707"/>
      <c r="E197" s="708"/>
      <c r="F197" s="110"/>
      <c r="G197" s="592"/>
      <c r="H197" s="595"/>
      <c r="I197" s="596"/>
      <c r="J197" s="596"/>
      <c r="K197" s="597"/>
      <c r="L197" s="599"/>
      <c r="M197" s="600"/>
      <c r="N197" s="600"/>
      <c r="O197" s="601"/>
      <c r="P197" s="608" t="s">
        <v>147</v>
      </c>
      <c r="Q197" s="609"/>
      <c r="R197" s="610"/>
      <c r="S197" s="212"/>
      <c r="T197" s="213"/>
      <c r="U197" s="213"/>
      <c r="V197" s="213"/>
      <c r="W197" s="213"/>
      <c r="X197" s="213"/>
      <c r="Y197" s="214"/>
      <c r="Z197" s="212"/>
      <c r="AA197" s="213"/>
      <c r="AB197" s="213"/>
      <c r="AC197" s="213"/>
      <c r="AD197" s="213"/>
      <c r="AE197" s="213"/>
      <c r="AF197" s="214"/>
      <c r="AG197" s="212"/>
      <c r="AH197" s="213"/>
      <c r="AI197" s="213"/>
      <c r="AJ197" s="213"/>
      <c r="AK197" s="213"/>
      <c r="AL197" s="213"/>
      <c r="AM197" s="214"/>
      <c r="AN197" s="212"/>
      <c r="AO197" s="213"/>
      <c r="AP197" s="213"/>
      <c r="AQ197" s="213"/>
      <c r="AR197" s="213"/>
      <c r="AS197" s="213"/>
      <c r="AT197" s="214"/>
      <c r="AU197" s="212"/>
      <c r="AV197" s="213"/>
      <c r="AW197" s="213"/>
      <c r="AX197" s="806"/>
      <c r="AY197" s="807"/>
      <c r="AZ197" s="808"/>
      <c r="BA197" s="809"/>
      <c r="BB197" s="641"/>
      <c r="BC197" s="600"/>
      <c r="BD197" s="600"/>
      <c r="BE197" s="600"/>
      <c r="BF197" s="601"/>
    </row>
    <row r="198" spans="2:58" ht="20.25" customHeight="1" x14ac:dyDescent="0.15">
      <c r="B198" s="686"/>
      <c r="C198" s="706"/>
      <c r="D198" s="707"/>
      <c r="E198" s="708"/>
      <c r="F198" s="102"/>
      <c r="G198" s="593"/>
      <c r="H198" s="598"/>
      <c r="I198" s="596"/>
      <c r="J198" s="596"/>
      <c r="K198" s="597"/>
      <c r="L198" s="602"/>
      <c r="M198" s="603"/>
      <c r="N198" s="603"/>
      <c r="O198" s="604"/>
      <c r="P198" s="646" t="s">
        <v>150</v>
      </c>
      <c r="Q198" s="647"/>
      <c r="R198" s="648"/>
      <c r="S198" s="215" t="str">
        <f>IF(S197="","",VLOOKUP(S197,'シフト記号表（勤務時間帯）'!$C$6:$K$35,9,FALSE))</f>
        <v/>
      </c>
      <c r="T198" s="216" t="str">
        <f>IF(T197="","",VLOOKUP(T197,'シフト記号表（勤務時間帯）'!$C$6:$K$35,9,FALSE))</f>
        <v/>
      </c>
      <c r="U198" s="216" t="str">
        <f>IF(U197="","",VLOOKUP(U197,'シフト記号表（勤務時間帯）'!$C$6:$K$35,9,FALSE))</f>
        <v/>
      </c>
      <c r="V198" s="216" t="str">
        <f>IF(V197="","",VLOOKUP(V197,'シフト記号表（勤務時間帯）'!$C$6:$K$35,9,FALSE))</f>
        <v/>
      </c>
      <c r="W198" s="216" t="str">
        <f>IF(W197="","",VLOOKUP(W197,'シフト記号表（勤務時間帯）'!$C$6:$K$35,9,FALSE))</f>
        <v/>
      </c>
      <c r="X198" s="216" t="str">
        <f>IF(X197="","",VLOOKUP(X197,'シフト記号表（勤務時間帯）'!$C$6:$K$35,9,FALSE))</f>
        <v/>
      </c>
      <c r="Y198" s="217" t="str">
        <f>IF(Y197="","",VLOOKUP(Y197,'シフト記号表（勤務時間帯）'!$C$6:$K$35,9,FALSE))</f>
        <v/>
      </c>
      <c r="Z198" s="215" t="str">
        <f>IF(Z197="","",VLOOKUP(Z197,'シフト記号表（勤務時間帯）'!$C$6:$K$35,9,FALSE))</f>
        <v/>
      </c>
      <c r="AA198" s="216" t="str">
        <f>IF(AA197="","",VLOOKUP(AA197,'シフト記号表（勤務時間帯）'!$C$6:$K$35,9,FALSE))</f>
        <v/>
      </c>
      <c r="AB198" s="216" t="str">
        <f>IF(AB197="","",VLOOKUP(AB197,'シフト記号表（勤務時間帯）'!$C$6:$K$35,9,FALSE))</f>
        <v/>
      </c>
      <c r="AC198" s="216" t="str">
        <f>IF(AC197="","",VLOOKUP(AC197,'シフト記号表（勤務時間帯）'!$C$6:$K$35,9,FALSE))</f>
        <v/>
      </c>
      <c r="AD198" s="216" t="str">
        <f>IF(AD197="","",VLOOKUP(AD197,'シフト記号表（勤務時間帯）'!$C$6:$K$35,9,FALSE))</f>
        <v/>
      </c>
      <c r="AE198" s="216" t="str">
        <f>IF(AE197="","",VLOOKUP(AE197,'シフト記号表（勤務時間帯）'!$C$6:$K$35,9,FALSE))</f>
        <v/>
      </c>
      <c r="AF198" s="217" t="str">
        <f>IF(AF197="","",VLOOKUP(AF197,'シフト記号表（勤務時間帯）'!$C$6:$K$35,9,FALSE))</f>
        <v/>
      </c>
      <c r="AG198" s="215" t="str">
        <f>IF(AG197="","",VLOOKUP(AG197,'シフト記号表（勤務時間帯）'!$C$6:$K$35,9,FALSE))</f>
        <v/>
      </c>
      <c r="AH198" s="216" t="str">
        <f>IF(AH197="","",VLOOKUP(AH197,'シフト記号表（勤務時間帯）'!$C$6:$K$35,9,FALSE))</f>
        <v/>
      </c>
      <c r="AI198" s="216" t="str">
        <f>IF(AI197="","",VLOOKUP(AI197,'シフト記号表（勤務時間帯）'!$C$6:$K$35,9,FALSE))</f>
        <v/>
      </c>
      <c r="AJ198" s="216" t="str">
        <f>IF(AJ197="","",VLOOKUP(AJ197,'シフト記号表（勤務時間帯）'!$C$6:$K$35,9,FALSE))</f>
        <v/>
      </c>
      <c r="AK198" s="216" t="str">
        <f>IF(AK197="","",VLOOKUP(AK197,'シフト記号表（勤務時間帯）'!$C$6:$K$35,9,FALSE))</f>
        <v/>
      </c>
      <c r="AL198" s="216" t="str">
        <f>IF(AL197="","",VLOOKUP(AL197,'シフト記号表（勤務時間帯）'!$C$6:$K$35,9,FALSE))</f>
        <v/>
      </c>
      <c r="AM198" s="217" t="str">
        <f>IF(AM197="","",VLOOKUP(AM197,'シフト記号表（勤務時間帯）'!$C$6:$K$35,9,FALSE))</f>
        <v/>
      </c>
      <c r="AN198" s="215" t="str">
        <f>IF(AN197="","",VLOOKUP(AN197,'シフト記号表（勤務時間帯）'!$C$6:$K$35,9,FALSE))</f>
        <v/>
      </c>
      <c r="AO198" s="216" t="str">
        <f>IF(AO197="","",VLOOKUP(AO197,'シフト記号表（勤務時間帯）'!$C$6:$K$35,9,FALSE))</f>
        <v/>
      </c>
      <c r="AP198" s="216" t="str">
        <f>IF(AP197="","",VLOOKUP(AP197,'シフト記号表（勤務時間帯）'!$C$6:$K$35,9,FALSE))</f>
        <v/>
      </c>
      <c r="AQ198" s="216" t="str">
        <f>IF(AQ197="","",VLOOKUP(AQ197,'シフト記号表（勤務時間帯）'!$C$6:$K$35,9,FALSE))</f>
        <v/>
      </c>
      <c r="AR198" s="216" t="str">
        <f>IF(AR197="","",VLOOKUP(AR197,'シフト記号表（勤務時間帯）'!$C$6:$K$35,9,FALSE))</f>
        <v/>
      </c>
      <c r="AS198" s="216" t="str">
        <f>IF(AS197="","",VLOOKUP(AS197,'シフト記号表（勤務時間帯）'!$C$6:$K$35,9,FALSE))</f>
        <v/>
      </c>
      <c r="AT198" s="217" t="str">
        <f>IF(AT197="","",VLOOKUP(AT197,'シフト記号表（勤務時間帯）'!$C$6:$K$35,9,FALSE))</f>
        <v/>
      </c>
      <c r="AU198" s="215" t="str">
        <f>IF(AU197="","",VLOOKUP(AU197,'シフト記号表（勤務時間帯）'!$C$6:$K$35,9,FALSE))</f>
        <v/>
      </c>
      <c r="AV198" s="216" t="str">
        <f>IF(AV197="","",VLOOKUP(AV197,'シフト記号表（勤務時間帯）'!$C$6:$K$35,9,FALSE))</f>
        <v/>
      </c>
      <c r="AW198" s="216" t="str">
        <f>IF(AW197="","",VLOOKUP(AW197,'シフト記号表（勤務時間帯）'!$C$6:$K$35,9,FALSE))</f>
        <v/>
      </c>
      <c r="AX198" s="649">
        <f>IF($BB$3="４週",SUM(S198:AT198),IF($BB$3="暦月",SUM(S198:AW198),""))</f>
        <v>0</v>
      </c>
      <c r="AY198" s="650"/>
      <c r="AZ198" s="651">
        <f>IF($BB$3="４週",AX198/4,IF($BB$3="暦月",'勤務表（職員14～100名用）'!AX198/('勤務表（職員14～100名用）'!#REF!/7),""))</f>
        <v>0</v>
      </c>
      <c r="BA198" s="652"/>
      <c r="BB198" s="642"/>
      <c r="BC198" s="603"/>
      <c r="BD198" s="603"/>
      <c r="BE198" s="603"/>
      <c r="BF198" s="604"/>
    </row>
    <row r="199" spans="2:58" ht="20.25" customHeight="1" x14ac:dyDescent="0.15">
      <c r="B199" s="686"/>
      <c r="C199" s="709"/>
      <c r="D199" s="710"/>
      <c r="E199" s="711"/>
      <c r="F199" s="221">
        <f>C197</f>
        <v>0</v>
      </c>
      <c r="G199" s="594"/>
      <c r="H199" s="598"/>
      <c r="I199" s="596"/>
      <c r="J199" s="596"/>
      <c r="K199" s="597"/>
      <c r="L199" s="605"/>
      <c r="M199" s="606"/>
      <c r="N199" s="606"/>
      <c r="O199" s="607"/>
      <c r="P199" s="683" t="s">
        <v>151</v>
      </c>
      <c r="Q199" s="684"/>
      <c r="R199" s="685"/>
      <c r="S199" s="218" t="str">
        <f>IF(S197="","",VLOOKUP(S197,'シフト記号表（勤務時間帯）'!$C$6:$U$35,19,FALSE))</f>
        <v/>
      </c>
      <c r="T199" s="219" t="str">
        <f>IF(T197="","",VLOOKUP(T197,'シフト記号表（勤務時間帯）'!$C$6:$U$35,19,FALSE))</f>
        <v/>
      </c>
      <c r="U199" s="219" t="str">
        <f>IF(U197="","",VLOOKUP(U197,'シフト記号表（勤務時間帯）'!$C$6:$U$35,19,FALSE))</f>
        <v/>
      </c>
      <c r="V199" s="219" t="str">
        <f>IF(V197="","",VLOOKUP(V197,'シフト記号表（勤務時間帯）'!$C$6:$U$35,19,FALSE))</f>
        <v/>
      </c>
      <c r="W199" s="219" t="str">
        <f>IF(W197="","",VLOOKUP(W197,'シフト記号表（勤務時間帯）'!$C$6:$U$35,19,FALSE))</f>
        <v/>
      </c>
      <c r="X199" s="219" t="str">
        <f>IF(X197="","",VLOOKUP(X197,'シフト記号表（勤務時間帯）'!$C$6:$U$35,19,FALSE))</f>
        <v/>
      </c>
      <c r="Y199" s="220" t="str">
        <f>IF(Y197="","",VLOOKUP(Y197,'シフト記号表（勤務時間帯）'!$C$6:$U$35,19,FALSE))</f>
        <v/>
      </c>
      <c r="Z199" s="218" t="str">
        <f>IF(Z197="","",VLOOKUP(Z197,'シフト記号表（勤務時間帯）'!$C$6:$U$35,19,FALSE))</f>
        <v/>
      </c>
      <c r="AA199" s="219" t="str">
        <f>IF(AA197="","",VLOOKUP(AA197,'シフト記号表（勤務時間帯）'!$C$6:$U$35,19,FALSE))</f>
        <v/>
      </c>
      <c r="AB199" s="219" t="str">
        <f>IF(AB197="","",VLOOKUP(AB197,'シフト記号表（勤務時間帯）'!$C$6:$U$35,19,FALSE))</f>
        <v/>
      </c>
      <c r="AC199" s="219" t="str">
        <f>IF(AC197="","",VLOOKUP(AC197,'シフト記号表（勤務時間帯）'!$C$6:$U$35,19,FALSE))</f>
        <v/>
      </c>
      <c r="AD199" s="219" t="str">
        <f>IF(AD197="","",VLOOKUP(AD197,'シフト記号表（勤務時間帯）'!$C$6:$U$35,19,FALSE))</f>
        <v/>
      </c>
      <c r="AE199" s="219" t="str">
        <f>IF(AE197="","",VLOOKUP(AE197,'シフト記号表（勤務時間帯）'!$C$6:$U$35,19,FALSE))</f>
        <v/>
      </c>
      <c r="AF199" s="220" t="str">
        <f>IF(AF197="","",VLOOKUP(AF197,'シフト記号表（勤務時間帯）'!$C$6:$U$35,19,FALSE))</f>
        <v/>
      </c>
      <c r="AG199" s="218" t="str">
        <f>IF(AG197="","",VLOOKUP(AG197,'シフト記号表（勤務時間帯）'!$C$6:$U$35,19,FALSE))</f>
        <v/>
      </c>
      <c r="AH199" s="219" t="str">
        <f>IF(AH197="","",VLOOKUP(AH197,'シフト記号表（勤務時間帯）'!$C$6:$U$35,19,FALSE))</f>
        <v/>
      </c>
      <c r="AI199" s="219" t="str">
        <f>IF(AI197="","",VLOOKUP(AI197,'シフト記号表（勤務時間帯）'!$C$6:$U$35,19,FALSE))</f>
        <v/>
      </c>
      <c r="AJ199" s="219" t="str">
        <f>IF(AJ197="","",VLOOKUP(AJ197,'シフト記号表（勤務時間帯）'!$C$6:$U$35,19,FALSE))</f>
        <v/>
      </c>
      <c r="AK199" s="219" t="str">
        <f>IF(AK197="","",VLOOKUP(AK197,'シフト記号表（勤務時間帯）'!$C$6:$U$35,19,FALSE))</f>
        <v/>
      </c>
      <c r="AL199" s="219" t="str">
        <f>IF(AL197="","",VLOOKUP(AL197,'シフト記号表（勤務時間帯）'!$C$6:$U$35,19,FALSE))</f>
        <v/>
      </c>
      <c r="AM199" s="220" t="str">
        <f>IF(AM197="","",VLOOKUP(AM197,'シフト記号表（勤務時間帯）'!$C$6:$U$35,19,FALSE))</f>
        <v/>
      </c>
      <c r="AN199" s="218" t="str">
        <f>IF(AN197="","",VLOOKUP(AN197,'シフト記号表（勤務時間帯）'!$C$6:$U$35,19,FALSE))</f>
        <v/>
      </c>
      <c r="AO199" s="219" t="str">
        <f>IF(AO197="","",VLOOKUP(AO197,'シフト記号表（勤務時間帯）'!$C$6:$U$35,19,FALSE))</f>
        <v/>
      </c>
      <c r="AP199" s="219" t="str">
        <f>IF(AP197="","",VLOOKUP(AP197,'シフト記号表（勤務時間帯）'!$C$6:$U$35,19,FALSE))</f>
        <v/>
      </c>
      <c r="AQ199" s="219" t="str">
        <f>IF(AQ197="","",VLOOKUP(AQ197,'シフト記号表（勤務時間帯）'!$C$6:$U$35,19,FALSE))</f>
        <v/>
      </c>
      <c r="AR199" s="219" t="str">
        <f>IF(AR197="","",VLOOKUP(AR197,'シフト記号表（勤務時間帯）'!$C$6:$U$35,19,FALSE))</f>
        <v/>
      </c>
      <c r="AS199" s="219" t="str">
        <f>IF(AS197="","",VLOOKUP(AS197,'シフト記号表（勤務時間帯）'!$C$6:$U$35,19,FALSE))</f>
        <v/>
      </c>
      <c r="AT199" s="220" t="str">
        <f>IF(AT197="","",VLOOKUP(AT197,'シフト記号表（勤務時間帯）'!$C$6:$U$35,19,FALSE))</f>
        <v/>
      </c>
      <c r="AU199" s="218" t="str">
        <f>IF(AU197="","",VLOOKUP(AU197,'シフト記号表（勤務時間帯）'!$C$6:$U$35,19,FALSE))</f>
        <v/>
      </c>
      <c r="AV199" s="219" t="str">
        <f>IF(AV197="","",VLOOKUP(AV197,'シフト記号表（勤務時間帯）'!$C$6:$U$35,19,FALSE))</f>
        <v/>
      </c>
      <c r="AW199" s="219" t="str">
        <f>IF(AW197="","",VLOOKUP(AW197,'シフト記号表（勤務時間帯）'!$C$6:$U$35,19,FALSE))</f>
        <v/>
      </c>
      <c r="AX199" s="656">
        <f>IF($BB$3="４週",SUM(S199:AT199),IF($BB$3="暦月",SUM(S199:AW199),""))</f>
        <v>0</v>
      </c>
      <c r="AY199" s="657"/>
      <c r="AZ199" s="658">
        <f>IF($BB$3="４週",AX199/4,IF($BB$3="暦月",'勤務表（職員14～100名用）'!AX199/('勤務表（職員14～100名用）'!#REF!/7),""))</f>
        <v>0</v>
      </c>
      <c r="BA199" s="659"/>
      <c r="BB199" s="702"/>
      <c r="BC199" s="606"/>
      <c r="BD199" s="606"/>
      <c r="BE199" s="606"/>
      <c r="BF199" s="607"/>
    </row>
    <row r="200" spans="2:58" ht="20.25" customHeight="1" x14ac:dyDescent="0.15">
      <c r="B200" s="686">
        <f>B197+1</f>
        <v>61</v>
      </c>
      <c r="C200" s="706"/>
      <c r="D200" s="707"/>
      <c r="E200" s="708"/>
      <c r="F200" s="110"/>
      <c r="G200" s="592"/>
      <c r="H200" s="595"/>
      <c r="I200" s="596"/>
      <c r="J200" s="596"/>
      <c r="K200" s="597"/>
      <c r="L200" s="599"/>
      <c r="M200" s="600"/>
      <c r="N200" s="600"/>
      <c r="O200" s="601"/>
      <c r="P200" s="608" t="s">
        <v>147</v>
      </c>
      <c r="Q200" s="609"/>
      <c r="R200" s="610"/>
      <c r="S200" s="212"/>
      <c r="T200" s="213"/>
      <c r="U200" s="213"/>
      <c r="V200" s="213"/>
      <c r="W200" s="213"/>
      <c r="X200" s="213"/>
      <c r="Y200" s="214"/>
      <c r="Z200" s="212"/>
      <c r="AA200" s="213"/>
      <c r="AB200" s="213"/>
      <c r="AC200" s="213"/>
      <c r="AD200" s="213"/>
      <c r="AE200" s="213"/>
      <c r="AF200" s="214"/>
      <c r="AG200" s="212"/>
      <c r="AH200" s="213"/>
      <c r="AI200" s="213"/>
      <c r="AJ200" s="213"/>
      <c r="AK200" s="213"/>
      <c r="AL200" s="213"/>
      <c r="AM200" s="214"/>
      <c r="AN200" s="212"/>
      <c r="AO200" s="213"/>
      <c r="AP200" s="213"/>
      <c r="AQ200" s="213"/>
      <c r="AR200" s="213"/>
      <c r="AS200" s="213"/>
      <c r="AT200" s="214"/>
      <c r="AU200" s="212"/>
      <c r="AV200" s="213"/>
      <c r="AW200" s="213"/>
      <c r="AX200" s="806"/>
      <c r="AY200" s="807"/>
      <c r="AZ200" s="808"/>
      <c r="BA200" s="809"/>
      <c r="BB200" s="641"/>
      <c r="BC200" s="600"/>
      <c r="BD200" s="600"/>
      <c r="BE200" s="600"/>
      <c r="BF200" s="601"/>
    </row>
    <row r="201" spans="2:58" ht="20.25" customHeight="1" x14ac:dyDescent="0.15">
      <c r="B201" s="686"/>
      <c r="C201" s="706"/>
      <c r="D201" s="707"/>
      <c r="E201" s="708"/>
      <c r="F201" s="102"/>
      <c r="G201" s="593"/>
      <c r="H201" s="598"/>
      <c r="I201" s="596"/>
      <c r="J201" s="596"/>
      <c r="K201" s="597"/>
      <c r="L201" s="602"/>
      <c r="M201" s="603"/>
      <c r="N201" s="603"/>
      <c r="O201" s="604"/>
      <c r="P201" s="646" t="s">
        <v>150</v>
      </c>
      <c r="Q201" s="647"/>
      <c r="R201" s="648"/>
      <c r="S201" s="215" t="str">
        <f>IF(S200="","",VLOOKUP(S200,'シフト記号表（勤務時間帯）'!$C$6:$K$35,9,FALSE))</f>
        <v/>
      </c>
      <c r="T201" s="216" t="str">
        <f>IF(T200="","",VLOOKUP(T200,'シフト記号表（勤務時間帯）'!$C$6:$K$35,9,FALSE))</f>
        <v/>
      </c>
      <c r="U201" s="216" t="str">
        <f>IF(U200="","",VLOOKUP(U200,'シフト記号表（勤務時間帯）'!$C$6:$K$35,9,FALSE))</f>
        <v/>
      </c>
      <c r="V201" s="216" t="str">
        <f>IF(V200="","",VLOOKUP(V200,'シフト記号表（勤務時間帯）'!$C$6:$K$35,9,FALSE))</f>
        <v/>
      </c>
      <c r="W201" s="216" t="str">
        <f>IF(W200="","",VLOOKUP(W200,'シフト記号表（勤務時間帯）'!$C$6:$K$35,9,FALSE))</f>
        <v/>
      </c>
      <c r="X201" s="216" t="str">
        <f>IF(X200="","",VLOOKUP(X200,'シフト記号表（勤務時間帯）'!$C$6:$K$35,9,FALSE))</f>
        <v/>
      </c>
      <c r="Y201" s="217" t="str">
        <f>IF(Y200="","",VLOOKUP(Y200,'シフト記号表（勤務時間帯）'!$C$6:$K$35,9,FALSE))</f>
        <v/>
      </c>
      <c r="Z201" s="215" t="str">
        <f>IF(Z200="","",VLOOKUP(Z200,'シフト記号表（勤務時間帯）'!$C$6:$K$35,9,FALSE))</f>
        <v/>
      </c>
      <c r="AA201" s="216" t="str">
        <f>IF(AA200="","",VLOOKUP(AA200,'シフト記号表（勤務時間帯）'!$C$6:$K$35,9,FALSE))</f>
        <v/>
      </c>
      <c r="AB201" s="216" t="str">
        <f>IF(AB200="","",VLOOKUP(AB200,'シフト記号表（勤務時間帯）'!$C$6:$K$35,9,FALSE))</f>
        <v/>
      </c>
      <c r="AC201" s="216" t="str">
        <f>IF(AC200="","",VLOOKUP(AC200,'シフト記号表（勤務時間帯）'!$C$6:$K$35,9,FALSE))</f>
        <v/>
      </c>
      <c r="AD201" s="216" t="str">
        <f>IF(AD200="","",VLOOKUP(AD200,'シフト記号表（勤務時間帯）'!$C$6:$K$35,9,FALSE))</f>
        <v/>
      </c>
      <c r="AE201" s="216" t="str">
        <f>IF(AE200="","",VLOOKUP(AE200,'シフト記号表（勤務時間帯）'!$C$6:$K$35,9,FALSE))</f>
        <v/>
      </c>
      <c r="AF201" s="217" t="str">
        <f>IF(AF200="","",VLOOKUP(AF200,'シフト記号表（勤務時間帯）'!$C$6:$K$35,9,FALSE))</f>
        <v/>
      </c>
      <c r="AG201" s="215" t="str">
        <f>IF(AG200="","",VLOOKUP(AG200,'シフト記号表（勤務時間帯）'!$C$6:$K$35,9,FALSE))</f>
        <v/>
      </c>
      <c r="AH201" s="216" t="str">
        <f>IF(AH200="","",VLOOKUP(AH200,'シフト記号表（勤務時間帯）'!$C$6:$K$35,9,FALSE))</f>
        <v/>
      </c>
      <c r="AI201" s="216" t="str">
        <f>IF(AI200="","",VLOOKUP(AI200,'シフト記号表（勤務時間帯）'!$C$6:$K$35,9,FALSE))</f>
        <v/>
      </c>
      <c r="AJ201" s="216" t="str">
        <f>IF(AJ200="","",VLOOKUP(AJ200,'シフト記号表（勤務時間帯）'!$C$6:$K$35,9,FALSE))</f>
        <v/>
      </c>
      <c r="AK201" s="216" t="str">
        <f>IF(AK200="","",VLOOKUP(AK200,'シフト記号表（勤務時間帯）'!$C$6:$K$35,9,FALSE))</f>
        <v/>
      </c>
      <c r="AL201" s="216" t="str">
        <f>IF(AL200="","",VLOOKUP(AL200,'シフト記号表（勤務時間帯）'!$C$6:$K$35,9,FALSE))</f>
        <v/>
      </c>
      <c r="AM201" s="217" t="str">
        <f>IF(AM200="","",VLOOKUP(AM200,'シフト記号表（勤務時間帯）'!$C$6:$K$35,9,FALSE))</f>
        <v/>
      </c>
      <c r="AN201" s="215" t="str">
        <f>IF(AN200="","",VLOOKUP(AN200,'シフト記号表（勤務時間帯）'!$C$6:$K$35,9,FALSE))</f>
        <v/>
      </c>
      <c r="AO201" s="216" t="str">
        <f>IF(AO200="","",VLOOKUP(AO200,'シフト記号表（勤務時間帯）'!$C$6:$K$35,9,FALSE))</f>
        <v/>
      </c>
      <c r="AP201" s="216" t="str">
        <f>IF(AP200="","",VLOOKUP(AP200,'シフト記号表（勤務時間帯）'!$C$6:$K$35,9,FALSE))</f>
        <v/>
      </c>
      <c r="AQ201" s="216" t="str">
        <f>IF(AQ200="","",VLOOKUP(AQ200,'シフト記号表（勤務時間帯）'!$C$6:$K$35,9,FALSE))</f>
        <v/>
      </c>
      <c r="AR201" s="216" t="str">
        <f>IF(AR200="","",VLOOKUP(AR200,'シフト記号表（勤務時間帯）'!$C$6:$K$35,9,FALSE))</f>
        <v/>
      </c>
      <c r="AS201" s="216" t="str">
        <f>IF(AS200="","",VLOOKUP(AS200,'シフト記号表（勤務時間帯）'!$C$6:$K$35,9,FALSE))</f>
        <v/>
      </c>
      <c r="AT201" s="217" t="str">
        <f>IF(AT200="","",VLOOKUP(AT200,'シフト記号表（勤務時間帯）'!$C$6:$K$35,9,FALSE))</f>
        <v/>
      </c>
      <c r="AU201" s="215" t="str">
        <f>IF(AU200="","",VLOOKUP(AU200,'シフト記号表（勤務時間帯）'!$C$6:$K$35,9,FALSE))</f>
        <v/>
      </c>
      <c r="AV201" s="216" t="str">
        <f>IF(AV200="","",VLOOKUP(AV200,'シフト記号表（勤務時間帯）'!$C$6:$K$35,9,FALSE))</f>
        <v/>
      </c>
      <c r="AW201" s="216" t="str">
        <f>IF(AW200="","",VLOOKUP(AW200,'シフト記号表（勤務時間帯）'!$C$6:$K$35,9,FALSE))</f>
        <v/>
      </c>
      <c r="AX201" s="649">
        <f>IF($BB$3="４週",SUM(S201:AT201),IF($BB$3="暦月",SUM(S201:AW201),""))</f>
        <v>0</v>
      </c>
      <c r="AY201" s="650"/>
      <c r="AZ201" s="651">
        <f>IF($BB$3="４週",AX201/4,IF($BB$3="暦月",'勤務表（職員14～100名用）'!AX201/('勤務表（職員14～100名用）'!#REF!/7),""))</f>
        <v>0</v>
      </c>
      <c r="BA201" s="652"/>
      <c r="BB201" s="642"/>
      <c r="BC201" s="603"/>
      <c r="BD201" s="603"/>
      <c r="BE201" s="603"/>
      <c r="BF201" s="604"/>
    </row>
    <row r="202" spans="2:58" ht="20.25" customHeight="1" x14ac:dyDescent="0.15">
      <c r="B202" s="686"/>
      <c r="C202" s="709"/>
      <c r="D202" s="710"/>
      <c r="E202" s="711"/>
      <c r="F202" s="221">
        <f>C200</f>
        <v>0</v>
      </c>
      <c r="G202" s="594"/>
      <c r="H202" s="598"/>
      <c r="I202" s="596"/>
      <c r="J202" s="596"/>
      <c r="K202" s="597"/>
      <c r="L202" s="605"/>
      <c r="M202" s="606"/>
      <c r="N202" s="606"/>
      <c r="O202" s="607"/>
      <c r="P202" s="683" t="s">
        <v>151</v>
      </c>
      <c r="Q202" s="684"/>
      <c r="R202" s="685"/>
      <c r="S202" s="218" t="str">
        <f>IF(S200="","",VLOOKUP(S200,'シフト記号表（勤務時間帯）'!$C$6:$U$35,19,FALSE))</f>
        <v/>
      </c>
      <c r="T202" s="219" t="str">
        <f>IF(T200="","",VLOOKUP(T200,'シフト記号表（勤務時間帯）'!$C$6:$U$35,19,FALSE))</f>
        <v/>
      </c>
      <c r="U202" s="219" t="str">
        <f>IF(U200="","",VLOOKUP(U200,'シフト記号表（勤務時間帯）'!$C$6:$U$35,19,FALSE))</f>
        <v/>
      </c>
      <c r="V202" s="219" t="str">
        <f>IF(V200="","",VLOOKUP(V200,'シフト記号表（勤務時間帯）'!$C$6:$U$35,19,FALSE))</f>
        <v/>
      </c>
      <c r="W202" s="219" t="str">
        <f>IF(W200="","",VLOOKUP(W200,'シフト記号表（勤務時間帯）'!$C$6:$U$35,19,FALSE))</f>
        <v/>
      </c>
      <c r="X202" s="219" t="str">
        <f>IF(X200="","",VLOOKUP(X200,'シフト記号表（勤務時間帯）'!$C$6:$U$35,19,FALSE))</f>
        <v/>
      </c>
      <c r="Y202" s="220" t="str">
        <f>IF(Y200="","",VLOOKUP(Y200,'シフト記号表（勤務時間帯）'!$C$6:$U$35,19,FALSE))</f>
        <v/>
      </c>
      <c r="Z202" s="218" t="str">
        <f>IF(Z200="","",VLOOKUP(Z200,'シフト記号表（勤務時間帯）'!$C$6:$U$35,19,FALSE))</f>
        <v/>
      </c>
      <c r="AA202" s="219" t="str">
        <f>IF(AA200="","",VLOOKUP(AA200,'シフト記号表（勤務時間帯）'!$C$6:$U$35,19,FALSE))</f>
        <v/>
      </c>
      <c r="AB202" s="219" t="str">
        <f>IF(AB200="","",VLOOKUP(AB200,'シフト記号表（勤務時間帯）'!$C$6:$U$35,19,FALSE))</f>
        <v/>
      </c>
      <c r="AC202" s="219" t="str">
        <f>IF(AC200="","",VLOOKUP(AC200,'シフト記号表（勤務時間帯）'!$C$6:$U$35,19,FALSE))</f>
        <v/>
      </c>
      <c r="AD202" s="219" t="str">
        <f>IF(AD200="","",VLOOKUP(AD200,'シフト記号表（勤務時間帯）'!$C$6:$U$35,19,FALSE))</f>
        <v/>
      </c>
      <c r="AE202" s="219" t="str">
        <f>IF(AE200="","",VLOOKUP(AE200,'シフト記号表（勤務時間帯）'!$C$6:$U$35,19,FALSE))</f>
        <v/>
      </c>
      <c r="AF202" s="220" t="str">
        <f>IF(AF200="","",VLOOKUP(AF200,'シフト記号表（勤務時間帯）'!$C$6:$U$35,19,FALSE))</f>
        <v/>
      </c>
      <c r="AG202" s="218" t="str">
        <f>IF(AG200="","",VLOOKUP(AG200,'シフト記号表（勤務時間帯）'!$C$6:$U$35,19,FALSE))</f>
        <v/>
      </c>
      <c r="AH202" s="219" t="str">
        <f>IF(AH200="","",VLOOKUP(AH200,'シフト記号表（勤務時間帯）'!$C$6:$U$35,19,FALSE))</f>
        <v/>
      </c>
      <c r="AI202" s="219" t="str">
        <f>IF(AI200="","",VLOOKUP(AI200,'シフト記号表（勤務時間帯）'!$C$6:$U$35,19,FALSE))</f>
        <v/>
      </c>
      <c r="AJ202" s="219" t="str">
        <f>IF(AJ200="","",VLOOKUP(AJ200,'シフト記号表（勤務時間帯）'!$C$6:$U$35,19,FALSE))</f>
        <v/>
      </c>
      <c r="AK202" s="219" t="str">
        <f>IF(AK200="","",VLOOKUP(AK200,'シフト記号表（勤務時間帯）'!$C$6:$U$35,19,FALSE))</f>
        <v/>
      </c>
      <c r="AL202" s="219" t="str">
        <f>IF(AL200="","",VLOOKUP(AL200,'シフト記号表（勤務時間帯）'!$C$6:$U$35,19,FALSE))</f>
        <v/>
      </c>
      <c r="AM202" s="220" t="str">
        <f>IF(AM200="","",VLOOKUP(AM200,'シフト記号表（勤務時間帯）'!$C$6:$U$35,19,FALSE))</f>
        <v/>
      </c>
      <c r="AN202" s="218" t="str">
        <f>IF(AN200="","",VLOOKUP(AN200,'シフト記号表（勤務時間帯）'!$C$6:$U$35,19,FALSE))</f>
        <v/>
      </c>
      <c r="AO202" s="219" t="str">
        <f>IF(AO200="","",VLOOKUP(AO200,'シフト記号表（勤務時間帯）'!$C$6:$U$35,19,FALSE))</f>
        <v/>
      </c>
      <c r="AP202" s="219" t="str">
        <f>IF(AP200="","",VLOOKUP(AP200,'シフト記号表（勤務時間帯）'!$C$6:$U$35,19,FALSE))</f>
        <v/>
      </c>
      <c r="AQ202" s="219" t="str">
        <f>IF(AQ200="","",VLOOKUP(AQ200,'シフト記号表（勤務時間帯）'!$C$6:$U$35,19,FALSE))</f>
        <v/>
      </c>
      <c r="AR202" s="219" t="str">
        <f>IF(AR200="","",VLOOKUP(AR200,'シフト記号表（勤務時間帯）'!$C$6:$U$35,19,FALSE))</f>
        <v/>
      </c>
      <c r="AS202" s="219" t="str">
        <f>IF(AS200="","",VLOOKUP(AS200,'シフト記号表（勤務時間帯）'!$C$6:$U$35,19,FALSE))</f>
        <v/>
      </c>
      <c r="AT202" s="220" t="str">
        <f>IF(AT200="","",VLOOKUP(AT200,'シフト記号表（勤務時間帯）'!$C$6:$U$35,19,FALSE))</f>
        <v/>
      </c>
      <c r="AU202" s="218" t="str">
        <f>IF(AU200="","",VLOOKUP(AU200,'シフト記号表（勤務時間帯）'!$C$6:$U$35,19,FALSE))</f>
        <v/>
      </c>
      <c r="AV202" s="219" t="str">
        <f>IF(AV200="","",VLOOKUP(AV200,'シフト記号表（勤務時間帯）'!$C$6:$U$35,19,FALSE))</f>
        <v/>
      </c>
      <c r="AW202" s="219" t="str">
        <f>IF(AW200="","",VLOOKUP(AW200,'シフト記号表（勤務時間帯）'!$C$6:$U$35,19,FALSE))</f>
        <v/>
      </c>
      <c r="AX202" s="656">
        <f>IF($BB$3="４週",SUM(S202:AT202),IF($BB$3="暦月",SUM(S202:AW202),""))</f>
        <v>0</v>
      </c>
      <c r="AY202" s="657"/>
      <c r="AZ202" s="658">
        <f>IF($BB$3="４週",AX202/4,IF($BB$3="暦月",'勤務表（職員14～100名用）'!AX202/('勤務表（職員14～100名用）'!#REF!/7),""))</f>
        <v>0</v>
      </c>
      <c r="BA202" s="659"/>
      <c r="BB202" s="702"/>
      <c r="BC202" s="606"/>
      <c r="BD202" s="606"/>
      <c r="BE202" s="606"/>
      <c r="BF202" s="607"/>
    </row>
    <row r="203" spans="2:58" ht="20.25" customHeight="1" x14ac:dyDescent="0.15">
      <c r="B203" s="686">
        <f>B200+1</f>
        <v>62</v>
      </c>
      <c r="C203" s="706"/>
      <c r="D203" s="707"/>
      <c r="E203" s="708"/>
      <c r="F203" s="110"/>
      <c r="G203" s="592"/>
      <c r="H203" s="595"/>
      <c r="I203" s="596"/>
      <c r="J203" s="596"/>
      <c r="K203" s="597"/>
      <c r="L203" s="599"/>
      <c r="M203" s="600"/>
      <c r="N203" s="600"/>
      <c r="O203" s="601"/>
      <c r="P203" s="608" t="s">
        <v>147</v>
      </c>
      <c r="Q203" s="609"/>
      <c r="R203" s="610"/>
      <c r="S203" s="212"/>
      <c r="T203" s="213"/>
      <c r="U203" s="213"/>
      <c r="V203" s="213"/>
      <c r="W203" s="213"/>
      <c r="X203" s="213"/>
      <c r="Y203" s="214"/>
      <c r="Z203" s="212"/>
      <c r="AA203" s="213"/>
      <c r="AB203" s="213"/>
      <c r="AC203" s="213"/>
      <c r="AD203" s="213"/>
      <c r="AE203" s="213"/>
      <c r="AF203" s="214"/>
      <c r="AG203" s="212"/>
      <c r="AH203" s="213"/>
      <c r="AI203" s="213"/>
      <c r="AJ203" s="213"/>
      <c r="AK203" s="213"/>
      <c r="AL203" s="213"/>
      <c r="AM203" s="214"/>
      <c r="AN203" s="212"/>
      <c r="AO203" s="213"/>
      <c r="AP203" s="213"/>
      <c r="AQ203" s="213"/>
      <c r="AR203" s="213"/>
      <c r="AS203" s="213"/>
      <c r="AT203" s="214"/>
      <c r="AU203" s="212"/>
      <c r="AV203" s="213"/>
      <c r="AW203" s="213"/>
      <c r="AX203" s="806"/>
      <c r="AY203" s="807"/>
      <c r="AZ203" s="808"/>
      <c r="BA203" s="809"/>
      <c r="BB203" s="641"/>
      <c r="BC203" s="600"/>
      <c r="BD203" s="600"/>
      <c r="BE203" s="600"/>
      <c r="BF203" s="601"/>
    </row>
    <row r="204" spans="2:58" ht="20.25" customHeight="1" x14ac:dyDescent="0.15">
      <c r="B204" s="686"/>
      <c r="C204" s="706"/>
      <c r="D204" s="707"/>
      <c r="E204" s="708"/>
      <c r="F204" s="102"/>
      <c r="G204" s="593"/>
      <c r="H204" s="598"/>
      <c r="I204" s="596"/>
      <c r="J204" s="596"/>
      <c r="K204" s="597"/>
      <c r="L204" s="602"/>
      <c r="M204" s="603"/>
      <c r="N204" s="603"/>
      <c r="O204" s="604"/>
      <c r="P204" s="646" t="s">
        <v>150</v>
      </c>
      <c r="Q204" s="647"/>
      <c r="R204" s="648"/>
      <c r="S204" s="215" t="str">
        <f>IF(S203="","",VLOOKUP(S203,'シフト記号表（勤務時間帯）'!$C$6:$K$35,9,FALSE))</f>
        <v/>
      </c>
      <c r="T204" s="216" t="str">
        <f>IF(T203="","",VLOOKUP(T203,'シフト記号表（勤務時間帯）'!$C$6:$K$35,9,FALSE))</f>
        <v/>
      </c>
      <c r="U204" s="216" t="str">
        <f>IF(U203="","",VLOOKUP(U203,'シフト記号表（勤務時間帯）'!$C$6:$K$35,9,FALSE))</f>
        <v/>
      </c>
      <c r="V204" s="216" t="str">
        <f>IF(V203="","",VLOOKUP(V203,'シフト記号表（勤務時間帯）'!$C$6:$K$35,9,FALSE))</f>
        <v/>
      </c>
      <c r="W204" s="216" t="str">
        <f>IF(W203="","",VLOOKUP(W203,'シフト記号表（勤務時間帯）'!$C$6:$K$35,9,FALSE))</f>
        <v/>
      </c>
      <c r="X204" s="216" t="str">
        <f>IF(X203="","",VLOOKUP(X203,'シフト記号表（勤務時間帯）'!$C$6:$K$35,9,FALSE))</f>
        <v/>
      </c>
      <c r="Y204" s="217" t="str">
        <f>IF(Y203="","",VLOOKUP(Y203,'シフト記号表（勤務時間帯）'!$C$6:$K$35,9,FALSE))</f>
        <v/>
      </c>
      <c r="Z204" s="215" t="str">
        <f>IF(Z203="","",VLOOKUP(Z203,'シフト記号表（勤務時間帯）'!$C$6:$K$35,9,FALSE))</f>
        <v/>
      </c>
      <c r="AA204" s="216" t="str">
        <f>IF(AA203="","",VLOOKUP(AA203,'シフト記号表（勤務時間帯）'!$C$6:$K$35,9,FALSE))</f>
        <v/>
      </c>
      <c r="AB204" s="216" t="str">
        <f>IF(AB203="","",VLOOKUP(AB203,'シフト記号表（勤務時間帯）'!$C$6:$K$35,9,FALSE))</f>
        <v/>
      </c>
      <c r="AC204" s="216" t="str">
        <f>IF(AC203="","",VLOOKUP(AC203,'シフト記号表（勤務時間帯）'!$C$6:$K$35,9,FALSE))</f>
        <v/>
      </c>
      <c r="AD204" s="216" t="str">
        <f>IF(AD203="","",VLOOKUP(AD203,'シフト記号表（勤務時間帯）'!$C$6:$K$35,9,FALSE))</f>
        <v/>
      </c>
      <c r="AE204" s="216" t="str">
        <f>IF(AE203="","",VLOOKUP(AE203,'シフト記号表（勤務時間帯）'!$C$6:$K$35,9,FALSE))</f>
        <v/>
      </c>
      <c r="AF204" s="217" t="str">
        <f>IF(AF203="","",VLOOKUP(AF203,'シフト記号表（勤務時間帯）'!$C$6:$K$35,9,FALSE))</f>
        <v/>
      </c>
      <c r="AG204" s="215" t="str">
        <f>IF(AG203="","",VLOOKUP(AG203,'シフト記号表（勤務時間帯）'!$C$6:$K$35,9,FALSE))</f>
        <v/>
      </c>
      <c r="AH204" s="216" t="str">
        <f>IF(AH203="","",VLOOKUP(AH203,'シフト記号表（勤務時間帯）'!$C$6:$K$35,9,FALSE))</f>
        <v/>
      </c>
      <c r="AI204" s="216" t="str">
        <f>IF(AI203="","",VLOOKUP(AI203,'シフト記号表（勤務時間帯）'!$C$6:$K$35,9,FALSE))</f>
        <v/>
      </c>
      <c r="AJ204" s="216" t="str">
        <f>IF(AJ203="","",VLOOKUP(AJ203,'シフト記号表（勤務時間帯）'!$C$6:$K$35,9,FALSE))</f>
        <v/>
      </c>
      <c r="AK204" s="216" t="str">
        <f>IF(AK203="","",VLOOKUP(AK203,'シフト記号表（勤務時間帯）'!$C$6:$K$35,9,FALSE))</f>
        <v/>
      </c>
      <c r="AL204" s="216" t="str">
        <f>IF(AL203="","",VLOOKUP(AL203,'シフト記号表（勤務時間帯）'!$C$6:$K$35,9,FALSE))</f>
        <v/>
      </c>
      <c r="AM204" s="217" t="str">
        <f>IF(AM203="","",VLOOKUP(AM203,'シフト記号表（勤務時間帯）'!$C$6:$K$35,9,FALSE))</f>
        <v/>
      </c>
      <c r="AN204" s="215" t="str">
        <f>IF(AN203="","",VLOOKUP(AN203,'シフト記号表（勤務時間帯）'!$C$6:$K$35,9,FALSE))</f>
        <v/>
      </c>
      <c r="AO204" s="216" t="str">
        <f>IF(AO203="","",VLOOKUP(AO203,'シフト記号表（勤務時間帯）'!$C$6:$K$35,9,FALSE))</f>
        <v/>
      </c>
      <c r="AP204" s="216" t="str">
        <f>IF(AP203="","",VLOOKUP(AP203,'シフト記号表（勤務時間帯）'!$C$6:$K$35,9,FALSE))</f>
        <v/>
      </c>
      <c r="AQ204" s="216" t="str">
        <f>IF(AQ203="","",VLOOKUP(AQ203,'シフト記号表（勤務時間帯）'!$C$6:$K$35,9,FALSE))</f>
        <v/>
      </c>
      <c r="AR204" s="216" t="str">
        <f>IF(AR203="","",VLOOKUP(AR203,'シフト記号表（勤務時間帯）'!$C$6:$K$35,9,FALSE))</f>
        <v/>
      </c>
      <c r="AS204" s="216" t="str">
        <f>IF(AS203="","",VLOOKUP(AS203,'シフト記号表（勤務時間帯）'!$C$6:$K$35,9,FALSE))</f>
        <v/>
      </c>
      <c r="AT204" s="217" t="str">
        <f>IF(AT203="","",VLOOKUP(AT203,'シフト記号表（勤務時間帯）'!$C$6:$K$35,9,FALSE))</f>
        <v/>
      </c>
      <c r="AU204" s="215" t="str">
        <f>IF(AU203="","",VLOOKUP(AU203,'シフト記号表（勤務時間帯）'!$C$6:$K$35,9,FALSE))</f>
        <v/>
      </c>
      <c r="AV204" s="216" t="str">
        <f>IF(AV203="","",VLOOKUP(AV203,'シフト記号表（勤務時間帯）'!$C$6:$K$35,9,FALSE))</f>
        <v/>
      </c>
      <c r="AW204" s="216" t="str">
        <f>IF(AW203="","",VLOOKUP(AW203,'シフト記号表（勤務時間帯）'!$C$6:$K$35,9,FALSE))</f>
        <v/>
      </c>
      <c r="AX204" s="649">
        <f>IF($BB$3="４週",SUM(S204:AT204),IF($BB$3="暦月",SUM(S204:AW204),""))</f>
        <v>0</v>
      </c>
      <c r="AY204" s="650"/>
      <c r="AZ204" s="651">
        <f>IF($BB$3="４週",AX204/4,IF($BB$3="暦月",'勤務表（職員14～100名用）'!AX204/('勤務表（職員14～100名用）'!#REF!/7),""))</f>
        <v>0</v>
      </c>
      <c r="BA204" s="652"/>
      <c r="BB204" s="642"/>
      <c r="BC204" s="603"/>
      <c r="BD204" s="603"/>
      <c r="BE204" s="603"/>
      <c r="BF204" s="604"/>
    </row>
    <row r="205" spans="2:58" ht="20.25" customHeight="1" x14ac:dyDescent="0.15">
      <c r="B205" s="686"/>
      <c r="C205" s="709"/>
      <c r="D205" s="710"/>
      <c r="E205" s="711"/>
      <c r="F205" s="221">
        <f>C203</f>
        <v>0</v>
      </c>
      <c r="G205" s="594"/>
      <c r="H205" s="598"/>
      <c r="I205" s="596"/>
      <c r="J205" s="596"/>
      <c r="K205" s="597"/>
      <c r="L205" s="605"/>
      <c r="M205" s="606"/>
      <c r="N205" s="606"/>
      <c r="O205" s="607"/>
      <c r="P205" s="683" t="s">
        <v>151</v>
      </c>
      <c r="Q205" s="684"/>
      <c r="R205" s="685"/>
      <c r="S205" s="218" t="str">
        <f>IF(S203="","",VLOOKUP(S203,'シフト記号表（勤務時間帯）'!$C$6:$U$35,19,FALSE))</f>
        <v/>
      </c>
      <c r="T205" s="219" t="str">
        <f>IF(T203="","",VLOOKUP(T203,'シフト記号表（勤務時間帯）'!$C$6:$U$35,19,FALSE))</f>
        <v/>
      </c>
      <c r="U205" s="219" t="str">
        <f>IF(U203="","",VLOOKUP(U203,'シフト記号表（勤務時間帯）'!$C$6:$U$35,19,FALSE))</f>
        <v/>
      </c>
      <c r="V205" s="219" t="str">
        <f>IF(V203="","",VLOOKUP(V203,'シフト記号表（勤務時間帯）'!$C$6:$U$35,19,FALSE))</f>
        <v/>
      </c>
      <c r="W205" s="219" t="str">
        <f>IF(W203="","",VLOOKUP(W203,'シフト記号表（勤務時間帯）'!$C$6:$U$35,19,FALSE))</f>
        <v/>
      </c>
      <c r="X205" s="219" t="str">
        <f>IF(X203="","",VLOOKUP(X203,'シフト記号表（勤務時間帯）'!$C$6:$U$35,19,FALSE))</f>
        <v/>
      </c>
      <c r="Y205" s="220" t="str">
        <f>IF(Y203="","",VLOOKUP(Y203,'シフト記号表（勤務時間帯）'!$C$6:$U$35,19,FALSE))</f>
        <v/>
      </c>
      <c r="Z205" s="218" t="str">
        <f>IF(Z203="","",VLOOKUP(Z203,'シフト記号表（勤務時間帯）'!$C$6:$U$35,19,FALSE))</f>
        <v/>
      </c>
      <c r="AA205" s="219" t="str">
        <f>IF(AA203="","",VLOOKUP(AA203,'シフト記号表（勤務時間帯）'!$C$6:$U$35,19,FALSE))</f>
        <v/>
      </c>
      <c r="AB205" s="219" t="str">
        <f>IF(AB203="","",VLOOKUP(AB203,'シフト記号表（勤務時間帯）'!$C$6:$U$35,19,FALSE))</f>
        <v/>
      </c>
      <c r="AC205" s="219" t="str">
        <f>IF(AC203="","",VLOOKUP(AC203,'シフト記号表（勤務時間帯）'!$C$6:$U$35,19,FALSE))</f>
        <v/>
      </c>
      <c r="AD205" s="219" t="str">
        <f>IF(AD203="","",VLOOKUP(AD203,'シフト記号表（勤務時間帯）'!$C$6:$U$35,19,FALSE))</f>
        <v/>
      </c>
      <c r="AE205" s="219" t="str">
        <f>IF(AE203="","",VLOOKUP(AE203,'シフト記号表（勤務時間帯）'!$C$6:$U$35,19,FALSE))</f>
        <v/>
      </c>
      <c r="AF205" s="220" t="str">
        <f>IF(AF203="","",VLOOKUP(AF203,'シフト記号表（勤務時間帯）'!$C$6:$U$35,19,FALSE))</f>
        <v/>
      </c>
      <c r="AG205" s="218" t="str">
        <f>IF(AG203="","",VLOOKUP(AG203,'シフト記号表（勤務時間帯）'!$C$6:$U$35,19,FALSE))</f>
        <v/>
      </c>
      <c r="AH205" s="219" t="str">
        <f>IF(AH203="","",VLOOKUP(AH203,'シフト記号表（勤務時間帯）'!$C$6:$U$35,19,FALSE))</f>
        <v/>
      </c>
      <c r="AI205" s="219" t="str">
        <f>IF(AI203="","",VLOOKUP(AI203,'シフト記号表（勤務時間帯）'!$C$6:$U$35,19,FALSE))</f>
        <v/>
      </c>
      <c r="AJ205" s="219" t="str">
        <f>IF(AJ203="","",VLOOKUP(AJ203,'シフト記号表（勤務時間帯）'!$C$6:$U$35,19,FALSE))</f>
        <v/>
      </c>
      <c r="AK205" s="219" t="str">
        <f>IF(AK203="","",VLOOKUP(AK203,'シフト記号表（勤務時間帯）'!$C$6:$U$35,19,FALSE))</f>
        <v/>
      </c>
      <c r="AL205" s="219" t="str">
        <f>IF(AL203="","",VLOOKUP(AL203,'シフト記号表（勤務時間帯）'!$C$6:$U$35,19,FALSE))</f>
        <v/>
      </c>
      <c r="AM205" s="220" t="str">
        <f>IF(AM203="","",VLOOKUP(AM203,'シフト記号表（勤務時間帯）'!$C$6:$U$35,19,FALSE))</f>
        <v/>
      </c>
      <c r="AN205" s="218" t="str">
        <f>IF(AN203="","",VLOOKUP(AN203,'シフト記号表（勤務時間帯）'!$C$6:$U$35,19,FALSE))</f>
        <v/>
      </c>
      <c r="AO205" s="219" t="str">
        <f>IF(AO203="","",VLOOKUP(AO203,'シフト記号表（勤務時間帯）'!$C$6:$U$35,19,FALSE))</f>
        <v/>
      </c>
      <c r="AP205" s="219" t="str">
        <f>IF(AP203="","",VLOOKUP(AP203,'シフト記号表（勤務時間帯）'!$C$6:$U$35,19,FALSE))</f>
        <v/>
      </c>
      <c r="AQ205" s="219" t="str">
        <f>IF(AQ203="","",VLOOKUP(AQ203,'シフト記号表（勤務時間帯）'!$C$6:$U$35,19,FALSE))</f>
        <v/>
      </c>
      <c r="AR205" s="219" t="str">
        <f>IF(AR203="","",VLOOKUP(AR203,'シフト記号表（勤務時間帯）'!$C$6:$U$35,19,FALSE))</f>
        <v/>
      </c>
      <c r="AS205" s="219" t="str">
        <f>IF(AS203="","",VLOOKUP(AS203,'シフト記号表（勤務時間帯）'!$C$6:$U$35,19,FALSE))</f>
        <v/>
      </c>
      <c r="AT205" s="220" t="str">
        <f>IF(AT203="","",VLOOKUP(AT203,'シフト記号表（勤務時間帯）'!$C$6:$U$35,19,FALSE))</f>
        <v/>
      </c>
      <c r="AU205" s="218" t="str">
        <f>IF(AU203="","",VLOOKUP(AU203,'シフト記号表（勤務時間帯）'!$C$6:$U$35,19,FALSE))</f>
        <v/>
      </c>
      <c r="AV205" s="219" t="str">
        <f>IF(AV203="","",VLOOKUP(AV203,'シフト記号表（勤務時間帯）'!$C$6:$U$35,19,FALSE))</f>
        <v/>
      </c>
      <c r="AW205" s="219" t="str">
        <f>IF(AW203="","",VLOOKUP(AW203,'シフト記号表（勤務時間帯）'!$C$6:$U$35,19,FALSE))</f>
        <v/>
      </c>
      <c r="AX205" s="656">
        <f>IF($BB$3="４週",SUM(S205:AT205),IF($BB$3="暦月",SUM(S205:AW205),""))</f>
        <v>0</v>
      </c>
      <c r="AY205" s="657"/>
      <c r="AZ205" s="658">
        <f>IF($BB$3="４週",AX205/4,IF($BB$3="暦月",'勤務表（職員14～100名用）'!AX205/('勤務表（職員14～100名用）'!#REF!/7),""))</f>
        <v>0</v>
      </c>
      <c r="BA205" s="659"/>
      <c r="BB205" s="702"/>
      <c r="BC205" s="606"/>
      <c r="BD205" s="606"/>
      <c r="BE205" s="606"/>
      <c r="BF205" s="607"/>
    </row>
    <row r="206" spans="2:58" ht="20.25" customHeight="1" x14ac:dyDescent="0.15">
      <c r="B206" s="686">
        <f>B203+1</f>
        <v>63</v>
      </c>
      <c r="C206" s="706"/>
      <c r="D206" s="707"/>
      <c r="E206" s="708"/>
      <c r="F206" s="110"/>
      <c r="G206" s="592"/>
      <c r="H206" s="595"/>
      <c r="I206" s="596"/>
      <c r="J206" s="596"/>
      <c r="K206" s="597"/>
      <c r="L206" s="599"/>
      <c r="M206" s="600"/>
      <c r="N206" s="600"/>
      <c r="O206" s="601"/>
      <c r="P206" s="608" t="s">
        <v>147</v>
      </c>
      <c r="Q206" s="609"/>
      <c r="R206" s="610"/>
      <c r="S206" s="212"/>
      <c r="T206" s="213"/>
      <c r="U206" s="213"/>
      <c r="V206" s="213"/>
      <c r="W206" s="213"/>
      <c r="X206" s="213"/>
      <c r="Y206" s="214"/>
      <c r="Z206" s="212"/>
      <c r="AA206" s="213"/>
      <c r="AB206" s="213"/>
      <c r="AC206" s="213"/>
      <c r="AD206" s="213"/>
      <c r="AE206" s="213"/>
      <c r="AF206" s="214"/>
      <c r="AG206" s="212"/>
      <c r="AH206" s="213"/>
      <c r="AI206" s="213"/>
      <c r="AJ206" s="213"/>
      <c r="AK206" s="213"/>
      <c r="AL206" s="213"/>
      <c r="AM206" s="214"/>
      <c r="AN206" s="212"/>
      <c r="AO206" s="213"/>
      <c r="AP206" s="213"/>
      <c r="AQ206" s="213"/>
      <c r="AR206" s="213"/>
      <c r="AS206" s="213"/>
      <c r="AT206" s="214"/>
      <c r="AU206" s="212"/>
      <c r="AV206" s="213"/>
      <c r="AW206" s="213"/>
      <c r="AX206" s="806"/>
      <c r="AY206" s="807"/>
      <c r="AZ206" s="808"/>
      <c r="BA206" s="809"/>
      <c r="BB206" s="641"/>
      <c r="BC206" s="600"/>
      <c r="BD206" s="600"/>
      <c r="BE206" s="600"/>
      <c r="BF206" s="601"/>
    </row>
    <row r="207" spans="2:58" ht="20.25" customHeight="1" x14ac:dyDescent="0.15">
      <c r="B207" s="686"/>
      <c r="C207" s="706"/>
      <c r="D207" s="707"/>
      <c r="E207" s="708"/>
      <c r="F207" s="102"/>
      <c r="G207" s="593"/>
      <c r="H207" s="598"/>
      <c r="I207" s="596"/>
      <c r="J207" s="596"/>
      <c r="K207" s="597"/>
      <c r="L207" s="602"/>
      <c r="M207" s="603"/>
      <c r="N207" s="603"/>
      <c r="O207" s="604"/>
      <c r="P207" s="646" t="s">
        <v>150</v>
      </c>
      <c r="Q207" s="647"/>
      <c r="R207" s="648"/>
      <c r="S207" s="215" t="str">
        <f>IF(S206="","",VLOOKUP(S206,'シフト記号表（勤務時間帯）'!$C$6:$K$35,9,FALSE))</f>
        <v/>
      </c>
      <c r="T207" s="216" t="str">
        <f>IF(T206="","",VLOOKUP(T206,'シフト記号表（勤務時間帯）'!$C$6:$K$35,9,FALSE))</f>
        <v/>
      </c>
      <c r="U207" s="216" t="str">
        <f>IF(U206="","",VLOOKUP(U206,'シフト記号表（勤務時間帯）'!$C$6:$K$35,9,FALSE))</f>
        <v/>
      </c>
      <c r="V207" s="216" t="str">
        <f>IF(V206="","",VLOOKUP(V206,'シフト記号表（勤務時間帯）'!$C$6:$K$35,9,FALSE))</f>
        <v/>
      </c>
      <c r="W207" s="216" t="str">
        <f>IF(W206="","",VLOOKUP(W206,'シフト記号表（勤務時間帯）'!$C$6:$K$35,9,FALSE))</f>
        <v/>
      </c>
      <c r="X207" s="216" t="str">
        <f>IF(X206="","",VLOOKUP(X206,'シフト記号表（勤務時間帯）'!$C$6:$K$35,9,FALSE))</f>
        <v/>
      </c>
      <c r="Y207" s="217" t="str">
        <f>IF(Y206="","",VLOOKUP(Y206,'シフト記号表（勤務時間帯）'!$C$6:$K$35,9,FALSE))</f>
        <v/>
      </c>
      <c r="Z207" s="215" t="str">
        <f>IF(Z206="","",VLOOKUP(Z206,'シフト記号表（勤務時間帯）'!$C$6:$K$35,9,FALSE))</f>
        <v/>
      </c>
      <c r="AA207" s="216" t="str">
        <f>IF(AA206="","",VLOOKUP(AA206,'シフト記号表（勤務時間帯）'!$C$6:$K$35,9,FALSE))</f>
        <v/>
      </c>
      <c r="AB207" s="216" t="str">
        <f>IF(AB206="","",VLOOKUP(AB206,'シフト記号表（勤務時間帯）'!$C$6:$K$35,9,FALSE))</f>
        <v/>
      </c>
      <c r="AC207" s="216" t="str">
        <f>IF(AC206="","",VLOOKUP(AC206,'シフト記号表（勤務時間帯）'!$C$6:$K$35,9,FALSE))</f>
        <v/>
      </c>
      <c r="AD207" s="216" t="str">
        <f>IF(AD206="","",VLOOKUP(AD206,'シフト記号表（勤務時間帯）'!$C$6:$K$35,9,FALSE))</f>
        <v/>
      </c>
      <c r="AE207" s="216" t="str">
        <f>IF(AE206="","",VLOOKUP(AE206,'シフト記号表（勤務時間帯）'!$C$6:$K$35,9,FALSE))</f>
        <v/>
      </c>
      <c r="AF207" s="217" t="str">
        <f>IF(AF206="","",VLOOKUP(AF206,'シフト記号表（勤務時間帯）'!$C$6:$K$35,9,FALSE))</f>
        <v/>
      </c>
      <c r="AG207" s="215" t="str">
        <f>IF(AG206="","",VLOOKUP(AG206,'シフト記号表（勤務時間帯）'!$C$6:$K$35,9,FALSE))</f>
        <v/>
      </c>
      <c r="AH207" s="216" t="str">
        <f>IF(AH206="","",VLOOKUP(AH206,'シフト記号表（勤務時間帯）'!$C$6:$K$35,9,FALSE))</f>
        <v/>
      </c>
      <c r="AI207" s="216" t="str">
        <f>IF(AI206="","",VLOOKUP(AI206,'シフト記号表（勤務時間帯）'!$C$6:$K$35,9,FALSE))</f>
        <v/>
      </c>
      <c r="AJ207" s="216" t="str">
        <f>IF(AJ206="","",VLOOKUP(AJ206,'シフト記号表（勤務時間帯）'!$C$6:$K$35,9,FALSE))</f>
        <v/>
      </c>
      <c r="AK207" s="216" t="str">
        <f>IF(AK206="","",VLOOKUP(AK206,'シフト記号表（勤務時間帯）'!$C$6:$K$35,9,FALSE))</f>
        <v/>
      </c>
      <c r="AL207" s="216" t="str">
        <f>IF(AL206="","",VLOOKUP(AL206,'シフト記号表（勤務時間帯）'!$C$6:$K$35,9,FALSE))</f>
        <v/>
      </c>
      <c r="AM207" s="217" t="str">
        <f>IF(AM206="","",VLOOKUP(AM206,'シフト記号表（勤務時間帯）'!$C$6:$K$35,9,FALSE))</f>
        <v/>
      </c>
      <c r="AN207" s="215" t="str">
        <f>IF(AN206="","",VLOOKUP(AN206,'シフト記号表（勤務時間帯）'!$C$6:$K$35,9,FALSE))</f>
        <v/>
      </c>
      <c r="AO207" s="216" t="str">
        <f>IF(AO206="","",VLOOKUP(AO206,'シフト記号表（勤務時間帯）'!$C$6:$K$35,9,FALSE))</f>
        <v/>
      </c>
      <c r="AP207" s="216" t="str">
        <f>IF(AP206="","",VLOOKUP(AP206,'シフト記号表（勤務時間帯）'!$C$6:$K$35,9,FALSE))</f>
        <v/>
      </c>
      <c r="AQ207" s="216" t="str">
        <f>IF(AQ206="","",VLOOKUP(AQ206,'シフト記号表（勤務時間帯）'!$C$6:$K$35,9,FALSE))</f>
        <v/>
      </c>
      <c r="AR207" s="216" t="str">
        <f>IF(AR206="","",VLOOKUP(AR206,'シフト記号表（勤務時間帯）'!$C$6:$K$35,9,FALSE))</f>
        <v/>
      </c>
      <c r="AS207" s="216" t="str">
        <f>IF(AS206="","",VLOOKUP(AS206,'シフト記号表（勤務時間帯）'!$C$6:$K$35,9,FALSE))</f>
        <v/>
      </c>
      <c r="AT207" s="217" t="str">
        <f>IF(AT206="","",VLOOKUP(AT206,'シフト記号表（勤務時間帯）'!$C$6:$K$35,9,FALSE))</f>
        <v/>
      </c>
      <c r="AU207" s="215" t="str">
        <f>IF(AU206="","",VLOOKUP(AU206,'シフト記号表（勤務時間帯）'!$C$6:$K$35,9,FALSE))</f>
        <v/>
      </c>
      <c r="AV207" s="216" t="str">
        <f>IF(AV206="","",VLOOKUP(AV206,'シフト記号表（勤務時間帯）'!$C$6:$K$35,9,FALSE))</f>
        <v/>
      </c>
      <c r="AW207" s="216" t="str">
        <f>IF(AW206="","",VLOOKUP(AW206,'シフト記号表（勤務時間帯）'!$C$6:$K$35,9,FALSE))</f>
        <v/>
      </c>
      <c r="AX207" s="649">
        <f>IF($BB$3="４週",SUM(S207:AT207),IF($BB$3="暦月",SUM(S207:AW207),""))</f>
        <v>0</v>
      </c>
      <c r="AY207" s="650"/>
      <c r="AZ207" s="651">
        <f>IF($BB$3="４週",AX207/4,IF($BB$3="暦月",'勤務表（職員14～100名用）'!AX207/('勤務表（職員14～100名用）'!#REF!/7),""))</f>
        <v>0</v>
      </c>
      <c r="BA207" s="652"/>
      <c r="BB207" s="642"/>
      <c r="BC207" s="603"/>
      <c r="BD207" s="603"/>
      <c r="BE207" s="603"/>
      <c r="BF207" s="604"/>
    </row>
    <row r="208" spans="2:58" ht="20.25" customHeight="1" x14ac:dyDescent="0.15">
      <c r="B208" s="686"/>
      <c r="C208" s="709"/>
      <c r="D208" s="710"/>
      <c r="E208" s="711"/>
      <c r="F208" s="221">
        <f>C206</f>
        <v>0</v>
      </c>
      <c r="G208" s="594"/>
      <c r="H208" s="598"/>
      <c r="I208" s="596"/>
      <c r="J208" s="596"/>
      <c r="K208" s="597"/>
      <c r="L208" s="605"/>
      <c r="M208" s="606"/>
      <c r="N208" s="606"/>
      <c r="O208" s="607"/>
      <c r="P208" s="683" t="s">
        <v>151</v>
      </c>
      <c r="Q208" s="684"/>
      <c r="R208" s="685"/>
      <c r="S208" s="218" t="str">
        <f>IF(S206="","",VLOOKUP(S206,'シフト記号表（勤務時間帯）'!$C$6:$U$35,19,FALSE))</f>
        <v/>
      </c>
      <c r="T208" s="219" t="str">
        <f>IF(T206="","",VLOOKUP(T206,'シフト記号表（勤務時間帯）'!$C$6:$U$35,19,FALSE))</f>
        <v/>
      </c>
      <c r="U208" s="219" t="str">
        <f>IF(U206="","",VLOOKUP(U206,'シフト記号表（勤務時間帯）'!$C$6:$U$35,19,FALSE))</f>
        <v/>
      </c>
      <c r="V208" s="219" t="str">
        <f>IF(V206="","",VLOOKUP(V206,'シフト記号表（勤務時間帯）'!$C$6:$U$35,19,FALSE))</f>
        <v/>
      </c>
      <c r="W208" s="219" t="str">
        <f>IF(W206="","",VLOOKUP(W206,'シフト記号表（勤務時間帯）'!$C$6:$U$35,19,FALSE))</f>
        <v/>
      </c>
      <c r="X208" s="219" t="str">
        <f>IF(X206="","",VLOOKUP(X206,'シフト記号表（勤務時間帯）'!$C$6:$U$35,19,FALSE))</f>
        <v/>
      </c>
      <c r="Y208" s="220" t="str">
        <f>IF(Y206="","",VLOOKUP(Y206,'シフト記号表（勤務時間帯）'!$C$6:$U$35,19,FALSE))</f>
        <v/>
      </c>
      <c r="Z208" s="218" t="str">
        <f>IF(Z206="","",VLOOKUP(Z206,'シフト記号表（勤務時間帯）'!$C$6:$U$35,19,FALSE))</f>
        <v/>
      </c>
      <c r="AA208" s="219" t="str">
        <f>IF(AA206="","",VLOOKUP(AA206,'シフト記号表（勤務時間帯）'!$C$6:$U$35,19,FALSE))</f>
        <v/>
      </c>
      <c r="AB208" s="219" t="str">
        <f>IF(AB206="","",VLOOKUP(AB206,'シフト記号表（勤務時間帯）'!$C$6:$U$35,19,FALSE))</f>
        <v/>
      </c>
      <c r="AC208" s="219" t="str">
        <f>IF(AC206="","",VLOOKUP(AC206,'シフト記号表（勤務時間帯）'!$C$6:$U$35,19,FALSE))</f>
        <v/>
      </c>
      <c r="AD208" s="219" t="str">
        <f>IF(AD206="","",VLOOKUP(AD206,'シフト記号表（勤務時間帯）'!$C$6:$U$35,19,FALSE))</f>
        <v/>
      </c>
      <c r="AE208" s="219" t="str">
        <f>IF(AE206="","",VLOOKUP(AE206,'シフト記号表（勤務時間帯）'!$C$6:$U$35,19,FALSE))</f>
        <v/>
      </c>
      <c r="AF208" s="220" t="str">
        <f>IF(AF206="","",VLOOKUP(AF206,'シフト記号表（勤務時間帯）'!$C$6:$U$35,19,FALSE))</f>
        <v/>
      </c>
      <c r="AG208" s="218" t="str">
        <f>IF(AG206="","",VLOOKUP(AG206,'シフト記号表（勤務時間帯）'!$C$6:$U$35,19,FALSE))</f>
        <v/>
      </c>
      <c r="AH208" s="219" t="str">
        <f>IF(AH206="","",VLOOKUP(AH206,'シフト記号表（勤務時間帯）'!$C$6:$U$35,19,FALSE))</f>
        <v/>
      </c>
      <c r="AI208" s="219" t="str">
        <f>IF(AI206="","",VLOOKUP(AI206,'シフト記号表（勤務時間帯）'!$C$6:$U$35,19,FALSE))</f>
        <v/>
      </c>
      <c r="AJ208" s="219" t="str">
        <f>IF(AJ206="","",VLOOKUP(AJ206,'シフト記号表（勤務時間帯）'!$C$6:$U$35,19,FALSE))</f>
        <v/>
      </c>
      <c r="AK208" s="219" t="str">
        <f>IF(AK206="","",VLOOKUP(AK206,'シフト記号表（勤務時間帯）'!$C$6:$U$35,19,FALSE))</f>
        <v/>
      </c>
      <c r="AL208" s="219" t="str">
        <f>IF(AL206="","",VLOOKUP(AL206,'シフト記号表（勤務時間帯）'!$C$6:$U$35,19,FALSE))</f>
        <v/>
      </c>
      <c r="AM208" s="220" t="str">
        <f>IF(AM206="","",VLOOKUP(AM206,'シフト記号表（勤務時間帯）'!$C$6:$U$35,19,FALSE))</f>
        <v/>
      </c>
      <c r="AN208" s="218" t="str">
        <f>IF(AN206="","",VLOOKUP(AN206,'シフト記号表（勤務時間帯）'!$C$6:$U$35,19,FALSE))</f>
        <v/>
      </c>
      <c r="AO208" s="219" t="str">
        <f>IF(AO206="","",VLOOKUP(AO206,'シフト記号表（勤務時間帯）'!$C$6:$U$35,19,FALSE))</f>
        <v/>
      </c>
      <c r="AP208" s="219" t="str">
        <f>IF(AP206="","",VLOOKUP(AP206,'シフト記号表（勤務時間帯）'!$C$6:$U$35,19,FALSE))</f>
        <v/>
      </c>
      <c r="AQ208" s="219" t="str">
        <f>IF(AQ206="","",VLOOKUP(AQ206,'シフト記号表（勤務時間帯）'!$C$6:$U$35,19,FALSE))</f>
        <v/>
      </c>
      <c r="AR208" s="219" t="str">
        <f>IF(AR206="","",VLOOKUP(AR206,'シフト記号表（勤務時間帯）'!$C$6:$U$35,19,FALSE))</f>
        <v/>
      </c>
      <c r="AS208" s="219" t="str">
        <f>IF(AS206="","",VLOOKUP(AS206,'シフト記号表（勤務時間帯）'!$C$6:$U$35,19,FALSE))</f>
        <v/>
      </c>
      <c r="AT208" s="220" t="str">
        <f>IF(AT206="","",VLOOKUP(AT206,'シフト記号表（勤務時間帯）'!$C$6:$U$35,19,FALSE))</f>
        <v/>
      </c>
      <c r="AU208" s="218" t="str">
        <f>IF(AU206="","",VLOOKUP(AU206,'シフト記号表（勤務時間帯）'!$C$6:$U$35,19,FALSE))</f>
        <v/>
      </c>
      <c r="AV208" s="219" t="str">
        <f>IF(AV206="","",VLOOKUP(AV206,'シフト記号表（勤務時間帯）'!$C$6:$U$35,19,FALSE))</f>
        <v/>
      </c>
      <c r="AW208" s="219" t="str">
        <f>IF(AW206="","",VLOOKUP(AW206,'シフト記号表（勤務時間帯）'!$C$6:$U$35,19,FALSE))</f>
        <v/>
      </c>
      <c r="AX208" s="656">
        <f>IF($BB$3="４週",SUM(S208:AT208),IF($BB$3="暦月",SUM(S208:AW208),""))</f>
        <v>0</v>
      </c>
      <c r="AY208" s="657"/>
      <c r="AZ208" s="658">
        <f>IF($BB$3="４週",AX208/4,IF($BB$3="暦月",'勤務表（職員14～100名用）'!AX208/('勤務表（職員14～100名用）'!#REF!/7),""))</f>
        <v>0</v>
      </c>
      <c r="BA208" s="659"/>
      <c r="BB208" s="702"/>
      <c r="BC208" s="606"/>
      <c r="BD208" s="606"/>
      <c r="BE208" s="606"/>
      <c r="BF208" s="607"/>
    </row>
    <row r="209" spans="2:58" ht="20.25" customHeight="1" x14ac:dyDescent="0.15">
      <c r="B209" s="686">
        <f>B206+1</f>
        <v>64</v>
      </c>
      <c r="C209" s="706"/>
      <c r="D209" s="707"/>
      <c r="E209" s="708"/>
      <c r="F209" s="110"/>
      <c r="G209" s="592"/>
      <c r="H209" s="595"/>
      <c r="I209" s="596"/>
      <c r="J209" s="596"/>
      <c r="K209" s="597"/>
      <c r="L209" s="599"/>
      <c r="M209" s="600"/>
      <c r="N209" s="600"/>
      <c r="O209" s="601"/>
      <c r="P209" s="608" t="s">
        <v>147</v>
      </c>
      <c r="Q209" s="609"/>
      <c r="R209" s="610"/>
      <c r="S209" s="212"/>
      <c r="T209" s="213"/>
      <c r="U209" s="213"/>
      <c r="V209" s="213"/>
      <c r="W209" s="213"/>
      <c r="X209" s="213"/>
      <c r="Y209" s="214"/>
      <c r="Z209" s="212"/>
      <c r="AA209" s="213"/>
      <c r="AB209" s="213"/>
      <c r="AC209" s="213"/>
      <c r="AD209" s="213"/>
      <c r="AE209" s="213"/>
      <c r="AF209" s="214"/>
      <c r="AG209" s="212"/>
      <c r="AH209" s="213"/>
      <c r="AI209" s="213"/>
      <c r="AJ209" s="213"/>
      <c r="AK209" s="213"/>
      <c r="AL209" s="213"/>
      <c r="AM209" s="214"/>
      <c r="AN209" s="212"/>
      <c r="AO209" s="213"/>
      <c r="AP209" s="213"/>
      <c r="AQ209" s="213"/>
      <c r="AR209" s="213"/>
      <c r="AS209" s="213"/>
      <c r="AT209" s="214"/>
      <c r="AU209" s="212"/>
      <c r="AV209" s="213"/>
      <c r="AW209" s="213"/>
      <c r="AX209" s="806"/>
      <c r="AY209" s="807"/>
      <c r="AZ209" s="808"/>
      <c r="BA209" s="809"/>
      <c r="BB209" s="641"/>
      <c r="BC209" s="600"/>
      <c r="BD209" s="600"/>
      <c r="BE209" s="600"/>
      <c r="BF209" s="601"/>
    </row>
    <row r="210" spans="2:58" ht="20.25" customHeight="1" x14ac:dyDescent="0.15">
      <c r="B210" s="686"/>
      <c r="C210" s="706"/>
      <c r="D210" s="707"/>
      <c r="E210" s="708"/>
      <c r="F210" s="102"/>
      <c r="G210" s="593"/>
      <c r="H210" s="598"/>
      <c r="I210" s="596"/>
      <c r="J210" s="596"/>
      <c r="K210" s="597"/>
      <c r="L210" s="602"/>
      <c r="M210" s="603"/>
      <c r="N210" s="603"/>
      <c r="O210" s="604"/>
      <c r="P210" s="646" t="s">
        <v>150</v>
      </c>
      <c r="Q210" s="647"/>
      <c r="R210" s="648"/>
      <c r="S210" s="215" t="str">
        <f>IF(S209="","",VLOOKUP(S209,'シフト記号表（勤務時間帯）'!$C$6:$K$35,9,FALSE))</f>
        <v/>
      </c>
      <c r="T210" s="216" t="str">
        <f>IF(T209="","",VLOOKUP(T209,'シフト記号表（勤務時間帯）'!$C$6:$K$35,9,FALSE))</f>
        <v/>
      </c>
      <c r="U210" s="216" t="str">
        <f>IF(U209="","",VLOOKUP(U209,'シフト記号表（勤務時間帯）'!$C$6:$K$35,9,FALSE))</f>
        <v/>
      </c>
      <c r="V210" s="216" t="str">
        <f>IF(V209="","",VLOOKUP(V209,'シフト記号表（勤務時間帯）'!$C$6:$K$35,9,FALSE))</f>
        <v/>
      </c>
      <c r="W210" s="216" t="str">
        <f>IF(W209="","",VLOOKUP(W209,'シフト記号表（勤務時間帯）'!$C$6:$K$35,9,FALSE))</f>
        <v/>
      </c>
      <c r="X210" s="216" t="str">
        <f>IF(X209="","",VLOOKUP(X209,'シフト記号表（勤務時間帯）'!$C$6:$K$35,9,FALSE))</f>
        <v/>
      </c>
      <c r="Y210" s="217" t="str">
        <f>IF(Y209="","",VLOOKUP(Y209,'シフト記号表（勤務時間帯）'!$C$6:$K$35,9,FALSE))</f>
        <v/>
      </c>
      <c r="Z210" s="215" t="str">
        <f>IF(Z209="","",VLOOKUP(Z209,'シフト記号表（勤務時間帯）'!$C$6:$K$35,9,FALSE))</f>
        <v/>
      </c>
      <c r="AA210" s="216" t="str">
        <f>IF(AA209="","",VLOOKUP(AA209,'シフト記号表（勤務時間帯）'!$C$6:$K$35,9,FALSE))</f>
        <v/>
      </c>
      <c r="AB210" s="216" t="str">
        <f>IF(AB209="","",VLOOKUP(AB209,'シフト記号表（勤務時間帯）'!$C$6:$K$35,9,FALSE))</f>
        <v/>
      </c>
      <c r="AC210" s="216" t="str">
        <f>IF(AC209="","",VLOOKUP(AC209,'シフト記号表（勤務時間帯）'!$C$6:$K$35,9,FALSE))</f>
        <v/>
      </c>
      <c r="AD210" s="216" t="str">
        <f>IF(AD209="","",VLOOKUP(AD209,'シフト記号表（勤務時間帯）'!$C$6:$K$35,9,FALSE))</f>
        <v/>
      </c>
      <c r="AE210" s="216" t="str">
        <f>IF(AE209="","",VLOOKUP(AE209,'シフト記号表（勤務時間帯）'!$C$6:$K$35,9,FALSE))</f>
        <v/>
      </c>
      <c r="AF210" s="217" t="str">
        <f>IF(AF209="","",VLOOKUP(AF209,'シフト記号表（勤務時間帯）'!$C$6:$K$35,9,FALSE))</f>
        <v/>
      </c>
      <c r="AG210" s="215" t="str">
        <f>IF(AG209="","",VLOOKUP(AG209,'シフト記号表（勤務時間帯）'!$C$6:$K$35,9,FALSE))</f>
        <v/>
      </c>
      <c r="AH210" s="216" t="str">
        <f>IF(AH209="","",VLOOKUP(AH209,'シフト記号表（勤務時間帯）'!$C$6:$K$35,9,FALSE))</f>
        <v/>
      </c>
      <c r="AI210" s="216" t="str">
        <f>IF(AI209="","",VLOOKUP(AI209,'シフト記号表（勤務時間帯）'!$C$6:$K$35,9,FALSE))</f>
        <v/>
      </c>
      <c r="AJ210" s="216" t="str">
        <f>IF(AJ209="","",VLOOKUP(AJ209,'シフト記号表（勤務時間帯）'!$C$6:$K$35,9,FALSE))</f>
        <v/>
      </c>
      <c r="AK210" s="216" t="str">
        <f>IF(AK209="","",VLOOKUP(AK209,'シフト記号表（勤務時間帯）'!$C$6:$K$35,9,FALSE))</f>
        <v/>
      </c>
      <c r="AL210" s="216" t="str">
        <f>IF(AL209="","",VLOOKUP(AL209,'シフト記号表（勤務時間帯）'!$C$6:$K$35,9,FALSE))</f>
        <v/>
      </c>
      <c r="AM210" s="217" t="str">
        <f>IF(AM209="","",VLOOKUP(AM209,'シフト記号表（勤務時間帯）'!$C$6:$K$35,9,FALSE))</f>
        <v/>
      </c>
      <c r="AN210" s="215" t="str">
        <f>IF(AN209="","",VLOOKUP(AN209,'シフト記号表（勤務時間帯）'!$C$6:$K$35,9,FALSE))</f>
        <v/>
      </c>
      <c r="AO210" s="216" t="str">
        <f>IF(AO209="","",VLOOKUP(AO209,'シフト記号表（勤務時間帯）'!$C$6:$K$35,9,FALSE))</f>
        <v/>
      </c>
      <c r="AP210" s="216" t="str">
        <f>IF(AP209="","",VLOOKUP(AP209,'シフト記号表（勤務時間帯）'!$C$6:$K$35,9,FALSE))</f>
        <v/>
      </c>
      <c r="AQ210" s="216" t="str">
        <f>IF(AQ209="","",VLOOKUP(AQ209,'シフト記号表（勤務時間帯）'!$C$6:$K$35,9,FALSE))</f>
        <v/>
      </c>
      <c r="AR210" s="216" t="str">
        <f>IF(AR209="","",VLOOKUP(AR209,'シフト記号表（勤務時間帯）'!$C$6:$K$35,9,FALSE))</f>
        <v/>
      </c>
      <c r="AS210" s="216" t="str">
        <f>IF(AS209="","",VLOOKUP(AS209,'シフト記号表（勤務時間帯）'!$C$6:$K$35,9,FALSE))</f>
        <v/>
      </c>
      <c r="AT210" s="217" t="str">
        <f>IF(AT209="","",VLOOKUP(AT209,'シフト記号表（勤務時間帯）'!$C$6:$K$35,9,FALSE))</f>
        <v/>
      </c>
      <c r="AU210" s="215" t="str">
        <f>IF(AU209="","",VLOOKUP(AU209,'シフト記号表（勤務時間帯）'!$C$6:$K$35,9,FALSE))</f>
        <v/>
      </c>
      <c r="AV210" s="216" t="str">
        <f>IF(AV209="","",VLOOKUP(AV209,'シフト記号表（勤務時間帯）'!$C$6:$K$35,9,FALSE))</f>
        <v/>
      </c>
      <c r="AW210" s="216" t="str">
        <f>IF(AW209="","",VLOOKUP(AW209,'シフト記号表（勤務時間帯）'!$C$6:$K$35,9,FALSE))</f>
        <v/>
      </c>
      <c r="AX210" s="649">
        <f>IF($BB$3="４週",SUM(S210:AT210),IF($BB$3="暦月",SUM(S210:AW210),""))</f>
        <v>0</v>
      </c>
      <c r="AY210" s="650"/>
      <c r="AZ210" s="651">
        <f>IF($BB$3="４週",AX210/4,IF($BB$3="暦月",'勤務表（職員14～100名用）'!AX210/('勤務表（職員14～100名用）'!#REF!/7),""))</f>
        <v>0</v>
      </c>
      <c r="BA210" s="652"/>
      <c r="BB210" s="642"/>
      <c r="BC210" s="603"/>
      <c r="BD210" s="603"/>
      <c r="BE210" s="603"/>
      <c r="BF210" s="604"/>
    </row>
    <row r="211" spans="2:58" ht="20.25" customHeight="1" x14ac:dyDescent="0.15">
      <c r="B211" s="686"/>
      <c r="C211" s="709"/>
      <c r="D211" s="710"/>
      <c r="E211" s="711"/>
      <c r="F211" s="221">
        <f>C209</f>
        <v>0</v>
      </c>
      <c r="G211" s="594"/>
      <c r="H211" s="598"/>
      <c r="I211" s="596"/>
      <c r="J211" s="596"/>
      <c r="K211" s="597"/>
      <c r="L211" s="605"/>
      <c r="M211" s="606"/>
      <c r="N211" s="606"/>
      <c r="O211" s="607"/>
      <c r="P211" s="683" t="s">
        <v>151</v>
      </c>
      <c r="Q211" s="684"/>
      <c r="R211" s="685"/>
      <c r="S211" s="218" t="str">
        <f>IF(S209="","",VLOOKUP(S209,'シフト記号表（勤務時間帯）'!$C$6:$U$35,19,FALSE))</f>
        <v/>
      </c>
      <c r="T211" s="219" t="str">
        <f>IF(T209="","",VLOOKUP(T209,'シフト記号表（勤務時間帯）'!$C$6:$U$35,19,FALSE))</f>
        <v/>
      </c>
      <c r="U211" s="219" t="str">
        <f>IF(U209="","",VLOOKUP(U209,'シフト記号表（勤務時間帯）'!$C$6:$U$35,19,FALSE))</f>
        <v/>
      </c>
      <c r="V211" s="219" t="str">
        <f>IF(V209="","",VLOOKUP(V209,'シフト記号表（勤務時間帯）'!$C$6:$U$35,19,FALSE))</f>
        <v/>
      </c>
      <c r="W211" s="219" t="str">
        <f>IF(W209="","",VLOOKUP(W209,'シフト記号表（勤務時間帯）'!$C$6:$U$35,19,FALSE))</f>
        <v/>
      </c>
      <c r="X211" s="219" t="str">
        <f>IF(X209="","",VLOOKUP(X209,'シフト記号表（勤務時間帯）'!$C$6:$U$35,19,FALSE))</f>
        <v/>
      </c>
      <c r="Y211" s="220" t="str">
        <f>IF(Y209="","",VLOOKUP(Y209,'シフト記号表（勤務時間帯）'!$C$6:$U$35,19,FALSE))</f>
        <v/>
      </c>
      <c r="Z211" s="218" t="str">
        <f>IF(Z209="","",VLOOKUP(Z209,'シフト記号表（勤務時間帯）'!$C$6:$U$35,19,FALSE))</f>
        <v/>
      </c>
      <c r="AA211" s="219" t="str">
        <f>IF(AA209="","",VLOOKUP(AA209,'シフト記号表（勤務時間帯）'!$C$6:$U$35,19,FALSE))</f>
        <v/>
      </c>
      <c r="AB211" s="219" t="str">
        <f>IF(AB209="","",VLOOKUP(AB209,'シフト記号表（勤務時間帯）'!$C$6:$U$35,19,FALSE))</f>
        <v/>
      </c>
      <c r="AC211" s="219" t="str">
        <f>IF(AC209="","",VLOOKUP(AC209,'シフト記号表（勤務時間帯）'!$C$6:$U$35,19,FALSE))</f>
        <v/>
      </c>
      <c r="AD211" s="219" t="str">
        <f>IF(AD209="","",VLOOKUP(AD209,'シフト記号表（勤務時間帯）'!$C$6:$U$35,19,FALSE))</f>
        <v/>
      </c>
      <c r="AE211" s="219" t="str">
        <f>IF(AE209="","",VLOOKUP(AE209,'シフト記号表（勤務時間帯）'!$C$6:$U$35,19,FALSE))</f>
        <v/>
      </c>
      <c r="AF211" s="220" t="str">
        <f>IF(AF209="","",VLOOKUP(AF209,'シフト記号表（勤務時間帯）'!$C$6:$U$35,19,FALSE))</f>
        <v/>
      </c>
      <c r="AG211" s="218" t="str">
        <f>IF(AG209="","",VLOOKUP(AG209,'シフト記号表（勤務時間帯）'!$C$6:$U$35,19,FALSE))</f>
        <v/>
      </c>
      <c r="AH211" s="219" t="str">
        <f>IF(AH209="","",VLOOKUP(AH209,'シフト記号表（勤務時間帯）'!$C$6:$U$35,19,FALSE))</f>
        <v/>
      </c>
      <c r="AI211" s="219" t="str">
        <f>IF(AI209="","",VLOOKUP(AI209,'シフト記号表（勤務時間帯）'!$C$6:$U$35,19,FALSE))</f>
        <v/>
      </c>
      <c r="AJ211" s="219" t="str">
        <f>IF(AJ209="","",VLOOKUP(AJ209,'シフト記号表（勤務時間帯）'!$C$6:$U$35,19,FALSE))</f>
        <v/>
      </c>
      <c r="AK211" s="219" t="str">
        <f>IF(AK209="","",VLOOKUP(AK209,'シフト記号表（勤務時間帯）'!$C$6:$U$35,19,FALSE))</f>
        <v/>
      </c>
      <c r="AL211" s="219" t="str">
        <f>IF(AL209="","",VLOOKUP(AL209,'シフト記号表（勤務時間帯）'!$C$6:$U$35,19,FALSE))</f>
        <v/>
      </c>
      <c r="AM211" s="220" t="str">
        <f>IF(AM209="","",VLOOKUP(AM209,'シフト記号表（勤務時間帯）'!$C$6:$U$35,19,FALSE))</f>
        <v/>
      </c>
      <c r="AN211" s="218" t="str">
        <f>IF(AN209="","",VLOOKUP(AN209,'シフト記号表（勤務時間帯）'!$C$6:$U$35,19,FALSE))</f>
        <v/>
      </c>
      <c r="AO211" s="219" t="str">
        <f>IF(AO209="","",VLOOKUP(AO209,'シフト記号表（勤務時間帯）'!$C$6:$U$35,19,FALSE))</f>
        <v/>
      </c>
      <c r="AP211" s="219" t="str">
        <f>IF(AP209="","",VLOOKUP(AP209,'シフト記号表（勤務時間帯）'!$C$6:$U$35,19,FALSE))</f>
        <v/>
      </c>
      <c r="AQ211" s="219" t="str">
        <f>IF(AQ209="","",VLOOKUP(AQ209,'シフト記号表（勤務時間帯）'!$C$6:$U$35,19,FALSE))</f>
        <v/>
      </c>
      <c r="AR211" s="219" t="str">
        <f>IF(AR209="","",VLOOKUP(AR209,'シフト記号表（勤務時間帯）'!$C$6:$U$35,19,FALSE))</f>
        <v/>
      </c>
      <c r="AS211" s="219" t="str">
        <f>IF(AS209="","",VLOOKUP(AS209,'シフト記号表（勤務時間帯）'!$C$6:$U$35,19,FALSE))</f>
        <v/>
      </c>
      <c r="AT211" s="220" t="str">
        <f>IF(AT209="","",VLOOKUP(AT209,'シフト記号表（勤務時間帯）'!$C$6:$U$35,19,FALSE))</f>
        <v/>
      </c>
      <c r="AU211" s="218" t="str">
        <f>IF(AU209="","",VLOOKUP(AU209,'シフト記号表（勤務時間帯）'!$C$6:$U$35,19,FALSE))</f>
        <v/>
      </c>
      <c r="AV211" s="219" t="str">
        <f>IF(AV209="","",VLOOKUP(AV209,'シフト記号表（勤務時間帯）'!$C$6:$U$35,19,FALSE))</f>
        <v/>
      </c>
      <c r="AW211" s="219" t="str">
        <f>IF(AW209="","",VLOOKUP(AW209,'シフト記号表（勤務時間帯）'!$C$6:$U$35,19,FALSE))</f>
        <v/>
      </c>
      <c r="AX211" s="656">
        <f>IF($BB$3="４週",SUM(S211:AT211),IF($BB$3="暦月",SUM(S211:AW211),""))</f>
        <v>0</v>
      </c>
      <c r="AY211" s="657"/>
      <c r="AZ211" s="658">
        <f>IF($BB$3="４週",AX211/4,IF($BB$3="暦月",'勤務表（職員14～100名用）'!AX211/('勤務表（職員14～100名用）'!#REF!/7),""))</f>
        <v>0</v>
      </c>
      <c r="BA211" s="659"/>
      <c r="BB211" s="702"/>
      <c r="BC211" s="606"/>
      <c r="BD211" s="606"/>
      <c r="BE211" s="606"/>
      <c r="BF211" s="607"/>
    </row>
    <row r="212" spans="2:58" ht="20.25" customHeight="1" x14ac:dyDescent="0.15">
      <c r="B212" s="686">
        <f>B209+1</f>
        <v>65</v>
      </c>
      <c r="C212" s="706"/>
      <c r="D212" s="707"/>
      <c r="E212" s="708"/>
      <c r="F212" s="110"/>
      <c r="G212" s="592"/>
      <c r="H212" s="595"/>
      <c r="I212" s="596"/>
      <c r="J212" s="596"/>
      <c r="K212" s="597"/>
      <c r="L212" s="599"/>
      <c r="M212" s="600"/>
      <c r="N212" s="600"/>
      <c r="O212" s="601"/>
      <c r="P212" s="608" t="s">
        <v>147</v>
      </c>
      <c r="Q212" s="609"/>
      <c r="R212" s="610"/>
      <c r="S212" s="212"/>
      <c r="T212" s="213"/>
      <c r="U212" s="213"/>
      <c r="V212" s="213"/>
      <c r="W212" s="213"/>
      <c r="X212" s="213"/>
      <c r="Y212" s="214"/>
      <c r="Z212" s="212"/>
      <c r="AA212" s="213"/>
      <c r="AB212" s="213"/>
      <c r="AC212" s="213"/>
      <c r="AD212" s="213"/>
      <c r="AE212" s="213"/>
      <c r="AF212" s="214"/>
      <c r="AG212" s="212"/>
      <c r="AH212" s="213"/>
      <c r="AI212" s="213"/>
      <c r="AJ212" s="213"/>
      <c r="AK212" s="213"/>
      <c r="AL212" s="213"/>
      <c r="AM212" s="214"/>
      <c r="AN212" s="212"/>
      <c r="AO212" s="213"/>
      <c r="AP212" s="213"/>
      <c r="AQ212" s="213"/>
      <c r="AR212" s="213"/>
      <c r="AS212" s="213"/>
      <c r="AT212" s="214"/>
      <c r="AU212" s="212"/>
      <c r="AV212" s="213"/>
      <c r="AW212" s="213"/>
      <c r="AX212" s="806"/>
      <c r="AY212" s="807"/>
      <c r="AZ212" s="808"/>
      <c r="BA212" s="809"/>
      <c r="BB212" s="641"/>
      <c r="BC212" s="600"/>
      <c r="BD212" s="600"/>
      <c r="BE212" s="600"/>
      <c r="BF212" s="601"/>
    </row>
    <row r="213" spans="2:58" ht="20.25" customHeight="1" x14ac:dyDescent="0.15">
      <c r="B213" s="686"/>
      <c r="C213" s="706"/>
      <c r="D213" s="707"/>
      <c r="E213" s="708"/>
      <c r="F213" s="102"/>
      <c r="G213" s="593"/>
      <c r="H213" s="598"/>
      <c r="I213" s="596"/>
      <c r="J213" s="596"/>
      <c r="K213" s="597"/>
      <c r="L213" s="602"/>
      <c r="M213" s="603"/>
      <c r="N213" s="603"/>
      <c r="O213" s="604"/>
      <c r="P213" s="646" t="s">
        <v>150</v>
      </c>
      <c r="Q213" s="647"/>
      <c r="R213" s="648"/>
      <c r="S213" s="215" t="str">
        <f>IF(S212="","",VLOOKUP(S212,'シフト記号表（勤務時間帯）'!$C$6:$K$35,9,FALSE))</f>
        <v/>
      </c>
      <c r="T213" s="216" t="str">
        <f>IF(T212="","",VLOOKUP(T212,'シフト記号表（勤務時間帯）'!$C$6:$K$35,9,FALSE))</f>
        <v/>
      </c>
      <c r="U213" s="216" t="str">
        <f>IF(U212="","",VLOOKUP(U212,'シフト記号表（勤務時間帯）'!$C$6:$K$35,9,FALSE))</f>
        <v/>
      </c>
      <c r="V213" s="216" t="str">
        <f>IF(V212="","",VLOOKUP(V212,'シフト記号表（勤務時間帯）'!$C$6:$K$35,9,FALSE))</f>
        <v/>
      </c>
      <c r="W213" s="216" t="str">
        <f>IF(W212="","",VLOOKUP(W212,'シフト記号表（勤務時間帯）'!$C$6:$K$35,9,FALSE))</f>
        <v/>
      </c>
      <c r="X213" s="216" t="str">
        <f>IF(X212="","",VLOOKUP(X212,'シフト記号表（勤務時間帯）'!$C$6:$K$35,9,FALSE))</f>
        <v/>
      </c>
      <c r="Y213" s="217" t="str">
        <f>IF(Y212="","",VLOOKUP(Y212,'シフト記号表（勤務時間帯）'!$C$6:$K$35,9,FALSE))</f>
        <v/>
      </c>
      <c r="Z213" s="215" t="str">
        <f>IF(Z212="","",VLOOKUP(Z212,'シフト記号表（勤務時間帯）'!$C$6:$K$35,9,FALSE))</f>
        <v/>
      </c>
      <c r="AA213" s="216" t="str">
        <f>IF(AA212="","",VLOOKUP(AA212,'シフト記号表（勤務時間帯）'!$C$6:$K$35,9,FALSE))</f>
        <v/>
      </c>
      <c r="AB213" s="216" t="str">
        <f>IF(AB212="","",VLOOKUP(AB212,'シフト記号表（勤務時間帯）'!$C$6:$K$35,9,FALSE))</f>
        <v/>
      </c>
      <c r="AC213" s="216" t="str">
        <f>IF(AC212="","",VLOOKUP(AC212,'シフト記号表（勤務時間帯）'!$C$6:$K$35,9,FALSE))</f>
        <v/>
      </c>
      <c r="AD213" s="216" t="str">
        <f>IF(AD212="","",VLOOKUP(AD212,'シフト記号表（勤務時間帯）'!$C$6:$K$35,9,FALSE))</f>
        <v/>
      </c>
      <c r="AE213" s="216" t="str">
        <f>IF(AE212="","",VLOOKUP(AE212,'シフト記号表（勤務時間帯）'!$C$6:$K$35,9,FALSE))</f>
        <v/>
      </c>
      <c r="AF213" s="217" t="str">
        <f>IF(AF212="","",VLOOKUP(AF212,'シフト記号表（勤務時間帯）'!$C$6:$K$35,9,FALSE))</f>
        <v/>
      </c>
      <c r="AG213" s="215" t="str">
        <f>IF(AG212="","",VLOOKUP(AG212,'シフト記号表（勤務時間帯）'!$C$6:$K$35,9,FALSE))</f>
        <v/>
      </c>
      <c r="AH213" s="216" t="str">
        <f>IF(AH212="","",VLOOKUP(AH212,'シフト記号表（勤務時間帯）'!$C$6:$K$35,9,FALSE))</f>
        <v/>
      </c>
      <c r="AI213" s="216" t="str">
        <f>IF(AI212="","",VLOOKUP(AI212,'シフト記号表（勤務時間帯）'!$C$6:$K$35,9,FALSE))</f>
        <v/>
      </c>
      <c r="AJ213" s="216" t="str">
        <f>IF(AJ212="","",VLOOKUP(AJ212,'シフト記号表（勤務時間帯）'!$C$6:$K$35,9,FALSE))</f>
        <v/>
      </c>
      <c r="AK213" s="216" t="str">
        <f>IF(AK212="","",VLOOKUP(AK212,'シフト記号表（勤務時間帯）'!$C$6:$K$35,9,FALSE))</f>
        <v/>
      </c>
      <c r="AL213" s="216" t="str">
        <f>IF(AL212="","",VLOOKUP(AL212,'シフト記号表（勤務時間帯）'!$C$6:$K$35,9,FALSE))</f>
        <v/>
      </c>
      <c r="AM213" s="217" t="str">
        <f>IF(AM212="","",VLOOKUP(AM212,'シフト記号表（勤務時間帯）'!$C$6:$K$35,9,FALSE))</f>
        <v/>
      </c>
      <c r="AN213" s="215" t="str">
        <f>IF(AN212="","",VLOOKUP(AN212,'シフト記号表（勤務時間帯）'!$C$6:$K$35,9,FALSE))</f>
        <v/>
      </c>
      <c r="AO213" s="216" t="str">
        <f>IF(AO212="","",VLOOKUP(AO212,'シフト記号表（勤務時間帯）'!$C$6:$K$35,9,FALSE))</f>
        <v/>
      </c>
      <c r="AP213" s="216" t="str">
        <f>IF(AP212="","",VLOOKUP(AP212,'シフト記号表（勤務時間帯）'!$C$6:$K$35,9,FALSE))</f>
        <v/>
      </c>
      <c r="AQ213" s="216" t="str">
        <f>IF(AQ212="","",VLOOKUP(AQ212,'シフト記号表（勤務時間帯）'!$C$6:$K$35,9,FALSE))</f>
        <v/>
      </c>
      <c r="AR213" s="216" t="str">
        <f>IF(AR212="","",VLOOKUP(AR212,'シフト記号表（勤務時間帯）'!$C$6:$K$35,9,FALSE))</f>
        <v/>
      </c>
      <c r="AS213" s="216" t="str">
        <f>IF(AS212="","",VLOOKUP(AS212,'シフト記号表（勤務時間帯）'!$C$6:$K$35,9,FALSE))</f>
        <v/>
      </c>
      <c r="AT213" s="217" t="str">
        <f>IF(AT212="","",VLOOKUP(AT212,'シフト記号表（勤務時間帯）'!$C$6:$K$35,9,FALSE))</f>
        <v/>
      </c>
      <c r="AU213" s="215" t="str">
        <f>IF(AU212="","",VLOOKUP(AU212,'シフト記号表（勤務時間帯）'!$C$6:$K$35,9,FALSE))</f>
        <v/>
      </c>
      <c r="AV213" s="216" t="str">
        <f>IF(AV212="","",VLOOKUP(AV212,'シフト記号表（勤務時間帯）'!$C$6:$K$35,9,FALSE))</f>
        <v/>
      </c>
      <c r="AW213" s="216" t="str">
        <f>IF(AW212="","",VLOOKUP(AW212,'シフト記号表（勤務時間帯）'!$C$6:$K$35,9,FALSE))</f>
        <v/>
      </c>
      <c r="AX213" s="649">
        <f>IF($BB$3="４週",SUM(S213:AT213),IF($BB$3="暦月",SUM(S213:AW213),""))</f>
        <v>0</v>
      </c>
      <c r="AY213" s="650"/>
      <c r="AZ213" s="651">
        <f>IF($BB$3="４週",AX213/4,IF($BB$3="暦月",'勤務表（職員14～100名用）'!AX213/('勤務表（職員14～100名用）'!#REF!/7),""))</f>
        <v>0</v>
      </c>
      <c r="BA213" s="652"/>
      <c r="BB213" s="642"/>
      <c r="BC213" s="603"/>
      <c r="BD213" s="603"/>
      <c r="BE213" s="603"/>
      <c r="BF213" s="604"/>
    </row>
    <row r="214" spans="2:58" ht="20.25" customHeight="1" x14ac:dyDescent="0.15">
      <c r="B214" s="686"/>
      <c r="C214" s="709"/>
      <c r="D214" s="710"/>
      <c r="E214" s="711"/>
      <c r="F214" s="221">
        <f>C212</f>
        <v>0</v>
      </c>
      <c r="G214" s="594"/>
      <c r="H214" s="598"/>
      <c r="I214" s="596"/>
      <c r="J214" s="596"/>
      <c r="K214" s="597"/>
      <c r="L214" s="605"/>
      <c r="M214" s="606"/>
      <c r="N214" s="606"/>
      <c r="O214" s="607"/>
      <c r="P214" s="683" t="s">
        <v>151</v>
      </c>
      <c r="Q214" s="684"/>
      <c r="R214" s="685"/>
      <c r="S214" s="218" t="str">
        <f>IF(S212="","",VLOOKUP(S212,'シフト記号表（勤務時間帯）'!$C$6:$U$35,19,FALSE))</f>
        <v/>
      </c>
      <c r="T214" s="219" t="str">
        <f>IF(T212="","",VLOOKUP(T212,'シフト記号表（勤務時間帯）'!$C$6:$U$35,19,FALSE))</f>
        <v/>
      </c>
      <c r="U214" s="219" t="str">
        <f>IF(U212="","",VLOOKUP(U212,'シフト記号表（勤務時間帯）'!$C$6:$U$35,19,FALSE))</f>
        <v/>
      </c>
      <c r="V214" s="219" t="str">
        <f>IF(V212="","",VLOOKUP(V212,'シフト記号表（勤務時間帯）'!$C$6:$U$35,19,FALSE))</f>
        <v/>
      </c>
      <c r="W214" s="219" t="str">
        <f>IF(W212="","",VLOOKUP(W212,'シフト記号表（勤務時間帯）'!$C$6:$U$35,19,FALSE))</f>
        <v/>
      </c>
      <c r="X214" s="219" t="str">
        <f>IF(X212="","",VLOOKUP(X212,'シフト記号表（勤務時間帯）'!$C$6:$U$35,19,FALSE))</f>
        <v/>
      </c>
      <c r="Y214" s="220" t="str">
        <f>IF(Y212="","",VLOOKUP(Y212,'シフト記号表（勤務時間帯）'!$C$6:$U$35,19,FALSE))</f>
        <v/>
      </c>
      <c r="Z214" s="218" t="str">
        <f>IF(Z212="","",VLOOKUP(Z212,'シフト記号表（勤務時間帯）'!$C$6:$U$35,19,FALSE))</f>
        <v/>
      </c>
      <c r="AA214" s="219" t="str">
        <f>IF(AA212="","",VLOOKUP(AA212,'シフト記号表（勤務時間帯）'!$C$6:$U$35,19,FALSE))</f>
        <v/>
      </c>
      <c r="AB214" s="219" t="str">
        <f>IF(AB212="","",VLOOKUP(AB212,'シフト記号表（勤務時間帯）'!$C$6:$U$35,19,FALSE))</f>
        <v/>
      </c>
      <c r="AC214" s="219" t="str">
        <f>IF(AC212="","",VLOOKUP(AC212,'シフト記号表（勤務時間帯）'!$C$6:$U$35,19,FALSE))</f>
        <v/>
      </c>
      <c r="AD214" s="219" t="str">
        <f>IF(AD212="","",VLOOKUP(AD212,'シフト記号表（勤務時間帯）'!$C$6:$U$35,19,FALSE))</f>
        <v/>
      </c>
      <c r="AE214" s="219" t="str">
        <f>IF(AE212="","",VLOOKUP(AE212,'シフト記号表（勤務時間帯）'!$C$6:$U$35,19,FALSE))</f>
        <v/>
      </c>
      <c r="AF214" s="220" t="str">
        <f>IF(AF212="","",VLOOKUP(AF212,'シフト記号表（勤務時間帯）'!$C$6:$U$35,19,FALSE))</f>
        <v/>
      </c>
      <c r="AG214" s="218" t="str">
        <f>IF(AG212="","",VLOOKUP(AG212,'シフト記号表（勤務時間帯）'!$C$6:$U$35,19,FALSE))</f>
        <v/>
      </c>
      <c r="AH214" s="219" t="str">
        <f>IF(AH212="","",VLOOKUP(AH212,'シフト記号表（勤務時間帯）'!$C$6:$U$35,19,FALSE))</f>
        <v/>
      </c>
      <c r="AI214" s="219" t="str">
        <f>IF(AI212="","",VLOOKUP(AI212,'シフト記号表（勤務時間帯）'!$C$6:$U$35,19,FALSE))</f>
        <v/>
      </c>
      <c r="AJ214" s="219" t="str">
        <f>IF(AJ212="","",VLOOKUP(AJ212,'シフト記号表（勤務時間帯）'!$C$6:$U$35,19,FALSE))</f>
        <v/>
      </c>
      <c r="AK214" s="219" t="str">
        <f>IF(AK212="","",VLOOKUP(AK212,'シフト記号表（勤務時間帯）'!$C$6:$U$35,19,FALSE))</f>
        <v/>
      </c>
      <c r="AL214" s="219" t="str">
        <f>IF(AL212="","",VLOOKUP(AL212,'シフト記号表（勤務時間帯）'!$C$6:$U$35,19,FALSE))</f>
        <v/>
      </c>
      <c r="AM214" s="220" t="str">
        <f>IF(AM212="","",VLOOKUP(AM212,'シフト記号表（勤務時間帯）'!$C$6:$U$35,19,FALSE))</f>
        <v/>
      </c>
      <c r="AN214" s="218" t="str">
        <f>IF(AN212="","",VLOOKUP(AN212,'シフト記号表（勤務時間帯）'!$C$6:$U$35,19,FALSE))</f>
        <v/>
      </c>
      <c r="AO214" s="219" t="str">
        <f>IF(AO212="","",VLOOKUP(AO212,'シフト記号表（勤務時間帯）'!$C$6:$U$35,19,FALSE))</f>
        <v/>
      </c>
      <c r="AP214" s="219" t="str">
        <f>IF(AP212="","",VLOOKUP(AP212,'シフト記号表（勤務時間帯）'!$C$6:$U$35,19,FALSE))</f>
        <v/>
      </c>
      <c r="AQ214" s="219" t="str">
        <f>IF(AQ212="","",VLOOKUP(AQ212,'シフト記号表（勤務時間帯）'!$C$6:$U$35,19,FALSE))</f>
        <v/>
      </c>
      <c r="AR214" s="219" t="str">
        <f>IF(AR212="","",VLOOKUP(AR212,'シフト記号表（勤務時間帯）'!$C$6:$U$35,19,FALSE))</f>
        <v/>
      </c>
      <c r="AS214" s="219" t="str">
        <f>IF(AS212="","",VLOOKUP(AS212,'シフト記号表（勤務時間帯）'!$C$6:$U$35,19,FALSE))</f>
        <v/>
      </c>
      <c r="AT214" s="220" t="str">
        <f>IF(AT212="","",VLOOKUP(AT212,'シフト記号表（勤務時間帯）'!$C$6:$U$35,19,FALSE))</f>
        <v/>
      </c>
      <c r="AU214" s="218" t="str">
        <f>IF(AU212="","",VLOOKUP(AU212,'シフト記号表（勤務時間帯）'!$C$6:$U$35,19,FALSE))</f>
        <v/>
      </c>
      <c r="AV214" s="219" t="str">
        <f>IF(AV212="","",VLOOKUP(AV212,'シフト記号表（勤務時間帯）'!$C$6:$U$35,19,FALSE))</f>
        <v/>
      </c>
      <c r="AW214" s="219" t="str">
        <f>IF(AW212="","",VLOOKUP(AW212,'シフト記号表（勤務時間帯）'!$C$6:$U$35,19,FALSE))</f>
        <v/>
      </c>
      <c r="AX214" s="656">
        <f>IF($BB$3="４週",SUM(S214:AT214),IF($BB$3="暦月",SUM(S214:AW214),""))</f>
        <v>0</v>
      </c>
      <c r="AY214" s="657"/>
      <c r="AZ214" s="658">
        <f>IF($BB$3="４週",AX214/4,IF($BB$3="暦月",'勤務表（職員14～100名用）'!AX214/('勤務表（職員14～100名用）'!#REF!/7),""))</f>
        <v>0</v>
      </c>
      <c r="BA214" s="659"/>
      <c r="BB214" s="702"/>
      <c r="BC214" s="606"/>
      <c r="BD214" s="606"/>
      <c r="BE214" s="606"/>
      <c r="BF214" s="607"/>
    </row>
    <row r="215" spans="2:58" ht="20.25" customHeight="1" x14ac:dyDescent="0.15">
      <c r="B215" s="686">
        <f>B212+1</f>
        <v>66</v>
      </c>
      <c r="C215" s="706"/>
      <c r="D215" s="707"/>
      <c r="E215" s="708"/>
      <c r="F215" s="110"/>
      <c r="G215" s="592"/>
      <c r="H215" s="595"/>
      <c r="I215" s="596"/>
      <c r="J215" s="596"/>
      <c r="K215" s="597"/>
      <c r="L215" s="599"/>
      <c r="M215" s="600"/>
      <c r="N215" s="600"/>
      <c r="O215" s="601"/>
      <c r="P215" s="608" t="s">
        <v>147</v>
      </c>
      <c r="Q215" s="609"/>
      <c r="R215" s="610"/>
      <c r="S215" s="212"/>
      <c r="T215" s="213"/>
      <c r="U215" s="213"/>
      <c r="V215" s="213"/>
      <c r="W215" s="213"/>
      <c r="X215" s="213"/>
      <c r="Y215" s="214"/>
      <c r="Z215" s="212"/>
      <c r="AA215" s="213"/>
      <c r="AB215" s="213"/>
      <c r="AC215" s="213"/>
      <c r="AD215" s="213"/>
      <c r="AE215" s="213"/>
      <c r="AF215" s="214"/>
      <c r="AG215" s="212"/>
      <c r="AH215" s="213"/>
      <c r="AI215" s="213"/>
      <c r="AJ215" s="213"/>
      <c r="AK215" s="213"/>
      <c r="AL215" s="213"/>
      <c r="AM215" s="214"/>
      <c r="AN215" s="212"/>
      <c r="AO215" s="213"/>
      <c r="AP215" s="213"/>
      <c r="AQ215" s="213"/>
      <c r="AR215" s="213"/>
      <c r="AS215" s="213"/>
      <c r="AT215" s="214"/>
      <c r="AU215" s="212"/>
      <c r="AV215" s="213"/>
      <c r="AW215" s="213"/>
      <c r="AX215" s="806"/>
      <c r="AY215" s="807"/>
      <c r="AZ215" s="808"/>
      <c r="BA215" s="809"/>
      <c r="BB215" s="641"/>
      <c r="BC215" s="600"/>
      <c r="BD215" s="600"/>
      <c r="BE215" s="600"/>
      <c r="BF215" s="601"/>
    </row>
    <row r="216" spans="2:58" ht="20.25" customHeight="1" x14ac:dyDescent="0.15">
      <c r="B216" s="686"/>
      <c r="C216" s="706"/>
      <c r="D216" s="707"/>
      <c r="E216" s="708"/>
      <c r="F216" s="102"/>
      <c r="G216" s="593"/>
      <c r="H216" s="598"/>
      <c r="I216" s="596"/>
      <c r="J216" s="596"/>
      <c r="K216" s="597"/>
      <c r="L216" s="602"/>
      <c r="M216" s="603"/>
      <c r="N216" s="603"/>
      <c r="O216" s="604"/>
      <c r="P216" s="646" t="s">
        <v>150</v>
      </c>
      <c r="Q216" s="647"/>
      <c r="R216" s="648"/>
      <c r="S216" s="215" t="str">
        <f>IF(S215="","",VLOOKUP(S215,'シフト記号表（勤務時間帯）'!$C$6:$K$35,9,FALSE))</f>
        <v/>
      </c>
      <c r="T216" s="216" t="str">
        <f>IF(T215="","",VLOOKUP(T215,'シフト記号表（勤務時間帯）'!$C$6:$K$35,9,FALSE))</f>
        <v/>
      </c>
      <c r="U216" s="216" t="str">
        <f>IF(U215="","",VLOOKUP(U215,'シフト記号表（勤務時間帯）'!$C$6:$K$35,9,FALSE))</f>
        <v/>
      </c>
      <c r="V216" s="216" t="str">
        <f>IF(V215="","",VLOOKUP(V215,'シフト記号表（勤務時間帯）'!$C$6:$K$35,9,FALSE))</f>
        <v/>
      </c>
      <c r="W216" s="216" t="str">
        <f>IF(W215="","",VLOOKUP(W215,'シフト記号表（勤務時間帯）'!$C$6:$K$35,9,FALSE))</f>
        <v/>
      </c>
      <c r="X216" s="216" t="str">
        <f>IF(X215="","",VLOOKUP(X215,'シフト記号表（勤務時間帯）'!$C$6:$K$35,9,FALSE))</f>
        <v/>
      </c>
      <c r="Y216" s="217" t="str">
        <f>IF(Y215="","",VLOOKUP(Y215,'シフト記号表（勤務時間帯）'!$C$6:$K$35,9,FALSE))</f>
        <v/>
      </c>
      <c r="Z216" s="215" t="str">
        <f>IF(Z215="","",VLOOKUP(Z215,'シフト記号表（勤務時間帯）'!$C$6:$K$35,9,FALSE))</f>
        <v/>
      </c>
      <c r="AA216" s="216" t="str">
        <f>IF(AA215="","",VLOOKUP(AA215,'シフト記号表（勤務時間帯）'!$C$6:$K$35,9,FALSE))</f>
        <v/>
      </c>
      <c r="AB216" s="216" t="str">
        <f>IF(AB215="","",VLOOKUP(AB215,'シフト記号表（勤務時間帯）'!$C$6:$K$35,9,FALSE))</f>
        <v/>
      </c>
      <c r="AC216" s="216" t="str">
        <f>IF(AC215="","",VLOOKUP(AC215,'シフト記号表（勤務時間帯）'!$C$6:$K$35,9,FALSE))</f>
        <v/>
      </c>
      <c r="AD216" s="216" t="str">
        <f>IF(AD215="","",VLOOKUP(AD215,'シフト記号表（勤務時間帯）'!$C$6:$K$35,9,FALSE))</f>
        <v/>
      </c>
      <c r="AE216" s="216" t="str">
        <f>IF(AE215="","",VLOOKUP(AE215,'シフト記号表（勤務時間帯）'!$C$6:$K$35,9,FALSE))</f>
        <v/>
      </c>
      <c r="AF216" s="217" t="str">
        <f>IF(AF215="","",VLOOKUP(AF215,'シフト記号表（勤務時間帯）'!$C$6:$K$35,9,FALSE))</f>
        <v/>
      </c>
      <c r="AG216" s="215" t="str">
        <f>IF(AG215="","",VLOOKUP(AG215,'シフト記号表（勤務時間帯）'!$C$6:$K$35,9,FALSE))</f>
        <v/>
      </c>
      <c r="AH216" s="216" t="str">
        <f>IF(AH215="","",VLOOKUP(AH215,'シフト記号表（勤務時間帯）'!$C$6:$K$35,9,FALSE))</f>
        <v/>
      </c>
      <c r="AI216" s="216" t="str">
        <f>IF(AI215="","",VLOOKUP(AI215,'シフト記号表（勤務時間帯）'!$C$6:$K$35,9,FALSE))</f>
        <v/>
      </c>
      <c r="AJ216" s="216" t="str">
        <f>IF(AJ215="","",VLOOKUP(AJ215,'シフト記号表（勤務時間帯）'!$C$6:$K$35,9,FALSE))</f>
        <v/>
      </c>
      <c r="AK216" s="216" t="str">
        <f>IF(AK215="","",VLOOKUP(AK215,'シフト記号表（勤務時間帯）'!$C$6:$K$35,9,FALSE))</f>
        <v/>
      </c>
      <c r="AL216" s="216" t="str">
        <f>IF(AL215="","",VLOOKUP(AL215,'シフト記号表（勤務時間帯）'!$C$6:$K$35,9,FALSE))</f>
        <v/>
      </c>
      <c r="AM216" s="217" t="str">
        <f>IF(AM215="","",VLOOKUP(AM215,'シフト記号表（勤務時間帯）'!$C$6:$K$35,9,FALSE))</f>
        <v/>
      </c>
      <c r="AN216" s="215" t="str">
        <f>IF(AN215="","",VLOOKUP(AN215,'シフト記号表（勤務時間帯）'!$C$6:$K$35,9,FALSE))</f>
        <v/>
      </c>
      <c r="AO216" s="216" t="str">
        <f>IF(AO215="","",VLOOKUP(AO215,'シフト記号表（勤務時間帯）'!$C$6:$K$35,9,FALSE))</f>
        <v/>
      </c>
      <c r="AP216" s="216" t="str">
        <f>IF(AP215="","",VLOOKUP(AP215,'シフト記号表（勤務時間帯）'!$C$6:$K$35,9,FALSE))</f>
        <v/>
      </c>
      <c r="AQ216" s="216" t="str">
        <f>IF(AQ215="","",VLOOKUP(AQ215,'シフト記号表（勤務時間帯）'!$C$6:$K$35,9,FALSE))</f>
        <v/>
      </c>
      <c r="AR216" s="216" t="str">
        <f>IF(AR215="","",VLOOKUP(AR215,'シフト記号表（勤務時間帯）'!$C$6:$K$35,9,FALSE))</f>
        <v/>
      </c>
      <c r="AS216" s="216" t="str">
        <f>IF(AS215="","",VLOOKUP(AS215,'シフト記号表（勤務時間帯）'!$C$6:$K$35,9,FALSE))</f>
        <v/>
      </c>
      <c r="AT216" s="217" t="str">
        <f>IF(AT215="","",VLOOKUP(AT215,'シフト記号表（勤務時間帯）'!$C$6:$K$35,9,FALSE))</f>
        <v/>
      </c>
      <c r="AU216" s="215" t="str">
        <f>IF(AU215="","",VLOOKUP(AU215,'シフト記号表（勤務時間帯）'!$C$6:$K$35,9,FALSE))</f>
        <v/>
      </c>
      <c r="AV216" s="216" t="str">
        <f>IF(AV215="","",VLOOKUP(AV215,'シフト記号表（勤務時間帯）'!$C$6:$K$35,9,FALSE))</f>
        <v/>
      </c>
      <c r="AW216" s="216" t="str">
        <f>IF(AW215="","",VLOOKUP(AW215,'シフト記号表（勤務時間帯）'!$C$6:$K$35,9,FALSE))</f>
        <v/>
      </c>
      <c r="AX216" s="649">
        <f>IF($BB$3="４週",SUM(S216:AT216),IF($BB$3="暦月",SUM(S216:AW216),""))</f>
        <v>0</v>
      </c>
      <c r="AY216" s="650"/>
      <c r="AZ216" s="651">
        <f>IF($BB$3="４週",AX216/4,IF($BB$3="暦月",'勤務表（職員14～100名用）'!AX216/('勤務表（職員14～100名用）'!#REF!/7),""))</f>
        <v>0</v>
      </c>
      <c r="BA216" s="652"/>
      <c r="BB216" s="642"/>
      <c r="BC216" s="603"/>
      <c r="BD216" s="603"/>
      <c r="BE216" s="603"/>
      <c r="BF216" s="604"/>
    </row>
    <row r="217" spans="2:58" ht="20.25" customHeight="1" x14ac:dyDescent="0.15">
      <c r="B217" s="686"/>
      <c r="C217" s="709"/>
      <c r="D217" s="710"/>
      <c r="E217" s="711"/>
      <c r="F217" s="221">
        <f>C215</f>
        <v>0</v>
      </c>
      <c r="G217" s="594"/>
      <c r="H217" s="598"/>
      <c r="I217" s="596"/>
      <c r="J217" s="596"/>
      <c r="K217" s="597"/>
      <c r="L217" s="605"/>
      <c r="M217" s="606"/>
      <c r="N217" s="606"/>
      <c r="O217" s="607"/>
      <c r="P217" s="683" t="s">
        <v>151</v>
      </c>
      <c r="Q217" s="684"/>
      <c r="R217" s="685"/>
      <c r="S217" s="218" t="str">
        <f>IF(S215="","",VLOOKUP(S215,'シフト記号表（勤務時間帯）'!$C$6:$U$35,19,FALSE))</f>
        <v/>
      </c>
      <c r="T217" s="219" t="str">
        <f>IF(T215="","",VLOOKUP(T215,'シフト記号表（勤務時間帯）'!$C$6:$U$35,19,FALSE))</f>
        <v/>
      </c>
      <c r="U217" s="219" t="str">
        <f>IF(U215="","",VLOOKUP(U215,'シフト記号表（勤務時間帯）'!$C$6:$U$35,19,FALSE))</f>
        <v/>
      </c>
      <c r="V217" s="219" t="str">
        <f>IF(V215="","",VLOOKUP(V215,'シフト記号表（勤務時間帯）'!$C$6:$U$35,19,FALSE))</f>
        <v/>
      </c>
      <c r="W217" s="219" t="str">
        <f>IF(W215="","",VLOOKUP(W215,'シフト記号表（勤務時間帯）'!$C$6:$U$35,19,FALSE))</f>
        <v/>
      </c>
      <c r="X217" s="219" t="str">
        <f>IF(X215="","",VLOOKUP(X215,'シフト記号表（勤務時間帯）'!$C$6:$U$35,19,FALSE))</f>
        <v/>
      </c>
      <c r="Y217" s="220" t="str">
        <f>IF(Y215="","",VLOOKUP(Y215,'シフト記号表（勤務時間帯）'!$C$6:$U$35,19,FALSE))</f>
        <v/>
      </c>
      <c r="Z217" s="218" t="str">
        <f>IF(Z215="","",VLOOKUP(Z215,'シフト記号表（勤務時間帯）'!$C$6:$U$35,19,FALSE))</f>
        <v/>
      </c>
      <c r="AA217" s="219" t="str">
        <f>IF(AA215="","",VLOOKUP(AA215,'シフト記号表（勤務時間帯）'!$C$6:$U$35,19,FALSE))</f>
        <v/>
      </c>
      <c r="AB217" s="219" t="str">
        <f>IF(AB215="","",VLOOKUP(AB215,'シフト記号表（勤務時間帯）'!$C$6:$U$35,19,FALSE))</f>
        <v/>
      </c>
      <c r="AC217" s="219" t="str">
        <f>IF(AC215="","",VLOOKUP(AC215,'シフト記号表（勤務時間帯）'!$C$6:$U$35,19,FALSE))</f>
        <v/>
      </c>
      <c r="AD217" s="219" t="str">
        <f>IF(AD215="","",VLOOKUP(AD215,'シフト記号表（勤務時間帯）'!$C$6:$U$35,19,FALSE))</f>
        <v/>
      </c>
      <c r="AE217" s="219" t="str">
        <f>IF(AE215="","",VLOOKUP(AE215,'シフト記号表（勤務時間帯）'!$C$6:$U$35,19,FALSE))</f>
        <v/>
      </c>
      <c r="AF217" s="220" t="str">
        <f>IF(AF215="","",VLOOKUP(AF215,'シフト記号表（勤務時間帯）'!$C$6:$U$35,19,FALSE))</f>
        <v/>
      </c>
      <c r="AG217" s="218" t="str">
        <f>IF(AG215="","",VLOOKUP(AG215,'シフト記号表（勤務時間帯）'!$C$6:$U$35,19,FALSE))</f>
        <v/>
      </c>
      <c r="AH217" s="219" t="str">
        <f>IF(AH215="","",VLOOKUP(AH215,'シフト記号表（勤務時間帯）'!$C$6:$U$35,19,FALSE))</f>
        <v/>
      </c>
      <c r="AI217" s="219" t="str">
        <f>IF(AI215="","",VLOOKUP(AI215,'シフト記号表（勤務時間帯）'!$C$6:$U$35,19,FALSE))</f>
        <v/>
      </c>
      <c r="AJ217" s="219" t="str">
        <f>IF(AJ215="","",VLOOKUP(AJ215,'シフト記号表（勤務時間帯）'!$C$6:$U$35,19,FALSE))</f>
        <v/>
      </c>
      <c r="AK217" s="219" t="str">
        <f>IF(AK215="","",VLOOKUP(AK215,'シフト記号表（勤務時間帯）'!$C$6:$U$35,19,FALSE))</f>
        <v/>
      </c>
      <c r="AL217" s="219" t="str">
        <f>IF(AL215="","",VLOOKUP(AL215,'シフト記号表（勤務時間帯）'!$C$6:$U$35,19,FALSE))</f>
        <v/>
      </c>
      <c r="AM217" s="220" t="str">
        <f>IF(AM215="","",VLOOKUP(AM215,'シフト記号表（勤務時間帯）'!$C$6:$U$35,19,FALSE))</f>
        <v/>
      </c>
      <c r="AN217" s="218" t="str">
        <f>IF(AN215="","",VLOOKUP(AN215,'シフト記号表（勤務時間帯）'!$C$6:$U$35,19,FALSE))</f>
        <v/>
      </c>
      <c r="AO217" s="219" t="str">
        <f>IF(AO215="","",VLOOKUP(AO215,'シフト記号表（勤務時間帯）'!$C$6:$U$35,19,FALSE))</f>
        <v/>
      </c>
      <c r="AP217" s="219" t="str">
        <f>IF(AP215="","",VLOOKUP(AP215,'シフト記号表（勤務時間帯）'!$C$6:$U$35,19,FALSE))</f>
        <v/>
      </c>
      <c r="AQ217" s="219" t="str">
        <f>IF(AQ215="","",VLOOKUP(AQ215,'シフト記号表（勤務時間帯）'!$C$6:$U$35,19,FALSE))</f>
        <v/>
      </c>
      <c r="AR217" s="219" t="str">
        <f>IF(AR215="","",VLOOKUP(AR215,'シフト記号表（勤務時間帯）'!$C$6:$U$35,19,FALSE))</f>
        <v/>
      </c>
      <c r="AS217" s="219" t="str">
        <f>IF(AS215="","",VLOOKUP(AS215,'シフト記号表（勤務時間帯）'!$C$6:$U$35,19,FALSE))</f>
        <v/>
      </c>
      <c r="AT217" s="220" t="str">
        <f>IF(AT215="","",VLOOKUP(AT215,'シフト記号表（勤務時間帯）'!$C$6:$U$35,19,FALSE))</f>
        <v/>
      </c>
      <c r="AU217" s="218" t="str">
        <f>IF(AU215="","",VLOOKUP(AU215,'シフト記号表（勤務時間帯）'!$C$6:$U$35,19,FALSE))</f>
        <v/>
      </c>
      <c r="AV217" s="219" t="str">
        <f>IF(AV215="","",VLOOKUP(AV215,'シフト記号表（勤務時間帯）'!$C$6:$U$35,19,FALSE))</f>
        <v/>
      </c>
      <c r="AW217" s="219" t="str">
        <f>IF(AW215="","",VLOOKUP(AW215,'シフト記号表（勤務時間帯）'!$C$6:$U$35,19,FALSE))</f>
        <v/>
      </c>
      <c r="AX217" s="656">
        <f>IF($BB$3="４週",SUM(S217:AT217),IF($BB$3="暦月",SUM(S217:AW217),""))</f>
        <v>0</v>
      </c>
      <c r="AY217" s="657"/>
      <c r="AZ217" s="658">
        <f>IF($BB$3="４週",AX217/4,IF($BB$3="暦月",'勤務表（職員14～100名用）'!AX217/('勤務表（職員14～100名用）'!#REF!/7),""))</f>
        <v>0</v>
      </c>
      <c r="BA217" s="659"/>
      <c r="BB217" s="702"/>
      <c r="BC217" s="606"/>
      <c r="BD217" s="606"/>
      <c r="BE217" s="606"/>
      <c r="BF217" s="607"/>
    </row>
    <row r="218" spans="2:58" ht="20.25" customHeight="1" x14ac:dyDescent="0.15">
      <c r="B218" s="686">
        <f>B215+1</f>
        <v>67</v>
      </c>
      <c r="C218" s="706"/>
      <c r="D218" s="707"/>
      <c r="E218" s="708"/>
      <c r="F218" s="110"/>
      <c r="G218" s="592"/>
      <c r="H218" s="595"/>
      <c r="I218" s="596"/>
      <c r="J218" s="596"/>
      <c r="K218" s="597"/>
      <c r="L218" s="599"/>
      <c r="M218" s="600"/>
      <c r="N218" s="600"/>
      <c r="O218" s="601"/>
      <c r="P218" s="608" t="s">
        <v>147</v>
      </c>
      <c r="Q218" s="609"/>
      <c r="R218" s="610"/>
      <c r="S218" s="212"/>
      <c r="T218" s="213"/>
      <c r="U218" s="213"/>
      <c r="V218" s="213"/>
      <c r="W218" s="213"/>
      <c r="X218" s="213"/>
      <c r="Y218" s="214"/>
      <c r="Z218" s="212"/>
      <c r="AA218" s="213"/>
      <c r="AB218" s="213"/>
      <c r="AC218" s="213"/>
      <c r="AD218" s="213"/>
      <c r="AE218" s="213"/>
      <c r="AF218" s="214"/>
      <c r="AG218" s="212"/>
      <c r="AH218" s="213"/>
      <c r="AI218" s="213"/>
      <c r="AJ218" s="213"/>
      <c r="AK218" s="213"/>
      <c r="AL218" s="213"/>
      <c r="AM218" s="214"/>
      <c r="AN218" s="212"/>
      <c r="AO218" s="213"/>
      <c r="AP218" s="213"/>
      <c r="AQ218" s="213"/>
      <c r="AR218" s="213"/>
      <c r="AS218" s="213"/>
      <c r="AT218" s="214"/>
      <c r="AU218" s="212"/>
      <c r="AV218" s="213"/>
      <c r="AW218" s="213"/>
      <c r="AX218" s="806"/>
      <c r="AY218" s="807"/>
      <c r="AZ218" s="808"/>
      <c r="BA218" s="809"/>
      <c r="BB218" s="641"/>
      <c r="BC218" s="600"/>
      <c r="BD218" s="600"/>
      <c r="BE218" s="600"/>
      <c r="BF218" s="601"/>
    </row>
    <row r="219" spans="2:58" ht="20.25" customHeight="1" x14ac:dyDescent="0.15">
      <c r="B219" s="686"/>
      <c r="C219" s="706"/>
      <c r="D219" s="707"/>
      <c r="E219" s="708"/>
      <c r="F219" s="102"/>
      <c r="G219" s="593"/>
      <c r="H219" s="598"/>
      <c r="I219" s="596"/>
      <c r="J219" s="596"/>
      <c r="K219" s="597"/>
      <c r="L219" s="602"/>
      <c r="M219" s="603"/>
      <c r="N219" s="603"/>
      <c r="O219" s="604"/>
      <c r="P219" s="646" t="s">
        <v>150</v>
      </c>
      <c r="Q219" s="647"/>
      <c r="R219" s="648"/>
      <c r="S219" s="215" t="str">
        <f>IF(S218="","",VLOOKUP(S218,'シフト記号表（勤務時間帯）'!$C$6:$K$35,9,FALSE))</f>
        <v/>
      </c>
      <c r="T219" s="216" t="str">
        <f>IF(T218="","",VLOOKUP(T218,'シフト記号表（勤務時間帯）'!$C$6:$K$35,9,FALSE))</f>
        <v/>
      </c>
      <c r="U219" s="216" t="str">
        <f>IF(U218="","",VLOOKUP(U218,'シフト記号表（勤務時間帯）'!$C$6:$K$35,9,FALSE))</f>
        <v/>
      </c>
      <c r="V219" s="216" t="str">
        <f>IF(V218="","",VLOOKUP(V218,'シフト記号表（勤務時間帯）'!$C$6:$K$35,9,FALSE))</f>
        <v/>
      </c>
      <c r="W219" s="216" t="str">
        <f>IF(W218="","",VLOOKUP(W218,'シフト記号表（勤務時間帯）'!$C$6:$K$35,9,FALSE))</f>
        <v/>
      </c>
      <c r="X219" s="216" t="str">
        <f>IF(X218="","",VLOOKUP(X218,'シフト記号表（勤務時間帯）'!$C$6:$K$35,9,FALSE))</f>
        <v/>
      </c>
      <c r="Y219" s="217" t="str">
        <f>IF(Y218="","",VLOOKUP(Y218,'シフト記号表（勤務時間帯）'!$C$6:$K$35,9,FALSE))</f>
        <v/>
      </c>
      <c r="Z219" s="215" t="str">
        <f>IF(Z218="","",VLOOKUP(Z218,'シフト記号表（勤務時間帯）'!$C$6:$K$35,9,FALSE))</f>
        <v/>
      </c>
      <c r="AA219" s="216" t="str">
        <f>IF(AA218="","",VLOOKUP(AA218,'シフト記号表（勤務時間帯）'!$C$6:$K$35,9,FALSE))</f>
        <v/>
      </c>
      <c r="AB219" s="216" t="str">
        <f>IF(AB218="","",VLOOKUP(AB218,'シフト記号表（勤務時間帯）'!$C$6:$K$35,9,FALSE))</f>
        <v/>
      </c>
      <c r="AC219" s="216" t="str">
        <f>IF(AC218="","",VLOOKUP(AC218,'シフト記号表（勤務時間帯）'!$C$6:$K$35,9,FALSE))</f>
        <v/>
      </c>
      <c r="AD219" s="216" t="str">
        <f>IF(AD218="","",VLOOKUP(AD218,'シフト記号表（勤務時間帯）'!$C$6:$K$35,9,FALSE))</f>
        <v/>
      </c>
      <c r="AE219" s="216" t="str">
        <f>IF(AE218="","",VLOOKUP(AE218,'シフト記号表（勤務時間帯）'!$C$6:$K$35,9,FALSE))</f>
        <v/>
      </c>
      <c r="AF219" s="217" t="str">
        <f>IF(AF218="","",VLOOKUP(AF218,'シフト記号表（勤務時間帯）'!$C$6:$K$35,9,FALSE))</f>
        <v/>
      </c>
      <c r="AG219" s="215" t="str">
        <f>IF(AG218="","",VLOOKUP(AG218,'シフト記号表（勤務時間帯）'!$C$6:$K$35,9,FALSE))</f>
        <v/>
      </c>
      <c r="AH219" s="216" t="str">
        <f>IF(AH218="","",VLOOKUP(AH218,'シフト記号表（勤務時間帯）'!$C$6:$K$35,9,FALSE))</f>
        <v/>
      </c>
      <c r="AI219" s="216" t="str">
        <f>IF(AI218="","",VLOOKUP(AI218,'シフト記号表（勤務時間帯）'!$C$6:$K$35,9,FALSE))</f>
        <v/>
      </c>
      <c r="AJ219" s="216" t="str">
        <f>IF(AJ218="","",VLOOKUP(AJ218,'シフト記号表（勤務時間帯）'!$C$6:$K$35,9,FALSE))</f>
        <v/>
      </c>
      <c r="AK219" s="216" t="str">
        <f>IF(AK218="","",VLOOKUP(AK218,'シフト記号表（勤務時間帯）'!$C$6:$K$35,9,FALSE))</f>
        <v/>
      </c>
      <c r="AL219" s="216" t="str">
        <f>IF(AL218="","",VLOOKUP(AL218,'シフト記号表（勤務時間帯）'!$C$6:$K$35,9,FALSE))</f>
        <v/>
      </c>
      <c r="AM219" s="217" t="str">
        <f>IF(AM218="","",VLOOKUP(AM218,'シフト記号表（勤務時間帯）'!$C$6:$K$35,9,FALSE))</f>
        <v/>
      </c>
      <c r="AN219" s="215" t="str">
        <f>IF(AN218="","",VLOOKUP(AN218,'シフト記号表（勤務時間帯）'!$C$6:$K$35,9,FALSE))</f>
        <v/>
      </c>
      <c r="AO219" s="216" t="str">
        <f>IF(AO218="","",VLOOKUP(AO218,'シフト記号表（勤務時間帯）'!$C$6:$K$35,9,FALSE))</f>
        <v/>
      </c>
      <c r="AP219" s="216" t="str">
        <f>IF(AP218="","",VLOOKUP(AP218,'シフト記号表（勤務時間帯）'!$C$6:$K$35,9,FALSE))</f>
        <v/>
      </c>
      <c r="AQ219" s="216" t="str">
        <f>IF(AQ218="","",VLOOKUP(AQ218,'シフト記号表（勤務時間帯）'!$C$6:$K$35,9,FALSE))</f>
        <v/>
      </c>
      <c r="AR219" s="216" t="str">
        <f>IF(AR218="","",VLOOKUP(AR218,'シフト記号表（勤務時間帯）'!$C$6:$K$35,9,FALSE))</f>
        <v/>
      </c>
      <c r="AS219" s="216" t="str">
        <f>IF(AS218="","",VLOOKUP(AS218,'シフト記号表（勤務時間帯）'!$C$6:$K$35,9,FALSE))</f>
        <v/>
      </c>
      <c r="AT219" s="217" t="str">
        <f>IF(AT218="","",VLOOKUP(AT218,'シフト記号表（勤務時間帯）'!$C$6:$K$35,9,FALSE))</f>
        <v/>
      </c>
      <c r="AU219" s="215" t="str">
        <f>IF(AU218="","",VLOOKUP(AU218,'シフト記号表（勤務時間帯）'!$C$6:$K$35,9,FALSE))</f>
        <v/>
      </c>
      <c r="AV219" s="216" t="str">
        <f>IF(AV218="","",VLOOKUP(AV218,'シフト記号表（勤務時間帯）'!$C$6:$K$35,9,FALSE))</f>
        <v/>
      </c>
      <c r="AW219" s="216" t="str">
        <f>IF(AW218="","",VLOOKUP(AW218,'シフト記号表（勤務時間帯）'!$C$6:$K$35,9,FALSE))</f>
        <v/>
      </c>
      <c r="AX219" s="649">
        <f>IF($BB$3="４週",SUM(S219:AT219),IF($BB$3="暦月",SUM(S219:AW219),""))</f>
        <v>0</v>
      </c>
      <c r="AY219" s="650"/>
      <c r="AZ219" s="651">
        <f>IF($BB$3="４週",AX219/4,IF($BB$3="暦月",'勤務表（職員14～100名用）'!AX219/('勤務表（職員14～100名用）'!#REF!/7),""))</f>
        <v>0</v>
      </c>
      <c r="BA219" s="652"/>
      <c r="BB219" s="642"/>
      <c r="BC219" s="603"/>
      <c r="BD219" s="603"/>
      <c r="BE219" s="603"/>
      <c r="BF219" s="604"/>
    </row>
    <row r="220" spans="2:58" ht="20.25" customHeight="1" x14ac:dyDescent="0.15">
      <c r="B220" s="686"/>
      <c r="C220" s="709"/>
      <c r="D220" s="710"/>
      <c r="E220" s="711"/>
      <c r="F220" s="221">
        <f>C218</f>
        <v>0</v>
      </c>
      <c r="G220" s="594"/>
      <c r="H220" s="598"/>
      <c r="I220" s="596"/>
      <c r="J220" s="596"/>
      <c r="K220" s="597"/>
      <c r="L220" s="605"/>
      <c r="M220" s="606"/>
      <c r="N220" s="606"/>
      <c r="O220" s="607"/>
      <c r="P220" s="683" t="s">
        <v>151</v>
      </c>
      <c r="Q220" s="684"/>
      <c r="R220" s="685"/>
      <c r="S220" s="218" t="str">
        <f>IF(S218="","",VLOOKUP(S218,'シフト記号表（勤務時間帯）'!$C$6:$U$35,19,FALSE))</f>
        <v/>
      </c>
      <c r="T220" s="219" t="str">
        <f>IF(T218="","",VLOOKUP(T218,'シフト記号表（勤務時間帯）'!$C$6:$U$35,19,FALSE))</f>
        <v/>
      </c>
      <c r="U220" s="219" t="str">
        <f>IF(U218="","",VLOOKUP(U218,'シフト記号表（勤務時間帯）'!$C$6:$U$35,19,FALSE))</f>
        <v/>
      </c>
      <c r="V220" s="219" t="str">
        <f>IF(V218="","",VLOOKUP(V218,'シフト記号表（勤務時間帯）'!$C$6:$U$35,19,FALSE))</f>
        <v/>
      </c>
      <c r="W220" s="219" t="str">
        <f>IF(W218="","",VLOOKUP(W218,'シフト記号表（勤務時間帯）'!$C$6:$U$35,19,FALSE))</f>
        <v/>
      </c>
      <c r="X220" s="219" t="str">
        <f>IF(X218="","",VLOOKUP(X218,'シフト記号表（勤務時間帯）'!$C$6:$U$35,19,FALSE))</f>
        <v/>
      </c>
      <c r="Y220" s="220" t="str">
        <f>IF(Y218="","",VLOOKUP(Y218,'シフト記号表（勤務時間帯）'!$C$6:$U$35,19,FALSE))</f>
        <v/>
      </c>
      <c r="Z220" s="218" t="str">
        <f>IF(Z218="","",VLOOKUP(Z218,'シフト記号表（勤務時間帯）'!$C$6:$U$35,19,FALSE))</f>
        <v/>
      </c>
      <c r="AA220" s="219" t="str">
        <f>IF(AA218="","",VLOOKUP(AA218,'シフト記号表（勤務時間帯）'!$C$6:$U$35,19,FALSE))</f>
        <v/>
      </c>
      <c r="AB220" s="219" t="str">
        <f>IF(AB218="","",VLOOKUP(AB218,'シフト記号表（勤務時間帯）'!$C$6:$U$35,19,FALSE))</f>
        <v/>
      </c>
      <c r="AC220" s="219" t="str">
        <f>IF(AC218="","",VLOOKUP(AC218,'シフト記号表（勤務時間帯）'!$C$6:$U$35,19,FALSE))</f>
        <v/>
      </c>
      <c r="AD220" s="219" t="str">
        <f>IF(AD218="","",VLOOKUP(AD218,'シフト記号表（勤務時間帯）'!$C$6:$U$35,19,FALSE))</f>
        <v/>
      </c>
      <c r="AE220" s="219" t="str">
        <f>IF(AE218="","",VLOOKUP(AE218,'シフト記号表（勤務時間帯）'!$C$6:$U$35,19,FALSE))</f>
        <v/>
      </c>
      <c r="AF220" s="220" t="str">
        <f>IF(AF218="","",VLOOKUP(AF218,'シフト記号表（勤務時間帯）'!$C$6:$U$35,19,FALSE))</f>
        <v/>
      </c>
      <c r="AG220" s="218" t="str">
        <f>IF(AG218="","",VLOOKUP(AG218,'シフト記号表（勤務時間帯）'!$C$6:$U$35,19,FALSE))</f>
        <v/>
      </c>
      <c r="AH220" s="219" t="str">
        <f>IF(AH218="","",VLOOKUP(AH218,'シフト記号表（勤務時間帯）'!$C$6:$U$35,19,FALSE))</f>
        <v/>
      </c>
      <c r="AI220" s="219" t="str">
        <f>IF(AI218="","",VLOOKUP(AI218,'シフト記号表（勤務時間帯）'!$C$6:$U$35,19,FALSE))</f>
        <v/>
      </c>
      <c r="AJ220" s="219" t="str">
        <f>IF(AJ218="","",VLOOKUP(AJ218,'シフト記号表（勤務時間帯）'!$C$6:$U$35,19,FALSE))</f>
        <v/>
      </c>
      <c r="AK220" s="219" t="str">
        <f>IF(AK218="","",VLOOKUP(AK218,'シフト記号表（勤務時間帯）'!$C$6:$U$35,19,FALSE))</f>
        <v/>
      </c>
      <c r="AL220" s="219" t="str">
        <f>IF(AL218="","",VLOOKUP(AL218,'シフト記号表（勤務時間帯）'!$C$6:$U$35,19,FALSE))</f>
        <v/>
      </c>
      <c r="AM220" s="220" t="str">
        <f>IF(AM218="","",VLOOKUP(AM218,'シフト記号表（勤務時間帯）'!$C$6:$U$35,19,FALSE))</f>
        <v/>
      </c>
      <c r="AN220" s="218" t="str">
        <f>IF(AN218="","",VLOOKUP(AN218,'シフト記号表（勤務時間帯）'!$C$6:$U$35,19,FALSE))</f>
        <v/>
      </c>
      <c r="AO220" s="219" t="str">
        <f>IF(AO218="","",VLOOKUP(AO218,'シフト記号表（勤務時間帯）'!$C$6:$U$35,19,FALSE))</f>
        <v/>
      </c>
      <c r="AP220" s="219" t="str">
        <f>IF(AP218="","",VLOOKUP(AP218,'シフト記号表（勤務時間帯）'!$C$6:$U$35,19,FALSE))</f>
        <v/>
      </c>
      <c r="AQ220" s="219" t="str">
        <f>IF(AQ218="","",VLOOKUP(AQ218,'シフト記号表（勤務時間帯）'!$C$6:$U$35,19,FALSE))</f>
        <v/>
      </c>
      <c r="AR220" s="219" t="str">
        <f>IF(AR218="","",VLOOKUP(AR218,'シフト記号表（勤務時間帯）'!$C$6:$U$35,19,FALSE))</f>
        <v/>
      </c>
      <c r="AS220" s="219" t="str">
        <f>IF(AS218="","",VLOOKUP(AS218,'シフト記号表（勤務時間帯）'!$C$6:$U$35,19,FALSE))</f>
        <v/>
      </c>
      <c r="AT220" s="220" t="str">
        <f>IF(AT218="","",VLOOKUP(AT218,'シフト記号表（勤務時間帯）'!$C$6:$U$35,19,FALSE))</f>
        <v/>
      </c>
      <c r="AU220" s="218" t="str">
        <f>IF(AU218="","",VLOOKUP(AU218,'シフト記号表（勤務時間帯）'!$C$6:$U$35,19,FALSE))</f>
        <v/>
      </c>
      <c r="AV220" s="219" t="str">
        <f>IF(AV218="","",VLOOKUP(AV218,'シフト記号表（勤務時間帯）'!$C$6:$U$35,19,FALSE))</f>
        <v/>
      </c>
      <c r="AW220" s="219" t="str">
        <f>IF(AW218="","",VLOOKUP(AW218,'シフト記号表（勤務時間帯）'!$C$6:$U$35,19,FALSE))</f>
        <v/>
      </c>
      <c r="AX220" s="656">
        <f>IF($BB$3="４週",SUM(S220:AT220),IF($BB$3="暦月",SUM(S220:AW220),""))</f>
        <v>0</v>
      </c>
      <c r="AY220" s="657"/>
      <c r="AZ220" s="658">
        <f>IF($BB$3="４週",AX220/4,IF($BB$3="暦月",'勤務表（職員14～100名用）'!AX220/('勤務表（職員14～100名用）'!#REF!/7),""))</f>
        <v>0</v>
      </c>
      <c r="BA220" s="659"/>
      <c r="BB220" s="702"/>
      <c r="BC220" s="606"/>
      <c r="BD220" s="606"/>
      <c r="BE220" s="606"/>
      <c r="BF220" s="607"/>
    </row>
    <row r="221" spans="2:58" ht="20.25" customHeight="1" x14ac:dyDescent="0.15">
      <c r="B221" s="686">
        <f>B218+1</f>
        <v>68</v>
      </c>
      <c r="C221" s="706"/>
      <c r="D221" s="707"/>
      <c r="E221" s="708"/>
      <c r="F221" s="110"/>
      <c r="G221" s="592"/>
      <c r="H221" s="595"/>
      <c r="I221" s="596"/>
      <c r="J221" s="596"/>
      <c r="K221" s="597"/>
      <c r="L221" s="599"/>
      <c r="M221" s="600"/>
      <c r="N221" s="600"/>
      <c r="O221" s="601"/>
      <c r="P221" s="608" t="s">
        <v>147</v>
      </c>
      <c r="Q221" s="609"/>
      <c r="R221" s="610"/>
      <c r="S221" s="212"/>
      <c r="T221" s="213"/>
      <c r="U221" s="213"/>
      <c r="V221" s="213"/>
      <c r="W221" s="213"/>
      <c r="X221" s="213"/>
      <c r="Y221" s="214"/>
      <c r="Z221" s="212"/>
      <c r="AA221" s="213"/>
      <c r="AB221" s="213"/>
      <c r="AC221" s="213"/>
      <c r="AD221" s="213"/>
      <c r="AE221" s="213"/>
      <c r="AF221" s="214"/>
      <c r="AG221" s="212"/>
      <c r="AH221" s="213"/>
      <c r="AI221" s="213"/>
      <c r="AJ221" s="213"/>
      <c r="AK221" s="213"/>
      <c r="AL221" s="213"/>
      <c r="AM221" s="214"/>
      <c r="AN221" s="212"/>
      <c r="AO221" s="213"/>
      <c r="AP221" s="213"/>
      <c r="AQ221" s="213"/>
      <c r="AR221" s="213"/>
      <c r="AS221" s="213"/>
      <c r="AT221" s="214"/>
      <c r="AU221" s="212"/>
      <c r="AV221" s="213"/>
      <c r="AW221" s="213"/>
      <c r="AX221" s="806"/>
      <c r="AY221" s="807"/>
      <c r="AZ221" s="808"/>
      <c r="BA221" s="809"/>
      <c r="BB221" s="641"/>
      <c r="BC221" s="600"/>
      <c r="BD221" s="600"/>
      <c r="BE221" s="600"/>
      <c r="BF221" s="601"/>
    </row>
    <row r="222" spans="2:58" ht="20.25" customHeight="1" x14ac:dyDescent="0.15">
      <c r="B222" s="686"/>
      <c r="C222" s="706"/>
      <c r="D222" s="707"/>
      <c r="E222" s="708"/>
      <c r="F222" s="102"/>
      <c r="G222" s="593"/>
      <c r="H222" s="598"/>
      <c r="I222" s="596"/>
      <c r="J222" s="596"/>
      <c r="K222" s="597"/>
      <c r="L222" s="602"/>
      <c r="M222" s="603"/>
      <c r="N222" s="603"/>
      <c r="O222" s="604"/>
      <c r="P222" s="646" t="s">
        <v>150</v>
      </c>
      <c r="Q222" s="647"/>
      <c r="R222" s="648"/>
      <c r="S222" s="215" t="str">
        <f>IF(S221="","",VLOOKUP(S221,'シフト記号表（勤務時間帯）'!$C$6:$K$35,9,FALSE))</f>
        <v/>
      </c>
      <c r="T222" s="216" t="str">
        <f>IF(T221="","",VLOOKUP(T221,'シフト記号表（勤務時間帯）'!$C$6:$K$35,9,FALSE))</f>
        <v/>
      </c>
      <c r="U222" s="216" t="str">
        <f>IF(U221="","",VLOOKUP(U221,'シフト記号表（勤務時間帯）'!$C$6:$K$35,9,FALSE))</f>
        <v/>
      </c>
      <c r="V222" s="216" t="str">
        <f>IF(V221="","",VLOOKUP(V221,'シフト記号表（勤務時間帯）'!$C$6:$K$35,9,FALSE))</f>
        <v/>
      </c>
      <c r="W222" s="216" t="str">
        <f>IF(W221="","",VLOOKUP(W221,'シフト記号表（勤務時間帯）'!$C$6:$K$35,9,FALSE))</f>
        <v/>
      </c>
      <c r="X222" s="216" t="str">
        <f>IF(X221="","",VLOOKUP(X221,'シフト記号表（勤務時間帯）'!$C$6:$K$35,9,FALSE))</f>
        <v/>
      </c>
      <c r="Y222" s="217" t="str">
        <f>IF(Y221="","",VLOOKUP(Y221,'シフト記号表（勤務時間帯）'!$C$6:$K$35,9,FALSE))</f>
        <v/>
      </c>
      <c r="Z222" s="215" t="str">
        <f>IF(Z221="","",VLOOKUP(Z221,'シフト記号表（勤務時間帯）'!$C$6:$K$35,9,FALSE))</f>
        <v/>
      </c>
      <c r="AA222" s="216" t="str">
        <f>IF(AA221="","",VLOOKUP(AA221,'シフト記号表（勤務時間帯）'!$C$6:$K$35,9,FALSE))</f>
        <v/>
      </c>
      <c r="AB222" s="216" t="str">
        <f>IF(AB221="","",VLOOKUP(AB221,'シフト記号表（勤務時間帯）'!$C$6:$K$35,9,FALSE))</f>
        <v/>
      </c>
      <c r="AC222" s="216" t="str">
        <f>IF(AC221="","",VLOOKUP(AC221,'シフト記号表（勤務時間帯）'!$C$6:$K$35,9,FALSE))</f>
        <v/>
      </c>
      <c r="AD222" s="216" t="str">
        <f>IF(AD221="","",VLOOKUP(AD221,'シフト記号表（勤務時間帯）'!$C$6:$K$35,9,FALSE))</f>
        <v/>
      </c>
      <c r="AE222" s="216" t="str">
        <f>IF(AE221="","",VLOOKUP(AE221,'シフト記号表（勤務時間帯）'!$C$6:$K$35,9,FALSE))</f>
        <v/>
      </c>
      <c r="AF222" s="217" t="str">
        <f>IF(AF221="","",VLOOKUP(AF221,'シフト記号表（勤務時間帯）'!$C$6:$K$35,9,FALSE))</f>
        <v/>
      </c>
      <c r="AG222" s="215" t="str">
        <f>IF(AG221="","",VLOOKUP(AG221,'シフト記号表（勤務時間帯）'!$C$6:$K$35,9,FALSE))</f>
        <v/>
      </c>
      <c r="AH222" s="216" t="str">
        <f>IF(AH221="","",VLOOKUP(AH221,'シフト記号表（勤務時間帯）'!$C$6:$K$35,9,FALSE))</f>
        <v/>
      </c>
      <c r="AI222" s="216" t="str">
        <f>IF(AI221="","",VLOOKUP(AI221,'シフト記号表（勤務時間帯）'!$C$6:$K$35,9,FALSE))</f>
        <v/>
      </c>
      <c r="AJ222" s="216" t="str">
        <f>IF(AJ221="","",VLOOKUP(AJ221,'シフト記号表（勤務時間帯）'!$C$6:$K$35,9,FALSE))</f>
        <v/>
      </c>
      <c r="AK222" s="216" t="str">
        <f>IF(AK221="","",VLOOKUP(AK221,'シフト記号表（勤務時間帯）'!$C$6:$K$35,9,FALSE))</f>
        <v/>
      </c>
      <c r="AL222" s="216" t="str">
        <f>IF(AL221="","",VLOOKUP(AL221,'シフト記号表（勤務時間帯）'!$C$6:$K$35,9,FALSE))</f>
        <v/>
      </c>
      <c r="AM222" s="217" t="str">
        <f>IF(AM221="","",VLOOKUP(AM221,'シフト記号表（勤務時間帯）'!$C$6:$K$35,9,FALSE))</f>
        <v/>
      </c>
      <c r="AN222" s="215" t="str">
        <f>IF(AN221="","",VLOOKUP(AN221,'シフト記号表（勤務時間帯）'!$C$6:$K$35,9,FALSE))</f>
        <v/>
      </c>
      <c r="AO222" s="216" t="str">
        <f>IF(AO221="","",VLOOKUP(AO221,'シフト記号表（勤務時間帯）'!$C$6:$K$35,9,FALSE))</f>
        <v/>
      </c>
      <c r="AP222" s="216" t="str">
        <f>IF(AP221="","",VLOOKUP(AP221,'シフト記号表（勤務時間帯）'!$C$6:$K$35,9,FALSE))</f>
        <v/>
      </c>
      <c r="AQ222" s="216" t="str">
        <f>IF(AQ221="","",VLOOKUP(AQ221,'シフト記号表（勤務時間帯）'!$C$6:$K$35,9,FALSE))</f>
        <v/>
      </c>
      <c r="AR222" s="216" t="str">
        <f>IF(AR221="","",VLOOKUP(AR221,'シフト記号表（勤務時間帯）'!$C$6:$K$35,9,FALSE))</f>
        <v/>
      </c>
      <c r="AS222" s="216" t="str">
        <f>IF(AS221="","",VLOOKUP(AS221,'シフト記号表（勤務時間帯）'!$C$6:$K$35,9,FALSE))</f>
        <v/>
      </c>
      <c r="AT222" s="217" t="str">
        <f>IF(AT221="","",VLOOKUP(AT221,'シフト記号表（勤務時間帯）'!$C$6:$K$35,9,FALSE))</f>
        <v/>
      </c>
      <c r="AU222" s="215" t="str">
        <f>IF(AU221="","",VLOOKUP(AU221,'シフト記号表（勤務時間帯）'!$C$6:$K$35,9,FALSE))</f>
        <v/>
      </c>
      <c r="AV222" s="216" t="str">
        <f>IF(AV221="","",VLOOKUP(AV221,'シフト記号表（勤務時間帯）'!$C$6:$K$35,9,FALSE))</f>
        <v/>
      </c>
      <c r="AW222" s="216" t="str">
        <f>IF(AW221="","",VLOOKUP(AW221,'シフト記号表（勤務時間帯）'!$C$6:$K$35,9,FALSE))</f>
        <v/>
      </c>
      <c r="AX222" s="649">
        <f>IF($BB$3="４週",SUM(S222:AT222),IF($BB$3="暦月",SUM(S222:AW222),""))</f>
        <v>0</v>
      </c>
      <c r="AY222" s="650"/>
      <c r="AZ222" s="651">
        <f>IF($BB$3="４週",AX222/4,IF($BB$3="暦月",'勤務表（職員14～100名用）'!AX222/('勤務表（職員14～100名用）'!#REF!/7),""))</f>
        <v>0</v>
      </c>
      <c r="BA222" s="652"/>
      <c r="BB222" s="642"/>
      <c r="BC222" s="603"/>
      <c r="BD222" s="603"/>
      <c r="BE222" s="603"/>
      <c r="BF222" s="604"/>
    </row>
    <row r="223" spans="2:58" ht="20.25" customHeight="1" x14ac:dyDescent="0.15">
      <c r="B223" s="686"/>
      <c r="C223" s="709"/>
      <c r="D223" s="710"/>
      <c r="E223" s="711"/>
      <c r="F223" s="221">
        <f>C221</f>
        <v>0</v>
      </c>
      <c r="G223" s="594"/>
      <c r="H223" s="598"/>
      <c r="I223" s="596"/>
      <c r="J223" s="596"/>
      <c r="K223" s="597"/>
      <c r="L223" s="605"/>
      <c r="M223" s="606"/>
      <c r="N223" s="606"/>
      <c r="O223" s="607"/>
      <c r="P223" s="683" t="s">
        <v>151</v>
      </c>
      <c r="Q223" s="684"/>
      <c r="R223" s="685"/>
      <c r="S223" s="218" t="str">
        <f>IF(S221="","",VLOOKUP(S221,'シフト記号表（勤務時間帯）'!$C$6:$U$35,19,FALSE))</f>
        <v/>
      </c>
      <c r="T223" s="219" t="str">
        <f>IF(T221="","",VLOOKUP(T221,'シフト記号表（勤務時間帯）'!$C$6:$U$35,19,FALSE))</f>
        <v/>
      </c>
      <c r="U223" s="219" t="str">
        <f>IF(U221="","",VLOOKUP(U221,'シフト記号表（勤務時間帯）'!$C$6:$U$35,19,FALSE))</f>
        <v/>
      </c>
      <c r="V223" s="219" t="str">
        <f>IF(V221="","",VLOOKUP(V221,'シフト記号表（勤務時間帯）'!$C$6:$U$35,19,FALSE))</f>
        <v/>
      </c>
      <c r="W223" s="219" t="str">
        <f>IF(W221="","",VLOOKUP(W221,'シフト記号表（勤務時間帯）'!$C$6:$U$35,19,FALSE))</f>
        <v/>
      </c>
      <c r="X223" s="219" t="str">
        <f>IF(X221="","",VLOOKUP(X221,'シフト記号表（勤務時間帯）'!$C$6:$U$35,19,FALSE))</f>
        <v/>
      </c>
      <c r="Y223" s="220" t="str">
        <f>IF(Y221="","",VLOOKUP(Y221,'シフト記号表（勤務時間帯）'!$C$6:$U$35,19,FALSE))</f>
        <v/>
      </c>
      <c r="Z223" s="218" t="str">
        <f>IF(Z221="","",VLOOKUP(Z221,'シフト記号表（勤務時間帯）'!$C$6:$U$35,19,FALSE))</f>
        <v/>
      </c>
      <c r="AA223" s="219" t="str">
        <f>IF(AA221="","",VLOOKUP(AA221,'シフト記号表（勤務時間帯）'!$C$6:$U$35,19,FALSE))</f>
        <v/>
      </c>
      <c r="AB223" s="219" t="str">
        <f>IF(AB221="","",VLOOKUP(AB221,'シフト記号表（勤務時間帯）'!$C$6:$U$35,19,FALSE))</f>
        <v/>
      </c>
      <c r="AC223" s="219" t="str">
        <f>IF(AC221="","",VLOOKUP(AC221,'シフト記号表（勤務時間帯）'!$C$6:$U$35,19,FALSE))</f>
        <v/>
      </c>
      <c r="AD223" s="219" t="str">
        <f>IF(AD221="","",VLOOKUP(AD221,'シフト記号表（勤務時間帯）'!$C$6:$U$35,19,FALSE))</f>
        <v/>
      </c>
      <c r="AE223" s="219" t="str">
        <f>IF(AE221="","",VLOOKUP(AE221,'シフト記号表（勤務時間帯）'!$C$6:$U$35,19,FALSE))</f>
        <v/>
      </c>
      <c r="AF223" s="220" t="str">
        <f>IF(AF221="","",VLOOKUP(AF221,'シフト記号表（勤務時間帯）'!$C$6:$U$35,19,FALSE))</f>
        <v/>
      </c>
      <c r="AG223" s="218" t="str">
        <f>IF(AG221="","",VLOOKUP(AG221,'シフト記号表（勤務時間帯）'!$C$6:$U$35,19,FALSE))</f>
        <v/>
      </c>
      <c r="AH223" s="219" t="str">
        <f>IF(AH221="","",VLOOKUP(AH221,'シフト記号表（勤務時間帯）'!$C$6:$U$35,19,FALSE))</f>
        <v/>
      </c>
      <c r="AI223" s="219" t="str">
        <f>IF(AI221="","",VLOOKUP(AI221,'シフト記号表（勤務時間帯）'!$C$6:$U$35,19,FALSE))</f>
        <v/>
      </c>
      <c r="AJ223" s="219" t="str">
        <f>IF(AJ221="","",VLOOKUP(AJ221,'シフト記号表（勤務時間帯）'!$C$6:$U$35,19,FALSE))</f>
        <v/>
      </c>
      <c r="AK223" s="219" t="str">
        <f>IF(AK221="","",VLOOKUP(AK221,'シフト記号表（勤務時間帯）'!$C$6:$U$35,19,FALSE))</f>
        <v/>
      </c>
      <c r="AL223" s="219" t="str">
        <f>IF(AL221="","",VLOOKUP(AL221,'シフト記号表（勤務時間帯）'!$C$6:$U$35,19,FALSE))</f>
        <v/>
      </c>
      <c r="AM223" s="220" t="str">
        <f>IF(AM221="","",VLOOKUP(AM221,'シフト記号表（勤務時間帯）'!$C$6:$U$35,19,FALSE))</f>
        <v/>
      </c>
      <c r="AN223" s="218" t="str">
        <f>IF(AN221="","",VLOOKUP(AN221,'シフト記号表（勤務時間帯）'!$C$6:$U$35,19,FALSE))</f>
        <v/>
      </c>
      <c r="AO223" s="219" t="str">
        <f>IF(AO221="","",VLOOKUP(AO221,'シフト記号表（勤務時間帯）'!$C$6:$U$35,19,FALSE))</f>
        <v/>
      </c>
      <c r="AP223" s="219" t="str">
        <f>IF(AP221="","",VLOOKUP(AP221,'シフト記号表（勤務時間帯）'!$C$6:$U$35,19,FALSE))</f>
        <v/>
      </c>
      <c r="AQ223" s="219" t="str">
        <f>IF(AQ221="","",VLOOKUP(AQ221,'シフト記号表（勤務時間帯）'!$C$6:$U$35,19,FALSE))</f>
        <v/>
      </c>
      <c r="AR223" s="219" t="str">
        <f>IF(AR221="","",VLOOKUP(AR221,'シフト記号表（勤務時間帯）'!$C$6:$U$35,19,FALSE))</f>
        <v/>
      </c>
      <c r="AS223" s="219" t="str">
        <f>IF(AS221="","",VLOOKUP(AS221,'シフト記号表（勤務時間帯）'!$C$6:$U$35,19,FALSE))</f>
        <v/>
      </c>
      <c r="AT223" s="220" t="str">
        <f>IF(AT221="","",VLOOKUP(AT221,'シフト記号表（勤務時間帯）'!$C$6:$U$35,19,FALSE))</f>
        <v/>
      </c>
      <c r="AU223" s="218" t="str">
        <f>IF(AU221="","",VLOOKUP(AU221,'シフト記号表（勤務時間帯）'!$C$6:$U$35,19,FALSE))</f>
        <v/>
      </c>
      <c r="AV223" s="219" t="str">
        <f>IF(AV221="","",VLOOKUP(AV221,'シフト記号表（勤務時間帯）'!$C$6:$U$35,19,FALSE))</f>
        <v/>
      </c>
      <c r="AW223" s="219" t="str">
        <f>IF(AW221="","",VLOOKUP(AW221,'シフト記号表（勤務時間帯）'!$C$6:$U$35,19,FALSE))</f>
        <v/>
      </c>
      <c r="AX223" s="656">
        <f>IF($BB$3="４週",SUM(S223:AT223),IF($BB$3="暦月",SUM(S223:AW223),""))</f>
        <v>0</v>
      </c>
      <c r="AY223" s="657"/>
      <c r="AZ223" s="658">
        <f>IF($BB$3="４週",AX223/4,IF($BB$3="暦月",'勤務表（職員14～100名用）'!AX223/('勤務表（職員14～100名用）'!#REF!/7),""))</f>
        <v>0</v>
      </c>
      <c r="BA223" s="659"/>
      <c r="BB223" s="702"/>
      <c r="BC223" s="606"/>
      <c r="BD223" s="606"/>
      <c r="BE223" s="606"/>
      <c r="BF223" s="607"/>
    </row>
    <row r="224" spans="2:58" ht="20.25" customHeight="1" x14ac:dyDescent="0.15">
      <c r="B224" s="686">
        <f>B221+1</f>
        <v>69</v>
      </c>
      <c r="C224" s="706"/>
      <c r="D224" s="707"/>
      <c r="E224" s="708"/>
      <c r="F224" s="110"/>
      <c r="G224" s="592"/>
      <c r="H224" s="595"/>
      <c r="I224" s="596"/>
      <c r="J224" s="596"/>
      <c r="K224" s="597"/>
      <c r="L224" s="599"/>
      <c r="M224" s="600"/>
      <c r="N224" s="600"/>
      <c r="O224" s="601"/>
      <c r="P224" s="608" t="s">
        <v>147</v>
      </c>
      <c r="Q224" s="609"/>
      <c r="R224" s="610"/>
      <c r="S224" s="212"/>
      <c r="T224" s="213"/>
      <c r="U224" s="213"/>
      <c r="V224" s="213"/>
      <c r="W224" s="213"/>
      <c r="X224" s="213"/>
      <c r="Y224" s="214"/>
      <c r="Z224" s="212"/>
      <c r="AA224" s="213"/>
      <c r="AB224" s="213"/>
      <c r="AC224" s="213"/>
      <c r="AD224" s="213"/>
      <c r="AE224" s="213"/>
      <c r="AF224" s="214"/>
      <c r="AG224" s="212"/>
      <c r="AH224" s="213"/>
      <c r="AI224" s="213"/>
      <c r="AJ224" s="213"/>
      <c r="AK224" s="213"/>
      <c r="AL224" s="213"/>
      <c r="AM224" s="214"/>
      <c r="AN224" s="212"/>
      <c r="AO224" s="213"/>
      <c r="AP224" s="213"/>
      <c r="AQ224" s="213"/>
      <c r="AR224" s="213"/>
      <c r="AS224" s="213"/>
      <c r="AT224" s="214"/>
      <c r="AU224" s="212"/>
      <c r="AV224" s="213"/>
      <c r="AW224" s="213"/>
      <c r="AX224" s="806"/>
      <c r="AY224" s="807"/>
      <c r="AZ224" s="808"/>
      <c r="BA224" s="809"/>
      <c r="BB224" s="641"/>
      <c r="BC224" s="600"/>
      <c r="BD224" s="600"/>
      <c r="BE224" s="600"/>
      <c r="BF224" s="601"/>
    </row>
    <row r="225" spans="2:58" ht="20.25" customHeight="1" x14ac:dyDescent="0.15">
      <c r="B225" s="686"/>
      <c r="C225" s="706"/>
      <c r="D225" s="707"/>
      <c r="E225" s="708"/>
      <c r="F225" s="102"/>
      <c r="G225" s="593"/>
      <c r="H225" s="598"/>
      <c r="I225" s="596"/>
      <c r="J225" s="596"/>
      <c r="K225" s="597"/>
      <c r="L225" s="602"/>
      <c r="M225" s="603"/>
      <c r="N225" s="603"/>
      <c r="O225" s="604"/>
      <c r="P225" s="646" t="s">
        <v>150</v>
      </c>
      <c r="Q225" s="647"/>
      <c r="R225" s="648"/>
      <c r="S225" s="215" t="str">
        <f>IF(S224="","",VLOOKUP(S224,'シフト記号表（勤務時間帯）'!$C$6:$K$35,9,FALSE))</f>
        <v/>
      </c>
      <c r="T225" s="216" t="str">
        <f>IF(T224="","",VLOOKUP(T224,'シフト記号表（勤務時間帯）'!$C$6:$K$35,9,FALSE))</f>
        <v/>
      </c>
      <c r="U225" s="216" t="str">
        <f>IF(U224="","",VLOOKUP(U224,'シフト記号表（勤務時間帯）'!$C$6:$K$35,9,FALSE))</f>
        <v/>
      </c>
      <c r="V225" s="216" t="str">
        <f>IF(V224="","",VLOOKUP(V224,'シフト記号表（勤務時間帯）'!$C$6:$K$35,9,FALSE))</f>
        <v/>
      </c>
      <c r="W225" s="216" t="str">
        <f>IF(W224="","",VLOOKUP(W224,'シフト記号表（勤務時間帯）'!$C$6:$K$35,9,FALSE))</f>
        <v/>
      </c>
      <c r="X225" s="216" t="str">
        <f>IF(X224="","",VLOOKUP(X224,'シフト記号表（勤務時間帯）'!$C$6:$K$35,9,FALSE))</f>
        <v/>
      </c>
      <c r="Y225" s="217" t="str">
        <f>IF(Y224="","",VLOOKUP(Y224,'シフト記号表（勤務時間帯）'!$C$6:$K$35,9,FALSE))</f>
        <v/>
      </c>
      <c r="Z225" s="215" t="str">
        <f>IF(Z224="","",VLOOKUP(Z224,'シフト記号表（勤務時間帯）'!$C$6:$K$35,9,FALSE))</f>
        <v/>
      </c>
      <c r="AA225" s="216" t="str">
        <f>IF(AA224="","",VLOOKUP(AA224,'シフト記号表（勤務時間帯）'!$C$6:$K$35,9,FALSE))</f>
        <v/>
      </c>
      <c r="AB225" s="216" t="str">
        <f>IF(AB224="","",VLOOKUP(AB224,'シフト記号表（勤務時間帯）'!$C$6:$K$35,9,FALSE))</f>
        <v/>
      </c>
      <c r="AC225" s="216" t="str">
        <f>IF(AC224="","",VLOOKUP(AC224,'シフト記号表（勤務時間帯）'!$C$6:$K$35,9,FALSE))</f>
        <v/>
      </c>
      <c r="AD225" s="216" t="str">
        <f>IF(AD224="","",VLOOKUP(AD224,'シフト記号表（勤務時間帯）'!$C$6:$K$35,9,FALSE))</f>
        <v/>
      </c>
      <c r="AE225" s="216" t="str">
        <f>IF(AE224="","",VLOOKUP(AE224,'シフト記号表（勤務時間帯）'!$C$6:$K$35,9,FALSE))</f>
        <v/>
      </c>
      <c r="AF225" s="217" t="str">
        <f>IF(AF224="","",VLOOKUP(AF224,'シフト記号表（勤務時間帯）'!$C$6:$K$35,9,FALSE))</f>
        <v/>
      </c>
      <c r="AG225" s="215" t="str">
        <f>IF(AG224="","",VLOOKUP(AG224,'シフト記号表（勤務時間帯）'!$C$6:$K$35,9,FALSE))</f>
        <v/>
      </c>
      <c r="AH225" s="216" t="str">
        <f>IF(AH224="","",VLOOKUP(AH224,'シフト記号表（勤務時間帯）'!$C$6:$K$35,9,FALSE))</f>
        <v/>
      </c>
      <c r="AI225" s="216" t="str">
        <f>IF(AI224="","",VLOOKUP(AI224,'シフト記号表（勤務時間帯）'!$C$6:$K$35,9,FALSE))</f>
        <v/>
      </c>
      <c r="AJ225" s="216" t="str">
        <f>IF(AJ224="","",VLOOKUP(AJ224,'シフト記号表（勤務時間帯）'!$C$6:$K$35,9,FALSE))</f>
        <v/>
      </c>
      <c r="AK225" s="216" t="str">
        <f>IF(AK224="","",VLOOKUP(AK224,'シフト記号表（勤務時間帯）'!$C$6:$K$35,9,FALSE))</f>
        <v/>
      </c>
      <c r="AL225" s="216" t="str">
        <f>IF(AL224="","",VLOOKUP(AL224,'シフト記号表（勤務時間帯）'!$C$6:$K$35,9,FALSE))</f>
        <v/>
      </c>
      <c r="AM225" s="217" t="str">
        <f>IF(AM224="","",VLOOKUP(AM224,'シフト記号表（勤務時間帯）'!$C$6:$K$35,9,FALSE))</f>
        <v/>
      </c>
      <c r="AN225" s="215" t="str">
        <f>IF(AN224="","",VLOOKUP(AN224,'シフト記号表（勤務時間帯）'!$C$6:$K$35,9,FALSE))</f>
        <v/>
      </c>
      <c r="AO225" s="216" t="str">
        <f>IF(AO224="","",VLOOKUP(AO224,'シフト記号表（勤務時間帯）'!$C$6:$K$35,9,FALSE))</f>
        <v/>
      </c>
      <c r="AP225" s="216" t="str">
        <f>IF(AP224="","",VLOOKUP(AP224,'シフト記号表（勤務時間帯）'!$C$6:$K$35,9,FALSE))</f>
        <v/>
      </c>
      <c r="AQ225" s="216" t="str">
        <f>IF(AQ224="","",VLOOKUP(AQ224,'シフト記号表（勤務時間帯）'!$C$6:$K$35,9,FALSE))</f>
        <v/>
      </c>
      <c r="AR225" s="216" t="str">
        <f>IF(AR224="","",VLOOKUP(AR224,'シフト記号表（勤務時間帯）'!$C$6:$K$35,9,FALSE))</f>
        <v/>
      </c>
      <c r="AS225" s="216" t="str">
        <f>IF(AS224="","",VLOOKUP(AS224,'シフト記号表（勤務時間帯）'!$C$6:$K$35,9,FALSE))</f>
        <v/>
      </c>
      <c r="AT225" s="217" t="str">
        <f>IF(AT224="","",VLOOKUP(AT224,'シフト記号表（勤務時間帯）'!$C$6:$K$35,9,FALSE))</f>
        <v/>
      </c>
      <c r="AU225" s="215" t="str">
        <f>IF(AU224="","",VLOOKUP(AU224,'シフト記号表（勤務時間帯）'!$C$6:$K$35,9,FALSE))</f>
        <v/>
      </c>
      <c r="AV225" s="216" t="str">
        <f>IF(AV224="","",VLOOKUP(AV224,'シフト記号表（勤務時間帯）'!$C$6:$K$35,9,FALSE))</f>
        <v/>
      </c>
      <c r="AW225" s="216" t="str">
        <f>IF(AW224="","",VLOOKUP(AW224,'シフト記号表（勤務時間帯）'!$C$6:$K$35,9,FALSE))</f>
        <v/>
      </c>
      <c r="AX225" s="649">
        <f>IF($BB$3="４週",SUM(S225:AT225),IF($BB$3="暦月",SUM(S225:AW225),""))</f>
        <v>0</v>
      </c>
      <c r="AY225" s="650"/>
      <c r="AZ225" s="651">
        <f>IF($BB$3="４週",AX225/4,IF($BB$3="暦月",'勤務表（職員14～100名用）'!AX225/('勤務表（職員14～100名用）'!#REF!/7),""))</f>
        <v>0</v>
      </c>
      <c r="BA225" s="652"/>
      <c r="BB225" s="642"/>
      <c r="BC225" s="603"/>
      <c r="BD225" s="603"/>
      <c r="BE225" s="603"/>
      <c r="BF225" s="604"/>
    </row>
    <row r="226" spans="2:58" ht="20.25" customHeight="1" x14ac:dyDescent="0.15">
      <c r="B226" s="686"/>
      <c r="C226" s="709"/>
      <c r="D226" s="710"/>
      <c r="E226" s="711"/>
      <c r="F226" s="221">
        <f>C224</f>
        <v>0</v>
      </c>
      <c r="G226" s="594"/>
      <c r="H226" s="598"/>
      <c r="I226" s="596"/>
      <c r="J226" s="596"/>
      <c r="K226" s="597"/>
      <c r="L226" s="605"/>
      <c r="M226" s="606"/>
      <c r="N226" s="606"/>
      <c r="O226" s="607"/>
      <c r="P226" s="683" t="s">
        <v>151</v>
      </c>
      <c r="Q226" s="684"/>
      <c r="R226" s="685"/>
      <c r="S226" s="218" t="str">
        <f>IF(S224="","",VLOOKUP(S224,'シフト記号表（勤務時間帯）'!$C$6:$U$35,19,FALSE))</f>
        <v/>
      </c>
      <c r="T226" s="219" t="str">
        <f>IF(T224="","",VLOOKUP(T224,'シフト記号表（勤務時間帯）'!$C$6:$U$35,19,FALSE))</f>
        <v/>
      </c>
      <c r="U226" s="219" t="str">
        <f>IF(U224="","",VLOOKUP(U224,'シフト記号表（勤務時間帯）'!$C$6:$U$35,19,FALSE))</f>
        <v/>
      </c>
      <c r="V226" s="219" t="str">
        <f>IF(V224="","",VLOOKUP(V224,'シフト記号表（勤務時間帯）'!$C$6:$U$35,19,FALSE))</f>
        <v/>
      </c>
      <c r="W226" s="219" t="str">
        <f>IF(W224="","",VLOOKUP(W224,'シフト記号表（勤務時間帯）'!$C$6:$U$35,19,FALSE))</f>
        <v/>
      </c>
      <c r="X226" s="219" t="str">
        <f>IF(X224="","",VLOOKUP(X224,'シフト記号表（勤務時間帯）'!$C$6:$U$35,19,FALSE))</f>
        <v/>
      </c>
      <c r="Y226" s="220" t="str">
        <f>IF(Y224="","",VLOOKUP(Y224,'シフト記号表（勤務時間帯）'!$C$6:$U$35,19,FALSE))</f>
        <v/>
      </c>
      <c r="Z226" s="218" t="str">
        <f>IF(Z224="","",VLOOKUP(Z224,'シフト記号表（勤務時間帯）'!$C$6:$U$35,19,FALSE))</f>
        <v/>
      </c>
      <c r="AA226" s="219" t="str">
        <f>IF(AA224="","",VLOOKUP(AA224,'シフト記号表（勤務時間帯）'!$C$6:$U$35,19,FALSE))</f>
        <v/>
      </c>
      <c r="AB226" s="219" t="str">
        <f>IF(AB224="","",VLOOKUP(AB224,'シフト記号表（勤務時間帯）'!$C$6:$U$35,19,FALSE))</f>
        <v/>
      </c>
      <c r="AC226" s="219" t="str">
        <f>IF(AC224="","",VLOOKUP(AC224,'シフト記号表（勤務時間帯）'!$C$6:$U$35,19,FALSE))</f>
        <v/>
      </c>
      <c r="AD226" s="219" t="str">
        <f>IF(AD224="","",VLOOKUP(AD224,'シフト記号表（勤務時間帯）'!$C$6:$U$35,19,FALSE))</f>
        <v/>
      </c>
      <c r="AE226" s="219" t="str">
        <f>IF(AE224="","",VLOOKUP(AE224,'シフト記号表（勤務時間帯）'!$C$6:$U$35,19,FALSE))</f>
        <v/>
      </c>
      <c r="AF226" s="220" t="str">
        <f>IF(AF224="","",VLOOKUP(AF224,'シフト記号表（勤務時間帯）'!$C$6:$U$35,19,FALSE))</f>
        <v/>
      </c>
      <c r="AG226" s="218" t="str">
        <f>IF(AG224="","",VLOOKUP(AG224,'シフト記号表（勤務時間帯）'!$C$6:$U$35,19,FALSE))</f>
        <v/>
      </c>
      <c r="AH226" s="219" t="str">
        <f>IF(AH224="","",VLOOKUP(AH224,'シフト記号表（勤務時間帯）'!$C$6:$U$35,19,FALSE))</f>
        <v/>
      </c>
      <c r="AI226" s="219" t="str">
        <f>IF(AI224="","",VLOOKUP(AI224,'シフト記号表（勤務時間帯）'!$C$6:$U$35,19,FALSE))</f>
        <v/>
      </c>
      <c r="AJ226" s="219" t="str">
        <f>IF(AJ224="","",VLOOKUP(AJ224,'シフト記号表（勤務時間帯）'!$C$6:$U$35,19,FALSE))</f>
        <v/>
      </c>
      <c r="AK226" s="219" t="str">
        <f>IF(AK224="","",VLOOKUP(AK224,'シフト記号表（勤務時間帯）'!$C$6:$U$35,19,FALSE))</f>
        <v/>
      </c>
      <c r="AL226" s="219" t="str">
        <f>IF(AL224="","",VLOOKUP(AL224,'シフト記号表（勤務時間帯）'!$C$6:$U$35,19,FALSE))</f>
        <v/>
      </c>
      <c r="AM226" s="220" t="str">
        <f>IF(AM224="","",VLOOKUP(AM224,'シフト記号表（勤務時間帯）'!$C$6:$U$35,19,FALSE))</f>
        <v/>
      </c>
      <c r="AN226" s="218" t="str">
        <f>IF(AN224="","",VLOOKUP(AN224,'シフト記号表（勤務時間帯）'!$C$6:$U$35,19,FALSE))</f>
        <v/>
      </c>
      <c r="AO226" s="219" t="str">
        <f>IF(AO224="","",VLOOKUP(AO224,'シフト記号表（勤務時間帯）'!$C$6:$U$35,19,FALSE))</f>
        <v/>
      </c>
      <c r="AP226" s="219" t="str">
        <f>IF(AP224="","",VLOOKUP(AP224,'シフト記号表（勤務時間帯）'!$C$6:$U$35,19,FALSE))</f>
        <v/>
      </c>
      <c r="AQ226" s="219" t="str">
        <f>IF(AQ224="","",VLOOKUP(AQ224,'シフト記号表（勤務時間帯）'!$C$6:$U$35,19,FALSE))</f>
        <v/>
      </c>
      <c r="AR226" s="219" t="str">
        <f>IF(AR224="","",VLOOKUP(AR224,'シフト記号表（勤務時間帯）'!$C$6:$U$35,19,FALSE))</f>
        <v/>
      </c>
      <c r="AS226" s="219" t="str">
        <f>IF(AS224="","",VLOOKUP(AS224,'シフト記号表（勤務時間帯）'!$C$6:$U$35,19,FALSE))</f>
        <v/>
      </c>
      <c r="AT226" s="220" t="str">
        <f>IF(AT224="","",VLOOKUP(AT224,'シフト記号表（勤務時間帯）'!$C$6:$U$35,19,FALSE))</f>
        <v/>
      </c>
      <c r="AU226" s="218" t="str">
        <f>IF(AU224="","",VLOOKUP(AU224,'シフト記号表（勤務時間帯）'!$C$6:$U$35,19,FALSE))</f>
        <v/>
      </c>
      <c r="AV226" s="219" t="str">
        <f>IF(AV224="","",VLOOKUP(AV224,'シフト記号表（勤務時間帯）'!$C$6:$U$35,19,FALSE))</f>
        <v/>
      </c>
      <c r="AW226" s="219" t="str">
        <f>IF(AW224="","",VLOOKUP(AW224,'シフト記号表（勤務時間帯）'!$C$6:$U$35,19,FALSE))</f>
        <v/>
      </c>
      <c r="AX226" s="656">
        <f>IF($BB$3="４週",SUM(S226:AT226),IF($BB$3="暦月",SUM(S226:AW226),""))</f>
        <v>0</v>
      </c>
      <c r="AY226" s="657"/>
      <c r="AZ226" s="658">
        <f>IF($BB$3="４週",AX226/4,IF($BB$3="暦月",'勤務表（職員14～100名用）'!AX226/('勤務表（職員14～100名用）'!#REF!/7),""))</f>
        <v>0</v>
      </c>
      <c r="BA226" s="659"/>
      <c r="BB226" s="702"/>
      <c r="BC226" s="606"/>
      <c r="BD226" s="606"/>
      <c r="BE226" s="606"/>
      <c r="BF226" s="607"/>
    </row>
    <row r="227" spans="2:58" ht="20.25" customHeight="1" x14ac:dyDescent="0.15">
      <c r="B227" s="686">
        <f>B224+1</f>
        <v>70</v>
      </c>
      <c r="C227" s="706"/>
      <c r="D227" s="707"/>
      <c r="E227" s="708"/>
      <c r="F227" s="110"/>
      <c r="G227" s="592"/>
      <c r="H227" s="595"/>
      <c r="I227" s="596"/>
      <c r="J227" s="596"/>
      <c r="K227" s="597"/>
      <c r="L227" s="599"/>
      <c r="M227" s="600"/>
      <c r="N227" s="600"/>
      <c r="O227" s="601"/>
      <c r="P227" s="608" t="s">
        <v>147</v>
      </c>
      <c r="Q227" s="609"/>
      <c r="R227" s="610"/>
      <c r="S227" s="212"/>
      <c r="T227" s="213"/>
      <c r="U227" s="213"/>
      <c r="V227" s="213"/>
      <c r="W227" s="213"/>
      <c r="X227" s="213"/>
      <c r="Y227" s="214"/>
      <c r="Z227" s="212"/>
      <c r="AA227" s="213"/>
      <c r="AB227" s="213"/>
      <c r="AC227" s="213"/>
      <c r="AD227" s="213"/>
      <c r="AE227" s="213"/>
      <c r="AF227" s="214"/>
      <c r="AG227" s="212"/>
      <c r="AH227" s="213"/>
      <c r="AI227" s="213"/>
      <c r="AJ227" s="213"/>
      <c r="AK227" s="213"/>
      <c r="AL227" s="213"/>
      <c r="AM227" s="214"/>
      <c r="AN227" s="212"/>
      <c r="AO227" s="213"/>
      <c r="AP227" s="213"/>
      <c r="AQ227" s="213"/>
      <c r="AR227" s="213"/>
      <c r="AS227" s="213"/>
      <c r="AT227" s="214"/>
      <c r="AU227" s="212"/>
      <c r="AV227" s="213"/>
      <c r="AW227" s="213"/>
      <c r="AX227" s="806"/>
      <c r="AY227" s="807"/>
      <c r="AZ227" s="808"/>
      <c r="BA227" s="809"/>
      <c r="BB227" s="641"/>
      <c r="BC227" s="600"/>
      <c r="BD227" s="600"/>
      <c r="BE227" s="600"/>
      <c r="BF227" s="601"/>
    </row>
    <row r="228" spans="2:58" ht="20.25" customHeight="1" x14ac:dyDescent="0.15">
      <c r="B228" s="686"/>
      <c r="C228" s="706"/>
      <c r="D228" s="707"/>
      <c r="E228" s="708"/>
      <c r="F228" s="102"/>
      <c r="G228" s="593"/>
      <c r="H228" s="598"/>
      <c r="I228" s="596"/>
      <c r="J228" s="596"/>
      <c r="K228" s="597"/>
      <c r="L228" s="602"/>
      <c r="M228" s="603"/>
      <c r="N228" s="603"/>
      <c r="O228" s="604"/>
      <c r="P228" s="646" t="s">
        <v>150</v>
      </c>
      <c r="Q228" s="647"/>
      <c r="R228" s="648"/>
      <c r="S228" s="215" t="str">
        <f>IF(S227="","",VLOOKUP(S227,'シフト記号表（勤務時間帯）'!$C$6:$K$35,9,FALSE))</f>
        <v/>
      </c>
      <c r="T228" s="216" t="str">
        <f>IF(T227="","",VLOOKUP(T227,'シフト記号表（勤務時間帯）'!$C$6:$K$35,9,FALSE))</f>
        <v/>
      </c>
      <c r="U228" s="216" t="str">
        <f>IF(U227="","",VLOOKUP(U227,'シフト記号表（勤務時間帯）'!$C$6:$K$35,9,FALSE))</f>
        <v/>
      </c>
      <c r="V228" s="216" t="str">
        <f>IF(V227="","",VLOOKUP(V227,'シフト記号表（勤務時間帯）'!$C$6:$K$35,9,FALSE))</f>
        <v/>
      </c>
      <c r="W228" s="216" t="str">
        <f>IF(W227="","",VLOOKUP(W227,'シフト記号表（勤務時間帯）'!$C$6:$K$35,9,FALSE))</f>
        <v/>
      </c>
      <c r="X228" s="216" t="str">
        <f>IF(X227="","",VLOOKUP(X227,'シフト記号表（勤務時間帯）'!$C$6:$K$35,9,FALSE))</f>
        <v/>
      </c>
      <c r="Y228" s="217" t="str">
        <f>IF(Y227="","",VLOOKUP(Y227,'シフト記号表（勤務時間帯）'!$C$6:$K$35,9,FALSE))</f>
        <v/>
      </c>
      <c r="Z228" s="215" t="str">
        <f>IF(Z227="","",VLOOKUP(Z227,'シフト記号表（勤務時間帯）'!$C$6:$K$35,9,FALSE))</f>
        <v/>
      </c>
      <c r="AA228" s="216" t="str">
        <f>IF(AA227="","",VLOOKUP(AA227,'シフト記号表（勤務時間帯）'!$C$6:$K$35,9,FALSE))</f>
        <v/>
      </c>
      <c r="AB228" s="216" t="str">
        <f>IF(AB227="","",VLOOKUP(AB227,'シフト記号表（勤務時間帯）'!$C$6:$K$35,9,FALSE))</f>
        <v/>
      </c>
      <c r="AC228" s="216" t="str">
        <f>IF(AC227="","",VLOOKUP(AC227,'シフト記号表（勤務時間帯）'!$C$6:$K$35,9,FALSE))</f>
        <v/>
      </c>
      <c r="AD228" s="216" t="str">
        <f>IF(AD227="","",VLOOKUP(AD227,'シフト記号表（勤務時間帯）'!$C$6:$K$35,9,FALSE))</f>
        <v/>
      </c>
      <c r="AE228" s="216" t="str">
        <f>IF(AE227="","",VLOOKUP(AE227,'シフト記号表（勤務時間帯）'!$C$6:$K$35,9,FALSE))</f>
        <v/>
      </c>
      <c r="AF228" s="217" t="str">
        <f>IF(AF227="","",VLOOKUP(AF227,'シフト記号表（勤務時間帯）'!$C$6:$K$35,9,FALSE))</f>
        <v/>
      </c>
      <c r="AG228" s="215" t="str">
        <f>IF(AG227="","",VLOOKUP(AG227,'シフト記号表（勤務時間帯）'!$C$6:$K$35,9,FALSE))</f>
        <v/>
      </c>
      <c r="AH228" s="216" t="str">
        <f>IF(AH227="","",VLOOKUP(AH227,'シフト記号表（勤務時間帯）'!$C$6:$K$35,9,FALSE))</f>
        <v/>
      </c>
      <c r="AI228" s="216" t="str">
        <f>IF(AI227="","",VLOOKUP(AI227,'シフト記号表（勤務時間帯）'!$C$6:$K$35,9,FALSE))</f>
        <v/>
      </c>
      <c r="AJ228" s="216" t="str">
        <f>IF(AJ227="","",VLOOKUP(AJ227,'シフト記号表（勤務時間帯）'!$C$6:$K$35,9,FALSE))</f>
        <v/>
      </c>
      <c r="AK228" s="216" t="str">
        <f>IF(AK227="","",VLOOKUP(AK227,'シフト記号表（勤務時間帯）'!$C$6:$K$35,9,FALSE))</f>
        <v/>
      </c>
      <c r="AL228" s="216" t="str">
        <f>IF(AL227="","",VLOOKUP(AL227,'シフト記号表（勤務時間帯）'!$C$6:$K$35,9,FALSE))</f>
        <v/>
      </c>
      <c r="AM228" s="217" t="str">
        <f>IF(AM227="","",VLOOKUP(AM227,'シフト記号表（勤務時間帯）'!$C$6:$K$35,9,FALSE))</f>
        <v/>
      </c>
      <c r="AN228" s="215" t="str">
        <f>IF(AN227="","",VLOOKUP(AN227,'シフト記号表（勤務時間帯）'!$C$6:$K$35,9,FALSE))</f>
        <v/>
      </c>
      <c r="AO228" s="216" t="str">
        <f>IF(AO227="","",VLOOKUP(AO227,'シフト記号表（勤務時間帯）'!$C$6:$K$35,9,FALSE))</f>
        <v/>
      </c>
      <c r="AP228" s="216" t="str">
        <f>IF(AP227="","",VLOOKUP(AP227,'シフト記号表（勤務時間帯）'!$C$6:$K$35,9,FALSE))</f>
        <v/>
      </c>
      <c r="AQ228" s="216" t="str">
        <f>IF(AQ227="","",VLOOKUP(AQ227,'シフト記号表（勤務時間帯）'!$C$6:$K$35,9,FALSE))</f>
        <v/>
      </c>
      <c r="AR228" s="216" t="str">
        <f>IF(AR227="","",VLOOKUP(AR227,'シフト記号表（勤務時間帯）'!$C$6:$K$35,9,FALSE))</f>
        <v/>
      </c>
      <c r="AS228" s="216" t="str">
        <f>IF(AS227="","",VLOOKUP(AS227,'シフト記号表（勤務時間帯）'!$C$6:$K$35,9,FALSE))</f>
        <v/>
      </c>
      <c r="AT228" s="217" t="str">
        <f>IF(AT227="","",VLOOKUP(AT227,'シフト記号表（勤務時間帯）'!$C$6:$K$35,9,FALSE))</f>
        <v/>
      </c>
      <c r="AU228" s="215" t="str">
        <f>IF(AU227="","",VLOOKUP(AU227,'シフト記号表（勤務時間帯）'!$C$6:$K$35,9,FALSE))</f>
        <v/>
      </c>
      <c r="AV228" s="216" t="str">
        <f>IF(AV227="","",VLOOKUP(AV227,'シフト記号表（勤務時間帯）'!$C$6:$K$35,9,FALSE))</f>
        <v/>
      </c>
      <c r="AW228" s="216" t="str">
        <f>IF(AW227="","",VLOOKUP(AW227,'シフト記号表（勤務時間帯）'!$C$6:$K$35,9,FALSE))</f>
        <v/>
      </c>
      <c r="AX228" s="649">
        <f>IF($BB$3="４週",SUM(S228:AT228),IF($BB$3="暦月",SUM(S228:AW228),""))</f>
        <v>0</v>
      </c>
      <c r="AY228" s="650"/>
      <c r="AZ228" s="651">
        <f>IF($BB$3="４週",AX228/4,IF($BB$3="暦月",'勤務表（職員14～100名用）'!AX228/('勤務表（職員14～100名用）'!#REF!/7),""))</f>
        <v>0</v>
      </c>
      <c r="BA228" s="652"/>
      <c r="BB228" s="642"/>
      <c r="BC228" s="603"/>
      <c r="BD228" s="603"/>
      <c r="BE228" s="603"/>
      <c r="BF228" s="604"/>
    </row>
    <row r="229" spans="2:58" ht="20.25" customHeight="1" x14ac:dyDescent="0.15">
      <c r="B229" s="686"/>
      <c r="C229" s="709"/>
      <c r="D229" s="710"/>
      <c r="E229" s="711"/>
      <c r="F229" s="221">
        <f>C227</f>
        <v>0</v>
      </c>
      <c r="G229" s="594"/>
      <c r="H229" s="598"/>
      <c r="I229" s="596"/>
      <c r="J229" s="596"/>
      <c r="K229" s="597"/>
      <c r="L229" s="605"/>
      <c r="M229" s="606"/>
      <c r="N229" s="606"/>
      <c r="O229" s="607"/>
      <c r="P229" s="683" t="s">
        <v>151</v>
      </c>
      <c r="Q229" s="684"/>
      <c r="R229" s="685"/>
      <c r="S229" s="218" t="str">
        <f>IF(S227="","",VLOOKUP(S227,'シフト記号表（勤務時間帯）'!$C$6:$U$35,19,FALSE))</f>
        <v/>
      </c>
      <c r="T229" s="219" t="str">
        <f>IF(T227="","",VLOOKUP(T227,'シフト記号表（勤務時間帯）'!$C$6:$U$35,19,FALSE))</f>
        <v/>
      </c>
      <c r="U229" s="219" t="str">
        <f>IF(U227="","",VLOOKUP(U227,'シフト記号表（勤務時間帯）'!$C$6:$U$35,19,FALSE))</f>
        <v/>
      </c>
      <c r="V229" s="219" t="str">
        <f>IF(V227="","",VLOOKUP(V227,'シフト記号表（勤務時間帯）'!$C$6:$U$35,19,FALSE))</f>
        <v/>
      </c>
      <c r="W229" s="219" t="str">
        <f>IF(W227="","",VLOOKUP(W227,'シフト記号表（勤務時間帯）'!$C$6:$U$35,19,FALSE))</f>
        <v/>
      </c>
      <c r="X229" s="219" t="str">
        <f>IF(X227="","",VLOOKUP(X227,'シフト記号表（勤務時間帯）'!$C$6:$U$35,19,FALSE))</f>
        <v/>
      </c>
      <c r="Y229" s="220" t="str">
        <f>IF(Y227="","",VLOOKUP(Y227,'シフト記号表（勤務時間帯）'!$C$6:$U$35,19,FALSE))</f>
        <v/>
      </c>
      <c r="Z229" s="218" t="str">
        <f>IF(Z227="","",VLOOKUP(Z227,'シフト記号表（勤務時間帯）'!$C$6:$U$35,19,FALSE))</f>
        <v/>
      </c>
      <c r="AA229" s="219" t="str">
        <f>IF(AA227="","",VLOOKUP(AA227,'シフト記号表（勤務時間帯）'!$C$6:$U$35,19,FALSE))</f>
        <v/>
      </c>
      <c r="AB229" s="219" t="str">
        <f>IF(AB227="","",VLOOKUP(AB227,'シフト記号表（勤務時間帯）'!$C$6:$U$35,19,FALSE))</f>
        <v/>
      </c>
      <c r="AC229" s="219" t="str">
        <f>IF(AC227="","",VLOOKUP(AC227,'シフト記号表（勤務時間帯）'!$C$6:$U$35,19,FALSE))</f>
        <v/>
      </c>
      <c r="AD229" s="219" t="str">
        <f>IF(AD227="","",VLOOKUP(AD227,'シフト記号表（勤務時間帯）'!$C$6:$U$35,19,FALSE))</f>
        <v/>
      </c>
      <c r="AE229" s="219" t="str">
        <f>IF(AE227="","",VLOOKUP(AE227,'シフト記号表（勤務時間帯）'!$C$6:$U$35,19,FALSE))</f>
        <v/>
      </c>
      <c r="AF229" s="220" t="str">
        <f>IF(AF227="","",VLOOKUP(AF227,'シフト記号表（勤務時間帯）'!$C$6:$U$35,19,FALSE))</f>
        <v/>
      </c>
      <c r="AG229" s="218" t="str">
        <f>IF(AG227="","",VLOOKUP(AG227,'シフト記号表（勤務時間帯）'!$C$6:$U$35,19,FALSE))</f>
        <v/>
      </c>
      <c r="AH229" s="219" t="str">
        <f>IF(AH227="","",VLOOKUP(AH227,'シフト記号表（勤務時間帯）'!$C$6:$U$35,19,FALSE))</f>
        <v/>
      </c>
      <c r="AI229" s="219" t="str">
        <f>IF(AI227="","",VLOOKUP(AI227,'シフト記号表（勤務時間帯）'!$C$6:$U$35,19,FALSE))</f>
        <v/>
      </c>
      <c r="AJ229" s="219" t="str">
        <f>IF(AJ227="","",VLOOKUP(AJ227,'シフト記号表（勤務時間帯）'!$C$6:$U$35,19,FALSE))</f>
        <v/>
      </c>
      <c r="AK229" s="219" t="str">
        <f>IF(AK227="","",VLOOKUP(AK227,'シフト記号表（勤務時間帯）'!$C$6:$U$35,19,FALSE))</f>
        <v/>
      </c>
      <c r="AL229" s="219" t="str">
        <f>IF(AL227="","",VLOOKUP(AL227,'シフト記号表（勤務時間帯）'!$C$6:$U$35,19,FALSE))</f>
        <v/>
      </c>
      <c r="AM229" s="220" t="str">
        <f>IF(AM227="","",VLOOKUP(AM227,'シフト記号表（勤務時間帯）'!$C$6:$U$35,19,FALSE))</f>
        <v/>
      </c>
      <c r="AN229" s="218" t="str">
        <f>IF(AN227="","",VLOOKUP(AN227,'シフト記号表（勤務時間帯）'!$C$6:$U$35,19,FALSE))</f>
        <v/>
      </c>
      <c r="AO229" s="219" t="str">
        <f>IF(AO227="","",VLOOKUP(AO227,'シフト記号表（勤務時間帯）'!$C$6:$U$35,19,FALSE))</f>
        <v/>
      </c>
      <c r="AP229" s="219" t="str">
        <f>IF(AP227="","",VLOOKUP(AP227,'シフト記号表（勤務時間帯）'!$C$6:$U$35,19,FALSE))</f>
        <v/>
      </c>
      <c r="AQ229" s="219" t="str">
        <f>IF(AQ227="","",VLOOKUP(AQ227,'シフト記号表（勤務時間帯）'!$C$6:$U$35,19,FALSE))</f>
        <v/>
      </c>
      <c r="AR229" s="219" t="str">
        <f>IF(AR227="","",VLOOKUP(AR227,'シフト記号表（勤務時間帯）'!$C$6:$U$35,19,FALSE))</f>
        <v/>
      </c>
      <c r="AS229" s="219" t="str">
        <f>IF(AS227="","",VLOOKUP(AS227,'シフト記号表（勤務時間帯）'!$C$6:$U$35,19,FALSE))</f>
        <v/>
      </c>
      <c r="AT229" s="220" t="str">
        <f>IF(AT227="","",VLOOKUP(AT227,'シフト記号表（勤務時間帯）'!$C$6:$U$35,19,FALSE))</f>
        <v/>
      </c>
      <c r="AU229" s="218" t="str">
        <f>IF(AU227="","",VLOOKUP(AU227,'シフト記号表（勤務時間帯）'!$C$6:$U$35,19,FALSE))</f>
        <v/>
      </c>
      <c r="AV229" s="219" t="str">
        <f>IF(AV227="","",VLOOKUP(AV227,'シフト記号表（勤務時間帯）'!$C$6:$U$35,19,FALSE))</f>
        <v/>
      </c>
      <c r="AW229" s="219" t="str">
        <f>IF(AW227="","",VLOOKUP(AW227,'シフト記号表（勤務時間帯）'!$C$6:$U$35,19,FALSE))</f>
        <v/>
      </c>
      <c r="AX229" s="656">
        <f>IF($BB$3="４週",SUM(S229:AT229),IF($BB$3="暦月",SUM(S229:AW229),""))</f>
        <v>0</v>
      </c>
      <c r="AY229" s="657"/>
      <c r="AZ229" s="658">
        <f>IF($BB$3="４週",AX229/4,IF($BB$3="暦月",'勤務表（職員14～100名用）'!AX229/('勤務表（職員14～100名用）'!#REF!/7),""))</f>
        <v>0</v>
      </c>
      <c r="BA229" s="659"/>
      <c r="BB229" s="702"/>
      <c r="BC229" s="606"/>
      <c r="BD229" s="606"/>
      <c r="BE229" s="606"/>
      <c r="BF229" s="607"/>
    </row>
    <row r="230" spans="2:58" ht="20.25" customHeight="1" x14ac:dyDescent="0.15">
      <c r="B230" s="686">
        <f>B227+1</f>
        <v>71</v>
      </c>
      <c r="C230" s="706"/>
      <c r="D230" s="707"/>
      <c r="E230" s="708"/>
      <c r="F230" s="110"/>
      <c r="G230" s="592"/>
      <c r="H230" s="595"/>
      <c r="I230" s="596"/>
      <c r="J230" s="596"/>
      <c r="K230" s="597"/>
      <c r="L230" s="599"/>
      <c r="M230" s="600"/>
      <c r="N230" s="600"/>
      <c r="O230" s="601"/>
      <c r="P230" s="608" t="s">
        <v>147</v>
      </c>
      <c r="Q230" s="609"/>
      <c r="R230" s="610"/>
      <c r="S230" s="212"/>
      <c r="T230" s="213"/>
      <c r="U230" s="213"/>
      <c r="V230" s="213"/>
      <c r="W230" s="213"/>
      <c r="X230" s="213"/>
      <c r="Y230" s="214"/>
      <c r="Z230" s="212"/>
      <c r="AA230" s="213"/>
      <c r="AB230" s="213"/>
      <c r="AC230" s="213"/>
      <c r="AD230" s="213"/>
      <c r="AE230" s="213"/>
      <c r="AF230" s="214"/>
      <c r="AG230" s="212"/>
      <c r="AH230" s="213"/>
      <c r="AI230" s="213"/>
      <c r="AJ230" s="213"/>
      <c r="AK230" s="213"/>
      <c r="AL230" s="213"/>
      <c r="AM230" s="214"/>
      <c r="AN230" s="212"/>
      <c r="AO230" s="213"/>
      <c r="AP230" s="213"/>
      <c r="AQ230" s="213"/>
      <c r="AR230" s="213"/>
      <c r="AS230" s="213"/>
      <c r="AT230" s="214"/>
      <c r="AU230" s="212"/>
      <c r="AV230" s="213"/>
      <c r="AW230" s="213"/>
      <c r="AX230" s="806"/>
      <c r="AY230" s="807"/>
      <c r="AZ230" s="808"/>
      <c r="BA230" s="809"/>
      <c r="BB230" s="641"/>
      <c r="BC230" s="600"/>
      <c r="BD230" s="600"/>
      <c r="BE230" s="600"/>
      <c r="BF230" s="601"/>
    </row>
    <row r="231" spans="2:58" ht="20.25" customHeight="1" x14ac:dyDescent="0.15">
      <c r="B231" s="686"/>
      <c r="C231" s="706"/>
      <c r="D231" s="707"/>
      <c r="E231" s="708"/>
      <c r="F231" s="102"/>
      <c r="G231" s="593"/>
      <c r="H231" s="598"/>
      <c r="I231" s="596"/>
      <c r="J231" s="596"/>
      <c r="K231" s="597"/>
      <c r="L231" s="602"/>
      <c r="M231" s="603"/>
      <c r="N231" s="603"/>
      <c r="O231" s="604"/>
      <c r="P231" s="646" t="s">
        <v>150</v>
      </c>
      <c r="Q231" s="647"/>
      <c r="R231" s="648"/>
      <c r="S231" s="215" t="str">
        <f>IF(S230="","",VLOOKUP(S230,'シフト記号表（勤務時間帯）'!$C$6:$K$35,9,FALSE))</f>
        <v/>
      </c>
      <c r="T231" s="216" t="str">
        <f>IF(T230="","",VLOOKUP(T230,'シフト記号表（勤務時間帯）'!$C$6:$K$35,9,FALSE))</f>
        <v/>
      </c>
      <c r="U231" s="216" t="str">
        <f>IF(U230="","",VLOOKUP(U230,'シフト記号表（勤務時間帯）'!$C$6:$K$35,9,FALSE))</f>
        <v/>
      </c>
      <c r="V231" s="216" t="str">
        <f>IF(V230="","",VLOOKUP(V230,'シフト記号表（勤務時間帯）'!$C$6:$K$35,9,FALSE))</f>
        <v/>
      </c>
      <c r="W231" s="216" t="str">
        <f>IF(W230="","",VLOOKUP(W230,'シフト記号表（勤務時間帯）'!$C$6:$K$35,9,FALSE))</f>
        <v/>
      </c>
      <c r="X231" s="216" t="str">
        <f>IF(X230="","",VLOOKUP(X230,'シフト記号表（勤務時間帯）'!$C$6:$K$35,9,FALSE))</f>
        <v/>
      </c>
      <c r="Y231" s="217" t="str">
        <f>IF(Y230="","",VLOOKUP(Y230,'シフト記号表（勤務時間帯）'!$C$6:$K$35,9,FALSE))</f>
        <v/>
      </c>
      <c r="Z231" s="215" t="str">
        <f>IF(Z230="","",VLOOKUP(Z230,'シフト記号表（勤務時間帯）'!$C$6:$K$35,9,FALSE))</f>
        <v/>
      </c>
      <c r="AA231" s="216" t="str">
        <f>IF(AA230="","",VLOOKUP(AA230,'シフト記号表（勤務時間帯）'!$C$6:$K$35,9,FALSE))</f>
        <v/>
      </c>
      <c r="AB231" s="216" t="str">
        <f>IF(AB230="","",VLOOKUP(AB230,'シフト記号表（勤務時間帯）'!$C$6:$K$35,9,FALSE))</f>
        <v/>
      </c>
      <c r="AC231" s="216" t="str">
        <f>IF(AC230="","",VLOOKUP(AC230,'シフト記号表（勤務時間帯）'!$C$6:$K$35,9,FALSE))</f>
        <v/>
      </c>
      <c r="AD231" s="216" t="str">
        <f>IF(AD230="","",VLOOKUP(AD230,'シフト記号表（勤務時間帯）'!$C$6:$K$35,9,FALSE))</f>
        <v/>
      </c>
      <c r="AE231" s="216" t="str">
        <f>IF(AE230="","",VLOOKUP(AE230,'シフト記号表（勤務時間帯）'!$C$6:$K$35,9,FALSE))</f>
        <v/>
      </c>
      <c r="AF231" s="217" t="str">
        <f>IF(AF230="","",VLOOKUP(AF230,'シフト記号表（勤務時間帯）'!$C$6:$K$35,9,FALSE))</f>
        <v/>
      </c>
      <c r="AG231" s="215" t="str">
        <f>IF(AG230="","",VLOOKUP(AG230,'シフト記号表（勤務時間帯）'!$C$6:$K$35,9,FALSE))</f>
        <v/>
      </c>
      <c r="AH231" s="216" t="str">
        <f>IF(AH230="","",VLOOKUP(AH230,'シフト記号表（勤務時間帯）'!$C$6:$K$35,9,FALSE))</f>
        <v/>
      </c>
      <c r="AI231" s="216" t="str">
        <f>IF(AI230="","",VLOOKUP(AI230,'シフト記号表（勤務時間帯）'!$C$6:$K$35,9,FALSE))</f>
        <v/>
      </c>
      <c r="AJ231" s="216" t="str">
        <f>IF(AJ230="","",VLOOKUP(AJ230,'シフト記号表（勤務時間帯）'!$C$6:$K$35,9,FALSE))</f>
        <v/>
      </c>
      <c r="AK231" s="216" t="str">
        <f>IF(AK230="","",VLOOKUP(AK230,'シフト記号表（勤務時間帯）'!$C$6:$K$35,9,FALSE))</f>
        <v/>
      </c>
      <c r="AL231" s="216" t="str">
        <f>IF(AL230="","",VLOOKUP(AL230,'シフト記号表（勤務時間帯）'!$C$6:$K$35,9,FALSE))</f>
        <v/>
      </c>
      <c r="AM231" s="217" t="str">
        <f>IF(AM230="","",VLOOKUP(AM230,'シフト記号表（勤務時間帯）'!$C$6:$K$35,9,FALSE))</f>
        <v/>
      </c>
      <c r="AN231" s="215" t="str">
        <f>IF(AN230="","",VLOOKUP(AN230,'シフト記号表（勤務時間帯）'!$C$6:$K$35,9,FALSE))</f>
        <v/>
      </c>
      <c r="AO231" s="216" t="str">
        <f>IF(AO230="","",VLOOKUP(AO230,'シフト記号表（勤務時間帯）'!$C$6:$K$35,9,FALSE))</f>
        <v/>
      </c>
      <c r="AP231" s="216" t="str">
        <f>IF(AP230="","",VLOOKUP(AP230,'シフト記号表（勤務時間帯）'!$C$6:$K$35,9,FALSE))</f>
        <v/>
      </c>
      <c r="AQ231" s="216" t="str">
        <f>IF(AQ230="","",VLOOKUP(AQ230,'シフト記号表（勤務時間帯）'!$C$6:$K$35,9,FALSE))</f>
        <v/>
      </c>
      <c r="AR231" s="216" t="str">
        <f>IF(AR230="","",VLOOKUP(AR230,'シフト記号表（勤務時間帯）'!$C$6:$K$35,9,FALSE))</f>
        <v/>
      </c>
      <c r="AS231" s="216" t="str">
        <f>IF(AS230="","",VLOOKUP(AS230,'シフト記号表（勤務時間帯）'!$C$6:$K$35,9,FALSE))</f>
        <v/>
      </c>
      <c r="AT231" s="217" t="str">
        <f>IF(AT230="","",VLOOKUP(AT230,'シフト記号表（勤務時間帯）'!$C$6:$K$35,9,FALSE))</f>
        <v/>
      </c>
      <c r="AU231" s="215" t="str">
        <f>IF(AU230="","",VLOOKUP(AU230,'シフト記号表（勤務時間帯）'!$C$6:$K$35,9,FALSE))</f>
        <v/>
      </c>
      <c r="AV231" s="216" t="str">
        <f>IF(AV230="","",VLOOKUP(AV230,'シフト記号表（勤務時間帯）'!$C$6:$K$35,9,FALSE))</f>
        <v/>
      </c>
      <c r="AW231" s="216" t="str">
        <f>IF(AW230="","",VLOOKUP(AW230,'シフト記号表（勤務時間帯）'!$C$6:$K$35,9,FALSE))</f>
        <v/>
      </c>
      <c r="AX231" s="649">
        <f>IF($BB$3="４週",SUM(S231:AT231),IF($BB$3="暦月",SUM(S231:AW231),""))</f>
        <v>0</v>
      </c>
      <c r="AY231" s="650"/>
      <c r="AZ231" s="651">
        <f>IF($BB$3="４週",AX231/4,IF($BB$3="暦月",'勤務表（職員14～100名用）'!AX231/('勤務表（職員14～100名用）'!#REF!/7),""))</f>
        <v>0</v>
      </c>
      <c r="BA231" s="652"/>
      <c r="BB231" s="642"/>
      <c r="BC231" s="603"/>
      <c r="BD231" s="603"/>
      <c r="BE231" s="603"/>
      <c r="BF231" s="604"/>
    </row>
    <row r="232" spans="2:58" ht="20.25" customHeight="1" x14ac:dyDescent="0.15">
      <c r="B232" s="686"/>
      <c r="C232" s="709"/>
      <c r="D232" s="710"/>
      <c r="E232" s="711"/>
      <c r="F232" s="221">
        <f>C230</f>
        <v>0</v>
      </c>
      <c r="G232" s="594"/>
      <c r="H232" s="598"/>
      <c r="I232" s="596"/>
      <c r="J232" s="596"/>
      <c r="K232" s="597"/>
      <c r="L232" s="605"/>
      <c r="M232" s="606"/>
      <c r="N232" s="606"/>
      <c r="O232" s="607"/>
      <c r="P232" s="683" t="s">
        <v>151</v>
      </c>
      <c r="Q232" s="684"/>
      <c r="R232" s="685"/>
      <c r="S232" s="218" t="str">
        <f>IF(S230="","",VLOOKUP(S230,'シフト記号表（勤務時間帯）'!$C$6:$U$35,19,FALSE))</f>
        <v/>
      </c>
      <c r="T232" s="219" t="str">
        <f>IF(T230="","",VLOOKUP(T230,'シフト記号表（勤務時間帯）'!$C$6:$U$35,19,FALSE))</f>
        <v/>
      </c>
      <c r="U232" s="219" t="str">
        <f>IF(U230="","",VLOOKUP(U230,'シフト記号表（勤務時間帯）'!$C$6:$U$35,19,FALSE))</f>
        <v/>
      </c>
      <c r="V232" s="219" t="str">
        <f>IF(V230="","",VLOOKUP(V230,'シフト記号表（勤務時間帯）'!$C$6:$U$35,19,FALSE))</f>
        <v/>
      </c>
      <c r="W232" s="219" t="str">
        <f>IF(W230="","",VLOOKUP(W230,'シフト記号表（勤務時間帯）'!$C$6:$U$35,19,FALSE))</f>
        <v/>
      </c>
      <c r="X232" s="219" t="str">
        <f>IF(X230="","",VLOOKUP(X230,'シフト記号表（勤務時間帯）'!$C$6:$U$35,19,FALSE))</f>
        <v/>
      </c>
      <c r="Y232" s="220" t="str">
        <f>IF(Y230="","",VLOOKUP(Y230,'シフト記号表（勤務時間帯）'!$C$6:$U$35,19,FALSE))</f>
        <v/>
      </c>
      <c r="Z232" s="218" t="str">
        <f>IF(Z230="","",VLOOKUP(Z230,'シフト記号表（勤務時間帯）'!$C$6:$U$35,19,FALSE))</f>
        <v/>
      </c>
      <c r="AA232" s="219" t="str">
        <f>IF(AA230="","",VLOOKUP(AA230,'シフト記号表（勤務時間帯）'!$C$6:$U$35,19,FALSE))</f>
        <v/>
      </c>
      <c r="AB232" s="219" t="str">
        <f>IF(AB230="","",VLOOKUP(AB230,'シフト記号表（勤務時間帯）'!$C$6:$U$35,19,FALSE))</f>
        <v/>
      </c>
      <c r="AC232" s="219" t="str">
        <f>IF(AC230="","",VLOOKUP(AC230,'シフト記号表（勤務時間帯）'!$C$6:$U$35,19,FALSE))</f>
        <v/>
      </c>
      <c r="AD232" s="219" t="str">
        <f>IF(AD230="","",VLOOKUP(AD230,'シフト記号表（勤務時間帯）'!$C$6:$U$35,19,FALSE))</f>
        <v/>
      </c>
      <c r="AE232" s="219" t="str">
        <f>IF(AE230="","",VLOOKUP(AE230,'シフト記号表（勤務時間帯）'!$C$6:$U$35,19,FALSE))</f>
        <v/>
      </c>
      <c r="AF232" s="220" t="str">
        <f>IF(AF230="","",VLOOKUP(AF230,'シフト記号表（勤務時間帯）'!$C$6:$U$35,19,FALSE))</f>
        <v/>
      </c>
      <c r="AG232" s="218" t="str">
        <f>IF(AG230="","",VLOOKUP(AG230,'シフト記号表（勤務時間帯）'!$C$6:$U$35,19,FALSE))</f>
        <v/>
      </c>
      <c r="AH232" s="219" t="str">
        <f>IF(AH230="","",VLOOKUP(AH230,'シフト記号表（勤務時間帯）'!$C$6:$U$35,19,FALSE))</f>
        <v/>
      </c>
      <c r="AI232" s="219" t="str">
        <f>IF(AI230="","",VLOOKUP(AI230,'シフト記号表（勤務時間帯）'!$C$6:$U$35,19,FALSE))</f>
        <v/>
      </c>
      <c r="AJ232" s="219" t="str">
        <f>IF(AJ230="","",VLOOKUP(AJ230,'シフト記号表（勤務時間帯）'!$C$6:$U$35,19,FALSE))</f>
        <v/>
      </c>
      <c r="AK232" s="219" t="str">
        <f>IF(AK230="","",VLOOKUP(AK230,'シフト記号表（勤務時間帯）'!$C$6:$U$35,19,FALSE))</f>
        <v/>
      </c>
      <c r="AL232" s="219" t="str">
        <f>IF(AL230="","",VLOOKUP(AL230,'シフト記号表（勤務時間帯）'!$C$6:$U$35,19,FALSE))</f>
        <v/>
      </c>
      <c r="AM232" s="220" t="str">
        <f>IF(AM230="","",VLOOKUP(AM230,'シフト記号表（勤務時間帯）'!$C$6:$U$35,19,FALSE))</f>
        <v/>
      </c>
      <c r="AN232" s="218" t="str">
        <f>IF(AN230="","",VLOOKUP(AN230,'シフト記号表（勤務時間帯）'!$C$6:$U$35,19,FALSE))</f>
        <v/>
      </c>
      <c r="AO232" s="219" t="str">
        <f>IF(AO230="","",VLOOKUP(AO230,'シフト記号表（勤務時間帯）'!$C$6:$U$35,19,FALSE))</f>
        <v/>
      </c>
      <c r="AP232" s="219" t="str">
        <f>IF(AP230="","",VLOOKUP(AP230,'シフト記号表（勤務時間帯）'!$C$6:$U$35,19,FALSE))</f>
        <v/>
      </c>
      <c r="AQ232" s="219" t="str">
        <f>IF(AQ230="","",VLOOKUP(AQ230,'シフト記号表（勤務時間帯）'!$C$6:$U$35,19,FALSE))</f>
        <v/>
      </c>
      <c r="AR232" s="219" t="str">
        <f>IF(AR230="","",VLOOKUP(AR230,'シフト記号表（勤務時間帯）'!$C$6:$U$35,19,FALSE))</f>
        <v/>
      </c>
      <c r="AS232" s="219" t="str">
        <f>IF(AS230="","",VLOOKUP(AS230,'シフト記号表（勤務時間帯）'!$C$6:$U$35,19,FALSE))</f>
        <v/>
      </c>
      <c r="AT232" s="220" t="str">
        <f>IF(AT230="","",VLOOKUP(AT230,'シフト記号表（勤務時間帯）'!$C$6:$U$35,19,FALSE))</f>
        <v/>
      </c>
      <c r="AU232" s="218" t="str">
        <f>IF(AU230="","",VLOOKUP(AU230,'シフト記号表（勤務時間帯）'!$C$6:$U$35,19,FALSE))</f>
        <v/>
      </c>
      <c r="AV232" s="219" t="str">
        <f>IF(AV230="","",VLOOKUP(AV230,'シフト記号表（勤務時間帯）'!$C$6:$U$35,19,FALSE))</f>
        <v/>
      </c>
      <c r="AW232" s="219" t="str">
        <f>IF(AW230="","",VLOOKUP(AW230,'シフト記号表（勤務時間帯）'!$C$6:$U$35,19,FALSE))</f>
        <v/>
      </c>
      <c r="AX232" s="656">
        <f>IF($BB$3="４週",SUM(S232:AT232),IF($BB$3="暦月",SUM(S232:AW232),""))</f>
        <v>0</v>
      </c>
      <c r="AY232" s="657"/>
      <c r="AZ232" s="658">
        <f>IF($BB$3="４週",AX232/4,IF($BB$3="暦月",'勤務表（職員14～100名用）'!AX232/('勤務表（職員14～100名用）'!#REF!/7),""))</f>
        <v>0</v>
      </c>
      <c r="BA232" s="659"/>
      <c r="BB232" s="702"/>
      <c r="BC232" s="606"/>
      <c r="BD232" s="606"/>
      <c r="BE232" s="606"/>
      <c r="BF232" s="607"/>
    </row>
    <row r="233" spans="2:58" ht="20.25" customHeight="1" x14ac:dyDescent="0.15">
      <c r="B233" s="686">
        <f>B230+1</f>
        <v>72</v>
      </c>
      <c r="C233" s="706"/>
      <c r="D233" s="707"/>
      <c r="E233" s="708"/>
      <c r="F233" s="110"/>
      <c r="G233" s="592"/>
      <c r="H233" s="595"/>
      <c r="I233" s="596"/>
      <c r="J233" s="596"/>
      <c r="K233" s="597"/>
      <c r="L233" s="599"/>
      <c r="M233" s="600"/>
      <c r="N233" s="600"/>
      <c r="O233" s="601"/>
      <c r="P233" s="608" t="s">
        <v>147</v>
      </c>
      <c r="Q233" s="609"/>
      <c r="R233" s="610"/>
      <c r="S233" s="212"/>
      <c r="T233" s="213"/>
      <c r="U233" s="213"/>
      <c r="V233" s="213"/>
      <c r="W233" s="213"/>
      <c r="X233" s="213"/>
      <c r="Y233" s="214"/>
      <c r="Z233" s="212"/>
      <c r="AA233" s="213"/>
      <c r="AB233" s="213"/>
      <c r="AC233" s="213"/>
      <c r="AD233" s="213"/>
      <c r="AE233" s="213"/>
      <c r="AF233" s="214"/>
      <c r="AG233" s="212"/>
      <c r="AH233" s="213"/>
      <c r="AI233" s="213"/>
      <c r="AJ233" s="213"/>
      <c r="AK233" s="213"/>
      <c r="AL233" s="213"/>
      <c r="AM233" s="214"/>
      <c r="AN233" s="212"/>
      <c r="AO233" s="213"/>
      <c r="AP233" s="213"/>
      <c r="AQ233" s="213"/>
      <c r="AR233" s="213"/>
      <c r="AS233" s="213"/>
      <c r="AT233" s="214"/>
      <c r="AU233" s="212"/>
      <c r="AV233" s="213"/>
      <c r="AW233" s="213"/>
      <c r="AX233" s="806"/>
      <c r="AY233" s="807"/>
      <c r="AZ233" s="808"/>
      <c r="BA233" s="809"/>
      <c r="BB233" s="641"/>
      <c r="BC233" s="600"/>
      <c r="BD233" s="600"/>
      <c r="BE233" s="600"/>
      <c r="BF233" s="601"/>
    </row>
    <row r="234" spans="2:58" ht="20.25" customHeight="1" x14ac:dyDescent="0.15">
      <c r="B234" s="686"/>
      <c r="C234" s="706"/>
      <c r="D234" s="707"/>
      <c r="E234" s="708"/>
      <c r="F234" s="102"/>
      <c r="G234" s="593"/>
      <c r="H234" s="598"/>
      <c r="I234" s="596"/>
      <c r="J234" s="596"/>
      <c r="K234" s="597"/>
      <c r="L234" s="602"/>
      <c r="M234" s="603"/>
      <c r="N234" s="603"/>
      <c r="O234" s="604"/>
      <c r="P234" s="646" t="s">
        <v>150</v>
      </c>
      <c r="Q234" s="647"/>
      <c r="R234" s="648"/>
      <c r="S234" s="215" t="str">
        <f>IF(S233="","",VLOOKUP(S233,'シフト記号表（勤務時間帯）'!$C$6:$K$35,9,FALSE))</f>
        <v/>
      </c>
      <c r="T234" s="216" t="str">
        <f>IF(T233="","",VLOOKUP(T233,'シフト記号表（勤務時間帯）'!$C$6:$K$35,9,FALSE))</f>
        <v/>
      </c>
      <c r="U234" s="216" t="str">
        <f>IF(U233="","",VLOOKUP(U233,'シフト記号表（勤務時間帯）'!$C$6:$K$35,9,FALSE))</f>
        <v/>
      </c>
      <c r="V234" s="216" t="str">
        <f>IF(V233="","",VLOOKUP(V233,'シフト記号表（勤務時間帯）'!$C$6:$K$35,9,FALSE))</f>
        <v/>
      </c>
      <c r="W234" s="216" t="str">
        <f>IF(W233="","",VLOOKUP(W233,'シフト記号表（勤務時間帯）'!$C$6:$K$35,9,FALSE))</f>
        <v/>
      </c>
      <c r="X234" s="216" t="str">
        <f>IF(X233="","",VLOOKUP(X233,'シフト記号表（勤務時間帯）'!$C$6:$K$35,9,FALSE))</f>
        <v/>
      </c>
      <c r="Y234" s="217" t="str">
        <f>IF(Y233="","",VLOOKUP(Y233,'シフト記号表（勤務時間帯）'!$C$6:$K$35,9,FALSE))</f>
        <v/>
      </c>
      <c r="Z234" s="215" t="str">
        <f>IF(Z233="","",VLOOKUP(Z233,'シフト記号表（勤務時間帯）'!$C$6:$K$35,9,FALSE))</f>
        <v/>
      </c>
      <c r="AA234" s="216" t="str">
        <f>IF(AA233="","",VLOOKUP(AA233,'シフト記号表（勤務時間帯）'!$C$6:$K$35,9,FALSE))</f>
        <v/>
      </c>
      <c r="AB234" s="216" t="str">
        <f>IF(AB233="","",VLOOKUP(AB233,'シフト記号表（勤務時間帯）'!$C$6:$K$35,9,FALSE))</f>
        <v/>
      </c>
      <c r="AC234" s="216" t="str">
        <f>IF(AC233="","",VLOOKUP(AC233,'シフト記号表（勤務時間帯）'!$C$6:$K$35,9,FALSE))</f>
        <v/>
      </c>
      <c r="AD234" s="216" t="str">
        <f>IF(AD233="","",VLOOKUP(AD233,'シフト記号表（勤務時間帯）'!$C$6:$K$35,9,FALSE))</f>
        <v/>
      </c>
      <c r="AE234" s="216" t="str">
        <f>IF(AE233="","",VLOOKUP(AE233,'シフト記号表（勤務時間帯）'!$C$6:$K$35,9,FALSE))</f>
        <v/>
      </c>
      <c r="AF234" s="217" t="str">
        <f>IF(AF233="","",VLOOKUP(AF233,'シフト記号表（勤務時間帯）'!$C$6:$K$35,9,FALSE))</f>
        <v/>
      </c>
      <c r="AG234" s="215" t="str">
        <f>IF(AG233="","",VLOOKUP(AG233,'シフト記号表（勤務時間帯）'!$C$6:$K$35,9,FALSE))</f>
        <v/>
      </c>
      <c r="AH234" s="216" t="str">
        <f>IF(AH233="","",VLOOKUP(AH233,'シフト記号表（勤務時間帯）'!$C$6:$K$35,9,FALSE))</f>
        <v/>
      </c>
      <c r="AI234" s="216" t="str">
        <f>IF(AI233="","",VLOOKUP(AI233,'シフト記号表（勤務時間帯）'!$C$6:$K$35,9,FALSE))</f>
        <v/>
      </c>
      <c r="AJ234" s="216" t="str">
        <f>IF(AJ233="","",VLOOKUP(AJ233,'シフト記号表（勤務時間帯）'!$C$6:$K$35,9,FALSE))</f>
        <v/>
      </c>
      <c r="AK234" s="216" t="str">
        <f>IF(AK233="","",VLOOKUP(AK233,'シフト記号表（勤務時間帯）'!$C$6:$K$35,9,FALSE))</f>
        <v/>
      </c>
      <c r="AL234" s="216" t="str">
        <f>IF(AL233="","",VLOOKUP(AL233,'シフト記号表（勤務時間帯）'!$C$6:$K$35,9,FALSE))</f>
        <v/>
      </c>
      <c r="AM234" s="217" t="str">
        <f>IF(AM233="","",VLOOKUP(AM233,'シフト記号表（勤務時間帯）'!$C$6:$K$35,9,FALSE))</f>
        <v/>
      </c>
      <c r="AN234" s="215" t="str">
        <f>IF(AN233="","",VLOOKUP(AN233,'シフト記号表（勤務時間帯）'!$C$6:$K$35,9,FALSE))</f>
        <v/>
      </c>
      <c r="AO234" s="216" t="str">
        <f>IF(AO233="","",VLOOKUP(AO233,'シフト記号表（勤務時間帯）'!$C$6:$K$35,9,FALSE))</f>
        <v/>
      </c>
      <c r="AP234" s="216" t="str">
        <f>IF(AP233="","",VLOOKUP(AP233,'シフト記号表（勤務時間帯）'!$C$6:$K$35,9,FALSE))</f>
        <v/>
      </c>
      <c r="AQ234" s="216" t="str">
        <f>IF(AQ233="","",VLOOKUP(AQ233,'シフト記号表（勤務時間帯）'!$C$6:$K$35,9,FALSE))</f>
        <v/>
      </c>
      <c r="AR234" s="216" t="str">
        <f>IF(AR233="","",VLOOKUP(AR233,'シフト記号表（勤務時間帯）'!$C$6:$K$35,9,FALSE))</f>
        <v/>
      </c>
      <c r="AS234" s="216" t="str">
        <f>IF(AS233="","",VLOOKUP(AS233,'シフト記号表（勤務時間帯）'!$C$6:$K$35,9,FALSE))</f>
        <v/>
      </c>
      <c r="AT234" s="217" t="str">
        <f>IF(AT233="","",VLOOKUP(AT233,'シフト記号表（勤務時間帯）'!$C$6:$K$35,9,FALSE))</f>
        <v/>
      </c>
      <c r="AU234" s="215" t="str">
        <f>IF(AU233="","",VLOOKUP(AU233,'シフト記号表（勤務時間帯）'!$C$6:$K$35,9,FALSE))</f>
        <v/>
      </c>
      <c r="AV234" s="216" t="str">
        <f>IF(AV233="","",VLOOKUP(AV233,'シフト記号表（勤務時間帯）'!$C$6:$K$35,9,FALSE))</f>
        <v/>
      </c>
      <c r="AW234" s="216" t="str">
        <f>IF(AW233="","",VLOOKUP(AW233,'シフト記号表（勤務時間帯）'!$C$6:$K$35,9,FALSE))</f>
        <v/>
      </c>
      <c r="AX234" s="649">
        <f>IF($BB$3="４週",SUM(S234:AT234),IF($BB$3="暦月",SUM(S234:AW234),""))</f>
        <v>0</v>
      </c>
      <c r="AY234" s="650"/>
      <c r="AZ234" s="651">
        <f>IF($BB$3="４週",AX234/4,IF($BB$3="暦月",'勤務表（職員14～100名用）'!AX234/('勤務表（職員14～100名用）'!#REF!/7),""))</f>
        <v>0</v>
      </c>
      <c r="BA234" s="652"/>
      <c r="BB234" s="642"/>
      <c r="BC234" s="603"/>
      <c r="BD234" s="603"/>
      <c r="BE234" s="603"/>
      <c r="BF234" s="604"/>
    </row>
    <row r="235" spans="2:58" ht="20.25" customHeight="1" x14ac:dyDescent="0.15">
      <c r="B235" s="686"/>
      <c r="C235" s="709"/>
      <c r="D235" s="710"/>
      <c r="E235" s="711"/>
      <c r="F235" s="221">
        <f>C233</f>
        <v>0</v>
      </c>
      <c r="G235" s="594"/>
      <c r="H235" s="598"/>
      <c r="I235" s="596"/>
      <c r="J235" s="596"/>
      <c r="K235" s="597"/>
      <c r="L235" s="605"/>
      <c r="M235" s="606"/>
      <c r="N235" s="606"/>
      <c r="O235" s="607"/>
      <c r="P235" s="683" t="s">
        <v>151</v>
      </c>
      <c r="Q235" s="684"/>
      <c r="R235" s="685"/>
      <c r="S235" s="218" t="str">
        <f>IF(S233="","",VLOOKUP(S233,'シフト記号表（勤務時間帯）'!$C$6:$U$35,19,FALSE))</f>
        <v/>
      </c>
      <c r="T235" s="219" t="str">
        <f>IF(T233="","",VLOOKUP(T233,'シフト記号表（勤務時間帯）'!$C$6:$U$35,19,FALSE))</f>
        <v/>
      </c>
      <c r="U235" s="219" t="str">
        <f>IF(U233="","",VLOOKUP(U233,'シフト記号表（勤務時間帯）'!$C$6:$U$35,19,FALSE))</f>
        <v/>
      </c>
      <c r="V235" s="219" t="str">
        <f>IF(V233="","",VLOOKUP(V233,'シフト記号表（勤務時間帯）'!$C$6:$U$35,19,FALSE))</f>
        <v/>
      </c>
      <c r="W235" s="219" t="str">
        <f>IF(W233="","",VLOOKUP(W233,'シフト記号表（勤務時間帯）'!$C$6:$U$35,19,FALSE))</f>
        <v/>
      </c>
      <c r="X235" s="219" t="str">
        <f>IF(X233="","",VLOOKUP(X233,'シフト記号表（勤務時間帯）'!$C$6:$U$35,19,FALSE))</f>
        <v/>
      </c>
      <c r="Y235" s="220" t="str">
        <f>IF(Y233="","",VLOOKUP(Y233,'シフト記号表（勤務時間帯）'!$C$6:$U$35,19,FALSE))</f>
        <v/>
      </c>
      <c r="Z235" s="218" t="str">
        <f>IF(Z233="","",VLOOKUP(Z233,'シフト記号表（勤務時間帯）'!$C$6:$U$35,19,FALSE))</f>
        <v/>
      </c>
      <c r="AA235" s="219" t="str">
        <f>IF(AA233="","",VLOOKUP(AA233,'シフト記号表（勤務時間帯）'!$C$6:$U$35,19,FALSE))</f>
        <v/>
      </c>
      <c r="AB235" s="219" t="str">
        <f>IF(AB233="","",VLOOKUP(AB233,'シフト記号表（勤務時間帯）'!$C$6:$U$35,19,FALSE))</f>
        <v/>
      </c>
      <c r="AC235" s="219" t="str">
        <f>IF(AC233="","",VLOOKUP(AC233,'シフト記号表（勤務時間帯）'!$C$6:$U$35,19,FALSE))</f>
        <v/>
      </c>
      <c r="AD235" s="219" t="str">
        <f>IF(AD233="","",VLOOKUP(AD233,'シフト記号表（勤務時間帯）'!$C$6:$U$35,19,FALSE))</f>
        <v/>
      </c>
      <c r="AE235" s="219" t="str">
        <f>IF(AE233="","",VLOOKUP(AE233,'シフト記号表（勤務時間帯）'!$C$6:$U$35,19,FALSE))</f>
        <v/>
      </c>
      <c r="AF235" s="220" t="str">
        <f>IF(AF233="","",VLOOKUP(AF233,'シフト記号表（勤務時間帯）'!$C$6:$U$35,19,FALSE))</f>
        <v/>
      </c>
      <c r="AG235" s="218" t="str">
        <f>IF(AG233="","",VLOOKUP(AG233,'シフト記号表（勤務時間帯）'!$C$6:$U$35,19,FALSE))</f>
        <v/>
      </c>
      <c r="AH235" s="219" t="str">
        <f>IF(AH233="","",VLOOKUP(AH233,'シフト記号表（勤務時間帯）'!$C$6:$U$35,19,FALSE))</f>
        <v/>
      </c>
      <c r="AI235" s="219" t="str">
        <f>IF(AI233="","",VLOOKUP(AI233,'シフト記号表（勤務時間帯）'!$C$6:$U$35,19,FALSE))</f>
        <v/>
      </c>
      <c r="AJ235" s="219" t="str">
        <f>IF(AJ233="","",VLOOKUP(AJ233,'シフト記号表（勤務時間帯）'!$C$6:$U$35,19,FALSE))</f>
        <v/>
      </c>
      <c r="AK235" s="219" t="str">
        <f>IF(AK233="","",VLOOKUP(AK233,'シフト記号表（勤務時間帯）'!$C$6:$U$35,19,FALSE))</f>
        <v/>
      </c>
      <c r="AL235" s="219" t="str">
        <f>IF(AL233="","",VLOOKUP(AL233,'シフト記号表（勤務時間帯）'!$C$6:$U$35,19,FALSE))</f>
        <v/>
      </c>
      <c r="AM235" s="220" t="str">
        <f>IF(AM233="","",VLOOKUP(AM233,'シフト記号表（勤務時間帯）'!$C$6:$U$35,19,FALSE))</f>
        <v/>
      </c>
      <c r="AN235" s="218" t="str">
        <f>IF(AN233="","",VLOOKUP(AN233,'シフト記号表（勤務時間帯）'!$C$6:$U$35,19,FALSE))</f>
        <v/>
      </c>
      <c r="AO235" s="219" t="str">
        <f>IF(AO233="","",VLOOKUP(AO233,'シフト記号表（勤務時間帯）'!$C$6:$U$35,19,FALSE))</f>
        <v/>
      </c>
      <c r="AP235" s="219" t="str">
        <f>IF(AP233="","",VLOOKUP(AP233,'シフト記号表（勤務時間帯）'!$C$6:$U$35,19,FALSE))</f>
        <v/>
      </c>
      <c r="AQ235" s="219" t="str">
        <f>IF(AQ233="","",VLOOKUP(AQ233,'シフト記号表（勤務時間帯）'!$C$6:$U$35,19,FALSE))</f>
        <v/>
      </c>
      <c r="AR235" s="219" t="str">
        <f>IF(AR233="","",VLOOKUP(AR233,'シフト記号表（勤務時間帯）'!$C$6:$U$35,19,FALSE))</f>
        <v/>
      </c>
      <c r="AS235" s="219" t="str">
        <f>IF(AS233="","",VLOOKUP(AS233,'シフト記号表（勤務時間帯）'!$C$6:$U$35,19,FALSE))</f>
        <v/>
      </c>
      <c r="AT235" s="220" t="str">
        <f>IF(AT233="","",VLOOKUP(AT233,'シフト記号表（勤務時間帯）'!$C$6:$U$35,19,FALSE))</f>
        <v/>
      </c>
      <c r="AU235" s="218" t="str">
        <f>IF(AU233="","",VLOOKUP(AU233,'シフト記号表（勤務時間帯）'!$C$6:$U$35,19,FALSE))</f>
        <v/>
      </c>
      <c r="AV235" s="219" t="str">
        <f>IF(AV233="","",VLOOKUP(AV233,'シフト記号表（勤務時間帯）'!$C$6:$U$35,19,FALSE))</f>
        <v/>
      </c>
      <c r="AW235" s="219" t="str">
        <f>IF(AW233="","",VLOOKUP(AW233,'シフト記号表（勤務時間帯）'!$C$6:$U$35,19,FALSE))</f>
        <v/>
      </c>
      <c r="AX235" s="656">
        <f>IF($BB$3="４週",SUM(S235:AT235),IF($BB$3="暦月",SUM(S235:AW235),""))</f>
        <v>0</v>
      </c>
      <c r="AY235" s="657"/>
      <c r="AZ235" s="658">
        <f>IF($BB$3="４週",AX235/4,IF($BB$3="暦月",'勤務表（職員14～100名用）'!AX235/('勤務表（職員14～100名用）'!#REF!/7),""))</f>
        <v>0</v>
      </c>
      <c r="BA235" s="659"/>
      <c r="BB235" s="702"/>
      <c r="BC235" s="606"/>
      <c r="BD235" s="606"/>
      <c r="BE235" s="606"/>
      <c r="BF235" s="607"/>
    </row>
    <row r="236" spans="2:58" ht="20.25" customHeight="1" x14ac:dyDescent="0.15">
      <c r="B236" s="686">
        <f>B233+1</f>
        <v>73</v>
      </c>
      <c r="C236" s="706"/>
      <c r="D236" s="707"/>
      <c r="E236" s="708"/>
      <c r="F236" s="110"/>
      <c r="G236" s="592"/>
      <c r="H236" s="595"/>
      <c r="I236" s="596"/>
      <c r="J236" s="596"/>
      <c r="K236" s="597"/>
      <c r="L236" s="599"/>
      <c r="M236" s="600"/>
      <c r="N236" s="600"/>
      <c r="O236" s="601"/>
      <c r="P236" s="608" t="s">
        <v>147</v>
      </c>
      <c r="Q236" s="609"/>
      <c r="R236" s="610"/>
      <c r="S236" s="212"/>
      <c r="T236" s="213"/>
      <c r="U236" s="213"/>
      <c r="V236" s="213"/>
      <c r="W236" s="213"/>
      <c r="X236" s="213"/>
      <c r="Y236" s="214"/>
      <c r="Z236" s="212"/>
      <c r="AA236" s="213"/>
      <c r="AB236" s="213"/>
      <c r="AC236" s="213"/>
      <c r="AD236" s="213"/>
      <c r="AE236" s="213"/>
      <c r="AF236" s="214"/>
      <c r="AG236" s="212"/>
      <c r="AH236" s="213"/>
      <c r="AI236" s="213"/>
      <c r="AJ236" s="213"/>
      <c r="AK236" s="213"/>
      <c r="AL236" s="213"/>
      <c r="AM236" s="214"/>
      <c r="AN236" s="212"/>
      <c r="AO236" s="213"/>
      <c r="AP236" s="213"/>
      <c r="AQ236" s="213"/>
      <c r="AR236" s="213"/>
      <c r="AS236" s="213"/>
      <c r="AT236" s="214"/>
      <c r="AU236" s="212"/>
      <c r="AV236" s="213"/>
      <c r="AW236" s="213"/>
      <c r="AX236" s="806"/>
      <c r="AY236" s="807"/>
      <c r="AZ236" s="808"/>
      <c r="BA236" s="809"/>
      <c r="BB236" s="641"/>
      <c r="BC236" s="600"/>
      <c r="BD236" s="600"/>
      <c r="BE236" s="600"/>
      <c r="BF236" s="601"/>
    </row>
    <row r="237" spans="2:58" ht="20.25" customHeight="1" x14ac:dyDescent="0.15">
      <c r="B237" s="686"/>
      <c r="C237" s="706"/>
      <c r="D237" s="707"/>
      <c r="E237" s="708"/>
      <c r="F237" s="102"/>
      <c r="G237" s="593"/>
      <c r="H237" s="598"/>
      <c r="I237" s="596"/>
      <c r="J237" s="596"/>
      <c r="K237" s="597"/>
      <c r="L237" s="602"/>
      <c r="M237" s="603"/>
      <c r="N237" s="603"/>
      <c r="O237" s="604"/>
      <c r="P237" s="646" t="s">
        <v>150</v>
      </c>
      <c r="Q237" s="647"/>
      <c r="R237" s="648"/>
      <c r="S237" s="215" t="str">
        <f>IF(S236="","",VLOOKUP(S236,'シフト記号表（勤務時間帯）'!$C$6:$K$35,9,FALSE))</f>
        <v/>
      </c>
      <c r="T237" s="216" t="str">
        <f>IF(T236="","",VLOOKUP(T236,'シフト記号表（勤務時間帯）'!$C$6:$K$35,9,FALSE))</f>
        <v/>
      </c>
      <c r="U237" s="216" t="str">
        <f>IF(U236="","",VLOOKUP(U236,'シフト記号表（勤務時間帯）'!$C$6:$K$35,9,FALSE))</f>
        <v/>
      </c>
      <c r="V237" s="216" t="str">
        <f>IF(V236="","",VLOOKUP(V236,'シフト記号表（勤務時間帯）'!$C$6:$K$35,9,FALSE))</f>
        <v/>
      </c>
      <c r="W237" s="216" t="str">
        <f>IF(W236="","",VLOOKUP(W236,'シフト記号表（勤務時間帯）'!$C$6:$K$35,9,FALSE))</f>
        <v/>
      </c>
      <c r="X237" s="216" t="str">
        <f>IF(X236="","",VLOOKUP(X236,'シフト記号表（勤務時間帯）'!$C$6:$K$35,9,FALSE))</f>
        <v/>
      </c>
      <c r="Y237" s="217" t="str">
        <f>IF(Y236="","",VLOOKUP(Y236,'シフト記号表（勤務時間帯）'!$C$6:$K$35,9,FALSE))</f>
        <v/>
      </c>
      <c r="Z237" s="215" t="str">
        <f>IF(Z236="","",VLOOKUP(Z236,'シフト記号表（勤務時間帯）'!$C$6:$K$35,9,FALSE))</f>
        <v/>
      </c>
      <c r="AA237" s="216" t="str">
        <f>IF(AA236="","",VLOOKUP(AA236,'シフト記号表（勤務時間帯）'!$C$6:$K$35,9,FALSE))</f>
        <v/>
      </c>
      <c r="AB237" s="216" t="str">
        <f>IF(AB236="","",VLOOKUP(AB236,'シフト記号表（勤務時間帯）'!$C$6:$K$35,9,FALSE))</f>
        <v/>
      </c>
      <c r="AC237" s="216" t="str">
        <f>IF(AC236="","",VLOOKUP(AC236,'シフト記号表（勤務時間帯）'!$C$6:$K$35,9,FALSE))</f>
        <v/>
      </c>
      <c r="AD237" s="216" t="str">
        <f>IF(AD236="","",VLOOKUP(AD236,'シフト記号表（勤務時間帯）'!$C$6:$K$35,9,FALSE))</f>
        <v/>
      </c>
      <c r="AE237" s="216" t="str">
        <f>IF(AE236="","",VLOOKUP(AE236,'シフト記号表（勤務時間帯）'!$C$6:$K$35,9,FALSE))</f>
        <v/>
      </c>
      <c r="AF237" s="217" t="str">
        <f>IF(AF236="","",VLOOKUP(AF236,'シフト記号表（勤務時間帯）'!$C$6:$K$35,9,FALSE))</f>
        <v/>
      </c>
      <c r="AG237" s="215" t="str">
        <f>IF(AG236="","",VLOOKUP(AG236,'シフト記号表（勤務時間帯）'!$C$6:$K$35,9,FALSE))</f>
        <v/>
      </c>
      <c r="AH237" s="216" t="str">
        <f>IF(AH236="","",VLOOKUP(AH236,'シフト記号表（勤務時間帯）'!$C$6:$K$35,9,FALSE))</f>
        <v/>
      </c>
      <c r="AI237" s="216" t="str">
        <f>IF(AI236="","",VLOOKUP(AI236,'シフト記号表（勤務時間帯）'!$C$6:$K$35,9,FALSE))</f>
        <v/>
      </c>
      <c r="AJ237" s="216" t="str">
        <f>IF(AJ236="","",VLOOKUP(AJ236,'シフト記号表（勤務時間帯）'!$C$6:$K$35,9,FALSE))</f>
        <v/>
      </c>
      <c r="AK237" s="216" t="str">
        <f>IF(AK236="","",VLOOKUP(AK236,'シフト記号表（勤務時間帯）'!$C$6:$K$35,9,FALSE))</f>
        <v/>
      </c>
      <c r="AL237" s="216" t="str">
        <f>IF(AL236="","",VLOOKUP(AL236,'シフト記号表（勤務時間帯）'!$C$6:$K$35,9,FALSE))</f>
        <v/>
      </c>
      <c r="AM237" s="217" t="str">
        <f>IF(AM236="","",VLOOKUP(AM236,'シフト記号表（勤務時間帯）'!$C$6:$K$35,9,FALSE))</f>
        <v/>
      </c>
      <c r="AN237" s="215" t="str">
        <f>IF(AN236="","",VLOOKUP(AN236,'シフト記号表（勤務時間帯）'!$C$6:$K$35,9,FALSE))</f>
        <v/>
      </c>
      <c r="AO237" s="216" t="str">
        <f>IF(AO236="","",VLOOKUP(AO236,'シフト記号表（勤務時間帯）'!$C$6:$K$35,9,FALSE))</f>
        <v/>
      </c>
      <c r="AP237" s="216" t="str">
        <f>IF(AP236="","",VLOOKUP(AP236,'シフト記号表（勤務時間帯）'!$C$6:$K$35,9,FALSE))</f>
        <v/>
      </c>
      <c r="AQ237" s="216" t="str">
        <f>IF(AQ236="","",VLOOKUP(AQ236,'シフト記号表（勤務時間帯）'!$C$6:$K$35,9,FALSE))</f>
        <v/>
      </c>
      <c r="AR237" s="216" t="str">
        <f>IF(AR236="","",VLOOKUP(AR236,'シフト記号表（勤務時間帯）'!$C$6:$K$35,9,FALSE))</f>
        <v/>
      </c>
      <c r="AS237" s="216" t="str">
        <f>IF(AS236="","",VLOOKUP(AS236,'シフト記号表（勤務時間帯）'!$C$6:$K$35,9,FALSE))</f>
        <v/>
      </c>
      <c r="AT237" s="217" t="str">
        <f>IF(AT236="","",VLOOKUP(AT236,'シフト記号表（勤務時間帯）'!$C$6:$K$35,9,FALSE))</f>
        <v/>
      </c>
      <c r="AU237" s="215" t="str">
        <f>IF(AU236="","",VLOOKUP(AU236,'シフト記号表（勤務時間帯）'!$C$6:$K$35,9,FALSE))</f>
        <v/>
      </c>
      <c r="AV237" s="216" t="str">
        <f>IF(AV236="","",VLOOKUP(AV236,'シフト記号表（勤務時間帯）'!$C$6:$K$35,9,FALSE))</f>
        <v/>
      </c>
      <c r="AW237" s="216" t="str">
        <f>IF(AW236="","",VLOOKUP(AW236,'シフト記号表（勤務時間帯）'!$C$6:$K$35,9,FALSE))</f>
        <v/>
      </c>
      <c r="AX237" s="649">
        <f>IF($BB$3="４週",SUM(S237:AT237),IF($BB$3="暦月",SUM(S237:AW237),""))</f>
        <v>0</v>
      </c>
      <c r="AY237" s="650"/>
      <c r="AZ237" s="651">
        <f>IF($BB$3="４週",AX237/4,IF($BB$3="暦月",'勤務表（職員14～100名用）'!AX237/('勤務表（職員14～100名用）'!#REF!/7),""))</f>
        <v>0</v>
      </c>
      <c r="BA237" s="652"/>
      <c r="BB237" s="642"/>
      <c r="BC237" s="603"/>
      <c r="BD237" s="603"/>
      <c r="BE237" s="603"/>
      <c r="BF237" s="604"/>
    </row>
    <row r="238" spans="2:58" ht="20.25" customHeight="1" x14ac:dyDescent="0.15">
      <c r="B238" s="686"/>
      <c r="C238" s="709"/>
      <c r="D238" s="710"/>
      <c r="E238" s="711"/>
      <c r="F238" s="221">
        <f>C236</f>
        <v>0</v>
      </c>
      <c r="G238" s="594"/>
      <c r="H238" s="598"/>
      <c r="I238" s="596"/>
      <c r="J238" s="596"/>
      <c r="K238" s="597"/>
      <c r="L238" s="605"/>
      <c r="M238" s="606"/>
      <c r="N238" s="606"/>
      <c r="O238" s="607"/>
      <c r="P238" s="683" t="s">
        <v>151</v>
      </c>
      <c r="Q238" s="684"/>
      <c r="R238" s="685"/>
      <c r="S238" s="218" t="str">
        <f>IF(S236="","",VLOOKUP(S236,'シフト記号表（勤務時間帯）'!$C$6:$U$35,19,FALSE))</f>
        <v/>
      </c>
      <c r="T238" s="219" t="str">
        <f>IF(T236="","",VLOOKUP(T236,'シフト記号表（勤務時間帯）'!$C$6:$U$35,19,FALSE))</f>
        <v/>
      </c>
      <c r="U238" s="219" t="str">
        <f>IF(U236="","",VLOOKUP(U236,'シフト記号表（勤務時間帯）'!$C$6:$U$35,19,FALSE))</f>
        <v/>
      </c>
      <c r="V238" s="219" t="str">
        <f>IF(V236="","",VLOOKUP(V236,'シフト記号表（勤務時間帯）'!$C$6:$U$35,19,FALSE))</f>
        <v/>
      </c>
      <c r="W238" s="219" t="str">
        <f>IF(W236="","",VLOOKUP(W236,'シフト記号表（勤務時間帯）'!$C$6:$U$35,19,FALSE))</f>
        <v/>
      </c>
      <c r="X238" s="219" t="str">
        <f>IF(X236="","",VLOOKUP(X236,'シフト記号表（勤務時間帯）'!$C$6:$U$35,19,FALSE))</f>
        <v/>
      </c>
      <c r="Y238" s="220" t="str">
        <f>IF(Y236="","",VLOOKUP(Y236,'シフト記号表（勤務時間帯）'!$C$6:$U$35,19,FALSE))</f>
        <v/>
      </c>
      <c r="Z238" s="218" t="str">
        <f>IF(Z236="","",VLOOKUP(Z236,'シフト記号表（勤務時間帯）'!$C$6:$U$35,19,FALSE))</f>
        <v/>
      </c>
      <c r="AA238" s="219" t="str">
        <f>IF(AA236="","",VLOOKUP(AA236,'シフト記号表（勤務時間帯）'!$C$6:$U$35,19,FALSE))</f>
        <v/>
      </c>
      <c r="AB238" s="219" t="str">
        <f>IF(AB236="","",VLOOKUP(AB236,'シフト記号表（勤務時間帯）'!$C$6:$U$35,19,FALSE))</f>
        <v/>
      </c>
      <c r="AC238" s="219" t="str">
        <f>IF(AC236="","",VLOOKUP(AC236,'シフト記号表（勤務時間帯）'!$C$6:$U$35,19,FALSE))</f>
        <v/>
      </c>
      <c r="AD238" s="219" t="str">
        <f>IF(AD236="","",VLOOKUP(AD236,'シフト記号表（勤務時間帯）'!$C$6:$U$35,19,FALSE))</f>
        <v/>
      </c>
      <c r="AE238" s="219" t="str">
        <f>IF(AE236="","",VLOOKUP(AE236,'シフト記号表（勤務時間帯）'!$C$6:$U$35,19,FALSE))</f>
        <v/>
      </c>
      <c r="AF238" s="220" t="str">
        <f>IF(AF236="","",VLOOKUP(AF236,'シフト記号表（勤務時間帯）'!$C$6:$U$35,19,FALSE))</f>
        <v/>
      </c>
      <c r="AG238" s="218" t="str">
        <f>IF(AG236="","",VLOOKUP(AG236,'シフト記号表（勤務時間帯）'!$C$6:$U$35,19,FALSE))</f>
        <v/>
      </c>
      <c r="AH238" s="219" t="str">
        <f>IF(AH236="","",VLOOKUP(AH236,'シフト記号表（勤務時間帯）'!$C$6:$U$35,19,FALSE))</f>
        <v/>
      </c>
      <c r="AI238" s="219" t="str">
        <f>IF(AI236="","",VLOOKUP(AI236,'シフト記号表（勤務時間帯）'!$C$6:$U$35,19,FALSE))</f>
        <v/>
      </c>
      <c r="AJ238" s="219" t="str">
        <f>IF(AJ236="","",VLOOKUP(AJ236,'シフト記号表（勤務時間帯）'!$C$6:$U$35,19,FALSE))</f>
        <v/>
      </c>
      <c r="AK238" s="219" t="str">
        <f>IF(AK236="","",VLOOKUP(AK236,'シフト記号表（勤務時間帯）'!$C$6:$U$35,19,FALSE))</f>
        <v/>
      </c>
      <c r="AL238" s="219" t="str">
        <f>IF(AL236="","",VLOOKUP(AL236,'シフト記号表（勤務時間帯）'!$C$6:$U$35,19,FALSE))</f>
        <v/>
      </c>
      <c r="AM238" s="220" t="str">
        <f>IF(AM236="","",VLOOKUP(AM236,'シフト記号表（勤務時間帯）'!$C$6:$U$35,19,FALSE))</f>
        <v/>
      </c>
      <c r="AN238" s="218" t="str">
        <f>IF(AN236="","",VLOOKUP(AN236,'シフト記号表（勤務時間帯）'!$C$6:$U$35,19,FALSE))</f>
        <v/>
      </c>
      <c r="AO238" s="219" t="str">
        <f>IF(AO236="","",VLOOKUP(AO236,'シフト記号表（勤務時間帯）'!$C$6:$U$35,19,FALSE))</f>
        <v/>
      </c>
      <c r="AP238" s="219" t="str">
        <f>IF(AP236="","",VLOOKUP(AP236,'シフト記号表（勤務時間帯）'!$C$6:$U$35,19,FALSE))</f>
        <v/>
      </c>
      <c r="AQ238" s="219" t="str">
        <f>IF(AQ236="","",VLOOKUP(AQ236,'シフト記号表（勤務時間帯）'!$C$6:$U$35,19,FALSE))</f>
        <v/>
      </c>
      <c r="AR238" s="219" t="str">
        <f>IF(AR236="","",VLOOKUP(AR236,'シフト記号表（勤務時間帯）'!$C$6:$U$35,19,FALSE))</f>
        <v/>
      </c>
      <c r="AS238" s="219" t="str">
        <f>IF(AS236="","",VLOOKUP(AS236,'シフト記号表（勤務時間帯）'!$C$6:$U$35,19,FALSE))</f>
        <v/>
      </c>
      <c r="AT238" s="220" t="str">
        <f>IF(AT236="","",VLOOKUP(AT236,'シフト記号表（勤務時間帯）'!$C$6:$U$35,19,FALSE))</f>
        <v/>
      </c>
      <c r="AU238" s="218" t="str">
        <f>IF(AU236="","",VLOOKUP(AU236,'シフト記号表（勤務時間帯）'!$C$6:$U$35,19,FALSE))</f>
        <v/>
      </c>
      <c r="AV238" s="219" t="str">
        <f>IF(AV236="","",VLOOKUP(AV236,'シフト記号表（勤務時間帯）'!$C$6:$U$35,19,FALSE))</f>
        <v/>
      </c>
      <c r="AW238" s="219" t="str">
        <f>IF(AW236="","",VLOOKUP(AW236,'シフト記号表（勤務時間帯）'!$C$6:$U$35,19,FALSE))</f>
        <v/>
      </c>
      <c r="AX238" s="656">
        <f>IF($BB$3="４週",SUM(S238:AT238),IF($BB$3="暦月",SUM(S238:AW238),""))</f>
        <v>0</v>
      </c>
      <c r="AY238" s="657"/>
      <c r="AZ238" s="658">
        <f>IF($BB$3="４週",AX238/4,IF($BB$3="暦月",'勤務表（職員14～100名用）'!AX238/('勤務表（職員14～100名用）'!#REF!/7),""))</f>
        <v>0</v>
      </c>
      <c r="BA238" s="659"/>
      <c r="BB238" s="702"/>
      <c r="BC238" s="606"/>
      <c r="BD238" s="606"/>
      <c r="BE238" s="606"/>
      <c r="BF238" s="607"/>
    </row>
    <row r="239" spans="2:58" ht="20.25" customHeight="1" x14ac:dyDescent="0.15">
      <c r="B239" s="686">
        <f>B236+1</f>
        <v>74</v>
      </c>
      <c r="C239" s="706"/>
      <c r="D239" s="707"/>
      <c r="E239" s="708"/>
      <c r="F239" s="110"/>
      <c r="G239" s="592"/>
      <c r="H239" s="595"/>
      <c r="I239" s="596"/>
      <c r="J239" s="596"/>
      <c r="K239" s="597"/>
      <c r="L239" s="599"/>
      <c r="M239" s="600"/>
      <c r="N239" s="600"/>
      <c r="O239" s="601"/>
      <c r="P239" s="608" t="s">
        <v>147</v>
      </c>
      <c r="Q239" s="609"/>
      <c r="R239" s="610"/>
      <c r="S239" s="212"/>
      <c r="T239" s="213"/>
      <c r="U239" s="213"/>
      <c r="V239" s="213"/>
      <c r="W239" s="213"/>
      <c r="X239" s="213"/>
      <c r="Y239" s="214"/>
      <c r="Z239" s="212"/>
      <c r="AA239" s="213"/>
      <c r="AB239" s="213"/>
      <c r="AC239" s="213"/>
      <c r="AD239" s="213"/>
      <c r="AE239" s="213"/>
      <c r="AF239" s="214"/>
      <c r="AG239" s="212"/>
      <c r="AH239" s="213"/>
      <c r="AI239" s="213"/>
      <c r="AJ239" s="213"/>
      <c r="AK239" s="213"/>
      <c r="AL239" s="213"/>
      <c r="AM239" s="214"/>
      <c r="AN239" s="212"/>
      <c r="AO239" s="213"/>
      <c r="AP239" s="213"/>
      <c r="AQ239" s="213"/>
      <c r="AR239" s="213"/>
      <c r="AS239" s="213"/>
      <c r="AT239" s="214"/>
      <c r="AU239" s="212"/>
      <c r="AV239" s="213"/>
      <c r="AW239" s="213"/>
      <c r="AX239" s="806"/>
      <c r="AY239" s="807"/>
      <c r="AZ239" s="808"/>
      <c r="BA239" s="809"/>
      <c r="BB239" s="641"/>
      <c r="BC239" s="600"/>
      <c r="BD239" s="600"/>
      <c r="BE239" s="600"/>
      <c r="BF239" s="601"/>
    </row>
    <row r="240" spans="2:58" ht="20.25" customHeight="1" x14ac:dyDescent="0.15">
      <c r="B240" s="686"/>
      <c r="C240" s="706"/>
      <c r="D240" s="707"/>
      <c r="E240" s="708"/>
      <c r="F240" s="102"/>
      <c r="G240" s="593"/>
      <c r="H240" s="598"/>
      <c r="I240" s="596"/>
      <c r="J240" s="596"/>
      <c r="K240" s="597"/>
      <c r="L240" s="602"/>
      <c r="M240" s="603"/>
      <c r="N240" s="603"/>
      <c r="O240" s="604"/>
      <c r="P240" s="646" t="s">
        <v>150</v>
      </c>
      <c r="Q240" s="647"/>
      <c r="R240" s="648"/>
      <c r="S240" s="215" t="str">
        <f>IF(S239="","",VLOOKUP(S239,'シフト記号表（勤務時間帯）'!$C$6:$K$35,9,FALSE))</f>
        <v/>
      </c>
      <c r="T240" s="216" t="str">
        <f>IF(T239="","",VLOOKUP(T239,'シフト記号表（勤務時間帯）'!$C$6:$K$35,9,FALSE))</f>
        <v/>
      </c>
      <c r="U240" s="216" t="str">
        <f>IF(U239="","",VLOOKUP(U239,'シフト記号表（勤務時間帯）'!$C$6:$K$35,9,FALSE))</f>
        <v/>
      </c>
      <c r="V240" s="216" t="str">
        <f>IF(V239="","",VLOOKUP(V239,'シフト記号表（勤務時間帯）'!$C$6:$K$35,9,FALSE))</f>
        <v/>
      </c>
      <c r="W240" s="216" t="str">
        <f>IF(W239="","",VLOOKUP(W239,'シフト記号表（勤務時間帯）'!$C$6:$K$35,9,FALSE))</f>
        <v/>
      </c>
      <c r="X240" s="216" t="str">
        <f>IF(X239="","",VLOOKUP(X239,'シフト記号表（勤務時間帯）'!$C$6:$K$35,9,FALSE))</f>
        <v/>
      </c>
      <c r="Y240" s="217" t="str">
        <f>IF(Y239="","",VLOOKUP(Y239,'シフト記号表（勤務時間帯）'!$C$6:$K$35,9,FALSE))</f>
        <v/>
      </c>
      <c r="Z240" s="215" t="str">
        <f>IF(Z239="","",VLOOKUP(Z239,'シフト記号表（勤務時間帯）'!$C$6:$K$35,9,FALSE))</f>
        <v/>
      </c>
      <c r="AA240" s="216" t="str">
        <f>IF(AA239="","",VLOOKUP(AA239,'シフト記号表（勤務時間帯）'!$C$6:$K$35,9,FALSE))</f>
        <v/>
      </c>
      <c r="AB240" s="216" t="str">
        <f>IF(AB239="","",VLOOKUP(AB239,'シフト記号表（勤務時間帯）'!$C$6:$K$35,9,FALSE))</f>
        <v/>
      </c>
      <c r="AC240" s="216" t="str">
        <f>IF(AC239="","",VLOOKUP(AC239,'シフト記号表（勤務時間帯）'!$C$6:$K$35,9,FALSE))</f>
        <v/>
      </c>
      <c r="AD240" s="216" t="str">
        <f>IF(AD239="","",VLOOKUP(AD239,'シフト記号表（勤務時間帯）'!$C$6:$K$35,9,FALSE))</f>
        <v/>
      </c>
      <c r="AE240" s="216" t="str">
        <f>IF(AE239="","",VLOOKUP(AE239,'シフト記号表（勤務時間帯）'!$C$6:$K$35,9,FALSE))</f>
        <v/>
      </c>
      <c r="AF240" s="217" t="str">
        <f>IF(AF239="","",VLOOKUP(AF239,'シフト記号表（勤務時間帯）'!$C$6:$K$35,9,FALSE))</f>
        <v/>
      </c>
      <c r="AG240" s="215" t="str">
        <f>IF(AG239="","",VLOOKUP(AG239,'シフト記号表（勤務時間帯）'!$C$6:$K$35,9,FALSE))</f>
        <v/>
      </c>
      <c r="AH240" s="216" t="str">
        <f>IF(AH239="","",VLOOKUP(AH239,'シフト記号表（勤務時間帯）'!$C$6:$K$35,9,FALSE))</f>
        <v/>
      </c>
      <c r="AI240" s="216" t="str">
        <f>IF(AI239="","",VLOOKUP(AI239,'シフト記号表（勤務時間帯）'!$C$6:$K$35,9,FALSE))</f>
        <v/>
      </c>
      <c r="AJ240" s="216" t="str">
        <f>IF(AJ239="","",VLOOKUP(AJ239,'シフト記号表（勤務時間帯）'!$C$6:$K$35,9,FALSE))</f>
        <v/>
      </c>
      <c r="AK240" s="216" t="str">
        <f>IF(AK239="","",VLOOKUP(AK239,'シフト記号表（勤務時間帯）'!$C$6:$K$35,9,FALSE))</f>
        <v/>
      </c>
      <c r="AL240" s="216" t="str">
        <f>IF(AL239="","",VLOOKUP(AL239,'シフト記号表（勤務時間帯）'!$C$6:$K$35,9,FALSE))</f>
        <v/>
      </c>
      <c r="AM240" s="217" t="str">
        <f>IF(AM239="","",VLOOKUP(AM239,'シフト記号表（勤務時間帯）'!$C$6:$K$35,9,FALSE))</f>
        <v/>
      </c>
      <c r="AN240" s="215" t="str">
        <f>IF(AN239="","",VLOOKUP(AN239,'シフト記号表（勤務時間帯）'!$C$6:$K$35,9,FALSE))</f>
        <v/>
      </c>
      <c r="AO240" s="216" t="str">
        <f>IF(AO239="","",VLOOKUP(AO239,'シフト記号表（勤務時間帯）'!$C$6:$K$35,9,FALSE))</f>
        <v/>
      </c>
      <c r="AP240" s="216" t="str">
        <f>IF(AP239="","",VLOOKUP(AP239,'シフト記号表（勤務時間帯）'!$C$6:$K$35,9,FALSE))</f>
        <v/>
      </c>
      <c r="AQ240" s="216" t="str">
        <f>IF(AQ239="","",VLOOKUP(AQ239,'シフト記号表（勤務時間帯）'!$C$6:$K$35,9,FALSE))</f>
        <v/>
      </c>
      <c r="AR240" s="216" t="str">
        <f>IF(AR239="","",VLOOKUP(AR239,'シフト記号表（勤務時間帯）'!$C$6:$K$35,9,FALSE))</f>
        <v/>
      </c>
      <c r="AS240" s="216" t="str">
        <f>IF(AS239="","",VLOOKUP(AS239,'シフト記号表（勤務時間帯）'!$C$6:$K$35,9,FALSE))</f>
        <v/>
      </c>
      <c r="AT240" s="217" t="str">
        <f>IF(AT239="","",VLOOKUP(AT239,'シフト記号表（勤務時間帯）'!$C$6:$K$35,9,FALSE))</f>
        <v/>
      </c>
      <c r="AU240" s="215" t="str">
        <f>IF(AU239="","",VLOOKUP(AU239,'シフト記号表（勤務時間帯）'!$C$6:$K$35,9,FALSE))</f>
        <v/>
      </c>
      <c r="AV240" s="216" t="str">
        <f>IF(AV239="","",VLOOKUP(AV239,'シフト記号表（勤務時間帯）'!$C$6:$K$35,9,FALSE))</f>
        <v/>
      </c>
      <c r="AW240" s="216" t="str">
        <f>IF(AW239="","",VLOOKUP(AW239,'シフト記号表（勤務時間帯）'!$C$6:$K$35,9,FALSE))</f>
        <v/>
      </c>
      <c r="AX240" s="649">
        <f>IF($BB$3="４週",SUM(S240:AT240),IF($BB$3="暦月",SUM(S240:AW240),""))</f>
        <v>0</v>
      </c>
      <c r="AY240" s="650"/>
      <c r="AZ240" s="651">
        <f>IF($BB$3="４週",AX240/4,IF($BB$3="暦月",'勤務表（職員14～100名用）'!AX240/('勤務表（職員14～100名用）'!#REF!/7),""))</f>
        <v>0</v>
      </c>
      <c r="BA240" s="652"/>
      <c r="BB240" s="642"/>
      <c r="BC240" s="603"/>
      <c r="BD240" s="603"/>
      <c r="BE240" s="603"/>
      <c r="BF240" s="604"/>
    </row>
    <row r="241" spans="2:58" ht="20.25" customHeight="1" x14ac:dyDescent="0.15">
      <c r="B241" s="686"/>
      <c r="C241" s="709"/>
      <c r="D241" s="710"/>
      <c r="E241" s="711"/>
      <c r="F241" s="221">
        <f>C239</f>
        <v>0</v>
      </c>
      <c r="G241" s="594"/>
      <c r="H241" s="598"/>
      <c r="I241" s="596"/>
      <c r="J241" s="596"/>
      <c r="K241" s="597"/>
      <c r="L241" s="605"/>
      <c r="M241" s="606"/>
      <c r="N241" s="606"/>
      <c r="O241" s="607"/>
      <c r="P241" s="683" t="s">
        <v>151</v>
      </c>
      <c r="Q241" s="684"/>
      <c r="R241" s="685"/>
      <c r="S241" s="218" t="str">
        <f>IF(S239="","",VLOOKUP(S239,'シフト記号表（勤務時間帯）'!$C$6:$U$35,19,FALSE))</f>
        <v/>
      </c>
      <c r="T241" s="219" t="str">
        <f>IF(T239="","",VLOOKUP(T239,'シフト記号表（勤務時間帯）'!$C$6:$U$35,19,FALSE))</f>
        <v/>
      </c>
      <c r="U241" s="219" t="str">
        <f>IF(U239="","",VLOOKUP(U239,'シフト記号表（勤務時間帯）'!$C$6:$U$35,19,FALSE))</f>
        <v/>
      </c>
      <c r="V241" s="219" t="str">
        <f>IF(V239="","",VLOOKUP(V239,'シフト記号表（勤務時間帯）'!$C$6:$U$35,19,FALSE))</f>
        <v/>
      </c>
      <c r="W241" s="219" t="str">
        <f>IF(W239="","",VLOOKUP(W239,'シフト記号表（勤務時間帯）'!$C$6:$U$35,19,FALSE))</f>
        <v/>
      </c>
      <c r="X241" s="219" t="str">
        <f>IF(X239="","",VLOOKUP(X239,'シフト記号表（勤務時間帯）'!$C$6:$U$35,19,FALSE))</f>
        <v/>
      </c>
      <c r="Y241" s="220" t="str">
        <f>IF(Y239="","",VLOOKUP(Y239,'シフト記号表（勤務時間帯）'!$C$6:$U$35,19,FALSE))</f>
        <v/>
      </c>
      <c r="Z241" s="218" t="str">
        <f>IF(Z239="","",VLOOKUP(Z239,'シフト記号表（勤務時間帯）'!$C$6:$U$35,19,FALSE))</f>
        <v/>
      </c>
      <c r="AA241" s="219" t="str">
        <f>IF(AA239="","",VLOOKUP(AA239,'シフト記号表（勤務時間帯）'!$C$6:$U$35,19,FALSE))</f>
        <v/>
      </c>
      <c r="AB241" s="219" t="str">
        <f>IF(AB239="","",VLOOKUP(AB239,'シフト記号表（勤務時間帯）'!$C$6:$U$35,19,FALSE))</f>
        <v/>
      </c>
      <c r="AC241" s="219" t="str">
        <f>IF(AC239="","",VLOOKUP(AC239,'シフト記号表（勤務時間帯）'!$C$6:$U$35,19,FALSE))</f>
        <v/>
      </c>
      <c r="AD241" s="219" t="str">
        <f>IF(AD239="","",VLOOKUP(AD239,'シフト記号表（勤務時間帯）'!$C$6:$U$35,19,FALSE))</f>
        <v/>
      </c>
      <c r="AE241" s="219" t="str">
        <f>IF(AE239="","",VLOOKUP(AE239,'シフト記号表（勤務時間帯）'!$C$6:$U$35,19,FALSE))</f>
        <v/>
      </c>
      <c r="AF241" s="220" t="str">
        <f>IF(AF239="","",VLOOKUP(AF239,'シフト記号表（勤務時間帯）'!$C$6:$U$35,19,FALSE))</f>
        <v/>
      </c>
      <c r="AG241" s="218" t="str">
        <f>IF(AG239="","",VLOOKUP(AG239,'シフト記号表（勤務時間帯）'!$C$6:$U$35,19,FALSE))</f>
        <v/>
      </c>
      <c r="AH241" s="219" t="str">
        <f>IF(AH239="","",VLOOKUP(AH239,'シフト記号表（勤務時間帯）'!$C$6:$U$35,19,FALSE))</f>
        <v/>
      </c>
      <c r="AI241" s="219" t="str">
        <f>IF(AI239="","",VLOOKUP(AI239,'シフト記号表（勤務時間帯）'!$C$6:$U$35,19,FALSE))</f>
        <v/>
      </c>
      <c r="AJ241" s="219" t="str">
        <f>IF(AJ239="","",VLOOKUP(AJ239,'シフト記号表（勤務時間帯）'!$C$6:$U$35,19,FALSE))</f>
        <v/>
      </c>
      <c r="AK241" s="219" t="str">
        <f>IF(AK239="","",VLOOKUP(AK239,'シフト記号表（勤務時間帯）'!$C$6:$U$35,19,FALSE))</f>
        <v/>
      </c>
      <c r="AL241" s="219" t="str">
        <f>IF(AL239="","",VLOOKUP(AL239,'シフト記号表（勤務時間帯）'!$C$6:$U$35,19,FALSE))</f>
        <v/>
      </c>
      <c r="AM241" s="220" t="str">
        <f>IF(AM239="","",VLOOKUP(AM239,'シフト記号表（勤務時間帯）'!$C$6:$U$35,19,FALSE))</f>
        <v/>
      </c>
      <c r="AN241" s="218" t="str">
        <f>IF(AN239="","",VLOOKUP(AN239,'シフト記号表（勤務時間帯）'!$C$6:$U$35,19,FALSE))</f>
        <v/>
      </c>
      <c r="AO241" s="219" t="str">
        <f>IF(AO239="","",VLOOKUP(AO239,'シフト記号表（勤務時間帯）'!$C$6:$U$35,19,FALSE))</f>
        <v/>
      </c>
      <c r="AP241" s="219" t="str">
        <f>IF(AP239="","",VLOOKUP(AP239,'シフト記号表（勤務時間帯）'!$C$6:$U$35,19,FALSE))</f>
        <v/>
      </c>
      <c r="AQ241" s="219" t="str">
        <f>IF(AQ239="","",VLOOKUP(AQ239,'シフト記号表（勤務時間帯）'!$C$6:$U$35,19,FALSE))</f>
        <v/>
      </c>
      <c r="AR241" s="219" t="str">
        <f>IF(AR239="","",VLOOKUP(AR239,'シフト記号表（勤務時間帯）'!$C$6:$U$35,19,FALSE))</f>
        <v/>
      </c>
      <c r="AS241" s="219" t="str">
        <f>IF(AS239="","",VLOOKUP(AS239,'シフト記号表（勤務時間帯）'!$C$6:$U$35,19,FALSE))</f>
        <v/>
      </c>
      <c r="AT241" s="220" t="str">
        <f>IF(AT239="","",VLOOKUP(AT239,'シフト記号表（勤務時間帯）'!$C$6:$U$35,19,FALSE))</f>
        <v/>
      </c>
      <c r="AU241" s="218" t="str">
        <f>IF(AU239="","",VLOOKUP(AU239,'シフト記号表（勤務時間帯）'!$C$6:$U$35,19,FALSE))</f>
        <v/>
      </c>
      <c r="AV241" s="219" t="str">
        <f>IF(AV239="","",VLOOKUP(AV239,'シフト記号表（勤務時間帯）'!$C$6:$U$35,19,FALSE))</f>
        <v/>
      </c>
      <c r="AW241" s="219" t="str">
        <f>IF(AW239="","",VLOOKUP(AW239,'シフト記号表（勤務時間帯）'!$C$6:$U$35,19,FALSE))</f>
        <v/>
      </c>
      <c r="AX241" s="656">
        <f>IF($BB$3="４週",SUM(S241:AT241),IF($BB$3="暦月",SUM(S241:AW241),""))</f>
        <v>0</v>
      </c>
      <c r="AY241" s="657"/>
      <c r="AZ241" s="658">
        <f>IF($BB$3="４週",AX241/4,IF($BB$3="暦月",'勤務表（職員14～100名用）'!AX241/('勤務表（職員14～100名用）'!#REF!/7),""))</f>
        <v>0</v>
      </c>
      <c r="BA241" s="659"/>
      <c r="BB241" s="702"/>
      <c r="BC241" s="606"/>
      <c r="BD241" s="606"/>
      <c r="BE241" s="606"/>
      <c r="BF241" s="607"/>
    </row>
    <row r="242" spans="2:58" ht="20.25" customHeight="1" x14ac:dyDescent="0.15">
      <c r="B242" s="686">
        <f>B239+1</f>
        <v>75</v>
      </c>
      <c r="C242" s="706"/>
      <c r="D242" s="707"/>
      <c r="E242" s="708"/>
      <c r="F242" s="110"/>
      <c r="G242" s="592"/>
      <c r="H242" s="595"/>
      <c r="I242" s="596"/>
      <c r="J242" s="596"/>
      <c r="K242" s="597"/>
      <c r="L242" s="599"/>
      <c r="M242" s="600"/>
      <c r="N242" s="600"/>
      <c r="O242" s="601"/>
      <c r="P242" s="608" t="s">
        <v>147</v>
      </c>
      <c r="Q242" s="609"/>
      <c r="R242" s="610"/>
      <c r="S242" s="212"/>
      <c r="T242" s="213"/>
      <c r="U242" s="213"/>
      <c r="V242" s="213"/>
      <c r="W242" s="213"/>
      <c r="X242" s="213"/>
      <c r="Y242" s="214"/>
      <c r="Z242" s="212"/>
      <c r="AA242" s="213"/>
      <c r="AB242" s="213"/>
      <c r="AC242" s="213"/>
      <c r="AD242" s="213"/>
      <c r="AE242" s="213"/>
      <c r="AF242" s="214"/>
      <c r="AG242" s="212"/>
      <c r="AH242" s="213"/>
      <c r="AI242" s="213"/>
      <c r="AJ242" s="213"/>
      <c r="AK242" s="213"/>
      <c r="AL242" s="213"/>
      <c r="AM242" s="214"/>
      <c r="AN242" s="212"/>
      <c r="AO242" s="213"/>
      <c r="AP242" s="213"/>
      <c r="AQ242" s="213"/>
      <c r="AR242" s="213"/>
      <c r="AS242" s="213"/>
      <c r="AT242" s="214"/>
      <c r="AU242" s="212"/>
      <c r="AV242" s="213"/>
      <c r="AW242" s="213"/>
      <c r="AX242" s="806"/>
      <c r="AY242" s="807"/>
      <c r="AZ242" s="808"/>
      <c r="BA242" s="809"/>
      <c r="BB242" s="641"/>
      <c r="BC242" s="600"/>
      <c r="BD242" s="600"/>
      <c r="BE242" s="600"/>
      <c r="BF242" s="601"/>
    </row>
    <row r="243" spans="2:58" ht="20.25" customHeight="1" x14ac:dyDescent="0.15">
      <c r="B243" s="686"/>
      <c r="C243" s="706"/>
      <c r="D243" s="707"/>
      <c r="E243" s="708"/>
      <c r="F243" s="102"/>
      <c r="G243" s="593"/>
      <c r="H243" s="598"/>
      <c r="I243" s="596"/>
      <c r="J243" s="596"/>
      <c r="K243" s="597"/>
      <c r="L243" s="602"/>
      <c r="M243" s="603"/>
      <c r="N243" s="603"/>
      <c r="O243" s="604"/>
      <c r="P243" s="646" t="s">
        <v>150</v>
      </c>
      <c r="Q243" s="647"/>
      <c r="R243" s="648"/>
      <c r="S243" s="215" t="str">
        <f>IF(S242="","",VLOOKUP(S242,'シフト記号表（勤務時間帯）'!$C$6:$K$35,9,FALSE))</f>
        <v/>
      </c>
      <c r="T243" s="216" t="str">
        <f>IF(T242="","",VLOOKUP(T242,'シフト記号表（勤務時間帯）'!$C$6:$K$35,9,FALSE))</f>
        <v/>
      </c>
      <c r="U243" s="216" t="str">
        <f>IF(U242="","",VLOOKUP(U242,'シフト記号表（勤務時間帯）'!$C$6:$K$35,9,FALSE))</f>
        <v/>
      </c>
      <c r="V243" s="216" t="str">
        <f>IF(V242="","",VLOOKUP(V242,'シフト記号表（勤務時間帯）'!$C$6:$K$35,9,FALSE))</f>
        <v/>
      </c>
      <c r="W243" s="216" t="str">
        <f>IF(W242="","",VLOOKUP(W242,'シフト記号表（勤務時間帯）'!$C$6:$K$35,9,FALSE))</f>
        <v/>
      </c>
      <c r="X243" s="216" t="str">
        <f>IF(X242="","",VLOOKUP(X242,'シフト記号表（勤務時間帯）'!$C$6:$K$35,9,FALSE))</f>
        <v/>
      </c>
      <c r="Y243" s="217" t="str">
        <f>IF(Y242="","",VLOOKUP(Y242,'シフト記号表（勤務時間帯）'!$C$6:$K$35,9,FALSE))</f>
        <v/>
      </c>
      <c r="Z243" s="215" t="str">
        <f>IF(Z242="","",VLOOKUP(Z242,'シフト記号表（勤務時間帯）'!$C$6:$K$35,9,FALSE))</f>
        <v/>
      </c>
      <c r="AA243" s="216" t="str">
        <f>IF(AA242="","",VLOOKUP(AA242,'シフト記号表（勤務時間帯）'!$C$6:$K$35,9,FALSE))</f>
        <v/>
      </c>
      <c r="AB243" s="216" t="str">
        <f>IF(AB242="","",VLOOKUP(AB242,'シフト記号表（勤務時間帯）'!$C$6:$K$35,9,FALSE))</f>
        <v/>
      </c>
      <c r="AC243" s="216" t="str">
        <f>IF(AC242="","",VLOOKUP(AC242,'シフト記号表（勤務時間帯）'!$C$6:$K$35,9,FALSE))</f>
        <v/>
      </c>
      <c r="AD243" s="216" t="str">
        <f>IF(AD242="","",VLOOKUP(AD242,'シフト記号表（勤務時間帯）'!$C$6:$K$35,9,FALSE))</f>
        <v/>
      </c>
      <c r="AE243" s="216" t="str">
        <f>IF(AE242="","",VLOOKUP(AE242,'シフト記号表（勤務時間帯）'!$C$6:$K$35,9,FALSE))</f>
        <v/>
      </c>
      <c r="AF243" s="217" t="str">
        <f>IF(AF242="","",VLOOKUP(AF242,'シフト記号表（勤務時間帯）'!$C$6:$K$35,9,FALSE))</f>
        <v/>
      </c>
      <c r="AG243" s="215" t="str">
        <f>IF(AG242="","",VLOOKUP(AG242,'シフト記号表（勤務時間帯）'!$C$6:$K$35,9,FALSE))</f>
        <v/>
      </c>
      <c r="AH243" s="216" t="str">
        <f>IF(AH242="","",VLOOKUP(AH242,'シフト記号表（勤務時間帯）'!$C$6:$K$35,9,FALSE))</f>
        <v/>
      </c>
      <c r="AI243" s="216" t="str">
        <f>IF(AI242="","",VLOOKUP(AI242,'シフト記号表（勤務時間帯）'!$C$6:$K$35,9,FALSE))</f>
        <v/>
      </c>
      <c r="AJ243" s="216" t="str">
        <f>IF(AJ242="","",VLOOKUP(AJ242,'シフト記号表（勤務時間帯）'!$C$6:$K$35,9,FALSE))</f>
        <v/>
      </c>
      <c r="AK243" s="216" t="str">
        <f>IF(AK242="","",VLOOKUP(AK242,'シフト記号表（勤務時間帯）'!$C$6:$K$35,9,FALSE))</f>
        <v/>
      </c>
      <c r="AL243" s="216" t="str">
        <f>IF(AL242="","",VLOOKUP(AL242,'シフト記号表（勤務時間帯）'!$C$6:$K$35,9,FALSE))</f>
        <v/>
      </c>
      <c r="AM243" s="217" t="str">
        <f>IF(AM242="","",VLOOKUP(AM242,'シフト記号表（勤務時間帯）'!$C$6:$K$35,9,FALSE))</f>
        <v/>
      </c>
      <c r="AN243" s="215" t="str">
        <f>IF(AN242="","",VLOOKUP(AN242,'シフト記号表（勤務時間帯）'!$C$6:$K$35,9,FALSE))</f>
        <v/>
      </c>
      <c r="AO243" s="216" t="str">
        <f>IF(AO242="","",VLOOKUP(AO242,'シフト記号表（勤務時間帯）'!$C$6:$K$35,9,FALSE))</f>
        <v/>
      </c>
      <c r="AP243" s="216" t="str">
        <f>IF(AP242="","",VLOOKUP(AP242,'シフト記号表（勤務時間帯）'!$C$6:$K$35,9,FALSE))</f>
        <v/>
      </c>
      <c r="AQ243" s="216" t="str">
        <f>IF(AQ242="","",VLOOKUP(AQ242,'シフト記号表（勤務時間帯）'!$C$6:$K$35,9,FALSE))</f>
        <v/>
      </c>
      <c r="AR243" s="216" t="str">
        <f>IF(AR242="","",VLOOKUP(AR242,'シフト記号表（勤務時間帯）'!$C$6:$K$35,9,FALSE))</f>
        <v/>
      </c>
      <c r="AS243" s="216" t="str">
        <f>IF(AS242="","",VLOOKUP(AS242,'シフト記号表（勤務時間帯）'!$C$6:$K$35,9,FALSE))</f>
        <v/>
      </c>
      <c r="AT243" s="217" t="str">
        <f>IF(AT242="","",VLOOKUP(AT242,'シフト記号表（勤務時間帯）'!$C$6:$K$35,9,FALSE))</f>
        <v/>
      </c>
      <c r="AU243" s="215" t="str">
        <f>IF(AU242="","",VLOOKUP(AU242,'シフト記号表（勤務時間帯）'!$C$6:$K$35,9,FALSE))</f>
        <v/>
      </c>
      <c r="AV243" s="216" t="str">
        <f>IF(AV242="","",VLOOKUP(AV242,'シフト記号表（勤務時間帯）'!$C$6:$K$35,9,FALSE))</f>
        <v/>
      </c>
      <c r="AW243" s="216" t="str">
        <f>IF(AW242="","",VLOOKUP(AW242,'シフト記号表（勤務時間帯）'!$C$6:$K$35,9,FALSE))</f>
        <v/>
      </c>
      <c r="AX243" s="649">
        <f>IF($BB$3="４週",SUM(S243:AT243),IF($BB$3="暦月",SUM(S243:AW243),""))</f>
        <v>0</v>
      </c>
      <c r="AY243" s="650"/>
      <c r="AZ243" s="651">
        <f>IF($BB$3="４週",AX243/4,IF($BB$3="暦月",'勤務表（職員14～100名用）'!AX243/('勤務表（職員14～100名用）'!#REF!/7),""))</f>
        <v>0</v>
      </c>
      <c r="BA243" s="652"/>
      <c r="BB243" s="642"/>
      <c r="BC243" s="603"/>
      <c r="BD243" s="603"/>
      <c r="BE243" s="603"/>
      <c r="BF243" s="604"/>
    </row>
    <row r="244" spans="2:58" ht="20.25" customHeight="1" x14ac:dyDescent="0.15">
      <c r="B244" s="686"/>
      <c r="C244" s="709"/>
      <c r="D244" s="710"/>
      <c r="E244" s="711"/>
      <c r="F244" s="221">
        <f>C242</f>
        <v>0</v>
      </c>
      <c r="G244" s="594"/>
      <c r="H244" s="598"/>
      <c r="I244" s="596"/>
      <c r="J244" s="596"/>
      <c r="K244" s="597"/>
      <c r="L244" s="605"/>
      <c r="M244" s="606"/>
      <c r="N244" s="606"/>
      <c r="O244" s="607"/>
      <c r="P244" s="683" t="s">
        <v>151</v>
      </c>
      <c r="Q244" s="684"/>
      <c r="R244" s="685"/>
      <c r="S244" s="218" t="str">
        <f>IF(S242="","",VLOOKUP(S242,'シフト記号表（勤務時間帯）'!$C$6:$U$35,19,FALSE))</f>
        <v/>
      </c>
      <c r="T244" s="219" t="str">
        <f>IF(T242="","",VLOOKUP(T242,'シフト記号表（勤務時間帯）'!$C$6:$U$35,19,FALSE))</f>
        <v/>
      </c>
      <c r="U244" s="219" t="str">
        <f>IF(U242="","",VLOOKUP(U242,'シフト記号表（勤務時間帯）'!$C$6:$U$35,19,FALSE))</f>
        <v/>
      </c>
      <c r="V244" s="219" t="str">
        <f>IF(V242="","",VLOOKUP(V242,'シフト記号表（勤務時間帯）'!$C$6:$U$35,19,FALSE))</f>
        <v/>
      </c>
      <c r="W244" s="219" t="str">
        <f>IF(W242="","",VLOOKUP(W242,'シフト記号表（勤務時間帯）'!$C$6:$U$35,19,FALSE))</f>
        <v/>
      </c>
      <c r="X244" s="219" t="str">
        <f>IF(X242="","",VLOOKUP(X242,'シフト記号表（勤務時間帯）'!$C$6:$U$35,19,FALSE))</f>
        <v/>
      </c>
      <c r="Y244" s="220" t="str">
        <f>IF(Y242="","",VLOOKUP(Y242,'シフト記号表（勤務時間帯）'!$C$6:$U$35,19,FALSE))</f>
        <v/>
      </c>
      <c r="Z244" s="218" t="str">
        <f>IF(Z242="","",VLOOKUP(Z242,'シフト記号表（勤務時間帯）'!$C$6:$U$35,19,FALSE))</f>
        <v/>
      </c>
      <c r="AA244" s="219" t="str">
        <f>IF(AA242="","",VLOOKUP(AA242,'シフト記号表（勤務時間帯）'!$C$6:$U$35,19,FALSE))</f>
        <v/>
      </c>
      <c r="AB244" s="219" t="str">
        <f>IF(AB242="","",VLOOKUP(AB242,'シフト記号表（勤務時間帯）'!$C$6:$U$35,19,FALSE))</f>
        <v/>
      </c>
      <c r="AC244" s="219" t="str">
        <f>IF(AC242="","",VLOOKUP(AC242,'シフト記号表（勤務時間帯）'!$C$6:$U$35,19,FALSE))</f>
        <v/>
      </c>
      <c r="AD244" s="219" t="str">
        <f>IF(AD242="","",VLOOKUP(AD242,'シフト記号表（勤務時間帯）'!$C$6:$U$35,19,FALSE))</f>
        <v/>
      </c>
      <c r="AE244" s="219" t="str">
        <f>IF(AE242="","",VLOOKUP(AE242,'シフト記号表（勤務時間帯）'!$C$6:$U$35,19,FALSE))</f>
        <v/>
      </c>
      <c r="AF244" s="220" t="str">
        <f>IF(AF242="","",VLOOKUP(AF242,'シフト記号表（勤務時間帯）'!$C$6:$U$35,19,FALSE))</f>
        <v/>
      </c>
      <c r="AG244" s="218" t="str">
        <f>IF(AG242="","",VLOOKUP(AG242,'シフト記号表（勤務時間帯）'!$C$6:$U$35,19,FALSE))</f>
        <v/>
      </c>
      <c r="AH244" s="219" t="str">
        <f>IF(AH242="","",VLOOKUP(AH242,'シフト記号表（勤務時間帯）'!$C$6:$U$35,19,FALSE))</f>
        <v/>
      </c>
      <c r="AI244" s="219" t="str">
        <f>IF(AI242="","",VLOOKUP(AI242,'シフト記号表（勤務時間帯）'!$C$6:$U$35,19,FALSE))</f>
        <v/>
      </c>
      <c r="AJ244" s="219" t="str">
        <f>IF(AJ242="","",VLOOKUP(AJ242,'シフト記号表（勤務時間帯）'!$C$6:$U$35,19,FALSE))</f>
        <v/>
      </c>
      <c r="AK244" s="219" t="str">
        <f>IF(AK242="","",VLOOKUP(AK242,'シフト記号表（勤務時間帯）'!$C$6:$U$35,19,FALSE))</f>
        <v/>
      </c>
      <c r="AL244" s="219" t="str">
        <f>IF(AL242="","",VLOOKUP(AL242,'シフト記号表（勤務時間帯）'!$C$6:$U$35,19,FALSE))</f>
        <v/>
      </c>
      <c r="AM244" s="220" t="str">
        <f>IF(AM242="","",VLOOKUP(AM242,'シフト記号表（勤務時間帯）'!$C$6:$U$35,19,FALSE))</f>
        <v/>
      </c>
      <c r="AN244" s="218" t="str">
        <f>IF(AN242="","",VLOOKUP(AN242,'シフト記号表（勤務時間帯）'!$C$6:$U$35,19,FALSE))</f>
        <v/>
      </c>
      <c r="AO244" s="219" t="str">
        <f>IF(AO242="","",VLOOKUP(AO242,'シフト記号表（勤務時間帯）'!$C$6:$U$35,19,FALSE))</f>
        <v/>
      </c>
      <c r="AP244" s="219" t="str">
        <f>IF(AP242="","",VLOOKUP(AP242,'シフト記号表（勤務時間帯）'!$C$6:$U$35,19,FALSE))</f>
        <v/>
      </c>
      <c r="AQ244" s="219" t="str">
        <f>IF(AQ242="","",VLOOKUP(AQ242,'シフト記号表（勤務時間帯）'!$C$6:$U$35,19,FALSE))</f>
        <v/>
      </c>
      <c r="AR244" s="219" t="str">
        <f>IF(AR242="","",VLOOKUP(AR242,'シフト記号表（勤務時間帯）'!$C$6:$U$35,19,FALSE))</f>
        <v/>
      </c>
      <c r="AS244" s="219" t="str">
        <f>IF(AS242="","",VLOOKUP(AS242,'シフト記号表（勤務時間帯）'!$C$6:$U$35,19,FALSE))</f>
        <v/>
      </c>
      <c r="AT244" s="220" t="str">
        <f>IF(AT242="","",VLOOKUP(AT242,'シフト記号表（勤務時間帯）'!$C$6:$U$35,19,FALSE))</f>
        <v/>
      </c>
      <c r="AU244" s="218" t="str">
        <f>IF(AU242="","",VLOOKUP(AU242,'シフト記号表（勤務時間帯）'!$C$6:$U$35,19,FALSE))</f>
        <v/>
      </c>
      <c r="AV244" s="219" t="str">
        <f>IF(AV242="","",VLOOKUP(AV242,'シフト記号表（勤務時間帯）'!$C$6:$U$35,19,FALSE))</f>
        <v/>
      </c>
      <c r="AW244" s="219" t="str">
        <f>IF(AW242="","",VLOOKUP(AW242,'シフト記号表（勤務時間帯）'!$C$6:$U$35,19,FALSE))</f>
        <v/>
      </c>
      <c r="AX244" s="656">
        <f>IF($BB$3="４週",SUM(S244:AT244),IF($BB$3="暦月",SUM(S244:AW244),""))</f>
        <v>0</v>
      </c>
      <c r="AY244" s="657"/>
      <c r="AZ244" s="658">
        <f>IF($BB$3="４週",AX244/4,IF($BB$3="暦月",'勤務表（職員14～100名用）'!AX244/('勤務表（職員14～100名用）'!#REF!/7),""))</f>
        <v>0</v>
      </c>
      <c r="BA244" s="659"/>
      <c r="BB244" s="702"/>
      <c r="BC244" s="606"/>
      <c r="BD244" s="606"/>
      <c r="BE244" s="606"/>
      <c r="BF244" s="607"/>
    </row>
    <row r="245" spans="2:58" ht="20.25" customHeight="1" x14ac:dyDescent="0.15">
      <c r="B245" s="686">
        <f>B242+1</f>
        <v>76</v>
      </c>
      <c r="C245" s="706"/>
      <c r="D245" s="707"/>
      <c r="E245" s="708"/>
      <c r="F245" s="110"/>
      <c r="G245" s="592"/>
      <c r="H245" s="595"/>
      <c r="I245" s="596"/>
      <c r="J245" s="596"/>
      <c r="K245" s="597"/>
      <c r="L245" s="599"/>
      <c r="M245" s="600"/>
      <c r="N245" s="600"/>
      <c r="O245" s="601"/>
      <c r="P245" s="608" t="s">
        <v>147</v>
      </c>
      <c r="Q245" s="609"/>
      <c r="R245" s="610"/>
      <c r="S245" s="212"/>
      <c r="T245" s="213"/>
      <c r="U245" s="213"/>
      <c r="V245" s="213"/>
      <c r="W245" s="213"/>
      <c r="X245" s="213"/>
      <c r="Y245" s="214"/>
      <c r="Z245" s="212"/>
      <c r="AA245" s="213"/>
      <c r="AB245" s="213"/>
      <c r="AC245" s="213"/>
      <c r="AD245" s="213"/>
      <c r="AE245" s="213"/>
      <c r="AF245" s="214"/>
      <c r="AG245" s="212"/>
      <c r="AH245" s="213"/>
      <c r="AI245" s="213"/>
      <c r="AJ245" s="213"/>
      <c r="AK245" s="213"/>
      <c r="AL245" s="213"/>
      <c r="AM245" s="214"/>
      <c r="AN245" s="212"/>
      <c r="AO245" s="213"/>
      <c r="AP245" s="213"/>
      <c r="AQ245" s="213"/>
      <c r="AR245" s="213"/>
      <c r="AS245" s="213"/>
      <c r="AT245" s="214"/>
      <c r="AU245" s="212"/>
      <c r="AV245" s="213"/>
      <c r="AW245" s="213"/>
      <c r="AX245" s="806"/>
      <c r="AY245" s="807"/>
      <c r="AZ245" s="808"/>
      <c r="BA245" s="809"/>
      <c r="BB245" s="641"/>
      <c r="BC245" s="600"/>
      <c r="BD245" s="600"/>
      <c r="BE245" s="600"/>
      <c r="BF245" s="601"/>
    </row>
    <row r="246" spans="2:58" ht="20.25" customHeight="1" x14ac:dyDescent="0.15">
      <c r="B246" s="686"/>
      <c r="C246" s="706"/>
      <c r="D246" s="707"/>
      <c r="E246" s="708"/>
      <c r="F246" s="102"/>
      <c r="G246" s="593"/>
      <c r="H246" s="598"/>
      <c r="I246" s="596"/>
      <c r="J246" s="596"/>
      <c r="K246" s="597"/>
      <c r="L246" s="602"/>
      <c r="M246" s="603"/>
      <c r="N246" s="603"/>
      <c r="O246" s="604"/>
      <c r="P246" s="646" t="s">
        <v>150</v>
      </c>
      <c r="Q246" s="647"/>
      <c r="R246" s="648"/>
      <c r="S246" s="215" t="str">
        <f>IF(S245="","",VLOOKUP(S245,'シフト記号表（勤務時間帯）'!$C$6:$K$35,9,FALSE))</f>
        <v/>
      </c>
      <c r="T246" s="216" t="str">
        <f>IF(T245="","",VLOOKUP(T245,'シフト記号表（勤務時間帯）'!$C$6:$K$35,9,FALSE))</f>
        <v/>
      </c>
      <c r="U246" s="216" t="str">
        <f>IF(U245="","",VLOOKUP(U245,'シフト記号表（勤務時間帯）'!$C$6:$K$35,9,FALSE))</f>
        <v/>
      </c>
      <c r="V246" s="216" t="str">
        <f>IF(V245="","",VLOOKUP(V245,'シフト記号表（勤務時間帯）'!$C$6:$K$35,9,FALSE))</f>
        <v/>
      </c>
      <c r="W246" s="216" t="str">
        <f>IF(W245="","",VLOOKUP(W245,'シフト記号表（勤務時間帯）'!$C$6:$K$35,9,FALSE))</f>
        <v/>
      </c>
      <c r="X246" s="216" t="str">
        <f>IF(X245="","",VLOOKUP(X245,'シフト記号表（勤務時間帯）'!$C$6:$K$35,9,FALSE))</f>
        <v/>
      </c>
      <c r="Y246" s="217" t="str">
        <f>IF(Y245="","",VLOOKUP(Y245,'シフト記号表（勤務時間帯）'!$C$6:$K$35,9,FALSE))</f>
        <v/>
      </c>
      <c r="Z246" s="215" t="str">
        <f>IF(Z245="","",VLOOKUP(Z245,'シフト記号表（勤務時間帯）'!$C$6:$K$35,9,FALSE))</f>
        <v/>
      </c>
      <c r="AA246" s="216" t="str">
        <f>IF(AA245="","",VLOOKUP(AA245,'シフト記号表（勤務時間帯）'!$C$6:$K$35,9,FALSE))</f>
        <v/>
      </c>
      <c r="AB246" s="216" t="str">
        <f>IF(AB245="","",VLOOKUP(AB245,'シフト記号表（勤務時間帯）'!$C$6:$K$35,9,FALSE))</f>
        <v/>
      </c>
      <c r="AC246" s="216" t="str">
        <f>IF(AC245="","",VLOOKUP(AC245,'シフト記号表（勤務時間帯）'!$C$6:$K$35,9,FALSE))</f>
        <v/>
      </c>
      <c r="AD246" s="216" t="str">
        <f>IF(AD245="","",VLOOKUP(AD245,'シフト記号表（勤務時間帯）'!$C$6:$K$35,9,FALSE))</f>
        <v/>
      </c>
      <c r="AE246" s="216" t="str">
        <f>IF(AE245="","",VLOOKUP(AE245,'シフト記号表（勤務時間帯）'!$C$6:$K$35,9,FALSE))</f>
        <v/>
      </c>
      <c r="AF246" s="217" t="str">
        <f>IF(AF245="","",VLOOKUP(AF245,'シフト記号表（勤務時間帯）'!$C$6:$K$35,9,FALSE))</f>
        <v/>
      </c>
      <c r="AG246" s="215" t="str">
        <f>IF(AG245="","",VLOOKUP(AG245,'シフト記号表（勤務時間帯）'!$C$6:$K$35,9,FALSE))</f>
        <v/>
      </c>
      <c r="AH246" s="216" t="str">
        <f>IF(AH245="","",VLOOKUP(AH245,'シフト記号表（勤務時間帯）'!$C$6:$K$35,9,FALSE))</f>
        <v/>
      </c>
      <c r="AI246" s="216" t="str">
        <f>IF(AI245="","",VLOOKUP(AI245,'シフト記号表（勤務時間帯）'!$C$6:$K$35,9,FALSE))</f>
        <v/>
      </c>
      <c r="AJ246" s="216" t="str">
        <f>IF(AJ245="","",VLOOKUP(AJ245,'シフト記号表（勤務時間帯）'!$C$6:$K$35,9,FALSE))</f>
        <v/>
      </c>
      <c r="AK246" s="216" t="str">
        <f>IF(AK245="","",VLOOKUP(AK245,'シフト記号表（勤務時間帯）'!$C$6:$K$35,9,FALSE))</f>
        <v/>
      </c>
      <c r="AL246" s="216" t="str">
        <f>IF(AL245="","",VLOOKUP(AL245,'シフト記号表（勤務時間帯）'!$C$6:$K$35,9,FALSE))</f>
        <v/>
      </c>
      <c r="AM246" s="217" t="str">
        <f>IF(AM245="","",VLOOKUP(AM245,'シフト記号表（勤務時間帯）'!$C$6:$K$35,9,FALSE))</f>
        <v/>
      </c>
      <c r="AN246" s="215" t="str">
        <f>IF(AN245="","",VLOOKUP(AN245,'シフト記号表（勤務時間帯）'!$C$6:$K$35,9,FALSE))</f>
        <v/>
      </c>
      <c r="AO246" s="216" t="str">
        <f>IF(AO245="","",VLOOKUP(AO245,'シフト記号表（勤務時間帯）'!$C$6:$K$35,9,FALSE))</f>
        <v/>
      </c>
      <c r="AP246" s="216" t="str">
        <f>IF(AP245="","",VLOOKUP(AP245,'シフト記号表（勤務時間帯）'!$C$6:$K$35,9,FALSE))</f>
        <v/>
      </c>
      <c r="AQ246" s="216" t="str">
        <f>IF(AQ245="","",VLOOKUP(AQ245,'シフト記号表（勤務時間帯）'!$C$6:$K$35,9,FALSE))</f>
        <v/>
      </c>
      <c r="AR246" s="216" t="str">
        <f>IF(AR245="","",VLOOKUP(AR245,'シフト記号表（勤務時間帯）'!$C$6:$K$35,9,FALSE))</f>
        <v/>
      </c>
      <c r="AS246" s="216" t="str">
        <f>IF(AS245="","",VLOOKUP(AS245,'シフト記号表（勤務時間帯）'!$C$6:$K$35,9,FALSE))</f>
        <v/>
      </c>
      <c r="AT246" s="217" t="str">
        <f>IF(AT245="","",VLOOKUP(AT245,'シフト記号表（勤務時間帯）'!$C$6:$K$35,9,FALSE))</f>
        <v/>
      </c>
      <c r="AU246" s="215" t="str">
        <f>IF(AU245="","",VLOOKUP(AU245,'シフト記号表（勤務時間帯）'!$C$6:$K$35,9,FALSE))</f>
        <v/>
      </c>
      <c r="AV246" s="216" t="str">
        <f>IF(AV245="","",VLOOKUP(AV245,'シフト記号表（勤務時間帯）'!$C$6:$K$35,9,FALSE))</f>
        <v/>
      </c>
      <c r="AW246" s="216" t="str">
        <f>IF(AW245="","",VLOOKUP(AW245,'シフト記号表（勤務時間帯）'!$C$6:$K$35,9,FALSE))</f>
        <v/>
      </c>
      <c r="AX246" s="649">
        <f>IF($BB$3="４週",SUM(S246:AT246),IF($BB$3="暦月",SUM(S246:AW246),""))</f>
        <v>0</v>
      </c>
      <c r="AY246" s="650"/>
      <c r="AZ246" s="651">
        <f>IF($BB$3="４週",AX246/4,IF($BB$3="暦月",'勤務表（職員14～100名用）'!AX246/('勤務表（職員14～100名用）'!#REF!/7),""))</f>
        <v>0</v>
      </c>
      <c r="BA246" s="652"/>
      <c r="BB246" s="642"/>
      <c r="BC246" s="603"/>
      <c r="BD246" s="603"/>
      <c r="BE246" s="603"/>
      <c r="BF246" s="604"/>
    </row>
    <row r="247" spans="2:58" ht="20.25" customHeight="1" x14ac:dyDescent="0.15">
      <c r="B247" s="686"/>
      <c r="C247" s="709"/>
      <c r="D247" s="710"/>
      <c r="E247" s="711"/>
      <c r="F247" s="221">
        <f>C245</f>
        <v>0</v>
      </c>
      <c r="G247" s="594"/>
      <c r="H247" s="598"/>
      <c r="I247" s="596"/>
      <c r="J247" s="596"/>
      <c r="K247" s="597"/>
      <c r="L247" s="605"/>
      <c r="M247" s="606"/>
      <c r="N247" s="606"/>
      <c r="O247" s="607"/>
      <c r="P247" s="683" t="s">
        <v>151</v>
      </c>
      <c r="Q247" s="684"/>
      <c r="R247" s="685"/>
      <c r="S247" s="218" t="str">
        <f>IF(S245="","",VLOOKUP(S245,'シフト記号表（勤務時間帯）'!$C$6:$U$35,19,FALSE))</f>
        <v/>
      </c>
      <c r="T247" s="219" t="str">
        <f>IF(T245="","",VLOOKUP(T245,'シフト記号表（勤務時間帯）'!$C$6:$U$35,19,FALSE))</f>
        <v/>
      </c>
      <c r="U247" s="219" t="str">
        <f>IF(U245="","",VLOOKUP(U245,'シフト記号表（勤務時間帯）'!$C$6:$U$35,19,FALSE))</f>
        <v/>
      </c>
      <c r="V247" s="219" t="str">
        <f>IF(V245="","",VLOOKUP(V245,'シフト記号表（勤務時間帯）'!$C$6:$U$35,19,FALSE))</f>
        <v/>
      </c>
      <c r="W247" s="219" t="str">
        <f>IF(W245="","",VLOOKUP(W245,'シフト記号表（勤務時間帯）'!$C$6:$U$35,19,FALSE))</f>
        <v/>
      </c>
      <c r="X247" s="219" t="str">
        <f>IF(X245="","",VLOOKUP(X245,'シフト記号表（勤務時間帯）'!$C$6:$U$35,19,FALSE))</f>
        <v/>
      </c>
      <c r="Y247" s="220" t="str">
        <f>IF(Y245="","",VLOOKUP(Y245,'シフト記号表（勤務時間帯）'!$C$6:$U$35,19,FALSE))</f>
        <v/>
      </c>
      <c r="Z247" s="218" t="str">
        <f>IF(Z245="","",VLOOKUP(Z245,'シフト記号表（勤務時間帯）'!$C$6:$U$35,19,FALSE))</f>
        <v/>
      </c>
      <c r="AA247" s="219" t="str">
        <f>IF(AA245="","",VLOOKUP(AA245,'シフト記号表（勤務時間帯）'!$C$6:$U$35,19,FALSE))</f>
        <v/>
      </c>
      <c r="AB247" s="219" t="str">
        <f>IF(AB245="","",VLOOKUP(AB245,'シフト記号表（勤務時間帯）'!$C$6:$U$35,19,FALSE))</f>
        <v/>
      </c>
      <c r="AC247" s="219" t="str">
        <f>IF(AC245="","",VLOOKUP(AC245,'シフト記号表（勤務時間帯）'!$C$6:$U$35,19,FALSE))</f>
        <v/>
      </c>
      <c r="AD247" s="219" t="str">
        <f>IF(AD245="","",VLOOKUP(AD245,'シフト記号表（勤務時間帯）'!$C$6:$U$35,19,FALSE))</f>
        <v/>
      </c>
      <c r="AE247" s="219" t="str">
        <f>IF(AE245="","",VLOOKUP(AE245,'シフト記号表（勤務時間帯）'!$C$6:$U$35,19,FALSE))</f>
        <v/>
      </c>
      <c r="AF247" s="220" t="str">
        <f>IF(AF245="","",VLOOKUP(AF245,'シフト記号表（勤務時間帯）'!$C$6:$U$35,19,FALSE))</f>
        <v/>
      </c>
      <c r="AG247" s="218" t="str">
        <f>IF(AG245="","",VLOOKUP(AG245,'シフト記号表（勤務時間帯）'!$C$6:$U$35,19,FALSE))</f>
        <v/>
      </c>
      <c r="AH247" s="219" t="str">
        <f>IF(AH245="","",VLOOKUP(AH245,'シフト記号表（勤務時間帯）'!$C$6:$U$35,19,FALSE))</f>
        <v/>
      </c>
      <c r="AI247" s="219" t="str">
        <f>IF(AI245="","",VLOOKUP(AI245,'シフト記号表（勤務時間帯）'!$C$6:$U$35,19,FALSE))</f>
        <v/>
      </c>
      <c r="AJ247" s="219" t="str">
        <f>IF(AJ245="","",VLOOKUP(AJ245,'シフト記号表（勤務時間帯）'!$C$6:$U$35,19,FALSE))</f>
        <v/>
      </c>
      <c r="AK247" s="219" t="str">
        <f>IF(AK245="","",VLOOKUP(AK245,'シフト記号表（勤務時間帯）'!$C$6:$U$35,19,FALSE))</f>
        <v/>
      </c>
      <c r="AL247" s="219" t="str">
        <f>IF(AL245="","",VLOOKUP(AL245,'シフト記号表（勤務時間帯）'!$C$6:$U$35,19,FALSE))</f>
        <v/>
      </c>
      <c r="AM247" s="220" t="str">
        <f>IF(AM245="","",VLOOKUP(AM245,'シフト記号表（勤務時間帯）'!$C$6:$U$35,19,FALSE))</f>
        <v/>
      </c>
      <c r="AN247" s="218" t="str">
        <f>IF(AN245="","",VLOOKUP(AN245,'シフト記号表（勤務時間帯）'!$C$6:$U$35,19,FALSE))</f>
        <v/>
      </c>
      <c r="AO247" s="219" t="str">
        <f>IF(AO245="","",VLOOKUP(AO245,'シフト記号表（勤務時間帯）'!$C$6:$U$35,19,FALSE))</f>
        <v/>
      </c>
      <c r="AP247" s="219" t="str">
        <f>IF(AP245="","",VLOOKUP(AP245,'シフト記号表（勤務時間帯）'!$C$6:$U$35,19,FALSE))</f>
        <v/>
      </c>
      <c r="AQ247" s="219" t="str">
        <f>IF(AQ245="","",VLOOKUP(AQ245,'シフト記号表（勤務時間帯）'!$C$6:$U$35,19,FALSE))</f>
        <v/>
      </c>
      <c r="AR247" s="219" t="str">
        <f>IF(AR245="","",VLOOKUP(AR245,'シフト記号表（勤務時間帯）'!$C$6:$U$35,19,FALSE))</f>
        <v/>
      </c>
      <c r="AS247" s="219" t="str">
        <f>IF(AS245="","",VLOOKUP(AS245,'シフト記号表（勤務時間帯）'!$C$6:$U$35,19,FALSE))</f>
        <v/>
      </c>
      <c r="AT247" s="220" t="str">
        <f>IF(AT245="","",VLOOKUP(AT245,'シフト記号表（勤務時間帯）'!$C$6:$U$35,19,FALSE))</f>
        <v/>
      </c>
      <c r="AU247" s="218" t="str">
        <f>IF(AU245="","",VLOOKUP(AU245,'シフト記号表（勤務時間帯）'!$C$6:$U$35,19,FALSE))</f>
        <v/>
      </c>
      <c r="AV247" s="219" t="str">
        <f>IF(AV245="","",VLOOKUP(AV245,'シフト記号表（勤務時間帯）'!$C$6:$U$35,19,FALSE))</f>
        <v/>
      </c>
      <c r="AW247" s="219" t="str">
        <f>IF(AW245="","",VLOOKUP(AW245,'シフト記号表（勤務時間帯）'!$C$6:$U$35,19,FALSE))</f>
        <v/>
      </c>
      <c r="AX247" s="656">
        <f>IF($BB$3="４週",SUM(S247:AT247),IF($BB$3="暦月",SUM(S247:AW247),""))</f>
        <v>0</v>
      </c>
      <c r="AY247" s="657"/>
      <c r="AZ247" s="658">
        <f>IF($BB$3="４週",AX247/4,IF($BB$3="暦月",'勤務表（職員14～100名用）'!AX247/('勤務表（職員14～100名用）'!#REF!/7),""))</f>
        <v>0</v>
      </c>
      <c r="BA247" s="659"/>
      <c r="BB247" s="702"/>
      <c r="BC247" s="606"/>
      <c r="BD247" s="606"/>
      <c r="BE247" s="606"/>
      <c r="BF247" s="607"/>
    </row>
    <row r="248" spans="2:58" ht="20.25" customHeight="1" x14ac:dyDescent="0.15">
      <c r="B248" s="686">
        <f>B245+1</f>
        <v>77</v>
      </c>
      <c r="C248" s="706"/>
      <c r="D248" s="707"/>
      <c r="E248" s="708"/>
      <c r="F248" s="110"/>
      <c r="G248" s="592"/>
      <c r="H248" s="595"/>
      <c r="I248" s="596"/>
      <c r="J248" s="596"/>
      <c r="K248" s="597"/>
      <c r="L248" s="599"/>
      <c r="M248" s="600"/>
      <c r="N248" s="600"/>
      <c r="O248" s="601"/>
      <c r="P248" s="608" t="s">
        <v>147</v>
      </c>
      <c r="Q248" s="609"/>
      <c r="R248" s="610"/>
      <c r="S248" s="212"/>
      <c r="T248" s="213"/>
      <c r="U248" s="213"/>
      <c r="V248" s="213"/>
      <c r="W248" s="213"/>
      <c r="X248" s="213"/>
      <c r="Y248" s="214"/>
      <c r="Z248" s="212"/>
      <c r="AA248" s="213"/>
      <c r="AB248" s="213"/>
      <c r="AC248" s="213"/>
      <c r="AD248" s="213"/>
      <c r="AE248" s="213"/>
      <c r="AF248" s="214"/>
      <c r="AG248" s="212"/>
      <c r="AH248" s="213"/>
      <c r="AI248" s="213"/>
      <c r="AJ248" s="213"/>
      <c r="AK248" s="213"/>
      <c r="AL248" s="213"/>
      <c r="AM248" s="214"/>
      <c r="AN248" s="212"/>
      <c r="AO248" s="213"/>
      <c r="AP248" s="213"/>
      <c r="AQ248" s="213"/>
      <c r="AR248" s="213"/>
      <c r="AS248" s="213"/>
      <c r="AT248" s="214"/>
      <c r="AU248" s="212"/>
      <c r="AV248" s="213"/>
      <c r="AW248" s="213"/>
      <c r="AX248" s="806"/>
      <c r="AY248" s="807"/>
      <c r="AZ248" s="808"/>
      <c r="BA248" s="809"/>
      <c r="BB248" s="641"/>
      <c r="BC248" s="600"/>
      <c r="BD248" s="600"/>
      <c r="BE248" s="600"/>
      <c r="BF248" s="601"/>
    </row>
    <row r="249" spans="2:58" ht="20.25" customHeight="1" x14ac:dyDescent="0.15">
      <c r="B249" s="686"/>
      <c r="C249" s="706"/>
      <c r="D249" s="707"/>
      <c r="E249" s="708"/>
      <c r="F249" s="102"/>
      <c r="G249" s="593"/>
      <c r="H249" s="598"/>
      <c r="I249" s="596"/>
      <c r="J249" s="596"/>
      <c r="K249" s="597"/>
      <c r="L249" s="602"/>
      <c r="M249" s="603"/>
      <c r="N249" s="603"/>
      <c r="O249" s="604"/>
      <c r="P249" s="646" t="s">
        <v>150</v>
      </c>
      <c r="Q249" s="647"/>
      <c r="R249" s="648"/>
      <c r="S249" s="215" t="str">
        <f>IF(S248="","",VLOOKUP(S248,'シフト記号表（勤務時間帯）'!$C$6:$K$35,9,FALSE))</f>
        <v/>
      </c>
      <c r="T249" s="216" t="str">
        <f>IF(T248="","",VLOOKUP(T248,'シフト記号表（勤務時間帯）'!$C$6:$K$35,9,FALSE))</f>
        <v/>
      </c>
      <c r="U249" s="216" t="str">
        <f>IF(U248="","",VLOOKUP(U248,'シフト記号表（勤務時間帯）'!$C$6:$K$35,9,FALSE))</f>
        <v/>
      </c>
      <c r="V249" s="216" t="str">
        <f>IF(V248="","",VLOOKUP(V248,'シフト記号表（勤務時間帯）'!$C$6:$K$35,9,FALSE))</f>
        <v/>
      </c>
      <c r="W249" s="216" t="str">
        <f>IF(W248="","",VLOOKUP(W248,'シフト記号表（勤務時間帯）'!$C$6:$K$35,9,FALSE))</f>
        <v/>
      </c>
      <c r="X249" s="216" t="str">
        <f>IF(X248="","",VLOOKUP(X248,'シフト記号表（勤務時間帯）'!$C$6:$K$35,9,FALSE))</f>
        <v/>
      </c>
      <c r="Y249" s="217" t="str">
        <f>IF(Y248="","",VLOOKUP(Y248,'シフト記号表（勤務時間帯）'!$C$6:$K$35,9,FALSE))</f>
        <v/>
      </c>
      <c r="Z249" s="215" t="str">
        <f>IF(Z248="","",VLOOKUP(Z248,'シフト記号表（勤務時間帯）'!$C$6:$K$35,9,FALSE))</f>
        <v/>
      </c>
      <c r="AA249" s="216" t="str">
        <f>IF(AA248="","",VLOOKUP(AA248,'シフト記号表（勤務時間帯）'!$C$6:$K$35,9,FALSE))</f>
        <v/>
      </c>
      <c r="AB249" s="216" t="str">
        <f>IF(AB248="","",VLOOKUP(AB248,'シフト記号表（勤務時間帯）'!$C$6:$K$35,9,FALSE))</f>
        <v/>
      </c>
      <c r="AC249" s="216" t="str">
        <f>IF(AC248="","",VLOOKUP(AC248,'シフト記号表（勤務時間帯）'!$C$6:$K$35,9,FALSE))</f>
        <v/>
      </c>
      <c r="AD249" s="216" t="str">
        <f>IF(AD248="","",VLOOKUP(AD248,'シフト記号表（勤務時間帯）'!$C$6:$K$35,9,FALSE))</f>
        <v/>
      </c>
      <c r="AE249" s="216" t="str">
        <f>IF(AE248="","",VLOOKUP(AE248,'シフト記号表（勤務時間帯）'!$C$6:$K$35,9,FALSE))</f>
        <v/>
      </c>
      <c r="AF249" s="217" t="str">
        <f>IF(AF248="","",VLOOKUP(AF248,'シフト記号表（勤務時間帯）'!$C$6:$K$35,9,FALSE))</f>
        <v/>
      </c>
      <c r="AG249" s="215" t="str">
        <f>IF(AG248="","",VLOOKUP(AG248,'シフト記号表（勤務時間帯）'!$C$6:$K$35,9,FALSE))</f>
        <v/>
      </c>
      <c r="AH249" s="216" t="str">
        <f>IF(AH248="","",VLOOKUP(AH248,'シフト記号表（勤務時間帯）'!$C$6:$K$35,9,FALSE))</f>
        <v/>
      </c>
      <c r="AI249" s="216" t="str">
        <f>IF(AI248="","",VLOOKUP(AI248,'シフト記号表（勤務時間帯）'!$C$6:$K$35,9,FALSE))</f>
        <v/>
      </c>
      <c r="AJ249" s="216" t="str">
        <f>IF(AJ248="","",VLOOKUP(AJ248,'シフト記号表（勤務時間帯）'!$C$6:$K$35,9,FALSE))</f>
        <v/>
      </c>
      <c r="AK249" s="216" t="str">
        <f>IF(AK248="","",VLOOKUP(AK248,'シフト記号表（勤務時間帯）'!$C$6:$K$35,9,FALSE))</f>
        <v/>
      </c>
      <c r="AL249" s="216" t="str">
        <f>IF(AL248="","",VLOOKUP(AL248,'シフト記号表（勤務時間帯）'!$C$6:$K$35,9,FALSE))</f>
        <v/>
      </c>
      <c r="AM249" s="217" t="str">
        <f>IF(AM248="","",VLOOKUP(AM248,'シフト記号表（勤務時間帯）'!$C$6:$K$35,9,FALSE))</f>
        <v/>
      </c>
      <c r="AN249" s="215" t="str">
        <f>IF(AN248="","",VLOOKUP(AN248,'シフト記号表（勤務時間帯）'!$C$6:$K$35,9,FALSE))</f>
        <v/>
      </c>
      <c r="AO249" s="216" t="str">
        <f>IF(AO248="","",VLOOKUP(AO248,'シフト記号表（勤務時間帯）'!$C$6:$K$35,9,FALSE))</f>
        <v/>
      </c>
      <c r="AP249" s="216" t="str">
        <f>IF(AP248="","",VLOOKUP(AP248,'シフト記号表（勤務時間帯）'!$C$6:$K$35,9,FALSE))</f>
        <v/>
      </c>
      <c r="AQ249" s="216" t="str">
        <f>IF(AQ248="","",VLOOKUP(AQ248,'シフト記号表（勤務時間帯）'!$C$6:$K$35,9,FALSE))</f>
        <v/>
      </c>
      <c r="AR249" s="216" t="str">
        <f>IF(AR248="","",VLOOKUP(AR248,'シフト記号表（勤務時間帯）'!$C$6:$K$35,9,FALSE))</f>
        <v/>
      </c>
      <c r="AS249" s="216" t="str">
        <f>IF(AS248="","",VLOOKUP(AS248,'シフト記号表（勤務時間帯）'!$C$6:$K$35,9,FALSE))</f>
        <v/>
      </c>
      <c r="AT249" s="217" t="str">
        <f>IF(AT248="","",VLOOKUP(AT248,'シフト記号表（勤務時間帯）'!$C$6:$K$35,9,FALSE))</f>
        <v/>
      </c>
      <c r="AU249" s="215" t="str">
        <f>IF(AU248="","",VLOOKUP(AU248,'シフト記号表（勤務時間帯）'!$C$6:$K$35,9,FALSE))</f>
        <v/>
      </c>
      <c r="AV249" s="216" t="str">
        <f>IF(AV248="","",VLOOKUP(AV248,'シフト記号表（勤務時間帯）'!$C$6:$K$35,9,FALSE))</f>
        <v/>
      </c>
      <c r="AW249" s="216" t="str">
        <f>IF(AW248="","",VLOOKUP(AW248,'シフト記号表（勤務時間帯）'!$C$6:$K$35,9,FALSE))</f>
        <v/>
      </c>
      <c r="AX249" s="649">
        <f>IF($BB$3="４週",SUM(S249:AT249),IF($BB$3="暦月",SUM(S249:AW249),""))</f>
        <v>0</v>
      </c>
      <c r="AY249" s="650"/>
      <c r="AZ249" s="651">
        <f>IF($BB$3="４週",AX249/4,IF($BB$3="暦月",'勤務表（職員14～100名用）'!AX249/('勤務表（職員14～100名用）'!#REF!/7),""))</f>
        <v>0</v>
      </c>
      <c r="BA249" s="652"/>
      <c r="BB249" s="642"/>
      <c r="BC249" s="603"/>
      <c r="BD249" s="603"/>
      <c r="BE249" s="603"/>
      <c r="BF249" s="604"/>
    </row>
    <row r="250" spans="2:58" ht="20.25" customHeight="1" x14ac:dyDescent="0.15">
      <c r="B250" s="686"/>
      <c r="C250" s="709"/>
      <c r="D250" s="710"/>
      <c r="E250" s="711"/>
      <c r="F250" s="221">
        <f>C248</f>
        <v>0</v>
      </c>
      <c r="G250" s="594"/>
      <c r="H250" s="598"/>
      <c r="I250" s="596"/>
      <c r="J250" s="596"/>
      <c r="K250" s="597"/>
      <c r="L250" s="605"/>
      <c r="M250" s="606"/>
      <c r="N250" s="606"/>
      <c r="O250" s="607"/>
      <c r="P250" s="683" t="s">
        <v>151</v>
      </c>
      <c r="Q250" s="684"/>
      <c r="R250" s="685"/>
      <c r="S250" s="218" t="str">
        <f>IF(S248="","",VLOOKUP(S248,'シフト記号表（勤務時間帯）'!$C$6:$U$35,19,FALSE))</f>
        <v/>
      </c>
      <c r="T250" s="219" t="str">
        <f>IF(T248="","",VLOOKUP(T248,'シフト記号表（勤務時間帯）'!$C$6:$U$35,19,FALSE))</f>
        <v/>
      </c>
      <c r="U250" s="219" t="str">
        <f>IF(U248="","",VLOOKUP(U248,'シフト記号表（勤務時間帯）'!$C$6:$U$35,19,FALSE))</f>
        <v/>
      </c>
      <c r="V250" s="219" t="str">
        <f>IF(V248="","",VLOOKUP(V248,'シフト記号表（勤務時間帯）'!$C$6:$U$35,19,FALSE))</f>
        <v/>
      </c>
      <c r="W250" s="219" t="str">
        <f>IF(W248="","",VLOOKUP(W248,'シフト記号表（勤務時間帯）'!$C$6:$U$35,19,FALSE))</f>
        <v/>
      </c>
      <c r="X250" s="219" t="str">
        <f>IF(X248="","",VLOOKUP(X248,'シフト記号表（勤務時間帯）'!$C$6:$U$35,19,FALSE))</f>
        <v/>
      </c>
      <c r="Y250" s="220" t="str">
        <f>IF(Y248="","",VLOOKUP(Y248,'シフト記号表（勤務時間帯）'!$C$6:$U$35,19,FALSE))</f>
        <v/>
      </c>
      <c r="Z250" s="218" t="str">
        <f>IF(Z248="","",VLOOKUP(Z248,'シフト記号表（勤務時間帯）'!$C$6:$U$35,19,FALSE))</f>
        <v/>
      </c>
      <c r="AA250" s="219" t="str">
        <f>IF(AA248="","",VLOOKUP(AA248,'シフト記号表（勤務時間帯）'!$C$6:$U$35,19,FALSE))</f>
        <v/>
      </c>
      <c r="AB250" s="219" t="str">
        <f>IF(AB248="","",VLOOKUP(AB248,'シフト記号表（勤務時間帯）'!$C$6:$U$35,19,FALSE))</f>
        <v/>
      </c>
      <c r="AC250" s="219" t="str">
        <f>IF(AC248="","",VLOOKUP(AC248,'シフト記号表（勤務時間帯）'!$C$6:$U$35,19,FALSE))</f>
        <v/>
      </c>
      <c r="AD250" s="219" t="str">
        <f>IF(AD248="","",VLOOKUP(AD248,'シフト記号表（勤務時間帯）'!$C$6:$U$35,19,FALSE))</f>
        <v/>
      </c>
      <c r="AE250" s="219" t="str">
        <f>IF(AE248="","",VLOOKUP(AE248,'シフト記号表（勤務時間帯）'!$C$6:$U$35,19,FALSE))</f>
        <v/>
      </c>
      <c r="AF250" s="220" t="str">
        <f>IF(AF248="","",VLOOKUP(AF248,'シフト記号表（勤務時間帯）'!$C$6:$U$35,19,FALSE))</f>
        <v/>
      </c>
      <c r="AG250" s="218" t="str">
        <f>IF(AG248="","",VLOOKUP(AG248,'シフト記号表（勤務時間帯）'!$C$6:$U$35,19,FALSE))</f>
        <v/>
      </c>
      <c r="AH250" s="219" t="str">
        <f>IF(AH248="","",VLOOKUP(AH248,'シフト記号表（勤務時間帯）'!$C$6:$U$35,19,FALSE))</f>
        <v/>
      </c>
      <c r="AI250" s="219" t="str">
        <f>IF(AI248="","",VLOOKUP(AI248,'シフト記号表（勤務時間帯）'!$C$6:$U$35,19,FALSE))</f>
        <v/>
      </c>
      <c r="AJ250" s="219" t="str">
        <f>IF(AJ248="","",VLOOKUP(AJ248,'シフト記号表（勤務時間帯）'!$C$6:$U$35,19,FALSE))</f>
        <v/>
      </c>
      <c r="AK250" s="219" t="str">
        <f>IF(AK248="","",VLOOKUP(AK248,'シフト記号表（勤務時間帯）'!$C$6:$U$35,19,FALSE))</f>
        <v/>
      </c>
      <c r="AL250" s="219" t="str">
        <f>IF(AL248="","",VLOOKUP(AL248,'シフト記号表（勤務時間帯）'!$C$6:$U$35,19,FALSE))</f>
        <v/>
      </c>
      <c r="AM250" s="220" t="str">
        <f>IF(AM248="","",VLOOKUP(AM248,'シフト記号表（勤務時間帯）'!$C$6:$U$35,19,FALSE))</f>
        <v/>
      </c>
      <c r="AN250" s="218" t="str">
        <f>IF(AN248="","",VLOOKUP(AN248,'シフト記号表（勤務時間帯）'!$C$6:$U$35,19,FALSE))</f>
        <v/>
      </c>
      <c r="AO250" s="219" t="str">
        <f>IF(AO248="","",VLOOKUP(AO248,'シフト記号表（勤務時間帯）'!$C$6:$U$35,19,FALSE))</f>
        <v/>
      </c>
      <c r="AP250" s="219" t="str">
        <f>IF(AP248="","",VLOOKUP(AP248,'シフト記号表（勤務時間帯）'!$C$6:$U$35,19,FALSE))</f>
        <v/>
      </c>
      <c r="AQ250" s="219" t="str">
        <f>IF(AQ248="","",VLOOKUP(AQ248,'シフト記号表（勤務時間帯）'!$C$6:$U$35,19,FALSE))</f>
        <v/>
      </c>
      <c r="AR250" s="219" t="str">
        <f>IF(AR248="","",VLOOKUP(AR248,'シフト記号表（勤務時間帯）'!$C$6:$U$35,19,FALSE))</f>
        <v/>
      </c>
      <c r="AS250" s="219" t="str">
        <f>IF(AS248="","",VLOOKUP(AS248,'シフト記号表（勤務時間帯）'!$C$6:$U$35,19,FALSE))</f>
        <v/>
      </c>
      <c r="AT250" s="220" t="str">
        <f>IF(AT248="","",VLOOKUP(AT248,'シフト記号表（勤務時間帯）'!$C$6:$U$35,19,FALSE))</f>
        <v/>
      </c>
      <c r="AU250" s="218" t="str">
        <f>IF(AU248="","",VLOOKUP(AU248,'シフト記号表（勤務時間帯）'!$C$6:$U$35,19,FALSE))</f>
        <v/>
      </c>
      <c r="AV250" s="219" t="str">
        <f>IF(AV248="","",VLOOKUP(AV248,'シフト記号表（勤務時間帯）'!$C$6:$U$35,19,FALSE))</f>
        <v/>
      </c>
      <c r="AW250" s="219" t="str">
        <f>IF(AW248="","",VLOOKUP(AW248,'シフト記号表（勤務時間帯）'!$C$6:$U$35,19,FALSE))</f>
        <v/>
      </c>
      <c r="AX250" s="656">
        <f>IF($BB$3="４週",SUM(S250:AT250),IF($BB$3="暦月",SUM(S250:AW250),""))</f>
        <v>0</v>
      </c>
      <c r="AY250" s="657"/>
      <c r="AZ250" s="658">
        <f>IF($BB$3="４週",AX250/4,IF($BB$3="暦月",'勤務表（職員14～100名用）'!AX250/('勤務表（職員14～100名用）'!#REF!/7),""))</f>
        <v>0</v>
      </c>
      <c r="BA250" s="659"/>
      <c r="BB250" s="702"/>
      <c r="BC250" s="606"/>
      <c r="BD250" s="606"/>
      <c r="BE250" s="606"/>
      <c r="BF250" s="607"/>
    </row>
    <row r="251" spans="2:58" ht="20.25" customHeight="1" x14ac:dyDescent="0.15">
      <c r="B251" s="686">
        <f>B248+1</f>
        <v>78</v>
      </c>
      <c r="C251" s="706"/>
      <c r="D251" s="707"/>
      <c r="E251" s="708"/>
      <c r="F251" s="110"/>
      <c r="G251" s="592"/>
      <c r="H251" s="595"/>
      <c r="I251" s="596"/>
      <c r="J251" s="596"/>
      <c r="K251" s="597"/>
      <c r="L251" s="599"/>
      <c r="M251" s="600"/>
      <c r="N251" s="600"/>
      <c r="O251" s="601"/>
      <c r="P251" s="608" t="s">
        <v>147</v>
      </c>
      <c r="Q251" s="609"/>
      <c r="R251" s="610"/>
      <c r="S251" s="212"/>
      <c r="T251" s="213"/>
      <c r="U251" s="213"/>
      <c r="V251" s="213"/>
      <c r="W251" s="213"/>
      <c r="X251" s="213"/>
      <c r="Y251" s="214"/>
      <c r="Z251" s="212"/>
      <c r="AA251" s="213"/>
      <c r="AB251" s="213"/>
      <c r="AC251" s="213"/>
      <c r="AD251" s="213"/>
      <c r="AE251" s="213"/>
      <c r="AF251" s="214"/>
      <c r="AG251" s="212"/>
      <c r="AH251" s="213"/>
      <c r="AI251" s="213"/>
      <c r="AJ251" s="213"/>
      <c r="AK251" s="213"/>
      <c r="AL251" s="213"/>
      <c r="AM251" s="214"/>
      <c r="AN251" s="212"/>
      <c r="AO251" s="213"/>
      <c r="AP251" s="213"/>
      <c r="AQ251" s="213"/>
      <c r="AR251" s="213"/>
      <c r="AS251" s="213"/>
      <c r="AT251" s="214"/>
      <c r="AU251" s="212"/>
      <c r="AV251" s="213"/>
      <c r="AW251" s="213"/>
      <c r="AX251" s="806"/>
      <c r="AY251" s="807"/>
      <c r="AZ251" s="808"/>
      <c r="BA251" s="809"/>
      <c r="BB251" s="641"/>
      <c r="BC251" s="600"/>
      <c r="BD251" s="600"/>
      <c r="BE251" s="600"/>
      <c r="BF251" s="601"/>
    </row>
    <row r="252" spans="2:58" ht="20.25" customHeight="1" x14ac:dyDescent="0.15">
      <c r="B252" s="686"/>
      <c r="C252" s="706"/>
      <c r="D252" s="707"/>
      <c r="E252" s="708"/>
      <c r="F252" s="102"/>
      <c r="G252" s="593"/>
      <c r="H252" s="598"/>
      <c r="I252" s="596"/>
      <c r="J252" s="596"/>
      <c r="K252" s="597"/>
      <c r="L252" s="602"/>
      <c r="M252" s="603"/>
      <c r="N252" s="603"/>
      <c r="O252" s="604"/>
      <c r="P252" s="646" t="s">
        <v>150</v>
      </c>
      <c r="Q252" s="647"/>
      <c r="R252" s="648"/>
      <c r="S252" s="215" t="str">
        <f>IF(S251="","",VLOOKUP(S251,'シフト記号表（勤務時間帯）'!$C$6:$K$35,9,FALSE))</f>
        <v/>
      </c>
      <c r="T252" s="216" t="str">
        <f>IF(T251="","",VLOOKUP(T251,'シフト記号表（勤務時間帯）'!$C$6:$K$35,9,FALSE))</f>
        <v/>
      </c>
      <c r="U252" s="216" t="str">
        <f>IF(U251="","",VLOOKUP(U251,'シフト記号表（勤務時間帯）'!$C$6:$K$35,9,FALSE))</f>
        <v/>
      </c>
      <c r="V252" s="216" t="str">
        <f>IF(V251="","",VLOOKUP(V251,'シフト記号表（勤務時間帯）'!$C$6:$K$35,9,FALSE))</f>
        <v/>
      </c>
      <c r="W252" s="216" t="str">
        <f>IF(W251="","",VLOOKUP(W251,'シフト記号表（勤務時間帯）'!$C$6:$K$35,9,FALSE))</f>
        <v/>
      </c>
      <c r="X252" s="216" t="str">
        <f>IF(X251="","",VLOOKUP(X251,'シフト記号表（勤務時間帯）'!$C$6:$K$35,9,FALSE))</f>
        <v/>
      </c>
      <c r="Y252" s="217" t="str">
        <f>IF(Y251="","",VLOOKUP(Y251,'シフト記号表（勤務時間帯）'!$C$6:$K$35,9,FALSE))</f>
        <v/>
      </c>
      <c r="Z252" s="215" t="str">
        <f>IF(Z251="","",VLOOKUP(Z251,'シフト記号表（勤務時間帯）'!$C$6:$K$35,9,FALSE))</f>
        <v/>
      </c>
      <c r="AA252" s="216" t="str">
        <f>IF(AA251="","",VLOOKUP(AA251,'シフト記号表（勤務時間帯）'!$C$6:$K$35,9,FALSE))</f>
        <v/>
      </c>
      <c r="AB252" s="216" t="str">
        <f>IF(AB251="","",VLOOKUP(AB251,'シフト記号表（勤務時間帯）'!$C$6:$K$35,9,FALSE))</f>
        <v/>
      </c>
      <c r="AC252" s="216" t="str">
        <f>IF(AC251="","",VLOOKUP(AC251,'シフト記号表（勤務時間帯）'!$C$6:$K$35,9,FALSE))</f>
        <v/>
      </c>
      <c r="AD252" s="216" t="str">
        <f>IF(AD251="","",VLOOKUP(AD251,'シフト記号表（勤務時間帯）'!$C$6:$K$35,9,FALSE))</f>
        <v/>
      </c>
      <c r="AE252" s="216" t="str">
        <f>IF(AE251="","",VLOOKUP(AE251,'シフト記号表（勤務時間帯）'!$C$6:$K$35,9,FALSE))</f>
        <v/>
      </c>
      <c r="AF252" s="217" t="str">
        <f>IF(AF251="","",VLOOKUP(AF251,'シフト記号表（勤務時間帯）'!$C$6:$K$35,9,FALSE))</f>
        <v/>
      </c>
      <c r="AG252" s="215" t="str">
        <f>IF(AG251="","",VLOOKUP(AG251,'シフト記号表（勤務時間帯）'!$C$6:$K$35,9,FALSE))</f>
        <v/>
      </c>
      <c r="AH252" s="216" t="str">
        <f>IF(AH251="","",VLOOKUP(AH251,'シフト記号表（勤務時間帯）'!$C$6:$K$35,9,FALSE))</f>
        <v/>
      </c>
      <c r="AI252" s="216" t="str">
        <f>IF(AI251="","",VLOOKUP(AI251,'シフト記号表（勤務時間帯）'!$C$6:$K$35,9,FALSE))</f>
        <v/>
      </c>
      <c r="AJ252" s="216" t="str">
        <f>IF(AJ251="","",VLOOKUP(AJ251,'シフト記号表（勤務時間帯）'!$C$6:$K$35,9,FALSE))</f>
        <v/>
      </c>
      <c r="AK252" s="216" t="str">
        <f>IF(AK251="","",VLOOKUP(AK251,'シフト記号表（勤務時間帯）'!$C$6:$K$35,9,FALSE))</f>
        <v/>
      </c>
      <c r="AL252" s="216" t="str">
        <f>IF(AL251="","",VLOOKUP(AL251,'シフト記号表（勤務時間帯）'!$C$6:$K$35,9,FALSE))</f>
        <v/>
      </c>
      <c r="AM252" s="217" t="str">
        <f>IF(AM251="","",VLOOKUP(AM251,'シフト記号表（勤務時間帯）'!$C$6:$K$35,9,FALSE))</f>
        <v/>
      </c>
      <c r="AN252" s="215" t="str">
        <f>IF(AN251="","",VLOOKUP(AN251,'シフト記号表（勤務時間帯）'!$C$6:$K$35,9,FALSE))</f>
        <v/>
      </c>
      <c r="AO252" s="216" t="str">
        <f>IF(AO251="","",VLOOKUP(AO251,'シフト記号表（勤務時間帯）'!$C$6:$K$35,9,FALSE))</f>
        <v/>
      </c>
      <c r="AP252" s="216" t="str">
        <f>IF(AP251="","",VLOOKUP(AP251,'シフト記号表（勤務時間帯）'!$C$6:$K$35,9,FALSE))</f>
        <v/>
      </c>
      <c r="AQ252" s="216" t="str">
        <f>IF(AQ251="","",VLOOKUP(AQ251,'シフト記号表（勤務時間帯）'!$C$6:$K$35,9,FALSE))</f>
        <v/>
      </c>
      <c r="AR252" s="216" t="str">
        <f>IF(AR251="","",VLOOKUP(AR251,'シフト記号表（勤務時間帯）'!$C$6:$K$35,9,FALSE))</f>
        <v/>
      </c>
      <c r="AS252" s="216" t="str">
        <f>IF(AS251="","",VLOOKUP(AS251,'シフト記号表（勤務時間帯）'!$C$6:$K$35,9,FALSE))</f>
        <v/>
      </c>
      <c r="AT252" s="217" t="str">
        <f>IF(AT251="","",VLOOKUP(AT251,'シフト記号表（勤務時間帯）'!$C$6:$K$35,9,FALSE))</f>
        <v/>
      </c>
      <c r="AU252" s="215" t="str">
        <f>IF(AU251="","",VLOOKUP(AU251,'シフト記号表（勤務時間帯）'!$C$6:$K$35,9,FALSE))</f>
        <v/>
      </c>
      <c r="AV252" s="216" t="str">
        <f>IF(AV251="","",VLOOKUP(AV251,'シフト記号表（勤務時間帯）'!$C$6:$K$35,9,FALSE))</f>
        <v/>
      </c>
      <c r="AW252" s="216" t="str">
        <f>IF(AW251="","",VLOOKUP(AW251,'シフト記号表（勤務時間帯）'!$C$6:$K$35,9,FALSE))</f>
        <v/>
      </c>
      <c r="AX252" s="649">
        <f>IF($BB$3="４週",SUM(S252:AT252),IF($BB$3="暦月",SUM(S252:AW252),""))</f>
        <v>0</v>
      </c>
      <c r="AY252" s="650"/>
      <c r="AZ252" s="651">
        <f>IF($BB$3="４週",AX252/4,IF($BB$3="暦月",'勤務表（職員14～100名用）'!AX252/('勤務表（職員14～100名用）'!#REF!/7),""))</f>
        <v>0</v>
      </c>
      <c r="BA252" s="652"/>
      <c r="BB252" s="642"/>
      <c r="BC252" s="603"/>
      <c r="BD252" s="603"/>
      <c r="BE252" s="603"/>
      <c r="BF252" s="604"/>
    </row>
    <row r="253" spans="2:58" ht="20.25" customHeight="1" x14ac:dyDescent="0.15">
      <c r="B253" s="686"/>
      <c r="C253" s="709"/>
      <c r="D253" s="710"/>
      <c r="E253" s="711"/>
      <c r="F253" s="221">
        <f>C251</f>
        <v>0</v>
      </c>
      <c r="G253" s="594"/>
      <c r="H253" s="598"/>
      <c r="I253" s="596"/>
      <c r="J253" s="596"/>
      <c r="K253" s="597"/>
      <c r="L253" s="605"/>
      <c r="M253" s="606"/>
      <c r="N253" s="606"/>
      <c r="O253" s="607"/>
      <c r="P253" s="683" t="s">
        <v>151</v>
      </c>
      <c r="Q253" s="684"/>
      <c r="R253" s="685"/>
      <c r="S253" s="218" t="str">
        <f>IF(S251="","",VLOOKUP(S251,'シフト記号表（勤務時間帯）'!$C$6:$U$35,19,FALSE))</f>
        <v/>
      </c>
      <c r="T253" s="219" t="str">
        <f>IF(T251="","",VLOOKUP(T251,'シフト記号表（勤務時間帯）'!$C$6:$U$35,19,FALSE))</f>
        <v/>
      </c>
      <c r="U253" s="219" t="str">
        <f>IF(U251="","",VLOOKUP(U251,'シフト記号表（勤務時間帯）'!$C$6:$U$35,19,FALSE))</f>
        <v/>
      </c>
      <c r="V253" s="219" t="str">
        <f>IF(V251="","",VLOOKUP(V251,'シフト記号表（勤務時間帯）'!$C$6:$U$35,19,FALSE))</f>
        <v/>
      </c>
      <c r="W253" s="219" t="str">
        <f>IF(W251="","",VLOOKUP(W251,'シフト記号表（勤務時間帯）'!$C$6:$U$35,19,FALSE))</f>
        <v/>
      </c>
      <c r="X253" s="219" t="str">
        <f>IF(X251="","",VLOOKUP(X251,'シフト記号表（勤務時間帯）'!$C$6:$U$35,19,FALSE))</f>
        <v/>
      </c>
      <c r="Y253" s="220" t="str">
        <f>IF(Y251="","",VLOOKUP(Y251,'シフト記号表（勤務時間帯）'!$C$6:$U$35,19,FALSE))</f>
        <v/>
      </c>
      <c r="Z253" s="218" t="str">
        <f>IF(Z251="","",VLOOKUP(Z251,'シフト記号表（勤務時間帯）'!$C$6:$U$35,19,FALSE))</f>
        <v/>
      </c>
      <c r="AA253" s="219" t="str">
        <f>IF(AA251="","",VLOOKUP(AA251,'シフト記号表（勤務時間帯）'!$C$6:$U$35,19,FALSE))</f>
        <v/>
      </c>
      <c r="AB253" s="219" t="str">
        <f>IF(AB251="","",VLOOKUP(AB251,'シフト記号表（勤務時間帯）'!$C$6:$U$35,19,FALSE))</f>
        <v/>
      </c>
      <c r="AC253" s="219" t="str">
        <f>IF(AC251="","",VLOOKUP(AC251,'シフト記号表（勤務時間帯）'!$C$6:$U$35,19,FALSE))</f>
        <v/>
      </c>
      <c r="AD253" s="219" t="str">
        <f>IF(AD251="","",VLOOKUP(AD251,'シフト記号表（勤務時間帯）'!$C$6:$U$35,19,FALSE))</f>
        <v/>
      </c>
      <c r="AE253" s="219" t="str">
        <f>IF(AE251="","",VLOOKUP(AE251,'シフト記号表（勤務時間帯）'!$C$6:$U$35,19,FALSE))</f>
        <v/>
      </c>
      <c r="AF253" s="220" t="str">
        <f>IF(AF251="","",VLOOKUP(AF251,'シフト記号表（勤務時間帯）'!$C$6:$U$35,19,FALSE))</f>
        <v/>
      </c>
      <c r="AG253" s="218" t="str">
        <f>IF(AG251="","",VLOOKUP(AG251,'シフト記号表（勤務時間帯）'!$C$6:$U$35,19,FALSE))</f>
        <v/>
      </c>
      <c r="AH253" s="219" t="str">
        <f>IF(AH251="","",VLOOKUP(AH251,'シフト記号表（勤務時間帯）'!$C$6:$U$35,19,FALSE))</f>
        <v/>
      </c>
      <c r="AI253" s="219" t="str">
        <f>IF(AI251="","",VLOOKUP(AI251,'シフト記号表（勤務時間帯）'!$C$6:$U$35,19,FALSE))</f>
        <v/>
      </c>
      <c r="AJ253" s="219" t="str">
        <f>IF(AJ251="","",VLOOKUP(AJ251,'シフト記号表（勤務時間帯）'!$C$6:$U$35,19,FALSE))</f>
        <v/>
      </c>
      <c r="AK253" s="219" t="str">
        <f>IF(AK251="","",VLOOKUP(AK251,'シフト記号表（勤務時間帯）'!$C$6:$U$35,19,FALSE))</f>
        <v/>
      </c>
      <c r="AL253" s="219" t="str">
        <f>IF(AL251="","",VLOOKUP(AL251,'シフト記号表（勤務時間帯）'!$C$6:$U$35,19,FALSE))</f>
        <v/>
      </c>
      <c r="AM253" s="220" t="str">
        <f>IF(AM251="","",VLOOKUP(AM251,'シフト記号表（勤務時間帯）'!$C$6:$U$35,19,FALSE))</f>
        <v/>
      </c>
      <c r="AN253" s="218" t="str">
        <f>IF(AN251="","",VLOOKUP(AN251,'シフト記号表（勤務時間帯）'!$C$6:$U$35,19,FALSE))</f>
        <v/>
      </c>
      <c r="AO253" s="219" t="str">
        <f>IF(AO251="","",VLOOKUP(AO251,'シフト記号表（勤務時間帯）'!$C$6:$U$35,19,FALSE))</f>
        <v/>
      </c>
      <c r="AP253" s="219" t="str">
        <f>IF(AP251="","",VLOOKUP(AP251,'シフト記号表（勤務時間帯）'!$C$6:$U$35,19,FALSE))</f>
        <v/>
      </c>
      <c r="AQ253" s="219" t="str">
        <f>IF(AQ251="","",VLOOKUP(AQ251,'シフト記号表（勤務時間帯）'!$C$6:$U$35,19,FALSE))</f>
        <v/>
      </c>
      <c r="AR253" s="219" t="str">
        <f>IF(AR251="","",VLOOKUP(AR251,'シフト記号表（勤務時間帯）'!$C$6:$U$35,19,FALSE))</f>
        <v/>
      </c>
      <c r="AS253" s="219" t="str">
        <f>IF(AS251="","",VLOOKUP(AS251,'シフト記号表（勤務時間帯）'!$C$6:$U$35,19,FALSE))</f>
        <v/>
      </c>
      <c r="AT253" s="220" t="str">
        <f>IF(AT251="","",VLOOKUP(AT251,'シフト記号表（勤務時間帯）'!$C$6:$U$35,19,FALSE))</f>
        <v/>
      </c>
      <c r="AU253" s="218" t="str">
        <f>IF(AU251="","",VLOOKUP(AU251,'シフト記号表（勤務時間帯）'!$C$6:$U$35,19,FALSE))</f>
        <v/>
      </c>
      <c r="AV253" s="219" t="str">
        <f>IF(AV251="","",VLOOKUP(AV251,'シフト記号表（勤務時間帯）'!$C$6:$U$35,19,FALSE))</f>
        <v/>
      </c>
      <c r="AW253" s="219" t="str">
        <f>IF(AW251="","",VLOOKUP(AW251,'シフト記号表（勤務時間帯）'!$C$6:$U$35,19,FALSE))</f>
        <v/>
      </c>
      <c r="AX253" s="656">
        <f>IF($BB$3="４週",SUM(S253:AT253),IF($BB$3="暦月",SUM(S253:AW253),""))</f>
        <v>0</v>
      </c>
      <c r="AY253" s="657"/>
      <c r="AZ253" s="658">
        <f>IF($BB$3="４週",AX253/4,IF($BB$3="暦月",'勤務表（職員14～100名用）'!AX253/('勤務表（職員14～100名用）'!#REF!/7),""))</f>
        <v>0</v>
      </c>
      <c r="BA253" s="659"/>
      <c r="BB253" s="702"/>
      <c r="BC253" s="606"/>
      <c r="BD253" s="606"/>
      <c r="BE253" s="606"/>
      <c r="BF253" s="607"/>
    </row>
    <row r="254" spans="2:58" ht="20.25" customHeight="1" x14ac:dyDescent="0.15">
      <c r="B254" s="686">
        <f>B251+1</f>
        <v>79</v>
      </c>
      <c r="C254" s="706"/>
      <c r="D254" s="707"/>
      <c r="E254" s="708"/>
      <c r="F254" s="110"/>
      <c r="G254" s="592"/>
      <c r="H254" s="595"/>
      <c r="I254" s="596"/>
      <c r="J254" s="596"/>
      <c r="K254" s="597"/>
      <c r="L254" s="599"/>
      <c r="M254" s="600"/>
      <c r="N254" s="600"/>
      <c r="O254" s="601"/>
      <c r="P254" s="608" t="s">
        <v>147</v>
      </c>
      <c r="Q254" s="609"/>
      <c r="R254" s="610"/>
      <c r="S254" s="212"/>
      <c r="T254" s="213"/>
      <c r="U254" s="213"/>
      <c r="V254" s="213"/>
      <c r="W254" s="213"/>
      <c r="X254" s="213"/>
      <c r="Y254" s="214"/>
      <c r="Z254" s="212"/>
      <c r="AA254" s="213"/>
      <c r="AB254" s="213"/>
      <c r="AC254" s="213"/>
      <c r="AD254" s="213"/>
      <c r="AE254" s="213"/>
      <c r="AF254" s="214"/>
      <c r="AG254" s="212"/>
      <c r="AH254" s="213"/>
      <c r="AI254" s="213"/>
      <c r="AJ254" s="213"/>
      <c r="AK254" s="213"/>
      <c r="AL254" s="213"/>
      <c r="AM254" s="214"/>
      <c r="AN254" s="212"/>
      <c r="AO254" s="213"/>
      <c r="AP254" s="213"/>
      <c r="AQ254" s="213"/>
      <c r="AR254" s="213"/>
      <c r="AS254" s="213"/>
      <c r="AT254" s="214"/>
      <c r="AU254" s="212"/>
      <c r="AV254" s="213"/>
      <c r="AW254" s="213"/>
      <c r="AX254" s="806"/>
      <c r="AY254" s="807"/>
      <c r="AZ254" s="808"/>
      <c r="BA254" s="809"/>
      <c r="BB254" s="641"/>
      <c r="BC254" s="600"/>
      <c r="BD254" s="600"/>
      <c r="BE254" s="600"/>
      <c r="BF254" s="601"/>
    </row>
    <row r="255" spans="2:58" ht="20.25" customHeight="1" x14ac:dyDescent="0.15">
      <c r="B255" s="686"/>
      <c r="C255" s="706"/>
      <c r="D255" s="707"/>
      <c r="E255" s="708"/>
      <c r="F255" s="102"/>
      <c r="G255" s="593"/>
      <c r="H255" s="598"/>
      <c r="I255" s="596"/>
      <c r="J255" s="596"/>
      <c r="K255" s="597"/>
      <c r="L255" s="602"/>
      <c r="M255" s="603"/>
      <c r="N255" s="603"/>
      <c r="O255" s="604"/>
      <c r="P255" s="646" t="s">
        <v>150</v>
      </c>
      <c r="Q255" s="647"/>
      <c r="R255" s="648"/>
      <c r="S255" s="215" t="str">
        <f>IF(S254="","",VLOOKUP(S254,'シフト記号表（勤務時間帯）'!$C$6:$K$35,9,FALSE))</f>
        <v/>
      </c>
      <c r="T255" s="216" t="str">
        <f>IF(T254="","",VLOOKUP(T254,'シフト記号表（勤務時間帯）'!$C$6:$K$35,9,FALSE))</f>
        <v/>
      </c>
      <c r="U255" s="216" t="str">
        <f>IF(U254="","",VLOOKUP(U254,'シフト記号表（勤務時間帯）'!$C$6:$K$35,9,FALSE))</f>
        <v/>
      </c>
      <c r="V255" s="216" t="str">
        <f>IF(V254="","",VLOOKUP(V254,'シフト記号表（勤務時間帯）'!$C$6:$K$35,9,FALSE))</f>
        <v/>
      </c>
      <c r="W255" s="216" t="str">
        <f>IF(W254="","",VLOOKUP(W254,'シフト記号表（勤務時間帯）'!$C$6:$K$35,9,FALSE))</f>
        <v/>
      </c>
      <c r="X255" s="216" t="str">
        <f>IF(X254="","",VLOOKUP(X254,'シフト記号表（勤務時間帯）'!$C$6:$K$35,9,FALSE))</f>
        <v/>
      </c>
      <c r="Y255" s="217" t="str">
        <f>IF(Y254="","",VLOOKUP(Y254,'シフト記号表（勤務時間帯）'!$C$6:$K$35,9,FALSE))</f>
        <v/>
      </c>
      <c r="Z255" s="215" t="str">
        <f>IF(Z254="","",VLOOKUP(Z254,'シフト記号表（勤務時間帯）'!$C$6:$K$35,9,FALSE))</f>
        <v/>
      </c>
      <c r="AA255" s="216" t="str">
        <f>IF(AA254="","",VLOOKUP(AA254,'シフト記号表（勤務時間帯）'!$C$6:$K$35,9,FALSE))</f>
        <v/>
      </c>
      <c r="AB255" s="216" t="str">
        <f>IF(AB254="","",VLOOKUP(AB254,'シフト記号表（勤務時間帯）'!$C$6:$K$35,9,FALSE))</f>
        <v/>
      </c>
      <c r="AC255" s="216" t="str">
        <f>IF(AC254="","",VLOOKUP(AC254,'シフト記号表（勤務時間帯）'!$C$6:$K$35,9,FALSE))</f>
        <v/>
      </c>
      <c r="AD255" s="216" t="str">
        <f>IF(AD254="","",VLOOKUP(AD254,'シフト記号表（勤務時間帯）'!$C$6:$K$35,9,FALSE))</f>
        <v/>
      </c>
      <c r="AE255" s="216" t="str">
        <f>IF(AE254="","",VLOOKUP(AE254,'シフト記号表（勤務時間帯）'!$C$6:$K$35,9,FALSE))</f>
        <v/>
      </c>
      <c r="AF255" s="217" t="str">
        <f>IF(AF254="","",VLOOKUP(AF254,'シフト記号表（勤務時間帯）'!$C$6:$K$35,9,FALSE))</f>
        <v/>
      </c>
      <c r="AG255" s="215" t="str">
        <f>IF(AG254="","",VLOOKUP(AG254,'シフト記号表（勤務時間帯）'!$C$6:$K$35,9,FALSE))</f>
        <v/>
      </c>
      <c r="AH255" s="216" t="str">
        <f>IF(AH254="","",VLOOKUP(AH254,'シフト記号表（勤務時間帯）'!$C$6:$K$35,9,FALSE))</f>
        <v/>
      </c>
      <c r="AI255" s="216" t="str">
        <f>IF(AI254="","",VLOOKUP(AI254,'シフト記号表（勤務時間帯）'!$C$6:$K$35,9,FALSE))</f>
        <v/>
      </c>
      <c r="AJ255" s="216" t="str">
        <f>IF(AJ254="","",VLOOKUP(AJ254,'シフト記号表（勤務時間帯）'!$C$6:$K$35,9,FALSE))</f>
        <v/>
      </c>
      <c r="AK255" s="216" t="str">
        <f>IF(AK254="","",VLOOKUP(AK254,'シフト記号表（勤務時間帯）'!$C$6:$K$35,9,FALSE))</f>
        <v/>
      </c>
      <c r="AL255" s="216" t="str">
        <f>IF(AL254="","",VLOOKUP(AL254,'シフト記号表（勤務時間帯）'!$C$6:$K$35,9,FALSE))</f>
        <v/>
      </c>
      <c r="AM255" s="217" t="str">
        <f>IF(AM254="","",VLOOKUP(AM254,'シフト記号表（勤務時間帯）'!$C$6:$K$35,9,FALSE))</f>
        <v/>
      </c>
      <c r="AN255" s="215" t="str">
        <f>IF(AN254="","",VLOOKUP(AN254,'シフト記号表（勤務時間帯）'!$C$6:$K$35,9,FALSE))</f>
        <v/>
      </c>
      <c r="AO255" s="216" t="str">
        <f>IF(AO254="","",VLOOKUP(AO254,'シフト記号表（勤務時間帯）'!$C$6:$K$35,9,FALSE))</f>
        <v/>
      </c>
      <c r="AP255" s="216" t="str">
        <f>IF(AP254="","",VLOOKUP(AP254,'シフト記号表（勤務時間帯）'!$C$6:$K$35,9,FALSE))</f>
        <v/>
      </c>
      <c r="AQ255" s="216" t="str">
        <f>IF(AQ254="","",VLOOKUP(AQ254,'シフト記号表（勤務時間帯）'!$C$6:$K$35,9,FALSE))</f>
        <v/>
      </c>
      <c r="AR255" s="216" t="str">
        <f>IF(AR254="","",VLOOKUP(AR254,'シフト記号表（勤務時間帯）'!$C$6:$K$35,9,FALSE))</f>
        <v/>
      </c>
      <c r="AS255" s="216" t="str">
        <f>IF(AS254="","",VLOOKUP(AS254,'シフト記号表（勤務時間帯）'!$C$6:$K$35,9,FALSE))</f>
        <v/>
      </c>
      <c r="AT255" s="217" t="str">
        <f>IF(AT254="","",VLOOKUP(AT254,'シフト記号表（勤務時間帯）'!$C$6:$K$35,9,FALSE))</f>
        <v/>
      </c>
      <c r="AU255" s="215" t="str">
        <f>IF(AU254="","",VLOOKUP(AU254,'シフト記号表（勤務時間帯）'!$C$6:$K$35,9,FALSE))</f>
        <v/>
      </c>
      <c r="AV255" s="216" t="str">
        <f>IF(AV254="","",VLOOKUP(AV254,'シフト記号表（勤務時間帯）'!$C$6:$K$35,9,FALSE))</f>
        <v/>
      </c>
      <c r="AW255" s="216" t="str">
        <f>IF(AW254="","",VLOOKUP(AW254,'シフト記号表（勤務時間帯）'!$C$6:$K$35,9,FALSE))</f>
        <v/>
      </c>
      <c r="AX255" s="649">
        <f>IF($BB$3="４週",SUM(S255:AT255),IF($BB$3="暦月",SUM(S255:AW255),""))</f>
        <v>0</v>
      </c>
      <c r="AY255" s="650"/>
      <c r="AZ255" s="651">
        <f>IF($BB$3="４週",AX255/4,IF($BB$3="暦月",'勤務表（職員14～100名用）'!AX255/('勤務表（職員14～100名用）'!#REF!/7),""))</f>
        <v>0</v>
      </c>
      <c r="BA255" s="652"/>
      <c r="BB255" s="642"/>
      <c r="BC255" s="603"/>
      <c r="BD255" s="603"/>
      <c r="BE255" s="603"/>
      <c r="BF255" s="604"/>
    </row>
    <row r="256" spans="2:58" ht="20.25" customHeight="1" x14ac:dyDescent="0.15">
      <c r="B256" s="686"/>
      <c r="C256" s="709"/>
      <c r="D256" s="710"/>
      <c r="E256" s="711"/>
      <c r="F256" s="221">
        <f>C254</f>
        <v>0</v>
      </c>
      <c r="G256" s="594"/>
      <c r="H256" s="598"/>
      <c r="I256" s="596"/>
      <c r="J256" s="596"/>
      <c r="K256" s="597"/>
      <c r="L256" s="605"/>
      <c r="M256" s="606"/>
      <c r="N256" s="606"/>
      <c r="O256" s="607"/>
      <c r="P256" s="683" t="s">
        <v>151</v>
      </c>
      <c r="Q256" s="684"/>
      <c r="R256" s="685"/>
      <c r="S256" s="218" t="str">
        <f>IF(S254="","",VLOOKUP(S254,'シフト記号表（勤務時間帯）'!$C$6:$U$35,19,FALSE))</f>
        <v/>
      </c>
      <c r="T256" s="219" t="str">
        <f>IF(T254="","",VLOOKUP(T254,'シフト記号表（勤務時間帯）'!$C$6:$U$35,19,FALSE))</f>
        <v/>
      </c>
      <c r="U256" s="219" t="str">
        <f>IF(U254="","",VLOOKUP(U254,'シフト記号表（勤務時間帯）'!$C$6:$U$35,19,FALSE))</f>
        <v/>
      </c>
      <c r="V256" s="219" t="str">
        <f>IF(V254="","",VLOOKUP(V254,'シフト記号表（勤務時間帯）'!$C$6:$U$35,19,FALSE))</f>
        <v/>
      </c>
      <c r="W256" s="219" t="str">
        <f>IF(W254="","",VLOOKUP(W254,'シフト記号表（勤務時間帯）'!$C$6:$U$35,19,FALSE))</f>
        <v/>
      </c>
      <c r="X256" s="219" t="str">
        <f>IF(X254="","",VLOOKUP(X254,'シフト記号表（勤務時間帯）'!$C$6:$U$35,19,FALSE))</f>
        <v/>
      </c>
      <c r="Y256" s="220" t="str">
        <f>IF(Y254="","",VLOOKUP(Y254,'シフト記号表（勤務時間帯）'!$C$6:$U$35,19,FALSE))</f>
        <v/>
      </c>
      <c r="Z256" s="218" t="str">
        <f>IF(Z254="","",VLOOKUP(Z254,'シフト記号表（勤務時間帯）'!$C$6:$U$35,19,FALSE))</f>
        <v/>
      </c>
      <c r="AA256" s="219" t="str">
        <f>IF(AA254="","",VLOOKUP(AA254,'シフト記号表（勤務時間帯）'!$C$6:$U$35,19,FALSE))</f>
        <v/>
      </c>
      <c r="AB256" s="219" t="str">
        <f>IF(AB254="","",VLOOKUP(AB254,'シフト記号表（勤務時間帯）'!$C$6:$U$35,19,FALSE))</f>
        <v/>
      </c>
      <c r="AC256" s="219" t="str">
        <f>IF(AC254="","",VLOOKUP(AC254,'シフト記号表（勤務時間帯）'!$C$6:$U$35,19,FALSE))</f>
        <v/>
      </c>
      <c r="AD256" s="219" t="str">
        <f>IF(AD254="","",VLOOKUP(AD254,'シフト記号表（勤務時間帯）'!$C$6:$U$35,19,FALSE))</f>
        <v/>
      </c>
      <c r="AE256" s="219" t="str">
        <f>IF(AE254="","",VLOOKUP(AE254,'シフト記号表（勤務時間帯）'!$C$6:$U$35,19,FALSE))</f>
        <v/>
      </c>
      <c r="AF256" s="220" t="str">
        <f>IF(AF254="","",VLOOKUP(AF254,'シフト記号表（勤務時間帯）'!$C$6:$U$35,19,FALSE))</f>
        <v/>
      </c>
      <c r="AG256" s="218" t="str">
        <f>IF(AG254="","",VLOOKUP(AG254,'シフト記号表（勤務時間帯）'!$C$6:$U$35,19,FALSE))</f>
        <v/>
      </c>
      <c r="AH256" s="219" t="str">
        <f>IF(AH254="","",VLOOKUP(AH254,'シフト記号表（勤務時間帯）'!$C$6:$U$35,19,FALSE))</f>
        <v/>
      </c>
      <c r="AI256" s="219" t="str">
        <f>IF(AI254="","",VLOOKUP(AI254,'シフト記号表（勤務時間帯）'!$C$6:$U$35,19,FALSE))</f>
        <v/>
      </c>
      <c r="AJ256" s="219" t="str">
        <f>IF(AJ254="","",VLOOKUP(AJ254,'シフト記号表（勤務時間帯）'!$C$6:$U$35,19,FALSE))</f>
        <v/>
      </c>
      <c r="AK256" s="219" t="str">
        <f>IF(AK254="","",VLOOKUP(AK254,'シフト記号表（勤務時間帯）'!$C$6:$U$35,19,FALSE))</f>
        <v/>
      </c>
      <c r="AL256" s="219" t="str">
        <f>IF(AL254="","",VLOOKUP(AL254,'シフト記号表（勤務時間帯）'!$C$6:$U$35,19,FALSE))</f>
        <v/>
      </c>
      <c r="AM256" s="220" t="str">
        <f>IF(AM254="","",VLOOKUP(AM254,'シフト記号表（勤務時間帯）'!$C$6:$U$35,19,FALSE))</f>
        <v/>
      </c>
      <c r="AN256" s="218" t="str">
        <f>IF(AN254="","",VLOOKUP(AN254,'シフト記号表（勤務時間帯）'!$C$6:$U$35,19,FALSE))</f>
        <v/>
      </c>
      <c r="AO256" s="219" t="str">
        <f>IF(AO254="","",VLOOKUP(AO254,'シフト記号表（勤務時間帯）'!$C$6:$U$35,19,FALSE))</f>
        <v/>
      </c>
      <c r="AP256" s="219" t="str">
        <f>IF(AP254="","",VLOOKUP(AP254,'シフト記号表（勤務時間帯）'!$C$6:$U$35,19,FALSE))</f>
        <v/>
      </c>
      <c r="AQ256" s="219" t="str">
        <f>IF(AQ254="","",VLOOKUP(AQ254,'シフト記号表（勤務時間帯）'!$C$6:$U$35,19,FALSE))</f>
        <v/>
      </c>
      <c r="AR256" s="219" t="str">
        <f>IF(AR254="","",VLOOKUP(AR254,'シフト記号表（勤務時間帯）'!$C$6:$U$35,19,FALSE))</f>
        <v/>
      </c>
      <c r="AS256" s="219" t="str">
        <f>IF(AS254="","",VLOOKUP(AS254,'シフト記号表（勤務時間帯）'!$C$6:$U$35,19,FALSE))</f>
        <v/>
      </c>
      <c r="AT256" s="220" t="str">
        <f>IF(AT254="","",VLOOKUP(AT254,'シフト記号表（勤務時間帯）'!$C$6:$U$35,19,FALSE))</f>
        <v/>
      </c>
      <c r="AU256" s="218" t="str">
        <f>IF(AU254="","",VLOOKUP(AU254,'シフト記号表（勤務時間帯）'!$C$6:$U$35,19,FALSE))</f>
        <v/>
      </c>
      <c r="AV256" s="219" t="str">
        <f>IF(AV254="","",VLOOKUP(AV254,'シフト記号表（勤務時間帯）'!$C$6:$U$35,19,FALSE))</f>
        <v/>
      </c>
      <c r="AW256" s="219" t="str">
        <f>IF(AW254="","",VLOOKUP(AW254,'シフト記号表（勤務時間帯）'!$C$6:$U$35,19,FALSE))</f>
        <v/>
      </c>
      <c r="AX256" s="656">
        <f>IF($BB$3="４週",SUM(S256:AT256),IF($BB$3="暦月",SUM(S256:AW256),""))</f>
        <v>0</v>
      </c>
      <c r="AY256" s="657"/>
      <c r="AZ256" s="658">
        <f>IF($BB$3="４週",AX256/4,IF($BB$3="暦月",'勤務表（職員14～100名用）'!AX256/('勤務表（職員14～100名用）'!#REF!/7),""))</f>
        <v>0</v>
      </c>
      <c r="BA256" s="659"/>
      <c r="BB256" s="702"/>
      <c r="BC256" s="606"/>
      <c r="BD256" s="606"/>
      <c r="BE256" s="606"/>
      <c r="BF256" s="607"/>
    </row>
    <row r="257" spans="2:58" ht="20.25" customHeight="1" x14ac:dyDescent="0.15">
      <c r="B257" s="686">
        <f>B254+1</f>
        <v>80</v>
      </c>
      <c r="C257" s="706"/>
      <c r="D257" s="707"/>
      <c r="E257" s="708"/>
      <c r="F257" s="110"/>
      <c r="G257" s="592"/>
      <c r="H257" s="595"/>
      <c r="I257" s="596"/>
      <c r="J257" s="596"/>
      <c r="K257" s="597"/>
      <c r="L257" s="599"/>
      <c r="M257" s="600"/>
      <c r="N257" s="600"/>
      <c r="O257" s="601"/>
      <c r="P257" s="608" t="s">
        <v>147</v>
      </c>
      <c r="Q257" s="609"/>
      <c r="R257" s="610"/>
      <c r="S257" s="212"/>
      <c r="T257" s="213"/>
      <c r="U257" s="213"/>
      <c r="V257" s="213"/>
      <c r="W257" s="213"/>
      <c r="X257" s="213"/>
      <c r="Y257" s="214"/>
      <c r="Z257" s="212"/>
      <c r="AA257" s="213"/>
      <c r="AB257" s="213"/>
      <c r="AC257" s="213"/>
      <c r="AD257" s="213"/>
      <c r="AE257" s="213"/>
      <c r="AF257" s="214"/>
      <c r="AG257" s="212"/>
      <c r="AH257" s="213"/>
      <c r="AI257" s="213"/>
      <c r="AJ257" s="213"/>
      <c r="AK257" s="213"/>
      <c r="AL257" s="213"/>
      <c r="AM257" s="214"/>
      <c r="AN257" s="212"/>
      <c r="AO257" s="213"/>
      <c r="AP257" s="213"/>
      <c r="AQ257" s="213"/>
      <c r="AR257" s="213"/>
      <c r="AS257" s="213"/>
      <c r="AT257" s="214"/>
      <c r="AU257" s="212"/>
      <c r="AV257" s="213"/>
      <c r="AW257" s="213"/>
      <c r="AX257" s="806"/>
      <c r="AY257" s="807"/>
      <c r="AZ257" s="808"/>
      <c r="BA257" s="809"/>
      <c r="BB257" s="641"/>
      <c r="BC257" s="600"/>
      <c r="BD257" s="600"/>
      <c r="BE257" s="600"/>
      <c r="BF257" s="601"/>
    </row>
    <row r="258" spans="2:58" ht="20.25" customHeight="1" x14ac:dyDescent="0.15">
      <c r="B258" s="686"/>
      <c r="C258" s="706"/>
      <c r="D258" s="707"/>
      <c r="E258" s="708"/>
      <c r="F258" s="102"/>
      <c r="G258" s="593"/>
      <c r="H258" s="598"/>
      <c r="I258" s="596"/>
      <c r="J258" s="596"/>
      <c r="K258" s="597"/>
      <c r="L258" s="602"/>
      <c r="M258" s="603"/>
      <c r="N258" s="603"/>
      <c r="O258" s="604"/>
      <c r="P258" s="646" t="s">
        <v>150</v>
      </c>
      <c r="Q258" s="647"/>
      <c r="R258" s="648"/>
      <c r="S258" s="215" t="str">
        <f>IF(S257="","",VLOOKUP(S257,'シフト記号表（勤務時間帯）'!$C$6:$K$35,9,FALSE))</f>
        <v/>
      </c>
      <c r="T258" s="216" t="str">
        <f>IF(T257="","",VLOOKUP(T257,'シフト記号表（勤務時間帯）'!$C$6:$K$35,9,FALSE))</f>
        <v/>
      </c>
      <c r="U258" s="216" t="str">
        <f>IF(U257="","",VLOOKUP(U257,'シフト記号表（勤務時間帯）'!$C$6:$K$35,9,FALSE))</f>
        <v/>
      </c>
      <c r="V258" s="216" t="str">
        <f>IF(V257="","",VLOOKUP(V257,'シフト記号表（勤務時間帯）'!$C$6:$K$35,9,FALSE))</f>
        <v/>
      </c>
      <c r="W258" s="216" t="str">
        <f>IF(W257="","",VLOOKUP(W257,'シフト記号表（勤務時間帯）'!$C$6:$K$35,9,FALSE))</f>
        <v/>
      </c>
      <c r="X258" s="216" t="str">
        <f>IF(X257="","",VLOOKUP(X257,'シフト記号表（勤務時間帯）'!$C$6:$K$35,9,FALSE))</f>
        <v/>
      </c>
      <c r="Y258" s="217" t="str">
        <f>IF(Y257="","",VLOOKUP(Y257,'シフト記号表（勤務時間帯）'!$C$6:$K$35,9,FALSE))</f>
        <v/>
      </c>
      <c r="Z258" s="215" t="str">
        <f>IF(Z257="","",VLOOKUP(Z257,'シフト記号表（勤務時間帯）'!$C$6:$K$35,9,FALSE))</f>
        <v/>
      </c>
      <c r="AA258" s="216" t="str">
        <f>IF(AA257="","",VLOOKUP(AA257,'シフト記号表（勤務時間帯）'!$C$6:$K$35,9,FALSE))</f>
        <v/>
      </c>
      <c r="AB258" s="216" t="str">
        <f>IF(AB257="","",VLOOKUP(AB257,'シフト記号表（勤務時間帯）'!$C$6:$K$35,9,FALSE))</f>
        <v/>
      </c>
      <c r="AC258" s="216" t="str">
        <f>IF(AC257="","",VLOOKUP(AC257,'シフト記号表（勤務時間帯）'!$C$6:$K$35,9,FALSE))</f>
        <v/>
      </c>
      <c r="AD258" s="216" t="str">
        <f>IF(AD257="","",VLOOKUP(AD257,'シフト記号表（勤務時間帯）'!$C$6:$K$35,9,FALSE))</f>
        <v/>
      </c>
      <c r="AE258" s="216" t="str">
        <f>IF(AE257="","",VLOOKUP(AE257,'シフト記号表（勤務時間帯）'!$C$6:$K$35,9,FALSE))</f>
        <v/>
      </c>
      <c r="AF258" s="217" t="str">
        <f>IF(AF257="","",VLOOKUP(AF257,'シフト記号表（勤務時間帯）'!$C$6:$K$35,9,FALSE))</f>
        <v/>
      </c>
      <c r="AG258" s="215" t="str">
        <f>IF(AG257="","",VLOOKUP(AG257,'シフト記号表（勤務時間帯）'!$C$6:$K$35,9,FALSE))</f>
        <v/>
      </c>
      <c r="AH258" s="216" t="str">
        <f>IF(AH257="","",VLOOKUP(AH257,'シフト記号表（勤務時間帯）'!$C$6:$K$35,9,FALSE))</f>
        <v/>
      </c>
      <c r="AI258" s="216" t="str">
        <f>IF(AI257="","",VLOOKUP(AI257,'シフト記号表（勤務時間帯）'!$C$6:$K$35,9,FALSE))</f>
        <v/>
      </c>
      <c r="AJ258" s="216" t="str">
        <f>IF(AJ257="","",VLOOKUP(AJ257,'シフト記号表（勤務時間帯）'!$C$6:$K$35,9,FALSE))</f>
        <v/>
      </c>
      <c r="AK258" s="216" t="str">
        <f>IF(AK257="","",VLOOKUP(AK257,'シフト記号表（勤務時間帯）'!$C$6:$K$35,9,FALSE))</f>
        <v/>
      </c>
      <c r="AL258" s="216" t="str">
        <f>IF(AL257="","",VLOOKUP(AL257,'シフト記号表（勤務時間帯）'!$C$6:$K$35,9,FALSE))</f>
        <v/>
      </c>
      <c r="AM258" s="217" t="str">
        <f>IF(AM257="","",VLOOKUP(AM257,'シフト記号表（勤務時間帯）'!$C$6:$K$35,9,FALSE))</f>
        <v/>
      </c>
      <c r="AN258" s="215" t="str">
        <f>IF(AN257="","",VLOOKUP(AN257,'シフト記号表（勤務時間帯）'!$C$6:$K$35,9,FALSE))</f>
        <v/>
      </c>
      <c r="AO258" s="216" t="str">
        <f>IF(AO257="","",VLOOKUP(AO257,'シフト記号表（勤務時間帯）'!$C$6:$K$35,9,FALSE))</f>
        <v/>
      </c>
      <c r="AP258" s="216" t="str">
        <f>IF(AP257="","",VLOOKUP(AP257,'シフト記号表（勤務時間帯）'!$C$6:$K$35,9,FALSE))</f>
        <v/>
      </c>
      <c r="AQ258" s="216" t="str">
        <f>IF(AQ257="","",VLOOKUP(AQ257,'シフト記号表（勤務時間帯）'!$C$6:$K$35,9,FALSE))</f>
        <v/>
      </c>
      <c r="AR258" s="216" t="str">
        <f>IF(AR257="","",VLOOKUP(AR257,'シフト記号表（勤務時間帯）'!$C$6:$K$35,9,FALSE))</f>
        <v/>
      </c>
      <c r="AS258" s="216" t="str">
        <f>IF(AS257="","",VLOOKUP(AS257,'シフト記号表（勤務時間帯）'!$C$6:$K$35,9,FALSE))</f>
        <v/>
      </c>
      <c r="AT258" s="217" t="str">
        <f>IF(AT257="","",VLOOKUP(AT257,'シフト記号表（勤務時間帯）'!$C$6:$K$35,9,FALSE))</f>
        <v/>
      </c>
      <c r="AU258" s="215" t="str">
        <f>IF(AU257="","",VLOOKUP(AU257,'シフト記号表（勤務時間帯）'!$C$6:$K$35,9,FALSE))</f>
        <v/>
      </c>
      <c r="AV258" s="216" t="str">
        <f>IF(AV257="","",VLOOKUP(AV257,'シフト記号表（勤務時間帯）'!$C$6:$K$35,9,FALSE))</f>
        <v/>
      </c>
      <c r="AW258" s="216" t="str">
        <f>IF(AW257="","",VLOOKUP(AW257,'シフト記号表（勤務時間帯）'!$C$6:$K$35,9,FALSE))</f>
        <v/>
      </c>
      <c r="AX258" s="649">
        <f>IF($BB$3="４週",SUM(S258:AT258),IF($BB$3="暦月",SUM(S258:AW258),""))</f>
        <v>0</v>
      </c>
      <c r="AY258" s="650"/>
      <c r="AZ258" s="651">
        <f>IF($BB$3="４週",AX258/4,IF($BB$3="暦月",'勤務表（職員14～100名用）'!AX258/('勤務表（職員14～100名用）'!#REF!/7),""))</f>
        <v>0</v>
      </c>
      <c r="BA258" s="652"/>
      <c r="BB258" s="642"/>
      <c r="BC258" s="603"/>
      <c r="BD258" s="603"/>
      <c r="BE258" s="603"/>
      <c r="BF258" s="604"/>
    </row>
    <row r="259" spans="2:58" ht="20.25" customHeight="1" x14ac:dyDescent="0.15">
      <c r="B259" s="686"/>
      <c r="C259" s="709"/>
      <c r="D259" s="710"/>
      <c r="E259" s="711"/>
      <c r="F259" s="221">
        <f>C257</f>
        <v>0</v>
      </c>
      <c r="G259" s="594"/>
      <c r="H259" s="598"/>
      <c r="I259" s="596"/>
      <c r="J259" s="596"/>
      <c r="K259" s="597"/>
      <c r="L259" s="605"/>
      <c r="M259" s="606"/>
      <c r="N259" s="606"/>
      <c r="O259" s="607"/>
      <c r="P259" s="683" t="s">
        <v>151</v>
      </c>
      <c r="Q259" s="684"/>
      <c r="R259" s="685"/>
      <c r="S259" s="218" t="str">
        <f>IF(S257="","",VLOOKUP(S257,'シフト記号表（勤務時間帯）'!$C$6:$U$35,19,FALSE))</f>
        <v/>
      </c>
      <c r="T259" s="219" t="str">
        <f>IF(T257="","",VLOOKUP(T257,'シフト記号表（勤務時間帯）'!$C$6:$U$35,19,FALSE))</f>
        <v/>
      </c>
      <c r="U259" s="219" t="str">
        <f>IF(U257="","",VLOOKUP(U257,'シフト記号表（勤務時間帯）'!$C$6:$U$35,19,FALSE))</f>
        <v/>
      </c>
      <c r="V259" s="219" t="str">
        <f>IF(V257="","",VLOOKUP(V257,'シフト記号表（勤務時間帯）'!$C$6:$U$35,19,FALSE))</f>
        <v/>
      </c>
      <c r="W259" s="219" t="str">
        <f>IF(W257="","",VLOOKUP(W257,'シフト記号表（勤務時間帯）'!$C$6:$U$35,19,FALSE))</f>
        <v/>
      </c>
      <c r="X259" s="219" t="str">
        <f>IF(X257="","",VLOOKUP(X257,'シフト記号表（勤務時間帯）'!$C$6:$U$35,19,FALSE))</f>
        <v/>
      </c>
      <c r="Y259" s="220" t="str">
        <f>IF(Y257="","",VLOOKUP(Y257,'シフト記号表（勤務時間帯）'!$C$6:$U$35,19,FALSE))</f>
        <v/>
      </c>
      <c r="Z259" s="218" t="str">
        <f>IF(Z257="","",VLOOKUP(Z257,'シフト記号表（勤務時間帯）'!$C$6:$U$35,19,FALSE))</f>
        <v/>
      </c>
      <c r="AA259" s="219" t="str">
        <f>IF(AA257="","",VLOOKUP(AA257,'シフト記号表（勤務時間帯）'!$C$6:$U$35,19,FALSE))</f>
        <v/>
      </c>
      <c r="AB259" s="219" t="str">
        <f>IF(AB257="","",VLOOKUP(AB257,'シフト記号表（勤務時間帯）'!$C$6:$U$35,19,FALSE))</f>
        <v/>
      </c>
      <c r="AC259" s="219" t="str">
        <f>IF(AC257="","",VLOOKUP(AC257,'シフト記号表（勤務時間帯）'!$C$6:$U$35,19,FALSE))</f>
        <v/>
      </c>
      <c r="AD259" s="219" t="str">
        <f>IF(AD257="","",VLOOKUP(AD257,'シフト記号表（勤務時間帯）'!$C$6:$U$35,19,FALSE))</f>
        <v/>
      </c>
      <c r="AE259" s="219" t="str">
        <f>IF(AE257="","",VLOOKUP(AE257,'シフト記号表（勤務時間帯）'!$C$6:$U$35,19,FALSE))</f>
        <v/>
      </c>
      <c r="AF259" s="220" t="str">
        <f>IF(AF257="","",VLOOKUP(AF257,'シフト記号表（勤務時間帯）'!$C$6:$U$35,19,FALSE))</f>
        <v/>
      </c>
      <c r="AG259" s="218" t="str">
        <f>IF(AG257="","",VLOOKUP(AG257,'シフト記号表（勤務時間帯）'!$C$6:$U$35,19,FALSE))</f>
        <v/>
      </c>
      <c r="AH259" s="219" t="str">
        <f>IF(AH257="","",VLOOKUP(AH257,'シフト記号表（勤務時間帯）'!$C$6:$U$35,19,FALSE))</f>
        <v/>
      </c>
      <c r="AI259" s="219" t="str">
        <f>IF(AI257="","",VLOOKUP(AI257,'シフト記号表（勤務時間帯）'!$C$6:$U$35,19,FALSE))</f>
        <v/>
      </c>
      <c r="AJ259" s="219" t="str">
        <f>IF(AJ257="","",VLOOKUP(AJ257,'シフト記号表（勤務時間帯）'!$C$6:$U$35,19,FALSE))</f>
        <v/>
      </c>
      <c r="AK259" s="219" t="str">
        <f>IF(AK257="","",VLOOKUP(AK257,'シフト記号表（勤務時間帯）'!$C$6:$U$35,19,FALSE))</f>
        <v/>
      </c>
      <c r="AL259" s="219" t="str">
        <f>IF(AL257="","",VLOOKUP(AL257,'シフト記号表（勤務時間帯）'!$C$6:$U$35,19,FALSE))</f>
        <v/>
      </c>
      <c r="AM259" s="220" t="str">
        <f>IF(AM257="","",VLOOKUP(AM257,'シフト記号表（勤務時間帯）'!$C$6:$U$35,19,FALSE))</f>
        <v/>
      </c>
      <c r="AN259" s="218" t="str">
        <f>IF(AN257="","",VLOOKUP(AN257,'シフト記号表（勤務時間帯）'!$C$6:$U$35,19,FALSE))</f>
        <v/>
      </c>
      <c r="AO259" s="219" t="str">
        <f>IF(AO257="","",VLOOKUP(AO257,'シフト記号表（勤務時間帯）'!$C$6:$U$35,19,FALSE))</f>
        <v/>
      </c>
      <c r="AP259" s="219" t="str">
        <f>IF(AP257="","",VLOOKUP(AP257,'シフト記号表（勤務時間帯）'!$C$6:$U$35,19,FALSE))</f>
        <v/>
      </c>
      <c r="AQ259" s="219" t="str">
        <f>IF(AQ257="","",VLOOKUP(AQ257,'シフト記号表（勤務時間帯）'!$C$6:$U$35,19,FALSE))</f>
        <v/>
      </c>
      <c r="AR259" s="219" t="str">
        <f>IF(AR257="","",VLOOKUP(AR257,'シフト記号表（勤務時間帯）'!$C$6:$U$35,19,FALSE))</f>
        <v/>
      </c>
      <c r="AS259" s="219" t="str">
        <f>IF(AS257="","",VLOOKUP(AS257,'シフト記号表（勤務時間帯）'!$C$6:$U$35,19,FALSE))</f>
        <v/>
      </c>
      <c r="AT259" s="220" t="str">
        <f>IF(AT257="","",VLOOKUP(AT257,'シフト記号表（勤務時間帯）'!$C$6:$U$35,19,FALSE))</f>
        <v/>
      </c>
      <c r="AU259" s="218" t="str">
        <f>IF(AU257="","",VLOOKUP(AU257,'シフト記号表（勤務時間帯）'!$C$6:$U$35,19,FALSE))</f>
        <v/>
      </c>
      <c r="AV259" s="219" t="str">
        <f>IF(AV257="","",VLOOKUP(AV257,'シフト記号表（勤務時間帯）'!$C$6:$U$35,19,FALSE))</f>
        <v/>
      </c>
      <c r="AW259" s="219" t="str">
        <f>IF(AW257="","",VLOOKUP(AW257,'シフト記号表（勤務時間帯）'!$C$6:$U$35,19,FALSE))</f>
        <v/>
      </c>
      <c r="AX259" s="656">
        <f>IF($BB$3="４週",SUM(S259:AT259),IF($BB$3="暦月",SUM(S259:AW259),""))</f>
        <v>0</v>
      </c>
      <c r="AY259" s="657"/>
      <c r="AZ259" s="658">
        <f>IF($BB$3="４週",AX259/4,IF($BB$3="暦月",'勤務表（職員14～100名用）'!AX259/('勤務表（職員14～100名用）'!#REF!/7),""))</f>
        <v>0</v>
      </c>
      <c r="BA259" s="659"/>
      <c r="BB259" s="702"/>
      <c r="BC259" s="606"/>
      <c r="BD259" s="606"/>
      <c r="BE259" s="606"/>
      <c r="BF259" s="607"/>
    </row>
    <row r="260" spans="2:58" ht="20.25" customHeight="1" x14ac:dyDescent="0.15">
      <c r="B260" s="686">
        <f>B257+1</f>
        <v>81</v>
      </c>
      <c r="C260" s="706"/>
      <c r="D260" s="707"/>
      <c r="E260" s="708"/>
      <c r="F260" s="110"/>
      <c r="G260" s="592"/>
      <c r="H260" s="595"/>
      <c r="I260" s="596"/>
      <c r="J260" s="596"/>
      <c r="K260" s="597"/>
      <c r="L260" s="599"/>
      <c r="M260" s="600"/>
      <c r="N260" s="600"/>
      <c r="O260" s="601"/>
      <c r="P260" s="608" t="s">
        <v>147</v>
      </c>
      <c r="Q260" s="609"/>
      <c r="R260" s="610"/>
      <c r="S260" s="212"/>
      <c r="T260" s="213"/>
      <c r="U260" s="213"/>
      <c r="V260" s="213"/>
      <c r="W260" s="213"/>
      <c r="X260" s="213"/>
      <c r="Y260" s="213"/>
      <c r="Z260" s="212"/>
      <c r="AA260" s="213"/>
      <c r="AB260" s="213"/>
      <c r="AC260" s="213"/>
      <c r="AD260" s="213"/>
      <c r="AE260" s="213"/>
      <c r="AF260" s="214"/>
      <c r="AG260" s="212"/>
      <c r="AH260" s="213"/>
      <c r="AI260" s="213"/>
      <c r="AJ260" s="213"/>
      <c r="AK260" s="213"/>
      <c r="AL260" s="213"/>
      <c r="AM260" s="214"/>
      <c r="AN260" s="212"/>
      <c r="AO260" s="213"/>
      <c r="AP260" s="213"/>
      <c r="AQ260" s="213"/>
      <c r="AR260" s="213"/>
      <c r="AS260" s="213"/>
      <c r="AT260" s="214"/>
      <c r="AU260" s="212"/>
      <c r="AV260" s="213"/>
      <c r="AW260" s="213"/>
      <c r="AX260" s="806"/>
      <c r="AY260" s="807"/>
      <c r="AZ260" s="808"/>
      <c r="BA260" s="809"/>
      <c r="BB260" s="641"/>
      <c r="BC260" s="600"/>
      <c r="BD260" s="600"/>
      <c r="BE260" s="600"/>
      <c r="BF260" s="601"/>
    </row>
    <row r="261" spans="2:58" ht="20.25" customHeight="1" x14ac:dyDescent="0.15">
      <c r="B261" s="686"/>
      <c r="C261" s="706"/>
      <c r="D261" s="707"/>
      <c r="E261" s="708"/>
      <c r="F261" s="102"/>
      <c r="G261" s="593"/>
      <c r="H261" s="598"/>
      <c r="I261" s="596"/>
      <c r="J261" s="596"/>
      <c r="K261" s="597"/>
      <c r="L261" s="602"/>
      <c r="M261" s="603"/>
      <c r="N261" s="603"/>
      <c r="O261" s="604"/>
      <c r="P261" s="646" t="s">
        <v>150</v>
      </c>
      <c r="Q261" s="647"/>
      <c r="R261" s="648"/>
      <c r="S261" s="215" t="str">
        <f>IF(S260="","",VLOOKUP(S260,'シフト記号表（勤務時間帯）'!$C$6:$K$35,9,FALSE))</f>
        <v/>
      </c>
      <c r="T261" s="216" t="str">
        <f>IF(T260="","",VLOOKUP(T260,'シフト記号表（勤務時間帯）'!$C$6:$K$35,9,FALSE))</f>
        <v/>
      </c>
      <c r="U261" s="216" t="str">
        <f>IF(U260="","",VLOOKUP(U260,'シフト記号表（勤務時間帯）'!$C$6:$K$35,9,FALSE))</f>
        <v/>
      </c>
      <c r="V261" s="216" t="str">
        <f>IF(V260="","",VLOOKUP(V260,'シフト記号表（勤務時間帯）'!$C$6:$K$35,9,FALSE))</f>
        <v/>
      </c>
      <c r="W261" s="216" t="str">
        <f>IF(W260="","",VLOOKUP(W260,'シフト記号表（勤務時間帯）'!$C$6:$K$35,9,FALSE))</f>
        <v/>
      </c>
      <c r="X261" s="216" t="str">
        <f>IF(X260="","",VLOOKUP(X260,'シフト記号表（勤務時間帯）'!$C$6:$K$35,9,FALSE))</f>
        <v/>
      </c>
      <c r="Y261" s="217" t="str">
        <f>IF(Y260="","",VLOOKUP(Y260,'シフト記号表（勤務時間帯）'!$C$6:$K$35,9,FALSE))</f>
        <v/>
      </c>
      <c r="Z261" s="215" t="str">
        <f>IF(Z260="","",VLOOKUP(Z260,'シフト記号表（勤務時間帯）'!$C$6:$K$35,9,FALSE))</f>
        <v/>
      </c>
      <c r="AA261" s="216" t="str">
        <f>IF(AA260="","",VLOOKUP(AA260,'シフト記号表（勤務時間帯）'!$C$6:$K$35,9,FALSE))</f>
        <v/>
      </c>
      <c r="AB261" s="216" t="str">
        <f>IF(AB260="","",VLOOKUP(AB260,'シフト記号表（勤務時間帯）'!$C$6:$K$35,9,FALSE))</f>
        <v/>
      </c>
      <c r="AC261" s="216" t="str">
        <f>IF(AC260="","",VLOOKUP(AC260,'シフト記号表（勤務時間帯）'!$C$6:$K$35,9,FALSE))</f>
        <v/>
      </c>
      <c r="AD261" s="216" t="str">
        <f>IF(AD260="","",VLOOKUP(AD260,'シフト記号表（勤務時間帯）'!$C$6:$K$35,9,FALSE))</f>
        <v/>
      </c>
      <c r="AE261" s="216" t="str">
        <f>IF(AE260="","",VLOOKUP(AE260,'シフト記号表（勤務時間帯）'!$C$6:$K$35,9,FALSE))</f>
        <v/>
      </c>
      <c r="AF261" s="217" t="str">
        <f>IF(AF260="","",VLOOKUP(AF260,'シフト記号表（勤務時間帯）'!$C$6:$K$35,9,FALSE))</f>
        <v/>
      </c>
      <c r="AG261" s="215" t="str">
        <f>IF(AG260="","",VLOOKUP(AG260,'シフト記号表（勤務時間帯）'!$C$6:$K$35,9,FALSE))</f>
        <v/>
      </c>
      <c r="AH261" s="216" t="str">
        <f>IF(AH260="","",VLOOKUP(AH260,'シフト記号表（勤務時間帯）'!$C$6:$K$35,9,FALSE))</f>
        <v/>
      </c>
      <c r="AI261" s="216" t="str">
        <f>IF(AI260="","",VLOOKUP(AI260,'シフト記号表（勤務時間帯）'!$C$6:$K$35,9,FALSE))</f>
        <v/>
      </c>
      <c r="AJ261" s="216" t="str">
        <f>IF(AJ260="","",VLOOKUP(AJ260,'シフト記号表（勤務時間帯）'!$C$6:$K$35,9,FALSE))</f>
        <v/>
      </c>
      <c r="AK261" s="216" t="str">
        <f>IF(AK260="","",VLOOKUP(AK260,'シフト記号表（勤務時間帯）'!$C$6:$K$35,9,FALSE))</f>
        <v/>
      </c>
      <c r="AL261" s="216" t="str">
        <f>IF(AL260="","",VLOOKUP(AL260,'シフト記号表（勤務時間帯）'!$C$6:$K$35,9,FALSE))</f>
        <v/>
      </c>
      <c r="AM261" s="217" t="str">
        <f>IF(AM260="","",VLOOKUP(AM260,'シフト記号表（勤務時間帯）'!$C$6:$K$35,9,FALSE))</f>
        <v/>
      </c>
      <c r="AN261" s="215" t="str">
        <f>IF(AN260="","",VLOOKUP(AN260,'シフト記号表（勤務時間帯）'!$C$6:$K$35,9,FALSE))</f>
        <v/>
      </c>
      <c r="AO261" s="216" t="str">
        <f>IF(AO260="","",VLOOKUP(AO260,'シフト記号表（勤務時間帯）'!$C$6:$K$35,9,FALSE))</f>
        <v/>
      </c>
      <c r="AP261" s="216" t="str">
        <f>IF(AP260="","",VLOOKUP(AP260,'シフト記号表（勤務時間帯）'!$C$6:$K$35,9,FALSE))</f>
        <v/>
      </c>
      <c r="AQ261" s="216" t="str">
        <f>IF(AQ260="","",VLOOKUP(AQ260,'シフト記号表（勤務時間帯）'!$C$6:$K$35,9,FALSE))</f>
        <v/>
      </c>
      <c r="AR261" s="216" t="str">
        <f>IF(AR260="","",VLOOKUP(AR260,'シフト記号表（勤務時間帯）'!$C$6:$K$35,9,FALSE))</f>
        <v/>
      </c>
      <c r="AS261" s="216" t="str">
        <f>IF(AS260="","",VLOOKUP(AS260,'シフト記号表（勤務時間帯）'!$C$6:$K$35,9,FALSE))</f>
        <v/>
      </c>
      <c r="AT261" s="217" t="str">
        <f>IF(AT260="","",VLOOKUP(AT260,'シフト記号表（勤務時間帯）'!$C$6:$K$35,9,FALSE))</f>
        <v/>
      </c>
      <c r="AU261" s="215" t="str">
        <f>IF(AU260="","",VLOOKUP(AU260,'シフト記号表（勤務時間帯）'!$C$6:$K$35,9,FALSE))</f>
        <v/>
      </c>
      <c r="AV261" s="216" t="str">
        <f>IF(AV260="","",VLOOKUP(AV260,'シフト記号表（勤務時間帯）'!$C$6:$K$35,9,FALSE))</f>
        <v/>
      </c>
      <c r="AW261" s="216" t="str">
        <f>IF(AW260="","",VLOOKUP(AW260,'シフト記号表（勤務時間帯）'!$C$6:$K$35,9,FALSE))</f>
        <v/>
      </c>
      <c r="AX261" s="649">
        <f>IF($BB$3="４週",SUM(S261:AT261),IF($BB$3="暦月",SUM(S261:AW261),""))</f>
        <v>0</v>
      </c>
      <c r="AY261" s="650"/>
      <c r="AZ261" s="651">
        <f>IF($BB$3="４週",AX261/4,IF($BB$3="暦月",'勤務表（職員14～100名用）'!AX261/('勤務表（職員14～100名用）'!#REF!/7),""))</f>
        <v>0</v>
      </c>
      <c r="BA261" s="652"/>
      <c r="BB261" s="642"/>
      <c r="BC261" s="603"/>
      <c r="BD261" s="603"/>
      <c r="BE261" s="603"/>
      <c r="BF261" s="604"/>
    </row>
    <row r="262" spans="2:58" ht="20.25" customHeight="1" x14ac:dyDescent="0.15">
      <c r="B262" s="686"/>
      <c r="C262" s="709"/>
      <c r="D262" s="710"/>
      <c r="E262" s="711"/>
      <c r="F262" s="221">
        <f>C260</f>
        <v>0</v>
      </c>
      <c r="G262" s="594"/>
      <c r="H262" s="598"/>
      <c r="I262" s="596"/>
      <c r="J262" s="596"/>
      <c r="K262" s="597"/>
      <c r="L262" s="605"/>
      <c r="M262" s="606"/>
      <c r="N262" s="606"/>
      <c r="O262" s="607"/>
      <c r="P262" s="683" t="s">
        <v>151</v>
      </c>
      <c r="Q262" s="684"/>
      <c r="R262" s="685"/>
      <c r="S262" s="218" t="str">
        <f>IF(S260="","",VLOOKUP(S260,'シフト記号表（勤務時間帯）'!$C$6:$U$35,19,FALSE))</f>
        <v/>
      </c>
      <c r="T262" s="219" t="str">
        <f>IF(T260="","",VLOOKUP(T260,'シフト記号表（勤務時間帯）'!$C$6:$U$35,19,FALSE))</f>
        <v/>
      </c>
      <c r="U262" s="219" t="str">
        <f>IF(U260="","",VLOOKUP(U260,'シフト記号表（勤務時間帯）'!$C$6:$U$35,19,FALSE))</f>
        <v/>
      </c>
      <c r="V262" s="219" t="str">
        <f>IF(V260="","",VLOOKUP(V260,'シフト記号表（勤務時間帯）'!$C$6:$U$35,19,FALSE))</f>
        <v/>
      </c>
      <c r="W262" s="219" t="str">
        <f>IF(W260="","",VLOOKUP(W260,'シフト記号表（勤務時間帯）'!$C$6:$U$35,19,FALSE))</f>
        <v/>
      </c>
      <c r="X262" s="219" t="str">
        <f>IF(X260="","",VLOOKUP(X260,'シフト記号表（勤務時間帯）'!$C$6:$U$35,19,FALSE))</f>
        <v/>
      </c>
      <c r="Y262" s="220" t="str">
        <f>IF(Y260="","",VLOOKUP(Y260,'シフト記号表（勤務時間帯）'!$C$6:$U$35,19,FALSE))</f>
        <v/>
      </c>
      <c r="Z262" s="218" t="str">
        <f>IF(Z260="","",VLOOKUP(Z260,'シフト記号表（勤務時間帯）'!$C$6:$U$35,19,FALSE))</f>
        <v/>
      </c>
      <c r="AA262" s="219" t="str">
        <f>IF(AA260="","",VLOOKUP(AA260,'シフト記号表（勤務時間帯）'!$C$6:$U$35,19,FALSE))</f>
        <v/>
      </c>
      <c r="AB262" s="219" t="str">
        <f>IF(AB260="","",VLOOKUP(AB260,'シフト記号表（勤務時間帯）'!$C$6:$U$35,19,FALSE))</f>
        <v/>
      </c>
      <c r="AC262" s="219" t="str">
        <f>IF(AC260="","",VLOOKUP(AC260,'シフト記号表（勤務時間帯）'!$C$6:$U$35,19,FALSE))</f>
        <v/>
      </c>
      <c r="AD262" s="219" t="str">
        <f>IF(AD260="","",VLOOKUP(AD260,'シフト記号表（勤務時間帯）'!$C$6:$U$35,19,FALSE))</f>
        <v/>
      </c>
      <c r="AE262" s="219" t="str">
        <f>IF(AE260="","",VLOOKUP(AE260,'シフト記号表（勤務時間帯）'!$C$6:$U$35,19,FALSE))</f>
        <v/>
      </c>
      <c r="AF262" s="220" t="str">
        <f>IF(AF260="","",VLOOKUP(AF260,'シフト記号表（勤務時間帯）'!$C$6:$U$35,19,FALSE))</f>
        <v/>
      </c>
      <c r="AG262" s="218" t="str">
        <f>IF(AG260="","",VLOOKUP(AG260,'シフト記号表（勤務時間帯）'!$C$6:$U$35,19,FALSE))</f>
        <v/>
      </c>
      <c r="AH262" s="219" t="str">
        <f>IF(AH260="","",VLOOKUP(AH260,'シフト記号表（勤務時間帯）'!$C$6:$U$35,19,FALSE))</f>
        <v/>
      </c>
      <c r="AI262" s="219" t="str">
        <f>IF(AI260="","",VLOOKUP(AI260,'シフト記号表（勤務時間帯）'!$C$6:$U$35,19,FALSE))</f>
        <v/>
      </c>
      <c r="AJ262" s="219" t="str">
        <f>IF(AJ260="","",VLOOKUP(AJ260,'シフト記号表（勤務時間帯）'!$C$6:$U$35,19,FALSE))</f>
        <v/>
      </c>
      <c r="AK262" s="219" t="str">
        <f>IF(AK260="","",VLOOKUP(AK260,'シフト記号表（勤務時間帯）'!$C$6:$U$35,19,FALSE))</f>
        <v/>
      </c>
      <c r="AL262" s="219" t="str">
        <f>IF(AL260="","",VLOOKUP(AL260,'シフト記号表（勤務時間帯）'!$C$6:$U$35,19,FALSE))</f>
        <v/>
      </c>
      <c r="AM262" s="220" t="str">
        <f>IF(AM260="","",VLOOKUP(AM260,'シフト記号表（勤務時間帯）'!$C$6:$U$35,19,FALSE))</f>
        <v/>
      </c>
      <c r="AN262" s="218" t="str">
        <f>IF(AN260="","",VLOOKUP(AN260,'シフト記号表（勤務時間帯）'!$C$6:$U$35,19,FALSE))</f>
        <v/>
      </c>
      <c r="AO262" s="219" t="str">
        <f>IF(AO260="","",VLOOKUP(AO260,'シフト記号表（勤務時間帯）'!$C$6:$U$35,19,FALSE))</f>
        <v/>
      </c>
      <c r="AP262" s="219" t="str">
        <f>IF(AP260="","",VLOOKUP(AP260,'シフト記号表（勤務時間帯）'!$C$6:$U$35,19,FALSE))</f>
        <v/>
      </c>
      <c r="AQ262" s="219" t="str">
        <f>IF(AQ260="","",VLOOKUP(AQ260,'シフト記号表（勤務時間帯）'!$C$6:$U$35,19,FALSE))</f>
        <v/>
      </c>
      <c r="AR262" s="219" t="str">
        <f>IF(AR260="","",VLOOKUP(AR260,'シフト記号表（勤務時間帯）'!$C$6:$U$35,19,FALSE))</f>
        <v/>
      </c>
      <c r="AS262" s="219" t="str">
        <f>IF(AS260="","",VLOOKUP(AS260,'シフト記号表（勤務時間帯）'!$C$6:$U$35,19,FALSE))</f>
        <v/>
      </c>
      <c r="AT262" s="220" t="str">
        <f>IF(AT260="","",VLOOKUP(AT260,'シフト記号表（勤務時間帯）'!$C$6:$U$35,19,FALSE))</f>
        <v/>
      </c>
      <c r="AU262" s="218" t="str">
        <f>IF(AU260="","",VLOOKUP(AU260,'シフト記号表（勤務時間帯）'!$C$6:$U$35,19,FALSE))</f>
        <v/>
      </c>
      <c r="AV262" s="219" t="str">
        <f>IF(AV260="","",VLOOKUP(AV260,'シフト記号表（勤務時間帯）'!$C$6:$U$35,19,FALSE))</f>
        <v/>
      </c>
      <c r="AW262" s="219" t="str">
        <f>IF(AW260="","",VLOOKUP(AW260,'シフト記号表（勤務時間帯）'!$C$6:$U$35,19,FALSE))</f>
        <v/>
      </c>
      <c r="AX262" s="656">
        <f>IF($BB$3="４週",SUM(S262:AT262),IF($BB$3="暦月",SUM(S262:AW262),""))</f>
        <v>0</v>
      </c>
      <c r="AY262" s="657"/>
      <c r="AZ262" s="658">
        <f>IF($BB$3="４週",AX262/4,IF($BB$3="暦月",'勤務表（職員14～100名用）'!AX262/('勤務表（職員14～100名用）'!#REF!/7),""))</f>
        <v>0</v>
      </c>
      <c r="BA262" s="659"/>
      <c r="BB262" s="702"/>
      <c r="BC262" s="606"/>
      <c r="BD262" s="606"/>
      <c r="BE262" s="606"/>
      <c r="BF262" s="607"/>
    </row>
    <row r="263" spans="2:58" ht="20.25" customHeight="1" x14ac:dyDescent="0.15">
      <c r="B263" s="686">
        <f>B260+1</f>
        <v>82</v>
      </c>
      <c r="C263" s="706"/>
      <c r="D263" s="707"/>
      <c r="E263" s="708"/>
      <c r="F263" s="460"/>
      <c r="G263" s="592"/>
      <c r="H263" s="595"/>
      <c r="I263" s="596"/>
      <c r="J263" s="596"/>
      <c r="K263" s="597"/>
      <c r="L263" s="599"/>
      <c r="M263" s="600"/>
      <c r="N263" s="600"/>
      <c r="O263" s="601"/>
      <c r="P263" s="608" t="s">
        <v>147</v>
      </c>
      <c r="Q263" s="609"/>
      <c r="R263" s="610"/>
      <c r="S263" s="212"/>
      <c r="T263" s="213"/>
      <c r="U263" s="213"/>
      <c r="V263" s="213"/>
      <c r="W263" s="213"/>
      <c r="X263" s="213"/>
      <c r="Y263" s="213"/>
      <c r="Z263" s="212"/>
      <c r="AA263" s="213"/>
      <c r="AB263" s="213"/>
      <c r="AC263" s="213"/>
      <c r="AD263" s="213"/>
      <c r="AE263" s="213"/>
      <c r="AF263" s="214"/>
      <c r="AG263" s="212"/>
      <c r="AH263" s="213"/>
      <c r="AI263" s="213"/>
      <c r="AJ263" s="213"/>
      <c r="AK263" s="213"/>
      <c r="AL263" s="213"/>
      <c r="AM263" s="214"/>
      <c r="AN263" s="212"/>
      <c r="AO263" s="213"/>
      <c r="AP263" s="213"/>
      <c r="AQ263" s="213"/>
      <c r="AR263" s="213"/>
      <c r="AS263" s="213"/>
      <c r="AT263" s="214"/>
      <c r="AU263" s="212"/>
      <c r="AV263" s="213"/>
      <c r="AW263" s="213"/>
      <c r="AX263" s="806"/>
      <c r="AY263" s="807"/>
      <c r="AZ263" s="808"/>
      <c r="BA263" s="809"/>
      <c r="BB263" s="641"/>
      <c r="BC263" s="600"/>
      <c r="BD263" s="600"/>
      <c r="BE263" s="600"/>
      <c r="BF263" s="601"/>
    </row>
    <row r="264" spans="2:58" ht="20.25" customHeight="1" x14ac:dyDescent="0.15">
      <c r="B264" s="686"/>
      <c r="C264" s="706"/>
      <c r="D264" s="707"/>
      <c r="E264" s="708"/>
      <c r="F264" s="102"/>
      <c r="G264" s="593"/>
      <c r="H264" s="598"/>
      <c r="I264" s="596"/>
      <c r="J264" s="596"/>
      <c r="K264" s="597"/>
      <c r="L264" s="602"/>
      <c r="M264" s="603"/>
      <c r="N264" s="603"/>
      <c r="O264" s="604"/>
      <c r="P264" s="646" t="s">
        <v>150</v>
      </c>
      <c r="Q264" s="647"/>
      <c r="R264" s="648"/>
      <c r="S264" s="215" t="str">
        <f>IF(S263="","",VLOOKUP(S263,'シフト記号表（勤務時間帯）'!$C$6:$K$35,9,FALSE))</f>
        <v/>
      </c>
      <c r="T264" s="216" t="str">
        <f>IF(T263="","",VLOOKUP(T263,'シフト記号表（勤務時間帯）'!$C$6:$K$35,9,FALSE))</f>
        <v/>
      </c>
      <c r="U264" s="216" t="str">
        <f>IF(U263="","",VLOOKUP(U263,'シフト記号表（勤務時間帯）'!$C$6:$K$35,9,FALSE))</f>
        <v/>
      </c>
      <c r="V264" s="216" t="str">
        <f>IF(V263="","",VLOOKUP(V263,'シフト記号表（勤務時間帯）'!$C$6:$K$35,9,FALSE))</f>
        <v/>
      </c>
      <c r="W264" s="216" t="str">
        <f>IF(W263="","",VLOOKUP(W263,'シフト記号表（勤務時間帯）'!$C$6:$K$35,9,FALSE))</f>
        <v/>
      </c>
      <c r="X264" s="216" t="str">
        <f>IF(X263="","",VLOOKUP(X263,'シフト記号表（勤務時間帯）'!$C$6:$K$35,9,FALSE))</f>
        <v/>
      </c>
      <c r="Y264" s="217" t="str">
        <f>IF(Y263="","",VLOOKUP(Y263,'シフト記号表（勤務時間帯）'!$C$6:$K$35,9,FALSE))</f>
        <v/>
      </c>
      <c r="Z264" s="215" t="str">
        <f>IF(Z263="","",VLOOKUP(Z263,'シフト記号表（勤務時間帯）'!$C$6:$K$35,9,FALSE))</f>
        <v/>
      </c>
      <c r="AA264" s="216" t="str">
        <f>IF(AA263="","",VLOOKUP(AA263,'シフト記号表（勤務時間帯）'!$C$6:$K$35,9,FALSE))</f>
        <v/>
      </c>
      <c r="AB264" s="216" t="str">
        <f>IF(AB263="","",VLOOKUP(AB263,'シフト記号表（勤務時間帯）'!$C$6:$K$35,9,FALSE))</f>
        <v/>
      </c>
      <c r="AC264" s="216" t="str">
        <f>IF(AC263="","",VLOOKUP(AC263,'シフト記号表（勤務時間帯）'!$C$6:$K$35,9,FALSE))</f>
        <v/>
      </c>
      <c r="AD264" s="216" t="str">
        <f>IF(AD263="","",VLOOKUP(AD263,'シフト記号表（勤務時間帯）'!$C$6:$K$35,9,FALSE))</f>
        <v/>
      </c>
      <c r="AE264" s="216" t="str">
        <f>IF(AE263="","",VLOOKUP(AE263,'シフト記号表（勤務時間帯）'!$C$6:$K$35,9,FALSE))</f>
        <v/>
      </c>
      <c r="AF264" s="217" t="str">
        <f>IF(AF263="","",VLOOKUP(AF263,'シフト記号表（勤務時間帯）'!$C$6:$K$35,9,FALSE))</f>
        <v/>
      </c>
      <c r="AG264" s="215" t="str">
        <f>IF(AG263="","",VLOOKUP(AG263,'シフト記号表（勤務時間帯）'!$C$6:$K$35,9,FALSE))</f>
        <v/>
      </c>
      <c r="AH264" s="216" t="str">
        <f>IF(AH263="","",VLOOKUP(AH263,'シフト記号表（勤務時間帯）'!$C$6:$K$35,9,FALSE))</f>
        <v/>
      </c>
      <c r="AI264" s="216" t="str">
        <f>IF(AI263="","",VLOOKUP(AI263,'シフト記号表（勤務時間帯）'!$C$6:$K$35,9,FALSE))</f>
        <v/>
      </c>
      <c r="AJ264" s="216" t="str">
        <f>IF(AJ263="","",VLOOKUP(AJ263,'シフト記号表（勤務時間帯）'!$C$6:$K$35,9,FALSE))</f>
        <v/>
      </c>
      <c r="AK264" s="216" t="str">
        <f>IF(AK263="","",VLOOKUP(AK263,'シフト記号表（勤務時間帯）'!$C$6:$K$35,9,FALSE))</f>
        <v/>
      </c>
      <c r="AL264" s="216" t="str">
        <f>IF(AL263="","",VLOOKUP(AL263,'シフト記号表（勤務時間帯）'!$C$6:$K$35,9,FALSE))</f>
        <v/>
      </c>
      <c r="AM264" s="217" t="str">
        <f>IF(AM263="","",VLOOKUP(AM263,'シフト記号表（勤務時間帯）'!$C$6:$K$35,9,FALSE))</f>
        <v/>
      </c>
      <c r="AN264" s="215" t="str">
        <f>IF(AN263="","",VLOOKUP(AN263,'シフト記号表（勤務時間帯）'!$C$6:$K$35,9,FALSE))</f>
        <v/>
      </c>
      <c r="AO264" s="216" t="str">
        <f>IF(AO263="","",VLOOKUP(AO263,'シフト記号表（勤務時間帯）'!$C$6:$K$35,9,FALSE))</f>
        <v/>
      </c>
      <c r="AP264" s="216" t="str">
        <f>IF(AP263="","",VLOOKUP(AP263,'シフト記号表（勤務時間帯）'!$C$6:$K$35,9,FALSE))</f>
        <v/>
      </c>
      <c r="AQ264" s="216" t="str">
        <f>IF(AQ263="","",VLOOKUP(AQ263,'シフト記号表（勤務時間帯）'!$C$6:$K$35,9,FALSE))</f>
        <v/>
      </c>
      <c r="AR264" s="216" t="str">
        <f>IF(AR263="","",VLOOKUP(AR263,'シフト記号表（勤務時間帯）'!$C$6:$K$35,9,FALSE))</f>
        <v/>
      </c>
      <c r="AS264" s="216" t="str">
        <f>IF(AS263="","",VLOOKUP(AS263,'シフト記号表（勤務時間帯）'!$C$6:$K$35,9,FALSE))</f>
        <v/>
      </c>
      <c r="AT264" s="217" t="str">
        <f>IF(AT263="","",VLOOKUP(AT263,'シフト記号表（勤務時間帯）'!$C$6:$K$35,9,FALSE))</f>
        <v/>
      </c>
      <c r="AU264" s="215" t="str">
        <f>IF(AU263="","",VLOOKUP(AU263,'シフト記号表（勤務時間帯）'!$C$6:$K$35,9,FALSE))</f>
        <v/>
      </c>
      <c r="AV264" s="216" t="str">
        <f>IF(AV263="","",VLOOKUP(AV263,'シフト記号表（勤務時間帯）'!$C$6:$K$35,9,FALSE))</f>
        <v/>
      </c>
      <c r="AW264" s="216" t="str">
        <f>IF(AW263="","",VLOOKUP(AW263,'シフト記号表（勤務時間帯）'!$C$6:$K$35,9,FALSE))</f>
        <v/>
      </c>
      <c r="AX264" s="649">
        <f>IF($BB$3="４週",SUM(S264:AT264),IF($BB$3="暦月",SUM(S264:AW264),""))</f>
        <v>0</v>
      </c>
      <c r="AY264" s="650"/>
      <c r="AZ264" s="651">
        <f>IF($BB$3="４週",AX264/4,IF($BB$3="暦月",'勤務表（職員14～100名用）'!AX264/('勤務表（職員14～100名用）'!#REF!/7),""))</f>
        <v>0</v>
      </c>
      <c r="BA264" s="652"/>
      <c r="BB264" s="642"/>
      <c r="BC264" s="603"/>
      <c r="BD264" s="603"/>
      <c r="BE264" s="603"/>
      <c r="BF264" s="604"/>
    </row>
    <row r="265" spans="2:58" ht="20.25" customHeight="1" x14ac:dyDescent="0.15">
      <c r="B265" s="686"/>
      <c r="C265" s="709"/>
      <c r="D265" s="710"/>
      <c r="E265" s="711"/>
      <c r="F265" s="221">
        <f>C263</f>
        <v>0</v>
      </c>
      <c r="G265" s="594"/>
      <c r="H265" s="598"/>
      <c r="I265" s="596"/>
      <c r="J265" s="596"/>
      <c r="K265" s="597"/>
      <c r="L265" s="605"/>
      <c r="M265" s="606"/>
      <c r="N265" s="606"/>
      <c r="O265" s="607"/>
      <c r="P265" s="683" t="s">
        <v>151</v>
      </c>
      <c r="Q265" s="684"/>
      <c r="R265" s="685"/>
      <c r="S265" s="218" t="str">
        <f>IF(S263="","",VLOOKUP(S263,'シフト記号表（勤務時間帯）'!$C$6:$U$35,19,FALSE))</f>
        <v/>
      </c>
      <c r="T265" s="219" t="str">
        <f>IF(T263="","",VLOOKUP(T263,'シフト記号表（勤務時間帯）'!$C$6:$U$35,19,FALSE))</f>
        <v/>
      </c>
      <c r="U265" s="219" t="str">
        <f>IF(U263="","",VLOOKUP(U263,'シフト記号表（勤務時間帯）'!$C$6:$U$35,19,FALSE))</f>
        <v/>
      </c>
      <c r="V265" s="219" t="str">
        <f>IF(V263="","",VLOOKUP(V263,'シフト記号表（勤務時間帯）'!$C$6:$U$35,19,FALSE))</f>
        <v/>
      </c>
      <c r="W265" s="219" t="str">
        <f>IF(W263="","",VLOOKUP(W263,'シフト記号表（勤務時間帯）'!$C$6:$U$35,19,FALSE))</f>
        <v/>
      </c>
      <c r="X265" s="219" t="str">
        <f>IF(X263="","",VLOOKUP(X263,'シフト記号表（勤務時間帯）'!$C$6:$U$35,19,FALSE))</f>
        <v/>
      </c>
      <c r="Y265" s="220" t="str">
        <f>IF(Y263="","",VLOOKUP(Y263,'シフト記号表（勤務時間帯）'!$C$6:$U$35,19,FALSE))</f>
        <v/>
      </c>
      <c r="Z265" s="218" t="str">
        <f>IF(Z263="","",VLOOKUP(Z263,'シフト記号表（勤務時間帯）'!$C$6:$U$35,19,FALSE))</f>
        <v/>
      </c>
      <c r="AA265" s="219" t="str">
        <f>IF(AA263="","",VLOOKUP(AA263,'シフト記号表（勤務時間帯）'!$C$6:$U$35,19,FALSE))</f>
        <v/>
      </c>
      <c r="AB265" s="219" t="str">
        <f>IF(AB263="","",VLOOKUP(AB263,'シフト記号表（勤務時間帯）'!$C$6:$U$35,19,FALSE))</f>
        <v/>
      </c>
      <c r="AC265" s="219" t="str">
        <f>IF(AC263="","",VLOOKUP(AC263,'シフト記号表（勤務時間帯）'!$C$6:$U$35,19,FALSE))</f>
        <v/>
      </c>
      <c r="AD265" s="219" t="str">
        <f>IF(AD263="","",VLOOKUP(AD263,'シフト記号表（勤務時間帯）'!$C$6:$U$35,19,FALSE))</f>
        <v/>
      </c>
      <c r="AE265" s="219" t="str">
        <f>IF(AE263="","",VLOOKUP(AE263,'シフト記号表（勤務時間帯）'!$C$6:$U$35,19,FALSE))</f>
        <v/>
      </c>
      <c r="AF265" s="220" t="str">
        <f>IF(AF263="","",VLOOKUP(AF263,'シフト記号表（勤務時間帯）'!$C$6:$U$35,19,FALSE))</f>
        <v/>
      </c>
      <c r="AG265" s="218" t="str">
        <f>IF(AG263="","",VLOOKUP(AG263,'シフト記号表（勤務時間帯）'!$C$6:$U$35,19,FALSE))</f>
        <v/>
      </c>
      <c r="AH265" s="219" t="str">
        <f>IF(AH263="","",VLOOKUP(AH263,'シフト記号表（勤務時間帯）'!$C$6:$U$35,19,FALSE))</f>
        <v/>
      </c>
      <c r="AI265" s="219" t="str">
        <f>IF(AI263="","",VLOOKUP(AI263,'シフト記号表（勤務時間帯）'!$C$6:$U$35,19,FALSE))</f>
        <v/>
      </c>
      <c r="AJ265" s="219" t="str">
        <f>IF(AJ263="","",VLOOKUP(AJ263,'シフト記号表（勤務時間帯）'!$C$6:$U$35,19,FALSE))</f>
        <v/>
      </c>
      <c r="AK265" s="219" t="str">
        <f>IF(AK263="","",VLOOKUP(AK263,'シフト記号表（勤務時間帯）'!$C$6:$U$35,19,FALSE))</f>
        <v/>
      </c>
      <c r="AL265" s="219" t="str">
        <f>IF(AL263="","",VLOOKUP(AL263,'シフト記号表（勤務時間帯）'!$C$6:$U$35,19,FALSE))</f>
        <v/>
      </c>
      <c r="AM265" s="220" t="str">
        <f>IF(AM263="","",VLOOKUP(AM263,'シフト記号表（勤務時間帯）'!$C$6:$U$35,19,FALSE))</f>
        <v/>
      </c>
      <c r="AN265" s="218" t="str">
        <f>IF(AN263="","",VLOOKUP(AN263,'シフト記号表（勤務時間帯）'!$C$6:$U$35,19,FALSE))</f>
        <v/>
      </c>
      <c r="AO265" s="219" t="str">
        <f>IF(AO263="","",VLOOKUP(AO263,'シフト記号表（勤務時間帯）'!$C$6:$U$35,19,FALSE))</f>
        <v/>
      </c>
      <c r="AP265" s="219" t="str">
        <f>IF(AP263="","",VLOOKUP(AP263,'シフト記号表（勤務時間帯）'!$C$6:$U$35,19,FALSE))</f>
        <v/>
      </c>
      <c r="AQ265" s="219" t="str">
        <f>IF(AQ263="","",VLOOKUP(AQ263,'シフト記号表（勤務時間帯）'!$C$6:$U$35,19,FALSE))</f>
        <v/>
      </c>
      <c r="AR265" s="219" t="str">
        <f>IF(AR263="","",VLOOKUP(AR263,'シフト記号表（勤務時間帯）'!$C$6:$U$35,19,FALSE))</f>
        <v/>
      </c>
      <c r="AS265" s="219" t="str">
        <f>IF(AS263="","",VLOOKUP(AS263,'シフト記号表（勤務時間帯）'!$C$6:$U$35,19,FALSE))</f>
        <v/>
      </c>
      <c r="AT265" s="220" t="str">
        <f>IF(AT263="","",VLOOKUP(AT263,'シフト記号表（勤務時間帯）'!$C$6:$U$35,19,FALSE))</f>
        <v/>
      </c>
      <c r="AU265" s="218" t="str">
        <f>IF(AU263="","",VLOOKUP(AU263,'シフト記号表（勤務時間帯）'!$C$6:$U$35,19,FALSE))</f>
        <v/>
      </c>
      <c r="AV265" s="219" t="str">
        <f>IF(AV263="","",VLOOKUP(AV263,'シフト記号表（勤務時間帯）'!$C$6:$U$35,19,FALSE))</f>
        <v/>
      </c>
      <c r="AW265" s="219" t="str">
        <f>IF(AW263="","",VLOOKUP(AW263,'シフト記号表（勤務時間帯）'!$C$6:$U$35,19,FALSE))</f>
        <v/>
      </c>
      <c r="AX265" s="656">
        <f>IF($BB$3="４週",SUM(S265:AT265),IF($BB$3="暦月",SUM(S265:AW265),""))</f>
        <v>0</v>
      </c>
      <c r="AY265" s="657"/>
      <c r="AZ265" s="658">
        <f>IF($BB$3="４週",AX265/4,IF($BB$3="暦月",'勤務表（職員14～100名用）'!AX265/('勤務表（職員14～100名用）'!#REF!/7),""))</f>
        <v>0</v>
      </c>
      <c r="BA265" s="659"/>
      <c r="BB265" s="702"/>
      <c r="BC265" s="606"/>
      <c r="BD265" s="606"/>
      <c r="BE265" s="606"/>
      <c r="BF265" s="607"/>
    </row>
    <row r="266" spans="2:58" ht="20.25" customHeight="1" x14ac:dyDescent="0.15">
      <c r="B266" s="686">
        <f>B263+1</f>
        <v>83</v>
      </c>
      <c r="C266" s="706"/>
      <c r="D266" s="707"/>
      <c r="E266" s="708"/>
      <c r="F266" s="110"/>
      <c r="G266" s="592"/>
      <c r="H266" s="595"/>
      <c r="I266" s="596"/>
      <c r="J266" s="596"/>
      <c r="K266" s="597"/>
      <c r="L266" s="599"/>
      <c r="M266" s="600"/>
      <c r="N266" s="600"/>
      <c r="O266" s="601"/>
      <c r="P266" s="608" t="s">
        <v>147</v>
      </c>
      <c r="Q266" s="609"/>
      <c r="R266" s="610"/>
      <c r="S266" s="212"/>
      <c r="T266" s="213"/>
      <c r="U266" s="213"/>
      <c r="V266" s="213"/>
      <c r="W266" s="213"/>
      <c r="X266" s="213"/>
      <c r="Y266" s="214"/>
      <c r="Z266" s="212"/>
      <c r="AA266" s="213"/>
      <c r="AB266" s="213"/>
      <c r="AC266" s="213"/>
      <c r="AD266" s="213"/>
      <c r="AE266" s="213"/>
      <c r="AF266" s="214"/>
      <c r="AG266" s="212"/>
      <c r="AH266" s="213"/>
      <c r="AI266" s="213"/>
      <c r="AJ266" s="213"/>
      <c r="AK266" s="213"/>
      <c r="AL266" s="213"/>
      <c r="AM266" s="214"/>
      <c r="AN266" s="212"/>
      <c r="AO266" s="213"/>
      <c r="AP266" s="213"/>
      <c r="AQ266" s="213"/>
      <c r="AR266" s="213"/>
      <c r="AS266" s="213"/>
      <c r="AT266" s="214"/>
      <c r="AU266" s="212"/>
      <c r="AV266" s="213"/>
      <c r="AW266" s="213"/>
      <c r="AX266" s="806"/>
      <c r="AY266" s="807"/>
      <c r="AZ266" s="808"/>
      <c r="BA266" s="809"/>
      <c r="BB266" s="641"/>
      <c r="BC266" s="600"/>
      <c r="BD266" s="600"/>
      <c r="BE266" s="600"/>
      <c r="BF266" s="601"/>
    </row>
    <row r="267" spans="2:58" ht="20.25" customHeight="1" x14ac:dyDescent="0.15">
      <c r="B267" s="686"/>
      <c r="C267" s="706"/>
      <c r="D267" s="707"/>
      <c r="E267" s="708"/>
      <c r="F267" s="102"/>
      <c r="G267" s="593"/>
      <c r="H267" s="598"/>
      <c r="I267" s="596"/>
      <c r="J267" s="596"/>
      <c r="K267" s="597"/>
      <c r="L267" s="602"/>
      <c r="M267" s="603"/>
      <c r="N267" s="603"/>
      <c r="O267" s="604"/>
      <c r="P267" s="646" t="s">
        <v>150</v>
      </c>
      <c r="Q267" s="647"/>
      <c r="R267" s="648"/>
      <c r="S267" s="215" t="str">
        <f>IF(S266="","",VLOOKUP(S266,'シフト記号表（勤務時間帯）'!$C$6:$K$35,9,FALSE))</f>
        <v/>
      </c>
      <c r="T267" s="216" t="str">
        <f>IF(T266="","",VLOOKUP(T266,'シフト記号表（勤務時間帯）'!$C$6:$K$35,9,FALSE))</f>
        <v/>
      </c>
      <c r="U267" s="216" t="str">
        <f>IF(U266="","",VLOOKUP(U266,'シフト記号表（勤務時間帯）'!$C$6:$K$35,9,FALSE))</f>
        <v/>
      </c>
      <c r="V267" s="216" t="str">
        <f>IF(V266="","",VLOOKUP(V266,'シフト記号表（勤務時間帯）'!$C$6:$K$35,9,FALSE))</f>
        <v/>
      </c>
      <c r="W267" s="216" t="str">
        <f>IF(W266="","",VLOOKUP(W266,'シフト記号表（勤務時間帯）'!$C$6:$K$35,9,FALSE))</f>
        <v/>
      </c>
      <c r="X267" s="216" t="str">
        <f>IF(X266="","",VLOOKUP(X266,'シフト記号表（勤務時間帯）'!$C$6:$K$35,9,FALSE))</f>
        <v/>
      </c>
      <c r="Y267" s="217" t="str">
        <f>IF(Y266="","",VLOOKUP(Y266,'シフト記号表（勤務時間帯）'!$C$6:$K$35,9,FALSE))</f>
        <v/>
      </c>
      <c r="Z267" s="215" t="str">
        <f>IF(Z266="","",VLOOKUP(Z266,'シフト記号表（勤務時間帯）'!$C$6:$K$35,9,FALSE))</f>
        <v/>
      </c>
      <c r="AA267" s="216" t="str">
        <f>IF(AA266="","",VLOOKUP(AA266,'シフト記号表（勤務時間帯）'!$C$6:$K$35,9,FALSE))</f>
        <v/>
      </c>
      <c r="AB267" s="216" t="str">
        <f>IF(AB266="","",VLOOKUP(AB266,'シフト記号表（勤務時間帯）'!$C$6:$K$35,9,FALSE))</f>
        <v/>
      </c>
      <c r="AC267" s="216" t="str">
        <f>IF(AC266="","",VLOOKUP(AC266,'シフト記号表（勤務時間帯）'!$C$6:$K$35,9,FALSE))</f>
        <v/>
      </c>
      <c r="AD267" s="216" t="str">
        <f>IF(AD266="","",VLOOKUP(AD266,'シフト記号表（勤務時間帯）'!$C$6:$K$35,9,FALSE))</f>
        <v/>
      </c>
      <c r="AE267" s="216" t="str">
        <f>IF(AE266="","",VLOOKUP(AE266,'シフト記号表（勤務時間帯）'!$C$6:$K$35,9,FALSE))</f>
        <v/>
      </c>
      <c r="AF267" s="217" t="str">
        <f>IF(AF266="","",VLOOKUP(AF266,'シフト記号表（勤務時間帯）'!$C$6:$K$35,9,FALSE))</f>
        <v/>
      </c>
      <c r="AG267" s="215" t="str">
        <f>IF(AG266="","",VLOOKUP(AG266,'シフト記号表（勤務時間帯）'!$C$6:$K$35,9,FALSE))</f>
        <v/>
      </c>
      <c r="AH267" s="216" t="str">
        <f>IF(AH266="","",VLOOKUP(AH266,'シフト記号表（勤務時間帯）'!$C$6:$K$35,9,FALSE))</f>
        <v/>
      </c>
      <c r="AI267" s="216" t="str">
        <f>IF(AI266="","",VLOOKUP(AI266,'シフト記号表（勤務時間帯）'!$C$6:$K$35,9,FALSE))</f>
        <v/>
      </c>
      <c r="AJ267" s="216" t="str">
        <f>IF(AJ266="","",VLOOKUP(AJ266,'シフト記号表（勤務時間帯）'!$C$6:$K$35,9,FALSE))</f>
        <v/>
      </c>
      <c r="AK267" s="216" t="str">
        <f>IF(AK266="","",VLOOKUP(AK266,'シフト記号表（勤務時間帯）'!$C$6:$K$35,9,FALSE))</f>
        <v/>
      </c>
      <c r="AL267" s="216" t="str">
        <f>IF(AL266="","",VLOOKUP(AL266,'シフト記号表（勤務時間帯）'!$C$6:$K$35,9,FALSE))</f>
        <v/>
      </c>
      <c r="AM267" s="217" t="str">
        <f>IF(AM266="","",VLOOKUP(AM266,'シフト記号表（勤務時間帯）'!$C$6:$K$35,9,FALSE))</f>
        <v/>
      </c>
      <c r="AN267" s="215" t="str">
        <f>IF(AN266="","",VLOOKUP(AN266,'シフト記号表（勤務時間帯）'!$C$6:$K$35,9,FALSE))</f>
        <v/>
      </c>
      <c r="AO267" s="216" t="str">
        <f>IF(AO266="","",VLOOKUP(AO266,'シフト記号表（勤務時間帯）'!$C$6:$K$35,9,FALSE))</f>
        <v/>
      </c>
      <c r="AP267" s="216" t="str">
        <f>IF(AP266="","",VLOOKUP(AP266,'シフト記号表（勤務時間帯）'!$C$6:$K$35,9,FALSE))</f>
        <v/>
      </c>
      <c r="AQ267" s="216" t="str">
        <f>IF(AQ266="","",VLOOKUP(AQ266,'シフト記号表（勤務時間帯）'!$C$6:$K$35,9,FALSE))</f>
        <v/>
      </c>
      <c r="AR267" s="216" t="str">
        <f>IF(AR266="","",VLOOKUP(AR266,'シフト記号表（勤務時間帯）'!$C$6:$K$35,9,FALSE))</f>
        <v/>
      </c>
      <c r="AS267" s="216" t="str">
        <f>IF(AS266="","",VLOOKUP(AS266,'シフト記号表（勤務時間帯）'!$C$6:$K$35,9,FALSE))</f>
        <v/>
      </c>
      <c r="AT267" s="217" t="str">
        <f>IF(AT266="","",VLOOKUP(AT266,'シフト記号表（勤務時間帯）'!$C$6:$K$35,9,FALSE))</f>
        <v/>
      </c>
      <c r="AU267" s="215" t="str">
        <f>IF(AU266="","",VLOOKUP(AU266,'シフト記号表（勤務時間帯）'!$C$6:$K$35,9,FALSE))</f>
        <v/>
      </c>
      <c r="AV267" s="216" t="str">
        <f>IF(AV266="","",VLOOKUP(AV266,'シフト記号表（勤務時間帯）'!$C$6:$K$35,9,FALSE))</f>
        <v/>
      </c>
      <c r="AW267" s="216" t="str">
        <f>IF(AW266="","",VLOOKUP(AW266,'シフト記号表（勤務時間帯）'!$C$6:$K$35,9,FALSE))</f>
        <v/>
      </c>
      <c r="AX267" s="649">
        <f>IF($BB$3="４週",SUM(S267:AT267),IF($BB$3="暦月",SUM(S267:AW267),""))</f>
        <v>0</v>
      </c>
      <c r="AY267" s="650"/>
      <c r="AZ267" s="651">
        <f>IF($BB$3="４週",AX267/4,IF($BB$3="暦月",'勤務表（職員14～100名用）'!AX267/('勤務表（職員14～100名用）'!#REF!/7),""))</f>
        <v>0</v>
      </c>
      <c r="BA267" s="652"/>
      <c r="BB267" s="642"/>
      <c r="BC267" s="603"/>
      <c r="BD267" s="603"/>
      <c r="BE267" s="603"/>
      <c r="BF267" s="604"/>
    </row>
    <row r="268" spans="2:58" ht="20.25" customHeight="1" x14ac:dyDescent="0.15">
      <c r="B268" s="686"/>
      <c r="C268" s="709"/>
      <c r="D268" s="710"/>
      <c r="E268" s="711"/>
      <c r="F268" s="221">
        <f>C266</f>
        <v>0</v>
      </c>
      <c r="G268" s="594"/>
      <c r="H268" s="598"/>
      <c r="I268" s="596"/>
      <c r="J268" s="596"/>
      <c r="K268" s="597"/>
      <c r="L268" s="605"/>
      <c r="M268" s="606"/>
      <c r="N268" s="606"/>
      <c r="O268" s="607"/>
      <c r="P268" s="683" t="s">
        <v>151</v>
      </c>
      <c r="Q268" s="684"/>
      <c r="R268" s="685"/>
      <c r="S268" s="218" t="str">
        <f>IF(S266="","",VLOOKUP(S266,'シフト記号表（勤務時間帯）'!$C$6:$U$35,19,FALSE))</f>
        <v/>
      </c>
      <c r="T268" s="219" t="str">
        <f>IF(T266="","",VLOOKUP(T266,'シフト記号表（勤務時間帯）'!$C$6:$U$35,19,FALSE))</f>
        <v/>
      </c>
      <c r="U268" s="219" t="str">
        <f>IF(U266="","",VLOOKUP(U266,'シフト記号表（勤務時間帯）'!$C$6:$U$35,19,FALSE))</f>
        <v/>
      </c>
      <c r="V268" s="219" t="str">
        <f>IF(V266="","",VLOOKUP(V266,'シフト記号表（勤務時間帯）'!$C$6:$U$35,19,FALSE))</f>
        <v/>
      </c>
      <c r="W268" s="219" t="str">
        <f>IF(W266="","",VLOOKUP(W266,'シフト記号表（勤務時間帯）'!$C$6:$U$35,19,FALSE))</f>
        <v/>
      </c>
      <c r="X268" s="219" t="str">
        <f>IF(X266="","",VLOOKUP(X266,'シフト記号表（勤務時間帯）'!$C$6:$U$35,19,FALSE))</f>
        <v/>
      </c>
      <c r="Y268" s="220" t="str">
        <f>IF(Y266="","",VLOOKUP(Y266,'シフト記号表（勤務時間帯）'!$C$6:$U$35,19,FALSE))</f>
        <v/>
      </c>
      <c r="Z268" s="218" t="str">
        <f>IF(Z266="","",VLOOKUP(Z266,'シフト記号表（勤務時間帯）'!$C$6:$U$35,19,FALSE))</f>
        <v/>
      </c>
      <c r="AA268" s="219" t="str">
        <f>IF(AA266="","",VLOOKUP(AA266,'シフト記号表（勤務時間帯）'!$C$6:$U$35,19,FALSE))</f>
        <v/>
      </c>
      <c r="AB268" s="219" t="str">
        <f>IF(AB266="","",VLOOKUP(AB266,'シフト記号表（勤務時間帯）'!$C$6:$U$35,19,FALSE))</f>
        <v/>
      </c>
      <c r="AC268" s="219" t="str">
        <f>IF(AC266="","",VLOOKUP(AC266,'シフト記号表（勤務時間帯）'!$C$6:$U$35,19,FALSE))</f>
        <v/>
      </c>
      <c r="AD268" s="219" t="str">
        <f>IF(AD266="","",VLOOKUP(AD266,'シフト記号表（勤務時間帯）'!$C$6:$U$35,19,FALSE))</f>
        <v/>
      </c>
      <c r="AE268" s="219" t="str">
        <f>IF(AE266="","",VLOOKUP(AE266,'シフト記号表（勤務時間帯）'!$C$6:$U$35,19,FALSE))</f>
        <v/>
      </c>
      <c r="AF268" s="220" t="str">
        <f>IF(AF266="","",VLOOKUP(AF266,'シフト記号表（勤務時間帯）'!$C$6:$U$35,19,FALSE))</f>
        <v/>
      </c>
      <c r="AG268" s="218" t="str">
        <f>IF(AG266="","",VLOOKUP(AG266,'シフト記号表（勤務時間帯）'!$C$6:$U$35,19,FALSE))</f>
        <v/>
      </c>
      <c r="AH268" s="219" t="str">
        <f>IF(AH266="","",VLOOKUP(AH266,'シフト記号表（勤務時間帯）'!$C$6:$U$35,19,FALSE))</f>
        <v/>
      </c>
      <c r="AI268" s="219" t="str">
        <f>IF(AI266="","",VLOOKUP(AI266,'シフト記号表（勤務時間帯）'!$C$6:$U$35,19,FALSE))</f>
        <v/>
      </c>
      <c r="AJ268" s="219" t="str">
        <f>IF(AJ266="","",VLOOKUP(AJ266,'シフト記号表（勤務時間帯）'!$C$6:$U$35,19,FALSE))</f>
        <v/>
      </c>
      <c r="AK268" s="219" t="str">
        <f>IF(AK266="","",VLOOKUP(AK266,'シフト記号表（勤務時間帯）'!$C$6:$U$35,19,FALSE))</f>
        <v/>
      </c>
      <c r="AL268" s="219" t="str">
        <f>IF(AL266="","",VLOOKUP(AL266,'シフト記号表（勤務時間帯）'!$C$6:$U$35,19,FALSE))</f>
        <v/>
      </c>
      <c r="AM268" s="220" t="str">
        <f>IF(AM266="","",VLOOKUP(AM266,'シフト記号表（勤務時間帯）'!$C$6:$U$35,19,FALSE))</f>
        <v/>
      </c>
      <c r="AN268" s="218" t="str">
        <f>IF(AN266="","",VLOOKUP(AN266,'シフト記号表（勤務時間帯）'!$C$6:$U$35,19,FALSE))</f>
        <v/>
      </c>
      <c r="AO268" s="219" t="str">
        <f>IF(AO266="","",VLOOKUP(AO266,'シフト記号表（勤務時間帯）'!$C$6:$U$35,19,FALSE))</f>
        <v/>
      </c>
      <c r="AP268" s="219" t="str">
        <f>IF(AP266="","",VLOOKUP(AP266,'シフト記号表（勤務時間帯）'!$C$6:$U$35,19,FALSE))</f>
        <v/>
      </c>
      <c r="AQ268" s="219" t="str">
        <f>IF(AQ266="","",VLOOKUP(AQ266,'シフト記号表（勤務時間帯）'!$C$6:$U$35,19,FALSE))</f>
        <v/>
      </c>
      <c r="AR268" s="219" t="str">
        <f>IF(AR266="","",VLOOKUP(AR266,'シフト記号表（勤務時間帯）'!$C$6:$U$35,19,FALSE))</f>
        <v/>
      </c>
      <c r="AS268" s="219" t="str">
        <f>IF(AS266="","",VLOOKUP(AS266,'シフト記号表（勤務時間帯）'!$C$6:$U$35,19,FALSE))</f>
        <v/>
      </c>
      <c r="AT268" s="220" t="str">
        <f>IF(AT266="","",VLOOKUP(AT266,'シフト記号表（勤務時間帯）'!$C$6:$U$35,19,FALSE))</f>
        <v/>
      </c>
      <c r="AU268" s="218" t="str">
        <f>IF(AU266="","",VLOOKUP(AU266,'シフト記号表（勤務時間帯）'!$C$6:$U$35,19,FALSE))</f>
        <v/>
      </c>
      <c r="AV268" s="219" t="str">
        <f>IF(AV266="","",VLOOKUP(AV266,'シフト記号表（勤務時間帯）'!$C$6:$U$35,19,FALSE))</f>
        <v/>
      </c>
      <c r="AW268" s="219" t="str">
        <f>IF(AW266="","",VLOOKUP(AW266,'シフト記号表（勤務時間帯）'!$C$6:$U$35,19,FALSE))</f>
        <v/>
      </c>
      <c r="AX268" s="656">
        <f>IF($BB$3="４週",SUM(S268:AT268),IF($BB$3="暦月",SUM(S268:AW268),""))</f>
        <v>0</v>
      </c>
      <c r="AY268" s="657"/>
      <c r="AZ268" s="658">
        <f>IF($BB$3="４週",AX268/4,IF($BB$3="暦月",'勤務表（職員14～100名用）'!AX268/('勤務表（職員14～100名用）'!#REF!/7),""))</f>
        <v>0</v>
      </c>
      <c r="BA268" s="659"/>
      <c r="BB268" s="702"/>
      <c r="BC268" s="606"/>
      <c r="BD268" s="606"/>
      <c r="BE268" s="606"/>
      <c r="BF268" s="607"/>
    </row>
    <row r="269" spans="2:58" ht="20.25" customHeight="1" x14ac:dyDescent="0.15">
      <c r="B269" s="686">
        <f>B266+1</f>
        <v>84</v>
      </c>
      <c r="C269" s="706"/>
      <c r="D269" s="707"/>
      <c r="E269" s="708"/>
      <c r="F269" s="110"/>
      <c r="G269" s="592"/>
      <c r="H269" s="595"/>
      <c r="I269" s="596"/>
      <c r="J269" s="596"/>
      <c r="K269" s="597"/>
      <c r="L269" s="599"/>
      <c r="M269" s="600"/>
      <c r="N269" s="600"/>
      <c r="O269" s="601"/>
      <c r="P269" s="608" t="s">
        <v>147</v>
      </c>
      <c r="Q269" s="609"/>
      <c r="R269" s="610"/>
      <c r="S269" s="212"/>
      <c r="T269" s="213"/>
      <c r="U269" s="213"/>
      <c r="V269" s="213"/>
      <c r="W269" s="213"/>
      <c r="X269" s="213"/>
      <c r="Y269" s="214"/>
      <c r="Z269" s="212"/>
      <c r="AA269" s="213"/>
      <c r="AB269" s="213"/>
      <c r="AC269" s="213"/>
      <c r="AD269" s="213"/>
      <c r="AE269" s="213"/>
      <c r="AF269" s="214"/>
      <c r="AG269" s="212"/>
      <c r="AH269" s="213"/>
      <c r="AI269" s="213"/>
      <c r="AJ269" s="213"/>
      <c r="AK269" s="213"/>
      <c r="AL269" s="213"/>
      <c r="AM269" s="214"/>
      <c r="AN269" s="212"/>
      <c r="AO269" s="213"/>
      <c r="AP269" s="213"/>
      <c r="AQ269" s="213"/>
      <c r="AR269" s="213"/>
      <c r="AS269" s="213"/>
      <c r="AT269" s="214"/>
      <c r="AU269" s="212"/>
      <c r="AV269" s="213"/>
      <c r="AW269" s="213"/>
      <c r="AX269" s="806"/>
      <c r="AY269" s="807"/>
      <c r="AZ269" s="808"/>
      <c r="BA269" s="809"/>
      <c r="BB269" s="641"/>
      <c r="BC269" s="600"/>
      <c r="BD269" s="600"/>
      <c r="BE269" s="600"/>
      <c r="BF269" s="601"/>
    </row>
    <row r="270" spans="2:58" ht="20.25" customHeight="1" x14ac:dyDescent="0.15">
      <c r="B270" s="686"/>
      <c r="C270" s="706"/>
      <c r="D270" s="707"/>
      <c r="E270" s="708"/>
      <c r="F270" s="102"/>
      <c r="G270" s="593"/>
      <c r="H270" s="598"/>
      <c r="I270" s="596"/>
      <c r="J270" s="596"/>
      <c r="K270" s="597"/>
      <c r="L270" s="602"/>
      <c r="M270" s="603"/>
      <c r="N270" s="603"/>
      <c r="O270" s="604"/>
      <c r="P270" s="646" t="s">
        <v>150</v>
      </c>
      <c r="Q270" s="647"/>
      <c r="R270" s="648"/>
      <c r="S270" s="215" t="str">
        <f>IF(S269="","",VLOOKUP(S269,'シフト記号表（勤務時間帯）'!$C$6:$K$35,9,FALSE))</f>
        <v/>
      </c>
      <c r="T270" s="216" t="str">
        <f>IF(T269="","",VLOOKUP(T269,'シフト記号表（勤務時間帯）'!$C$6:$K$35,9,FALSE))</f>
        <v/>
      </c>
      <c r="U270" s="216" t="str">
        <f>IF(U269="","",VLOOKUP(U269,'シフト記号表（勤務時間帯）'!$C$6:$K$35,9,FALSE))</f>
        <v/>
      </c>
      <c r="V270" s="216" t="str">
        <f>IF(V269="","",VLOOKUP(V269,'シフト記号表（勤務時間帯）'!$C$6:$K$35,9,FALSE))</f>
        <v/>
      </c>
      <c r="W270" s="216" t="str">
        <f>IF(W269="","",VLOOKUP(W269,'シフト記号表（勤務時間帯）'!$C$6:$K$35,9,FALSE))</f>
        <v/>
      </c>
      <c r="X270" s="216" t="str">
        <f>IF(X269="","",VLOOKUP(X269,'シフト記号表（勤務時間帯）'!$C$6:$K$35,9,FALSE))</f>
        <v/>
      </c>
      <c r="Y270" s="217" t="str">
        <f>IF(Y269="","",VLOOKUP(Y269,'シフト記号表（勤務時間帯）'!$C$6:$K$35,9,FALSE))</f>
        <v/>
      </c>
      <c r="Z270" s="215" t="str">
        <f>IF(Z269="","",VLOOKUP(Z269,'シフト記号表（勤務時間帯）'!$C$6:$K$35,9,FALSE))</f>
        <v/>
      </c>
      <c r="AA270" s="216" t="str">
        <f>IF(AA269="","",VLOOKUP(AA269,'シフト記号表（勤務時間帯）'!$C$6:$K$35,9,FALSE))</f>
        <v/>
      </c>
      <c r="AB270" s="216" t="str">
        <f>IF(AB269="","",VLOOKUP(AB269,'シフト記号表（勤務時間帯）'!$C$6:$K$35,9,FALSE))</f>
        <v/>
      </c>
      <c r="AC270" s="216" t="str">
        <f>IF(AC269="","",VLOOKUP(AC269,'シフト記号表（勤務時間帯）'!$C$6:$K$35,9,FALSE))</f>
        <v/>
      </c>
      <c r="AD270" s="216" t="str">
        <f>IF(AD269="","",VLOOKUP(AD269,'シフト記号表（勤務時間帯）'!$C$6:$K$35,9,FALSE))</f>
        <v/>
      </c>
      <c r="AE270" s="216" t="str">
        <f>IF(AE269="","",VLOOKUP(AE269,'シフト記号表（勤務時間帯）'!$C$6:$K$35,9,FALSE))</f>
        <v/>
      </c>
      <c r="AF270" s="217" t="str">
        <f>IF(AF269="","",VLOOKUP(AF269,'シフト記号表（勤務時間帯）'!$C$6:$K$35,9,FALSE))</f>
        <v/>
      </c>
      <c r="AG270" s="215" t="str">
        <f>IF(AG269="","",VLOOKUP(AG269,'シフト記号表（勤務時間帯）'!$C$6:$K$35,9,FALSE))</f>
        <v/>
      </c>
      <c r="AH270" s="216" t="str">
        <f>IF(AH269="","",VLOOKUP(AH269,'シフト記号表（勤務時間帯）'!$C$6:$K$35,9,FALSE))</f>
        <v/>
      </c>
      <c r="AI270" s="216" t="str">
        <f>IF(AI269="","",VLOOKUP(AI269,'シフト記号表（勤務時間帯）'!$C$6:$K$35,9,FALSE))</f>
        <v/>
      </c>
      <c r="AJ270" s="216" t="str">
        <f>IF(AJ269="","",VLOOKUP(AJ269,'シフト記号表（勤務時間帯）'!$C$6:$K$35,9,FALSE))</f>
        <v/>
      </c>
      <c r="AK270" s="216" t="str">
        <f>IF(AK269="","",VLOOKUP(AK269,'シフト記号表（勤務時間帯）'!$C$6:$K$35,9,FALSE))</f>
        <v/>
      </c>
      <c r="AL270" s="216" t="str">
        <f>IF(AL269="","",VLOOKUP(AL269,'シフト記号表（勤務時間帯）'!$C$6:$K$35,9,FALSE))</f>
        <v/>
      </c>
      <c r="AM270" s="217" t="str">
        <f>IF(AM269="","",VLOOKUP(AM269,'シフト記号表（勤務時間帯）'!$C$6:$K$35,9,FALSE))</f>
        <v/>
      </c>
      <c r="AN270" s="215" t="str">
        <f>IF(AN269="","",VLOOKUP(AN269,'シフト記号表（勤務時間帯）'!$C$6:$K$35,9,FALSE))</f>
        <v/>
      </c>
      <c r="AO270" s="216" t="str">
        <f>IF(AO269="","",VLOOKUP(AO269,'シフト記号表（勤務時間帯）'!$C$6:$K$35,9,FALSE))</f>
        <v/>
      </c>
      <c r="AP270" s="216" t="str">
        <f>IF(AP269="","",VLOOKUP(AP269,'シフト記号表（勤務時間帯）'!$C$6:$K$35,9,FALSE))</f>
        <v/>
      </c>
      <c r="AQ270" s="216" t="str">
        <f>IF(AQ269="","",VLOOKUP(AQ269,'シフト記号表（勤務時間帯）'!$C$6:$K$35,9,FALSE))</f>
        <v/>
      </c>
      <c r="AR270" s="216" t="str">
        <f>IF(AR269="","",VLOOKUP(AR269,'シフト記号表（勤務時間帯）'!$C$6:$K$35,9,FALSE))</f>
        <v/>
      </c>
      <c r="AS270" s="216" t="str">
        <f>IF(AS269="","",VLOOKUP(AS269,'シフト記号表（勤務時間帯）'!$C$6:$K$35,9,FALSE))</f>
        <v/>
      </c>
      <c r="AT270" s="217" t="str">
        <f>IF(AT269="","",VLOOKUP(AT269,'シフト記号表（勤務時間帯）'!$C$6:$K$35,9,FALSE))</f>
        <v/>
      </c>
      <c r="AU270" s="215" t="str">
        <f>IF(AU269="","",VLOOKUP(AU269,'シフト記号表（勤務時間帯）'!$C$6:$K$35,9,FALSE))</f>
        <v/>
      </c>
      <c r="AV270" s="216" t="str">
        <f>IF(AV269="","",VLOOKUP(AV269,'シフト記号表（勤務時間帯）'!$C$6:$K$35,9,FALSE))</f>
        <v/>
      </c>
      <c r="AW270" s="216" t="str">
        <f>IF(AW269="","",VLOOKUP(AW269,'シフト記号表（勤務時間帯）'!$C$6:$K$35,9,FALSE))</f>
        <v/>
      </c>
      <c r="AX270" s="649">
        <f>IF($BB$3="４週",SUM(S270:AT270),IF($BB$3="暦月",SUM(S270:AW270),""))</f>
        <v>0</v>
      </c>
      <c r="AY270" s="650"/>
      <c r="AZ270" s="651">
        <f>IF($BB$3="４週",AX270/4,IF($BB$3="暦月",'勤務表（職員14～100名用）'!AX270/('勤務表（職員14～100名用）'!#REF!/7),""))</f>
        <v>0</v>
      </c>
      <c r="BA270" s="652"/>
      <c r="BB270" s="642"/>
      <c r="BC270" s="603"/>
      <c r="BD270" s="603"/>
      <c r="BE270" s="603"/>
      <c r="BF270" s="604"/>
    </row>
    <row r="271" spans="2:58" ht="20.25" customHeight="1" x14ac:dyDescent="0.15">
      <c r="B271" s="686"/>
      <c r="C271" s="709"/>
      <c r="D271" s="710"/>
      <c r="E271" s="711"/>
      <c r="F271" s="221">
        <f>C269</f>
        <v>0</v>
      </c>
      <c r="G271" s="594"/>
      <c r="H271" s="598"/>
      <c r="I271" s="596"/>
      <c r="J271" s="596"/>
      <c r="K271" s="597"/>
      <c r="L271" s="605"/>
      <c r="M271" s="606"/>
      <c r="N271" s="606"/>
      <c r="O271" s="607"/>
      <c r="P271" s="683" t="s">
        <v>151</v>
      </c>
      <c r="Q271" s="684"/>
      <c r="R271" s="685"/>
      <c r="S271" s="218" t="str">
        <f>IF(S269="","",VLOOKUP(S269,'シフト記号表（勤務時間帯）'!$C$6:$U$35,19,FALSE))</f>
        <v/>
      </c>
      <c r="T271" s="219" t="str">
        <f>IF(T269="","",VLOOKUP(T269,'シフト記号表（勤務時間帯）'!$C$6:$U$35,19,FALSE))</f>
        <v/>
      </c>
      <c r="U271" s="219" t="str">
        <f>IF(U269="","",VLOOKUP(U269,'シフト記号表（勤務時間帯）'!$C$6:$U$35,19,FALSE))</f>
        <v/>
      </c>
      <c r="V271" s="219" t="str">
        <f>IF(V269="","",VLOOKUP(V269,'シフト記号表（勤務時間帯）'!$C$6:$U$35,19,FALSE))</f>
        <v/>
      </c>
      <c r="W271" s="219" t="str">
        <f>IF(W269="","",VLOOKUP(W269,'シフト記号表（勤務時間帯）'!$C$6:$U$35,19,FALSE))</f>
        <v/>
      </c>
      <c r="X271" s="219" t="str">
        <f>IF(X269="","",VLOOKUP(X269,'シフト記号表（勤務時間帯）'!$C$6:$U$35,19,FALSE))</f>
        <v/>
      </c>
      <c r="Y271" s="220" t="str">
        <f>IF(Y269="","",VLOOKUP(Y269,'シフト記号表（勤務時間帯）'!$C$6:$U$35,19,FALSE))</f>
        <v/>
      </c>
      <c r="Z271" s="218" t="str">
        <f>IF(Z269="","",VLOOKUP(Z269,'シフト記号表（勤務時間帯）'!$C$6:$U$35,19,FALSE))</f>
        <v/>
      </c>
      <c r="AA271" s="219" t="str">
        <f>IF(AA269="","",VLOOKUP(AA269,'シフト記号表（勤務時間帯）'!$C$6:$U$35,19,FALSE))</f>
        <v/>
      </c>
      <c r="AB271" s="219" t="str">
        <f>IF(AB269="","",VLOOKUP(AB269,'シフト記号表（勤務時間帯）'!$C$6:$U$35,19,FALSE))</f>
        <v/>
      </c>
      <c r="AC271" s="219" t="str">
        <f>IF(AC269="","",VLOOKUP(AC269,'シフト記号表（勤務時間帯）'!$C$6:$U$35,19,FALSE))</f>
        <v/>
      </c>
      <c r="AD271" s="219" t="str">
        <f>IF(AD269="","",VLOOKUP(AD269,'シフト記号表（勤務時間帯）'!$C$6:$U$35,19,FALSE))</f>
        <v/>
      </c>
      <c r="AE271" s="219" t="str">
        <f>IF(AE269="","",VLOOKUP(AE269,'シフト記号表（勤務時間帯）'!$C$6:$U$35,19,FALSE))</f>
        <v/>
      </c>
      <c r="AF271" s="220" t="str">
        <f>IF(AF269="","",VLOOKUP(AF269,'シフト記号表（勤務時間帯）'!$C$6:$U$35,19,FALSE))</f>
        <v/>
      </c>
      <c r="AG271" s="218" t="str">
        <f>IF(AG269="","",VLOOKUP(AG269,'シフト記号表（勤務時間帯）'!$C$6:$U$35,19,FALSE))</f>
        <v/>
      </c>
      <c r="AH271" s="219" t="str">
        <f>IF(AH269="","",VLOOKUP(AH269,'シフト記号表（勤務時間帯）'!$C$6:$U$35,19,FALSE))</f>
        <v/>
      </c>
      <c r="AI271" s="219" t="str">
        <f>IF(AI269="","",VLOOKUP(AI269,'シフト記号表（勤務時間帯）'!$C$6:$U$35,19,FALSE))</f>
        <v/>
      </c>
      <c r="AJ271" s="219" t="str">
        <f>IF(AJ269="","",VLOOKUP(AJ269,'シフト記号表（勤務時間帯）'!$C$6:$U$35,19,FALSE))</f>
        <v/>
      </c>
      <c r="AK271" s="219" t="str">
        <f>IF(AK269="","",VLOOKUP(AK269,'シフト記号表（勤務時間帯）'!$C$6:$U$35,19,FALSE))</f>
        <v/>
      </c>
      <c r="AL271" s="219" t="str">
        <f>IF(AL269="","",VLOOKUP(AL269,'シフト記号表（勤務時間帯）'!$C$6:$U$35,19,FALSE))</f>
        <v/>
      </c>
      <c r="AM271" s="220" t="str">
        <f>IF(AM269="","",VLOOKUP(AM269,'シフト記号表（勤務時間帯）'!$C$6:$U$35,19,FALSE))</f>
        <v/>
      </c>
      <c r="AN271" s="218" t="str">
        <f>IF(AN269="","",VLOOKUP(AN269,'シフト記号表（勤務時間帯）'!$C$6:$U$35,19,FALSE))</f>
        <v/>
      </c>
      <c r="AO271" s="219" t="str">
        <f>IF(AO269="","",VLOOKUP(AO269,'シフト記号表（勤務時間帯）'!$C$6:$U$35,19,FALSE))</f>
        <v/>
      </c>
      <c r="AP271" s="219" t="str">
        <f>IF(AP269="","",VLOOKUP(AP269,'シフト記号表（勤務時間帯）'!$C$6:$U$35,19,FALSE))</f>
        <v/>
      </c>
      <c r="AQ271" s="219" t="str">
        <f>IF(AQ269="","",VLOOKUP(AQ269,'シフト記号表（勤務時間帯）'!$C$6:$U$35,19,FALSE))</f>
        <v/>
      </c>
      <c r="AR271" s="219" t="str">
        <f>IF(AR269="","",VLOOKUP(AR269,'シフト記号表（勤務時間帯）'!$C$6:$U$35,19,FALSE))</f>
        <v/>
      </c>
      <c r="AS271" s="219" t="str">
        <f>IF(AS269="","",VLOOKUP(AS269,'シフト記号表（勤務時間帯）'!$C$6:$U$35,19,FALSE))</f>
        <v/>
      </c>
      <c r="AT271" s="220" t="str">
        <f>IF(AT269="","",VLOOKUP(AT269,'シフト記号表（勤務時間帯）'!$C$6:$U$35,19,FALSE))</f>
        <v/>
      </c>
      <c r="AU271" s="218" t="str">
        <f>IF(AU269="","",VLOOKUP(AU269,'シフト記号表（勤務時間帯）'!$C$6:$U$35,19,FALSE))</f>
        <v/>
      </c>
      <c r="AV271" s="219" t="str">
        <f>IF(AV269="","",VLOOKUP(AV269,'シフト記号表（勤務時間帯）'!$C$6:$U$35,19,FALSE))</f>
        <v/>
      </c>
      <c r="AW271" s="219" t="str">
        <f>IF(AW269="","",VLOOKUP(AW269,'シフト記号表（勤務時間帯）'!$C$6:$U$35,19,FALSE))</f>
        <v/>
      </c>
      <c r="AX271" s="656">
        <f>IF($BB$3="４週",SUM(S271:AT271),IF($BB$3="暦月",SUM(S271:AW271),""))</f>
        <v>0</v>
      </c>
      <c r="AY271" s="657"/>
      <c r="AZ271" s="658">
        <f>IF($BB$3="４週",AX271/4,IF($BB$3="暦月",'勤務表（職員14～100名用）'!AX271/('勤務表（職員14～100名用）'!#REF!/7),""))</f>
        <v>0</v>
      </c>
      <c r="BA271" s="659"/>
      <c r="BB271" s="702"/>
      <c r="BC271" s="606"/>
      <c r="BD271" s="606"/>
      <c r="BE271" s="606"/>
      <c r="BF271" s="607"/>
    </row>
    <row r="272" spans="2:58" ht="20.25" customHeight="1" x14ac:dyDescent="0.15">
      <c r="B272" s="686">
        <f>B269+1</f>
        <v>85</v>
      </c>
      <c r="C272" s="706"/>
      <c r="D272" s="707"/>
      <c r="E272" s="708"/>
      <c r="F272" s="110"/>
      <c r="G272" s="592"/>
      <c r="H272" s="595"/>
      <c r="I272" s="596"/>
      <c r="J272" s="596"/>
      <c r="K272" s="597"/>
      <c r="L272" s="599"/>
      <c r="M272" s="600"/>
      <c r="N272" s="600"/>
      <c r="O272" s="601"/>
      <c r="P272" s="608" t="s">
        <v>147</v>
      </c>
      <c r="Q272" s="609"/>
      <c r="R272" s="610"/>
      <c r="S272" s="212"/>
      <c r="T272" s="213"/>
      <c r="U272" s="213"/>
      <c r="V272" s="213"/>
      <c r="W272" s="213"/>
      <c r="X272" s="213"/>
      <c r="Y272" s="214"/>
      <c r="Z272" s="212"/>
      <c r="AA272" s="213"/>
      <c r="AB272" s="213"/>
      <c r="AC272" s="213"/>
      <c r="AD272" s="213"/>
      <c r="AE272" s="213"/>
      <c r="AF272" s="214"/>
      <c r="AG272" s="212"/>
      <c r="AH272" s="213"/>
      <c r="AI272" s="213"/>
      <c r="AJ272" s="213"/>
      <c r="AK272" s="213"/>
      <c r="AL272" s="213"/>
      <c r="AM272" s="214"/>
      <c r="AN272" s="212"/>
      <c r="AO272" s="213"/>
      <c r="AP272" s="213"/>
      <c r="AQ272" s="213"/>
      <c r="AR272" s="213"/>
      <c r="AS272" s="213"/>
      <c r="AT272" s="214"/>
      <c r="AU272" s="212"/>
      <c r="AV272" s="213"/>
      <c r="AW272" s="213"/>
      <c r="AX272" s="806"/>
      <c r="AY272" s="807"/>
      <c r="AZ272" s="808"/>
      <c r="BA272" s="809"/>
      <c r="BB272" s="641"/>
      <c r="BC272" s="600"/>
      <c r="BD272" s="600"/>
      <c r="BE272" s="600"/>
      <c r="BF272" s="601"/>
    </row>
    <row r="273" spans="2:58" ht="20.25" customHeight="1" x14ac:dyDescent="0.15">
      <c r="B273" s="686"/>
      <c r="C273" s="706"/>
      <c r="D273" s="707"/>
      <c r="E273" s="708"/>
      <c r="F273" s="102"/>
      <c r="G273" s="593"/>
      <c r="H273" s="598"/>
      <c r="I273" s="596"/>
      <c r="J273" s="596"/>
      <c r="K273" s="597"/>
      <c r="L273" s="602"/>
      <c r="M273" s="603"/>
      <c r="N273" s="603"/>
      <c r="O273" s="604"/>
      <c r="P273" s="646" t="s">
        <v>150</v>
      </c>
      <c r="Q273" s="647"/>
      <c r="R273" s="648"/>
      <c r="S273" s="215" t="str">
        <f>IF(S272="","",VLOOKUP(S272,'シフト記号表（勤務時間帯）'!$C$6:$K$35,9,FALSE))</f>
        <v/>
      </c>
      <c r="T273" s="216" t="str">
        <f>IF(T272="","",VLOOKUP(T272,'シフト記号表（勤務時間帯）'!$C$6:$K$35,9,FALSE))</f>
        <v/>
      </c>
      <c r="U273" s="216" t="str">
        <f>IF(U272="","",VLOOKUP(U272,'シフト記号表（勤務時間帯）'!$C$6:$K$35,9,FALSE))</f>
        <v/>
      </c>
      <c r="V273" s="216" t="str">
        <f>IF(V272="","",VLOOKUP(V272,'シフト記号表（勤務時間帯）'!$C$6:$K$35,9,FALSE))</f>
        <v/>
      </c>
      <c r="W273" s="216" t="str">
        <f>IF(W272="","",VLOOKUP(W272,'シフト記号表（勤務時間帯）'!$C$6:$K$35,9,FALSE))</f>
        <v/>
      </c>
      <c r="X273" s="216" t="str">
        <f>IF(X272="","",VLOOKUP(X272,'シフト記号表（勤務時間帯）'!$C$6:$K$35,9,FALSE))</f>
        <v/>
      </c>
      <c r="Y273" s="217" t="str">
        <f>IF(Y272="","",VLOOKUP(Y272,'シフト記号表（勤務時間帯）'!$C$6:$K$35,9,FALSE))</f>
        <v/>
      </c>
      <c r="Z273" s="215" t="str">
        <f>IF(Z272="","",VLOOKUP(Z272,'シフト記号表（勤務時間帯）'!$C$6:$K$35,9,FALSE))</f>
        <v/>
      </c>
      <c r="AA273" s="216" t="str">
        <f>IF(AA272="","",VLOOKUP(AA272,'シフト記号表（勤務時間帯）'!$C$6:$K$35,9,FALSE))</f>
        <v/>
      </c>
      <c r="AB273" s="216" t="str">
        <f>IF(AB272="","",VLOOKUP(AB272,'シフト記号表（勤務時間帯）'!$C$6:$K$35,9,FALSE))</f>
        <v/>
      </c>
      <c r="AC273" s="216" t="str">
        <f>IF(AC272="","",VLOOKUP(AC272,'シフト記号表（勤務時間帯）'!$C$6:$K$35,9,FALSE))</f>
        <v/>
      </c>
      <c r="AD273" s="216" t="str">
        <f>IF(AD272="","",VLOOKUP(AD272,'シフト記号表（勤務時間帯）'!$C$6:$K$35,9,FALSE))</f>
        <v/>
      </c>
      <c r="AE273" s="216" t="str">
        <f>IF(AE272="","",VLOOKUP(AE272,'シフト記号表（勤務時間帯）'!$C$6:$K$35,9,FALSE))</f>
        <v/>
      </c>
      <c r="AF273" s="217" t="str">
        <f>IF(AF272="","",VLOOKUP(AF272,'シフト記号表（勤務時間帯）'!$C$6:$K$35,9,FALSE))</f>
        <v/>
      </c>
      <c r="AG273" s="215" t="str">
        <f>IF(AG272="","",VLOOKUP(AG272,'シフト記号表（勤務時間帯）'!$C$6:$K$35,9,FALSE))</f>
        <v/>
      </c>
      <c r="AH273" s="216" t="str">
        <f>IF(AH272="","",VLOOKUP(AH272,'シフト記号表（勤務時間帯）'!$C$6:$K$35,9,FALSE))</f>
        <v/>
      </c>
      <c r="AI273" s="216" t="str">
        <f>IF(AI272="","",VLOOKUP(AI272,'シフト記号表（勤務時間帯）'!$C$6:$K$35,9,FALSE))</f>
        <v/>
      </c>
      <c r="AJ273" s="216" t="str">
        <f>IF(AJ272="","",VLOOKUP(AJ272,'シフト記号表（勤務時間帯）'!$C$6:$K$35,9,FALSE))</f>
        <v/>
      </c>
      <c r="AK273" s="216" t="str">
        <f>IF(AK272="","",VLOOKUP(AK272,'シフト記号表（勤務時間帯）'!$C$6:$K$35,9,FALSE))</f>
        <v/>
      </c>
      <c r="AL273" s="216" t="str">
        <f>IF(AL272="","",VLOOKUP(AL272,'シフト記号表（勤務時間帯）'!$C$6:$K$35,9,FALSE))</f>
        <v/>
      </c>
      <c r="AM273" s="217" t="str">
        <f>IF(AM272="","",VLOOKUP(AM272,'シフト記号表（勤務時間帯）'!$C$6:$K$35,9,FALSE))</f>
        <v/>
      </c>
      <c r="AN273" s="215" t="str">
        <f>IF(AN272="","",VLOOKUP(AN272,'シフト記号表（勤務時間帯）'!$C$6:$K$35,9,FALSE))</f>
        <v/>
      </c>
      <c r="AO273" s="216" t="str">
        <f>IF(AO272="","",VLOOKUP(AO272,'シフト記号表（勤務時間帯）'!$C$6:$K$35,9,FALSE))</f>
        <v/>
      </c>
      <c r="AP273" s="216" t="str">
        <f>IF(AP272="","",VLOOKUP(AP272,'シフト記号表（勤務時間帯）'!$C$6:$K$35,9,FALSE))</f>
        <v/>
      </c>
      <c r="AQ273" s="216" t="str">
        <f>IF(AQ272="","",VLOOKUP(AQ272,'シフト記号表（勤務時間帯）'!$C$6:$K$35,9,FALSE))</f>
        <v/>
      </c>
      <c r="AR273" s="216" t="str">
        <f>IF(AR272="","",VLOOKUP(AR272,'シフト記号表（勤務時間帯）'!$C$6:$K$35,9,FALSE))</f>
        <v/>
      </c>
      <c r="AS273" s="216" t="str">
        <f>IF(AS272="","",VLOOKUP(AS272,'シフト記号表（勤務時間帯）'!$C$6:$K$35,9,FALSE))</f>
        <v/>
      </c>
      <c r="AT273" s="217" t="str">
        <f>IF(AT272="","",VLOOKUP(AT272,'シフト記号表（勤務時間帯）'!$C$6:$K$35,9,FALSE))</f>
        <v/>
      </c>
      <c r="AU273" s="215" t="str">
        <f>IF(AU272="","",VLOOKUP(AU272,'シフト記号表（勤務時間帯）'!$C$6:$K$35,9,FALSE))</f>
        <v/>
      </c>
      <c r="AV273" s="216" t="str">
        <f>IF(AV272="","",VLOOKUP(AV272,'シフト記号表（勤務時間帯）'!$C$6:$K$35,9,FALSE))</f>
        <v/>
      </c>
      <c r="AW273" s="216" t="str">
        <f>IF(AW272="","",VLOOKUP(AW272,'シフト記号表（勤務時間帯）'!$C$6:$K$35,9,FALSE))</f>
        <v/>
      </c>
      <c r="AX273" s="649">
        <f>IF($BB$3="４週",SUM(S273:AT273),IF($BB$3="暦月",SUM(S273:AW273),""))</f>
        <v>0</v>
      </c>
      <c r="AY273" s="650"/>
      <c r="AZ273" s="651">
        <f>IF($BB$3="４週",AX273/4,IF($BB$3="暦月",'勤務表（職員14～100名用）'!AX273/('勤務表（職員14～100名用）'!#REF!/7),""))</f>
        <v>0</v>
      </c>
      <c r="BA273" s="652"/>
      <c r="BB273" s="642"/>
      <c r="BC273" s="603"/>
      <c r="BD273" s="603"/>
      <c r="BE273" s="603"/>
      <c r="BF273" s="604"/>
    </row>
    <row r="274" spans="2:58" ht="20.25" customHeight="1" x14ac:dyDescent="0.15">
      <c r="B274" s="686"/>
      <c r="C274" s="709"/>
      <c r="D274" s="710"/>
      <c r="E274" s="711"/>
      <c r="F274" s="221">
        <f>C272</f>
        <v>0</v>
      </c>
      <c r="G274" s="594"/>
      <c r="H274" s="598"/>
      <c r="I274" s="596"/>
      <c r="J274" s="596"/>
      <c r="K274" s="597"/>
      <c r="L274" s="605"/>
      <c r="M274" s="606"/>
      <c r="N274" s="606"/>
      <c r="O274" s="607"/>
      <c r="P274" s="683" t="s">
        <v>151</v>
      </c>
      <c r="Q274" s="684"/>
      <c r="R274" s="685"/>
      <c r="S274" s="218" t="str">
        <f>IF(S272="","",VLOOKUP(S272,'シフト記号表（勤務時間帯）'!$C$6:$U$35,19,FALSE))</f>
        <v/>
      </c>
      <c r="T274" s="219" t="str">
        <f>IF(T272="","",VLOOKUP(T272,'シフト記号表（勤務時間帯）'!$C$6:$U$35,19,FALSE))</f>
        <v/>
      </c>
      <c r="U274" s="219" t="str">
        <f>IF(U272="","",VLOOKUP(U272,'シフト記号表（勤務時間帯）'!$C$6:$U$35,19,FALSE))</f>
        <v/>
      </c>
      <c r="V274" s="219" t="str">
        <f>IF(V272="","",VLOOKUP(V272,'シフト記号表（勤務時間帯）'!$C$6:$U$35,19,FALSE))</f>
        <v/>
      </c>
      <c r="W274" s="219" t="str">
        <f>IF(W272="","",VLOOKUP(W272,'シフト記号表（勤務時間帯）'!$C$6:$U$35,19,FALSE))</f>
        <v/>
      </c>
      <c r="X274" s="219" t="str">
        <f>IF(X272="","",VLOOKUP(X272,'シフト記号表（勤務時間帯）'!$C$6:$U$35,19,FALSE))</f>
        <v/>
      </c>
      <c r="Y274" s="220" t="str">
        <f>IF(Y272="","",VLOOKUP(Y272,'シフト記号表（勤務時間帯）'!$C$6:$U$35,19,FALSE))</f>
        <v/>
      </c>
      <c r="Z274" s="218" t="str">
        <f>IF(Z272="","",VLOOKUP(Z272,'シフト記号表（勤務時間帯）'!$C$6:$U$35,19,FALSE))</f>
        <v/>
      </c>
      <c r="AA274" s="219" t="str">
        <f>IF(AA272="","",VLOOKUP(AA272,'シフト記号表（勤務時間帯）'!$C$6:$U$35,19,FALSE))</f>
        <v/>
      </c>
      <c r="AB274" s="219" t="str">
        <f>IF(AB272="","",VLOOKUP(AB272,'シフト記号表（勤務時間帯）'!$C$6:$U$35,19,FALSE))</f>
        <v/>
      </c>
      <c r="AC274" s="219" t="str">
        <f>IF(AC272="","",VLOOKUP(AC272,'シフト記号表（勤務時間帯）'!$C$6:$U$35,19,FALSE))</f>
        <v/>
      </c>
      <c r="AD274" s="219" t="str">
        <f>IF(AD272="","",VLOOKUP(AD272,'シフト記号表（勤務時間帯）'!$C$6:$U$35,19,FALSE))</f>
        <v/>
      </c>
      <c r="AE274" s="219" t="str">
        <f>IF(AE272="","",VLOOKUP(AE272,'シフト記号表（勤務時間帯）'!$C$6:$U$35,19,FALSE))</f>
        <v/>
      </c>
      <c r="AF274" s="220" t="str">
        <f>IF(AF272="","",VLOOKUP(AF272,'シフト記号表（勤務時間帯）'!$C$6:$U$35,19,FALSE))</f>
        <v/>
      </c>
      <c r="AG274" s="218" t="str">
        <f>IF(AG272="","",VLOOKUP(AG272,'シフト記号表（勤務時間帯）'!$C$6:$U$35,19,FALSE))</f>
        <v/>
      </c>
      <c r="AH274" s="219" t="str">
        <f>IF(AH272="","",VLOOKUP(AH272,'シフト記号表（勤務時間帯）'!$C$6:$U$35,19,FALSE))</f>
        <v/>
      </c>
      <c r="AI274" s="219" t="str">
        <f>IF(AI272="","",VLOOKUP(AI272,'シフト記号表（勤務時間帯）'!$C$6:$U$35,19,FALSE))</f>
        <v/>
      </c>
      <c r="AJ274" s="219" t="str">
        <f>IF(AJ272="","",VLOOKUP(AJ272,'シフト記号表（勤務時間帯）'!$C$6:$U$35,19,FALSE))</f>
        <v/>
      </c>
      <c r="AK274" s="219" t="str">
        <f>IF(AK272="","",VLOOKUP(AK272,'シフト記号表（勤務時間帯）'!$C$6:$U$35,19,FALSE))</f>
        <v/>
      </c>
      <c r="AL274" s="219" t="str">
        <f>IF(AL272="","",VLOOKUP(AL272,'シフト記号表（勤務時間帯）'!$C$6:$U$35,19,FALSE))</f>
        <v/>
      </c>
      <c r="AM274" s="220" t="str">
        <f>IF(AM272="","",VLOOKUP(AM272,'シフト記号表（勤務時間帯）'!$C$6:$U$35,19,FALSE))</f>
        <v/>
      </c>
      <c r="AN274" s="218" t="str">
        <f>IF(AN272="","",VLOOKUP(AN272,'シフト記号表（勤務時間帯）'!$C$6:$U$35,19,FALSE))</f>
        <v/>
      </c>
      <c r="AO274" s="219" t="str">
        <f>IF(AO272="","",VLOOKUP(AO272,'シフト記号表（勤務時間帯）'!$C$6:$U$35,19,FALSE))</f>
        <v/>
      </c>
      <c r="AP274" s="219" t="str">
        <f>IF(AP272="","",VLOOKUP(AP272,'シフト記号表（勤務時間帯）'!$C$6:$U$35,19,FALSE))</f>
        <v/>
      </c>
      <c r="AQ274" s="219" t="str">
        <f>IF(AQ272="","",VLOOKUP(AQ272,'シフト記号表（勤務時間帯）'!$C$6:$U$35,19,FALSE))</f>
        <v/>
      </c>
      <c r="AR274" s="219" t="str">
        <f>IF(AR272="","",VLOOKUP(AR272,'シフト記号表（勤務時間帯）'!$C$6:$U$35,19,FALSE))</f>
        <v/>
      </c>
      <c r="AS274" s="219" t="str">
        <f>IF(AS272="","",VLOOKUP(AS272,'シフト記号表（勤務時間帯）'!$C$6:$U$35,19,FALSE))</f>
        <v/>
      </c>
      <c r="AT274" s="220" t="str">
        <f>IF(AT272="","",VLOOKUP(AT272,'シフト記号表（勤務時間帯）'!$C$6:$U$35,19,FALSE))</f>
        <v/>
      </c>
      <c r="AU274" s="218" t="str">
        <f>IF(AU272="","",VLOOKUP(AU272,'シフト記号表（勤務時間帯）'!$C$6:$U$35,19,FALSE))</f>
        <v/>
      </c>
      <c r="AV274" s="219" t="str">
        <f>IF(AV272="","",VLOOKUP(AV272,'シフト記号表（勤務時間帯）'!$C$6:$U$35,19,FALSE))</f>
        <v/>
      </c>
      <c r="AW274" s="219" t="str">
        <f>IF(AW272="","",VLOOKUP(AW272,'シフト記号表（勤務時間帯）'!$C$6:$U$35,19,FALSE))</f>
        <v/>
      </c>
      <c r="AX274" s="656">
        <f>IF($BB$3="４週",SUM(S274:AT274),IF($BB$3="暦月",SUM(S274:AW274),""))</f>
        <v>0</v>
      </c>
      <c r="AY274" s="657"/>
      <c r="AZ274" s="658">
        <f>IF($BB$3="４週",AX274/4,IF($BB$3="暦月",'勤務表（職員14～100名用）'!AX274/('勤務表（職員14～100名用）'!#REF!/7),""))</f>
        <v>0</v>
      </c>
      <c r="BA274" s="659"/>
      <c r="BB274" s="702"/>
      <c r="BC274" s="606"/>
      <c r="BD274" s="606"/>
      <c r="BE274" s="606"/>
      <c r="BF274" s="607"/>
    </row>
    <row r="275" spans="2:58" ht="20.25" customHeight="1" x14ac:dyDescent="0.15">
      <c r="B275" s="686">
        <f>B272+1</f>
        <v>86</v>
      </c>
      <c r="C275" s="706"/>
      <c r="D275" s="707"/>
      <c r="E275" s="708"/>
      <c r="F275" s="110"/>
      <c r="G275" s="592"/>
      <c r="H275" s="595"/>
      <c r="I275" s="596"/>
      <c r="J275" s="596"/>
      <c r="K275" s="597"/>
      <c r="L275" s="599"/>
      <c r="M275" s="600"/>
      <c r="N275" s="600"/>
      <c r="O275" s="601"/>
      <c r="P275" s="608" t="s">
        <v>147</v>
      </c>
      <c r="Q275" s="609"/>
      <c r="R275" s="610"/>
      <c r="S275" s="212"/>
      <c r="T275" s="213"/>
      <c r="U275" s="213"/>
      <c r="V275" s="213"/>
      <c r="W275" s="213"/>
      <c r="X275" s="213"/>
      <c r="Y275" s="214"/>
      <c r="Z275" s="212"/>
      <c r="AA275" s="213"/>
      <c r="AB275" s="213"/>
      <c r="AC275" s="213"/>
      <c r="AD275" s="213"/>
      <c r="AE275" s="213"/>
      <c r="AF275" s="214"/>
      <c r="AG275" s="212"/>
      <c r="AH275" s="213"/>
      <c r="AI275" s="213"/>
      <c r="AJ275" s="213"/>
      <c r="AK275" s="213"/>
      <c r="AL275" s="213"/>
      <c r="AM275" s="214"/>
      <c r="AN275" s="212"/>
      <c r="AO275" s="213"/>
      <c r="AP275" s="213"/>
      <c r="AQ275" s="213"/>
      <c r="AR275" s="213"/>
      <c r="AS275" s="213"/>
      <c r="AT275" s="214"/>
      <c r="AU275" s="212"/>
      <c r="AV275" s="213"/>
      <c r="AW275" s="213"/>
      <c r="AX275" s="806"/>
      <c r="AY275" s="807"/>
      <c r="AZ275" s="808"/>
      <c r="BA275" s="809"/>
      <c r="BB275" s="641"/>
      <c r="BC275" s="600"/>
      <c r="BD275" s="600"/>
      <c r="BE275" s="600"/>
      <c r="BF275" s="601"/>
    </row>
    <row r="276" spans="2:58" ht="20.25" customHeight="1" x14ac:dyDescent="0.15">
      <c r="B276" s="686"/>
      <c r="C276" s="706"/>
      <c r="D276" s="707"/>
      <c r="E276" s="708"/>
      <c r="F276" s="102"/>
      <c r="G276" s="593"/>
      <c r="H276" s="598"/>
      <c r="I276" s="596"/>
      <c r="J276" s="596"/>
      <c r="K276" s="597"/>
      <c r="L276" s="602"/>
      <c r="M276" s="603"/>
      <c r="N276" s="603"/>
      <c r="O276" s="604"/>
      <c r="P276" s="646" t="s">
        <v>150</v>
      </c>
      <c r="Q276" s="647"/>
      <c r="R276" s="648"/>
      <c r="S276" s="215" t="str">
        <f>IF(S275="","",VLOOKUP(S275,'シフト記号表（勤務時間帯）'!$C$6:$K$35,9,FALSE))</f>
        <v/>
      </c>
      <c r="T276" s="216" t="str">
        <f>IF(T275="","",VLOOKUP(T275,'シフト記号表（勤務時間帯）'!$C$6:$K$35,9,FALSE))</f>
        <v/>
      </c>
      <c r="U276" s="216" t="str">
        <f>IF(U275="","",VLOOKUP(U275,'シフト記号表（勤務時間帯）'!$C$6:$K$35,9,FALSE))</f>
        <v/>
      </c>
      <c r="V276" s="216" t="str">
        <f>IF(V275="","",VLOOKUP(V275,'シフト記号表（勤務時間帯）'!$C$6:$K$35,9,FALSE))</f>
        <v/>
      </c>
      <c r="W276" s="216" t="str">
        <f>IF(W275="","",VLOOKUP(W275,'シフト記号表（勤務時間帯）'!$C$6:$K$35,9,FALSE))</f>
        <v/>
      </c>
      <c r="X276" s="216" t="str">
        <f>IF(X275="","",VLOOKUP(X275,'シフト記号表（勤務時間帯）'!$C$6:$K$35,9,FALSE))</f>
        <v/>
      </c>
      <c r="Y276" s="217" t="str">
        <f>IF(Y275="","",VLOOKUP(Y275,'シフト記号表（勤務時間帯）'!$C$6:$K$35,9,FALSE))</f>
        <v/>
      </c>
      <c r="Z276" s="215" t="str">
        <f>IF(Z275="","",VLOOKUP(Z275,'シフト記号表（勤務時間帯）'!$C$6:$K$35,9,FALSE))</f>
        <v/>
      </c>
      <c r="AA276" s="216" t="str">
        <f>IF(AA275="","",VLOOKUP(AA275,'シフト記号表（勤務時間帯）'!$C$6:$K$35,9,FALSE))</f>
        <v/>
      </c>
      <c r="AB276" s="216" t="str">
        <f>IF(AB275="","",VLOOKUP(AB275,'シフト記号表（勤務時間帯）'!$C$6:$K$35,9,FALSE))</f>
        <v/>
      </c>
      <c r="AC276" s="216" t="str">
        <f>IF(AC275="","",VLOOKUP(AC275,'シフト記号表（勤務時間帯）'!$C$6:$K$35,9,FALSE))</f>
        <v/>
      </c>
      <c r="AD276" s="216" t="str">
        <f>IF(AD275="","",VLOOKUP(AD275,'シフト記号表（勤務時間帯）'!$C$6:$K$35,9,FALSE))</f>
        <v/>
      </c>
      <c r="AE276" s="216" t="str">
        <f>IF(AE275="","",VLOOKUP(AE275,'シフト記号表（勤務時間帯）'!$C$6:$K$35,9,FALSE))</f>
        <v/>
      </c>
      <c r="AF276" s="217" t="str">
        <f>IF(AF275="","",VLOOKUP(AF275,'シフト記号表（勤務時間帯）'!$C$6:$K$35,9,FALSE))</f>
        <v/>
      </c>
      <c r="AG276" s="215" t="str">
        <f>IF(AG275="","",VLOOKUP(AG275,'シフト記号表（勤務時間帯）'!$C$6:$K$35,9,FALSE))</f>
        <v/>
      </c>
      <c r="AH276" s="216" t="str">
        <f>IF(AH275="","",VLOOKUP(AH275,'シフト記号表（勤務時間帯）'!$C$6:$K$35,9,FALSE))</f>
        <v/>
      </c>
      <c r="AI276" s="216" t="str">
        <f>IF(AI275="","",VLOOKUP(AI275,'シフト記号表（勤務時間帯）'!$C$6:$K$35,9,FALSE))</f>
        <v/>
      </c>
      <c r="AJ276" s="216" t="str">
        <f>IF(AJ275="","",VLOOKUP(AJ275,'シフト記号表（勤務時間帯）'!$C$6:$K$35,9,FALSE))</f>
        <v/>
      </c>
      <c r="AK276" s="216" t="str">
        <f>IF(AK275="","",VLOOKUP(AK275,'シフト記号表（勤務時間帯）'!$C$6:$K$35,9,FALSE))</f>
        <v/>
      </c>
      <c r="AL276" s="216" t="str">
        <f>IF(AL275="","",VLOOKUP(AL275,'シフト記号表（勤務時間帯）'!$C$6:$K$35,9,FALSE))</f>
        <v/>
      </c>
      <c r="AM276" s="217" t="str">
        <f>IF(AM275="","",VLOOKUP(AM275,'シフト記号表（勤務時間帯）'!$C$6:$K$35,9,FALSE))</f>
        <v/>
      </c>
      <c r="AN276" s="215" t="str">
        <f>IF(AN275="","",VLOOKUP(AN275,'シフト記号表（勤務時間帯）'!$C$6:$K$35,9,FALSE))</f>
        <v/>
      </c>
      <c r="AO276" s="216" t="str">
        <f>IF(AO275="","",VLOOKUP(AO275,'シフト記号表（勤務時間帯）'!$C$6:$K$35,9,FALSE))</f>
        <v/>
      </c>
      <c r="AP276" s="216" t="str">
        <f>IF(AP275="","",VLOOKUP(AP275,'シフト記号表（勤務時間帯）'!$C$6:$K$35,9,FALSE))</f>
        <v/>
      </c>
      <c r="AQ276" s="216" t="str">
        <f>IF(AQ275="","",VLOOKUP(AQ275,'シフト記号表（勤務時間帯）'!$C$6:$K$35,9,FALSE))</f>
        <v/>
      </c>
      <c r="AR276" s="216" t="str">
        <f>IF(AR275="","",VLOOKUP(AR275,'シフト記号表（勤務時間帯）'!$C$6:$K$35,9,FALSE))</f>
        <v/>
      </c>
      <c r="AS276" s="216" t="str">
        <f>IF(AS275="","",VLOOKUP(AS275,'シフト記号表（勤務時間帯）'!$C$6:$K$35,9,FALSE))</f>
        <v/>
      </c>
      <c r="AT276" s="217" t="str">
        <f>IF(AT275="","",VLOOKUP(AT275,'シフト記号表（勤務時間帯）'!$C$6:$K$35,9,FALSE))</f>
        <v/>
      </c>
      <c r="AU276" s="215" t="str">
        <f>IF(AU275="","",VLOOKUP(AU275,'シフト記号表（勤務時間帯）'!$C$6:$K$35,9,FALSE))</f>
        <v/>
      </c>
      <c r="AV276" s="216" t="str">
        <f>IF(AV275="","",VLOOKUP(AV275,'シフト記号表（勤務時間帯）'!$C$6:$K$35,9,FALSE))</f>
        <v/>
      </c>
      <c r="AW276" s="216" t="str">
        <f>IF(AW275="","",VLOOKUP(AW275,'シフト記号表（勤務時間帯）'!$C$6:$K$35,9,FALSE))</f>
        <v/>
      </c>
      <c r="AX276" s="649">
        <f>IF($BB$3="４週",SUM(S276:AT276),IF($BB$3="暦月",SUM(S276:AW276),""))</f>
        <v>0</v>
      </c>
      <c r="AY276" s="650"/>
      <c r="AZ276" s="651">
        <f>IF($BB$3="４週",AX276/4,IF($BB$3="暦月",'勤務表（職員14～100名用）'!AX276/('勤務表（職員14～100名用）'!#REF!/7),""))</f>
        <v>0</v>
      </c>
      <c r="BA276" s="652"/>
      <c r="BB276" s="642"/>
      <c r="BC276" s="603"/>
      <c r="BD276" s="603"/>
      <c r="BE276" s="603"/>
      <c r="BF276" s="604"/>
    </row>
    <row r="277" spans="2:58" ht="20.25" customHeight="1" x14ac:dyDescent="0.15">
      <c r="B277" s="686"/>
      <c r="C277" s="709"/>
      <c r="D277" s="710"/>
      <c r="E277" s="711"/>
      <c r="F277" s="221">
        <f>C275</f>
        <v>0</v>
      </c>
      <c r="G277" s="594"/>
      <c r="H277" s="598"/>
      <c r="I277" s="596"/>
      <c r="J277" s="596"/>
      <c r="K277" s="597"/>
      <c r="L277" s="605"/>
      <c r="M277" s="606"/>
      <c r="N277" s="606"/>
      <c r="O277" s="607"/>
      <c r="P277" s="683" t="s">
        <v>151</v>
      </c>
      <c r="Q277" s="684"/>
      <c r="R277" s="685"/>
      <c r="S277" s="218" t="str">
        <f>IF(S275="","",VLOOKUP(S275,'シフト記号表（勤務時間帯）'!$C$6:$U$35,19,FALSE))</f>
        <v/>
      </c>
      <c r="T277" s="219" t="str">
        <f>IF(T275="","",VLOOKUP(T275,'シフト記号表（勤務時間帯）'!$C$6:$U$35,19,FALSE))</f>
        <v/>
      </c>
      <c r="U277" s="219" t="str">
        <f>IF(U275="","",VLOOKUP(U275,'シフト記号表（勤務時間帯）'!$C$6:$U$35,19,FALSE))</f>
        <v/>
      </c>
      <c r="V277" s="219" t="str">
        <f>IF(V275="","",VLOOKUP(V275,'シフト記号表（勤務時間帯）'!$C$6:$U$35,19,FALSE))</f>
        <v/>
      </c>
      <c r="W277" s="219" t="str">
        <f>IF(W275="","",VLOOKUP(W275,'シフト記号表（勤務時間帯）'!$C$6:$U$35,19,FALSE))</f>
        <v/>
      </c>
      <c r="X277" s="219" t="str">
        <f>IF(X275="","",VLOOKUP(X275,'シフト記号表（勤務時間帯）'!$C$6:$U$35,19,FALSE))</f>
        <v/>
      </c>
      <c r="Y277" s="220" t="str">
        <f>IF(Y275="","",VLOOKUP(Y275,'シフト記号表（勤務時間帯）'!$C$6:$U$35,19,FALSE))</f>
        <v/>
      </c>
      <c r="Z277" s="218" t="str">
        <f>IF(Z275="","",VLOOKUP(Z275,'シフト記号表（勤務時間帯）'!$C$6:$U$35,19,FALSE))</f>
        <v/>
      </c>
      <c r="AA277" s="219" t="str">
        <f>IF(AA275="","",VLOOKUP(AA275,'シフト記号表（勤務時間帯）'!$C$6:$U$35,19,FALSE))</f>
        <v/>
      </c>
      <c r="AB277" s="219" t="str">
        <f>IF(AB275="","",VLOOKUP(AB275,'シフト記号表（勤務時間帯）'!$C$6:$U$35,19,FALSE))</f>
        <v/>
      </c>
      <c r="AC277" s="219" t="str">
        <f>IF(AC275="","",VLOOKUP(AC275,'シフト記号表（勤務時間帯）'!$C$6:$U$35,19,FALSE))</f>
        <v/>
      </c>
      <c r="AD277" s="219" t="str">
        <f>IF(AD275="","",VLOOKUP(AD275,'シフト記号表（勤務時間帯）'!$C$6:$U$35,19,FALSE))</f>
        <v/>
      </c>
      <c r="AE277" s="219" t="str">
        <f>IF(AE275="","",VLOOKUP(AE275,'シフト記号表（勤務時間帯）'!$C$6:$U$35,19,FALSE))</f>
        <v/>
      </c>
      <c r="AF277" s="220" t="str">
        <f>IF(AF275="","",VLOOKUP(AF275,'シフト記号表（勤務時間帯）'!$C$6:$U$35,19,FALSE))</f>
        <v/>
      </c>
      <c r="AG277" s="218" t="str">
        <f>IF(AG275="","",VLOOKUP(AG275,'シフト記号表（勤務時間帯）'!$C$6:$U$35,19,FALSE))</f>
        <v/>
      </c>
      <c r="AH277" s="219" t="str">
        <f>IF(AH275="","",VLOOKUP(AH275,'シフト記号表（勤務時間帯）'!$C$6:$U$35,19,FALSE))</f>
        <v/>
      </c>
      <c r="AI277" s="219" t="str">
        <f>IF(AI275="","",VLOOKUP(AI275,'シフト記号表（勤務時間帯）'!$C$6:$U$35,19,FALSE))</f>
        <v/>
      </c>
      <c r="AJ277" s="219" t="str">
        <f>IF(AJ275="","",VLOOKUP(AJ275,'シフト記号表（勤務時間帯）'!$C$6:$U$35,19,FALSE))</f>
        <v/>
      </c>
      <c r="AK277" s="219" t="str">
        <f>IF(AK275="","",VLOOKUP(AK275,'シフト記号表（勤務時間帯）'!$C$6:$U$35,19,FALSE))</f>
        <v/>
      </c>
      <c r="AL277" s="219" t="str">
        <f>IF(AL275="","",VLOOKUP(AL275,'シフト記号表（勤務時間帯）'!$C$6:$U$35,19,FALSE))</f>
        <v/>
      </c>
      <c r="AM277" s="220" t="str">
        <f>IF(AM275="","",VLOOKUP(AM275,'シフト記号表（勤務時間帯）'!$C$6:$U$35,19,FALSE))</f>
        <v/>
      </c>
      <c r="AN277" s="218" t="str">
        <f>IF(AN275="","",VLOOKUP(AN275,'シフト記号表（勤務時間帯）'!$C$6:$U$35,19,FALSE))</f>
        <v/>
      </c>
      <c r="AO277" s="219" t="str">
        <f>IF(AO275="","",VLOOKUP(AO275,'シフト記号表（勤務時間帯）'!$C$6:$U$35,19,FALSE))</f>
        <v/>
      </c>
      <c r="AP277" s="219" t="str">
        <f>IF(AP275="","",VLOOKUP(AP275,'シフト記号表（勤務時間帯）'!$C$6:$U$35,19,FALSE))</f>
        <v/>
      </c>
      <c r="AQ277" s="219" t="str">
        <f>IF(AQ275="","",VLOOKUP(AQ275,'シフト記号表（勤務時間帯）'!$C$6:$U$35,19,FALSE))</f>
        <v/>
      </c>
      <c r="AR277" s="219" t="str">
        <f>IF(AR275="","",VLOOKUP(AR275,'シフト記号表（勤務時間帯）'!$C$6:$U$35,19,FALSE))</f>
        <v/>
      </c>
      <c r="AS277" s="219" t="str">
        <f>IF(AS275="","",VLOOKUP(AS275,'シフト記号表（勤務時間帯）'!$C$6:$U$35,19,FALSE))</f>
        <v/>
      </c>
      <c r="AT277" s="220" t="str">
        <f>IF(AT275="","",VLOOKUP(AT275,'シフト記号表（勤務時間帯）'!$C$6:$U$35,19,FALSE))</f>
        <v/>
      </c>
      <c r="AU277" s="218" t="str">
        <f>IF(AU275="","",VLOOKUP(AU275,'シフト記号表（勤務時間帯）'!$C$6:$U$35,19,FALSE))</f>
        <v/>
      </c>
      <c r="AV277" s="219" t="str">
        <f>IF(AV275="","",VLOOKUP(AV275,'シフト記号表（勤務時間帯）'!$C$6:$U$35,19,FALSE))</f>
        <v/>
      </c>
      <c r="AW277" s="219" t="str">
        <f>IF(AW275="","",VLOOKUP(AW275,'シフト記号表（勤務時間帯）'!$C$6:$U$35,19,FALSE))</f>
        <v/>
      </c>
      <c r="AX277" s="656">
        <f>IF($BB$3="４週",SUM(S277:AT277),IF($BB$3="暦月",SUM(S277:AW277),""))</f>
        <v>0</v>
      </c>
      <c r="AY277" s="657"/>
      <c r="AZ277" s="658">
        <f>IF($BB$3="４週",AX277/4,IF($BB$3="暦月",'勤務表（職員14～100名用）'!AX277/('勤務表（職員14～100名用）'!#REF!/7),""))</f>
        <v>0</v>
      </c>
      <c r="BA277" s="659"/>
      <c r="BB277" s="702"/>
      <c r="BC277" s="606"/>
      <c r="BD277" s="606"/>
      <c r="BE277" s="606"/>
      <c r="BF277" s="607"/>
    </row>
    <row r="278" spans="2:58" ht="20.25" customHeight="1" x14ac:dyDescent="0.15">
      <c r="B278" s="686">
        <f>B275+1</f>
        <v>87</v>
      </c>
      <c r="C278" s="706"/>
      <c r="D278" s="707"/>
      <c r="E278" s="708"/>
      <c r="F278" s="110"/>
      <c r="G278" s="592"/>
      <c r="H278" s="595"/>
      <c r="I278" s="596"/>
      <c r="J278" s="596"/>
      <c r="K278" s="597"/>
      <c r="L278" s="599"/>
      <c r="M278" s="600"/>
      <c r="N278" s="600"/>
      <c r="O278" s="601"/>
      <c r="P278" s="608" t="s">
        <v>147</v>
      </c>
      <c r="Q278" s="609"/>
      <c r="R278" s="610"/>
      <c r="S278" s="212"/>
      <c r="T278" s="213"/>
      <c r="U278" s="213"/>
      <c r="V278" s="213"/>
      <c r="W278" s="213"/>
      <c r="X278" s="213"/>
      <c r="Y278" s="214"/>
      <c r="Z278" s="212"/>
      <c r="AA278" s="213"/>
      <c r="AB278" s="213"/>
      <c r="AC278" s="213"/>
      <c r="AD278" s="213"/>
      <c r="AE278" s="213"/>
      <c r="AF278" s="214"/>
      <c r="AG278" s="212"/>
      <c r="AH278" s="213"/>
      <c r="AI278" s="213"/>
      <c r="AJ278" s="213"/>
      <c r="AK278" s="213"/>
      <c r="AL278" s="213"/>
      <c r="AM278" s="214"/>
      <c r="AN278" s="212"/>
      <c r="AO278" s="213"/>
      <c r="AP278" s="213"/>
      <c r="AQ278" s="213"/>
      <c r="AR278" s="213"/>
      <c r="AS278" s="213"/>
      <c r="AT278" s="214"/>
      <c r="AU278" s="212"/>
      <c r="AV278" s="213"/>
      <c r="AW278" s="213"/>
      <c r="AX278" s="806"/>
      <c r="AY278" s="807"/>
      <c r="AZ278" s="808"/>
      <c r="BA278" s="809"/>
      <c r="BB278" s="641"/>
      <c r="BC278" s="600"/>
      <c r="BD278" s="600"/>
      <c r="BE278" s="600"/>
      <c r="BF278" s="601"/>
    </row>
    <row r="279" spans="2:58" ht="20.25" customHeight="1" x14ac:dyDescent="0.15">
      <c r="B279" s="686"/>
      <c r="C279" s="706"/>
      <c r="D279" s="707"/>
      <c r="E279" s="708"/>
      <c r="F279" s="102"/>
      <c r="G279" s="593"/>
      <c r="H279" s="598"/>
      <c r="I279" s="596"/>
      <c r="J279" s="596"/>
      <c r="K279" s="597"/>
      <c r="L279" s="602"/>
      <c r="M279" s="603"/>
      <c r="N279" s="603"/>
      <c r="O279" s="604"/>
      <c r="P279" s="646" t="s">
        <v>150</v>
      </c>
      <c r="Q279" s="647"/>
      <c r="R279" s="648"/>
      <c r="S279" s="215" t="str">
        <f>IF(S278="","",VLOOKUP(S278,'シフト記号表（勤務時間帯）'!$C$6:$K$35,9,FALSE))</f>
        <v/>
      </c>
      <c r="T279" s="216" t="str">
        <f>IF(T278="","",VLOOKUP(T278,'シフト記号表（勤務時間帯）'!$C$6:$K$35,9,FALSE))</f>
        <v/>
      </c>
      <c r="U279" s="216" t="str">
        <f>IF(U278="","",VLOOKUP(U278,'シフト記号表（勤務時間帯）'!$C$6:$K$35,9,FALSE))</f>
        <v/>
      </c>
      <c r="V279" s="216" t="str">
        <f>IF(V278="","",VLOOKUP(V278,'シフト記号表（勤務時間帯）'!$C$6:$K$35,9,FALSE))</f>
        <v/>
      </c>
      <c r="W279" s="216" t="str">
        <f>IF(W278="","",VLOOKUP(W278,'シフト記号表（勤務時間帯）'!$C$6:$K$35,9,FALSE))</f>
        <v/>
      </c>
      <c r="X279" s="216" t="str">
        <f>IF(X278="","",VLOOKUP(X278,'シフト記号表（勤務時間帯）'!$C$6:$K$35,9,FALSE))</f>
        <v/>
      </c>
      <c r="Y279" s="217" t="str">
        <f>IF(Y278="","",VLOOKUP(Y278,'シフト記号表（勤務時間帯）'!$C$6:$K$35,9,FALSE))</f>
        <v/>
      </c>
      <c r="Z279" s="215" t="str">
        <f>IF(Z278="","",VLOOKUP(Z278,'シフト記号表（勤務時間帯）'!$C$6:$K$35,9,FALSE))</f>
        <v/>
      </c>
      <c r="AA279" s="216" t="str">
        <f>IF(AA278="","",VLOOKUP(AA278,'シフト記号表（勤務時間帯）'!$C$6:$K$35,9,FALSE))</f>
        <v/>
      </c>
      <c r="AB279" s="216" t="str">
        <f>IF(AB278="","",VLOOKUP(AB278,'シフト記号表（勤務時間帯）'!$C$6:$K$35,9,FALSE))</f>
        <v/>
      </c>
      <c r="AC279" s="216" t="str">
        <f>IF(AC278="","",VLOOKUP(AC278,'シフト記号表（勤務時間帯）'!$C$6:$K$35,9,FALSE))</f>
        <v/>
      </c>
      <c r="AD279" s="216" t="str">
        <f>IF(AD278="","",VLOOKUP(AD278,'シフト記号表（勤務時間帯）'!$C$6:$K$35,9,FALSE))</f>
        <v/>
      </c>
      <c r="AE279" s="216" t="str">
        <f>IF(AE278="","",VLOOKUP(AE278,'シフト記号表（勤務時間帯）'!$C$6:$K$35,9,FALSE))</f>
        <v/>
      </c>
      <c r="AF279" s="217" t="str">
        <f>IF(AF278="","",VLOOKUP(AF278,'シフト記号表（勤務時間帯）'!$C$6:$K$35,9,FALSE))</f>
        <v/>
      </c>
      <c r="AG279" s="215" t="str">
        <f>IF(AG278="","",VLOOKUP(AG278,'シフト記号表（勤務時間帯）'!$C$6:$K$35,9,FALSE))</f>
        <v/>
      </c>
      <c r="AH279" s="216" t="str">
        <f>IF(AH278="","",VLOOKUP(AH278,'シフト記号表（勤務時間帯）'!$C$6:$K$35,9,FALSE))</f>
        <v/>
      </c>
      <c r="AI279" s="216" t="str">
        <f>IF(AI278="","",VLOOKUP(AI278,'シフト記号表（勤務時間帯）'!$C$6:$K$35,9,FALSE))</f>
        <v/>
      </c>
      <c r="AJ279" s="216" t="str">
        <f>IF(AJ278="","",VLOOKUP(AJ278,'シフト記号表（勤務時間帯）'!$C$6:$K$35,9,FALSE))</f>
        <v/>
      </c>
      <c r="AK279" s="216" t="str">
        <f>IF(AK278="","",VLOOKUP(AK278,'シフト記号表（勤務時間帯）'!$C$6:$K$35,9,FALSE))</f>
        <v/>
      </c>
      <c r="AL279" s="216" t="str">
        <f>IF(AL278="","",VLOOKUP(AL278,'シフト記号表（勤務時間帯）'!$C$6:$K$35,9,FALSE))</f>
        <v/>
      </c>
      <c r="AM279" s="217" t="str">
        <f>IF(AM278="","",VLOOKUP(AM278,'シフト記号表（勤務時間帯）'!$C$6:$K$35,9,FALSE))</f>
        <v/>
      </c>
      <c r="AN279" s="215" t="str">
        <f>IF(AN278="","",VLOOKUP(AN278,'シフト記号表（勤務時間帯）'!$C$6:$K$35,9,FALSE))</f>
        <v/>
      </c>
      <c r="AO279" s="216" t="str">
        <f>IF(AO278="","",VLOOKUP(AO278,'シフト記号表（勤務時間帯）'!$C$6:$K$35,9,FALSE))</f>
        <v/>
      </c>
      <c r="AP279" s="216" t="str">
        <f>IF(AP278="","",VLOOKUP(AP278,'シフト記号表（勤務時間帯）'!$C$6:$K$35,9,FALSE))</f>
        <v/>
      </c>
      <c r="AQ279" s="216" t="str">
        <f>IF(AQ278="","",VLOOKUP(AQ278,'シフト記号表（勤務時間帯）'!$C$6:$K$35,9,FALSE))</f>
        <v/>
      </c>
      <c r="AR279" s="216" t="str">
        <f>IF(AR278="","",VLOOKUP(AR278,'シフト記号表（勤務時間帯）'!$C$6:$K$35,9,FALSE))</f>
        <v/>
      </c>
      <c r="AS279" s="216" t="str">
        <f>IF(AS278="","",VLOOKUP(AS278,'シフト記号表（勤務時間帯）'!$C$6:$K$35,9,FALSE))</f>
        <v/>
      </c>
      <c r="AT279" s="217" t="str">
        <f>IF(AT278="","",VLOOKUP(AT278,'シフト記号表（勤務時間帯）'!$C$6:$K$35,9,FALSE))</f>
        <v/>
      </c>
      <c r="AU279" s="215" t="str">
        <f>IF(AU278="","",VLOOKUP(AU278,'シフト記号表（勤務時間帯）'!$C$6:$K$35,9,FALSE))</f>
        <v/>
      </c>
      <c r="AV279" s="216" t="str">
        <f>IF(AV278="","",VLOOKUP(AV278,'シフト記号表（勤務時間帯）'!$C$6:$K$35,9,FALSE))</f>
        <v/>
      </c>
      <c r="AW279" s="216" t="str">
        <f>IF(AW278="","",VLOOKUP(AW278,'シフト記号表（勤務時間帯）'!$C$6:$K$35,9,FALSE))</f>
        <v/>
      </c>
      <c r="AX279" s="649">
        <f>IF($BB$3="４週",SUM(S279:AT279),IF($BB$3="暦月",SUM(S279:AW279),""))</f>
        <v>0</v>
      </c>
      <c r="AY279" s="650"/>
      <c r="AZ279" s="651">
        <f>IF($BB$3="４週",AX279/4,IF($BB$3="暦月",'勤務表（職員14～100名用）'!AX279/('勤務表（職員14～100名用）'!#REF!/7),""))</f>
        <v>0</v>
      </c>
      <c r="BA279" s="652"/>
      <c r="BB279" s="642"/>
      <c r="BC279" s="603"/>
      <c r="BD279" s="603"/>
      <c r="BE279" s="603"/>
      <c r="BF279" s="604"/>
    </row>
    <row r="280" spans="2:58" ht="20.25" customHeight="1" x14ac:dyDescent="0.15">
      <c r="B280" s="686"/>
      <c r="C280" s="709"/>
      <c r="D280" s="710"/>
      <c r="E280" s="711"/>
      <c r="F280" s="221">
        <f>C278</f>
        <v>0</v>
      </c>
      <c r="G280" s="594"/>
      <c r="H280" s="598"/>
      <c r="I280" s="596"/>
      <c r="J280" s="596"/>
      <c r="K280" s="597"/>
      <c r="L280" s="605"/>
      <c r="M280" s="606"/>
      <c r="N280" s="606"/>
      <c r="O280" s="607"/>
      <c r="P280" s="683" t="s">
        <v>151</v>
      </c>
      <c r="Q280" s="684"/>
      <c r="R280" s="685"/>
      <c r="S280" s="218" t="str">
        <f>IF(S278="","",VLOOKUP(S278,'シフト記号表（勤務時間帯）'!$C$6:$U$35,19,FALSE))</f>
        <v/>
      </c>
      <c r="T280" s="219" t="str">
        <f>IF(T278="","",VLOOKUP(T278,'シフト記号表（勤務時間帯）'!$C$6:$U$35,19,FALSE))</f>
        <v/>
      </c>
      <c r="U280" s="219" t="str">
        <f>IF(U278="","",VLOOKUP(U278,'シフト記号表（勤務時間帯）'!$C$6:$U$35,19,FALSE))</f>
        <v/>
      </c>
      <c r="V280" s="219" t="str">
        <f>IF(V278="","",VLOOKUP(V278,'シフト記号表（勤務時間帯）'!$C$6:$U$35,19,FALSE))</f>
        <v/>
      </c>
      <c r="W280" s="219" t="str">
        <f>IF(W278="","",VLOOKUP(W278,'シフト記号表（勤務時間帯）'!$C$6:$U$35,19,FALSE))</f>
        <v/>
      </c>
      <c r="X280" s="219" t="str">
        <f>IF(X278="","",VLOOKUP(X278,'シフト記号表（勤務時間帯）'!$C$6:$U$35,19,FALSE))</f>
        <v/>
      </c>
      <c r="Y280" s="220" t="str">
        <f>IF(Y278="","",VLOOKUP(Y278,'シフト記号表（勤務時間帯）'!$C$6:$U$35,19,FALSE))</f>
        <v/>
      </c>
      <c r="Z280" s="218" t="str">
        <f>IF(Z278="","",VLOOKUP(Z278,'シフト記号表（勤務時間帯）'!$C$6:$U$35,19,FALSE))</f>
        <v/>
      </c>
      <c r="AA280" s="219" t="str">
        <f>IF(AA278="","",VLOOKUP(AA278,'シフト記号表（勤務時間帯）'!$C$6:$U$35,19,FALSE))</f>
        <v/>
      </c>
      <c r="AB280" s="219" t="str">
        <f>IF(AB278="","",VLOOKUP(AB278,'シフト記号表（勤務時間帯）'!$C$6:$U$35,19,FALSE))</f>
        <v/>
      </c>
      <c r="AC280" s="219" t="str">
        <f>IF(AC278="","",VLOOKUP(AC278,'シフト記号表（勤務時間帯）'!$C$6:$U$35,19,FALSE))</f>
        <v/>
      </c>
      <c r="AD280" s="219" t="str">
        <f>IF(AD278="","",VLOOKUP(AD278,'シフト記号表（勤務時間帯）'!$C$6:$U$35,19,FALSE))</f>
        <v/>
      </c>
      <c r="AE280" s="219" t="str">
        <f>IF(AE278="","",VLOOKUP(AE278,'シフト記号表（勤務時間帯）'!$C$6:$U$35,19,FALSE))</f>
        <v/>
      </c>
      <c r="AF280" s="220" t="str">
        <f>IF(AF278="","",VLOOKUP(AF278,'シフト記号表（勤務時間帯）'!$C$6:$U$35,19,FALSE))</f>
        <v/>
      </c>
      <c r="AG280" s="218" t="str">
        <f>IF(AG278="","",VLOOKUP(AG278,'シフト記号表（勤務時間帯）'!$C$6:$U$35,19,FALSE))</f>
        <v/>
      </c>
      <c r="AH280" s="219" t="str">
        <f>IF(AH278="","",VLOOKUP(AH278,'シフト記号表（勤務時間帯）'!$C$6:$U$35,19,FALSE))</f>
        <v/>
      </c>
      <c r="AI280" s="219" t="str">
        <f>IF(AI278="","",VLOOKUP(AI278,'シフト記号表（勤務時間帯）'!$C$6:$U$35,19,FALSE))</f>
        <v/>
      </c>
      <c r="AJ280" s="219" t="str">
        <f>IF(AJ278="","",VLOOKUP(AJ278,'シフト記号表（勤務時間帯）'!$C$6:$U$35,19,FALSE))</f>
        <v/>
      </c>
      <c r="AK280" s="219" t="str">
        <f>IF(AK278="","",VLOOKUP(AK278,'シフト記号表（勤務時間帯）'!$C$6:$U$35,19,FALSE))</f>
        <v/>
      </c>
      <c r="AL280" s="219" t="str">
        <f>IF(AL278="","",VLOOKUP(AL278,'シフト記号表（勤務時間帯）'!$C$6:$U$35,19,FALSE))</f>
        <v/>
      </c>
      <c r="AM280" s="220" t="str">
        <f>IF(AM278="","",VLOOKUP(AM278,'シフト記号表（勤務時間帯）'!$C$6:$U$35,19,FALSE))</f>
        <v/>
      </c>
      <c r="AN280" s="218" t="str">
        <f>IF(AN278="","",VLOOKUP(AN278,'シフト記号表（勤務時間帯）'!$C$6:$U$35,19,FALSE))</f>
        <v/>
      </c>
      <c r="AO280" s="219" t="str">
        <f>IF(AO278="","",VLOOKUP(AO278,'シフト記号表（勤務時間帯）'!$C$6:$U$35,19,FALSE))</f>
        <v/>
      </c>
      <c r="AP280" s="219" t="str">
        <f>IF(AP278="","",VLOOKUP(AP278,'シフト記号表（勤務時間帯）'!$C$6:$U$35,19,FALSE))</f>
        <v/>
      </c>
      <c r="AQ280" s="219" t="str">
        <f>IF(AQ278="","",VLOOKUP(AQ278,'シフト記号表（勤務時間帯）'!$C$6:$U$35,19,FALSE))</f>
        <v/>
      </c>
      <c r="AR280" s="219" t="str">
        <f>IF(AR278="","",VLOOKUP(AR278,'シフト記号表（勤務時間帯）'!$C$6:$U$35,19,FALSE))</f>
        <v/>
      </c>
      <c r="AS280" s="219" t="str">
        <f>IF(AS278="","",VLOOKUP(AS278,'シフト記号表（勤務時間帯）'!$C$6:$U$35,19,FALSE))</f>
        <v/>
      </c>
      <c r="AT280" s="220" t="str">
        <f>IF(AT278="","",VLOOKUP(AT278,'シフト記号表（勤務時間帯）'!$C$6:$U$35,19,FALSE))</f>
        <v/>
      </c>
      <c r="AU280" s="218" t="str">
        <f>IF(AU278="","",VLOOKUP(AU278,'シフト記号表（勤務時間帯）'!$C$6:$U$35,19,FALSE))</f>
        <v/>
      </c>
      <c r="AV280" s="219" t="str">
        <f>IF(AV278="","",VLOOKUP(AV278,'シフト記号表（勤務時間帯）'!$C$6:$U$35,19,FALSE))</f>
        <v/>
      </c>
      <c r="AW280" s="219" t="str">
        <f>IF(AW278="","",VLOOKUP(AW278,'シフト記号表（勤務時間帯）'!$C$6:$U$35,19,FALSE))</f>
        <v/>
      </c>
      <c r="AX280" s="656">
        <f>IF($BB$3="４週",SUM(S280:AT280),IF($BB$3="暦月",SUM(S280:AW280),""))</f>
        <v>0</v>
      </c>
      <c r="AY280" s="657"/>
      <c r="AZ280" s="658">
        <f>IF($BB$3="４週",AX280/4,IF($BB$3="暦月",'勤務表（職員14～100名用）'!AX280/('勤務表（職員14～100名用）'!#REF!/7),""))</f>
        <v>0</v>
      </c>
      <c r="BA280" s="659"/>
      <c r="BB280" s="702"/>
      <c r="BC280" s="606"/>
      <c r="BD280" s="606"/>
      <c r="BE280" s="606"/>
      <c r="BF280" s="607"/>
    </row>
    <row r="281" spans="2:58" ht="20.25" customHeight="1" x14ac:dyDescent="0.15">
      <c r="B281" s="686">
        <f>B278+1</f>
        <v>88</v>
      </c>
      <c r="C281" s="706"/>
      <c r="D281" s="707"/>
      <c r="E281" s="708"/>
      <c r="F281" s="110"/>
      <c r="G281" s="592"/>
      <c r="H281" s="595"/>
      <c r="I281" s="596"/>
      <c r="J281" s="596"/>
      <c r="K281" s="597"/>
      <c r="L281" s="599"/>
      <c r="M281" s="600"/>
      <c r="N281" s="600"/>
      <c r="O281" s="601"/>
      <c r="P281" s="608" t="s">
        <v>147</v>
      </c>
      <c r="Q281" s="609"/>
      <c r="R281" s="610"/>
      <c r="S281" s="212"/>
      <c r="T281" s="213"/>
      <c r="U281" s="213"/>
      <c r="V281" s="213"/>
      <c r="W281" s="213"/>
      <c r="X281" s="213"/>
      <c r="Y281" s="214"/>
      <c r="Z281" s="212"/>
      <c r="AA281" s="213"/>
      <c r="AB281" s="213"/>
      <c r="AC281" s="213"/>
      <c r="AD281" s="213"/>
      <c r="AE281" s="213"/>
      <c r="AF281" s="214"/>
      <c r="AG281" s="212"/>
      <c r="AH281" s="213"/>
      <c r="AI281" s="213"/>
      <c r="AJ281" s="213"/>
      <c r="AK281" s="213"/>
      <c r="AL281" s="213"/>
      <c r="AM281" s="214"/>
      <c r="AN281" s="212"/>
      <c r="AO281" s="213"/>
      <c r="AP281" s="213"/>
      <c r="AQ281" s="213"/>
      <c r="AR281" s="213"/>
      <c r="AS281" s="213"/>
      <c r="AT281" s="214"/>
      <c r="AU281" s="212"/>
      <c r="AV281" s="213"/>
      <c r="AW281" s="213"/>
      <c r="AX281" s="806"/>
      <c r="AY281" s="807"/>
      <c r="AZ281" s="808"/>
      <c r="BA281" s="809"/>
      <c r="BB281" s="641"/>
      <c r="BC281" s="600"/>
      <c r="BD281" s="600"/>
      <c r="BE281" s="600"/>
      <c r="BF281" s="601"/>
    </row>
    <row r="282" spans="2:58" ht="20.25" customHeight="1" x14ac:dyDescent="0.15">
      <c r="B282" s="686"/>
      <c r="C282" s="706"/>
      <c r="D282" s="707"/>
      <c r="E282" s="708"/>
      <c r="F282" s="102"/>
      <c r="G282" s="593"/>
      <c r="H282" s="598"/>
      <c r="I282" s="596"/>
      <c r="J282" s="596"/>
      <c r="K282" s="597"/>
      <c r="L282" s="602"/>
      <c r="M282" s="603"/>
      <c r="N282" s="603"/>
      <c r="O282" s="604"/>
      <c r="P282" s="646" t="s">
        <v>150</v>
      </c>
      <c r="Q282" s="647"/>
      <c r="R282" s="648"/>
      <c r="S282" s="215" t="str">
        <f>IF(S281="","",VLOOKUP(S281,'シフト記号表（勤務時間帯）'!$C$6:$K$35,9,FALSE))</f>
        <v/>
      </c>
      <c r="T282" s="216" t="str">
        <f>IF(T281="","",VLOOKUP(T281,'シフト記号表（勤務時間帯）'!$C$6:$K$35,9,FALSE))</f>
        <v/>
      </c>
      <c r="U282" s="216" t="str">
        <f>IF(U281="","",VLOOKUP(U281,'シフト記号表（勤務時間帯）'!$C$6:$K$35,9,FALSE))</f>
        <v/>
      </c>
      <c r="V282" s="216" t="str">
        <f>IF(V281="","",VLOOKUP(V281,'シフト記号表（勤務時間帯）'!$C$6:$K$35,9,FALSE))</f>
        <v/>
      </c>
      <c r="W282" s="216" t="str">
        <f>IF(W281="","",VLOOKUP(W281,'シフト記号表（勤務時間帯）'!$C$6:$K$35,9,FALSE))</f>
        <v/>
      </c>
      <c r="X282" s="216" t="str">
        <f>IF(X281="","",VLOOKUP(X281,'シフト記号表（勤務時間帯）'!$C$6:$K$35,9,FALSE))</f>
        <v/>
      </c>
      <c r="Y282" s="217" t="str">
        <f>IF(Y281="","",VLOOKUP(Y281,'シフト記号表（勤務時間帯）'!$C$6:$K$35,9,FALSE))</f>
        <v/>
      </c>
      <c r="Z282" s="215" t="str">
        <f>IF(Z281="","",VLOOKUP(Z281,'シフト記号表（勤務時間帯）'!$C$6:$K$35,9,FALSE))</f>
        <v/>
      </c>
      <c r="AA282" s="216" t="str">
        <f>IF(AA281="","",VLOOKUP(AA281,'シフト記号表（勤務時間帯）'!$C$6:$K$35,9,FALSE))</f>
        <v/>
      </c>
      <c r="AB282" s="216" t="str">
        <f>IF(AB281="","",VLOOKUP(AB281,'シフト記号表（勤務時間帯）'!$C$6:$K$35,9,FALSE))</f>
        <v/>
      </c>
      <c r="AC282" s="216" t="str">
        <f>IF(AC281="","",VLOOKUP(AC281,'シフト記号表（勤務時間帯）'!$C$6:$K$35,9,FALSE))</f>
        <v/>
      </c>
      <c r="AD282" s="216" t="str">
        <f>IF(AD281="","",VLOOKUP(AD281,'シフト記号表（勤務時間帯）'!$C$6:$K$35,9,FALSE))</f>
        <v/>
      </c>
      <c r="AE282" s="216" t="str">
        <f>IF(AE281="","",VLOOKUP(AE281,'シフト記号表（勤務時間帯）'!$C$6:$K$35,9,FALSE))</f>
        <v/>
      </c>
      <c r="AF282" s="217" t="str">
        <f>IF(AF281="","",VLOOKUP(AF281,'シフト記号表（勤務時間帯）'!$C$6:$K$35,9,FALSE))</f>
        <v/>
      </c>
      <c r="AG282" s="215" t="str">
        <f>IF(AG281="","",VLOOKUP(AG281,'シフト記号表（勤務時間帯）'!$C$6:$K$35,9,FALSE))</f>
        <v/>
      </c>
      <c r="AH282" s="216" t="str">
        <f>IF(AH281="","",VLOOKUP(AH281,'シフト記号表（勤務時間帯）'!$C$6:$K$35,9,FALSE))</f>
        <v/>
      </c>
      <c r="AI282" s="216" t="str">
        <f>IF(AI281="","",VLOOKUP(AI281,'シフト記号表（勤務時間帯）'!$C$6:$K$35,9,FALSE))</f>
        <v/>
      </c>
      <c r="AJ282" s="216" t="str">
        <f>IF(AJ281="","",VLOOKUP(AJ281,'シフト記号表（勤務時間帯）'!$C$6:$K$35,9,FALSE))</f>
        <v/>
      </c>
      <c r="AK282" s="216" t="str">
        <f>IF(AK281="","",VLOOKUP(AK281,'シフト記号表（勤務時間帯）'!$C$6:$K$35,9,FALSE))</f>
        <v/>
      </c>
      <c r="AL282" s="216" t="str">
        <f>IF(AL281="","",VLOOKUP(AL281,'シフト記号表（勤務時間帯）'!$C$6:$K$35,9,FALSE))</f>
        <v/>
      </c>
      <c r="AM282" s="217" t="str">
        <f>IF(AM281="","",VLOOKUP(AM281,'シフト記号表（勤務時間帯）'!$C$6:$K$35,9,FALSE))</f>
        <v/>
      </c>
      <c r="AN282" s="215" t="str">
        <f>IF(AN281="","",VLOOKUP(AN281,'シフト記号表（勤務時間帯）'!$C$6:$K$35,9,FALSE))</f>
        <v/>
      </c>
      <c r="AO282" s="216" t="str">
        <f>IF(AO281="","",VLOOKUP(AO281,'シフト記号表（勤務時間帯）'!$C$6:$K$35,9,FALSE))</f>
        <v/>
      </c>
      <c r="AP282" s="216" t="str">
        <f>IF(AP281="","",VLOOKUP(AP281,'シフト記号表（勤務時間帯）'!$C$6:$K$35,9,FALSE))</f>
        <v/>
      </c>
      <c r="AQ282" s="216" t="str">
        <f>IF(AQ281="","",VLOOKUP(AQ281,'シフト記号表（勤務時間帯）'!$C$6:$K$35,9,FALSE))</f>
        <v/>
      </c>
      <c r="AR282" s="216" t="str">
        <f>IF(AR281="","",VLOOKUP(AR281,'シフト記号表（勤務時間帯）'!$C$6:$K$35,9,FALSE))</f>
        <v/>
      </c>
      <c r="AS282" s="216" t="str">
        <f>IF(AS281="","",VLOOKUP(AS281,'シフト記号表（勤務時間帯）'!$C$6:$K$35,9,FALSE))</f>
        <v/>
      </c>
      <c r="AT282" s="217" t="str">
        <f>IF(AT281="","",VLOOKUP(AT281,'シフト記号表（勤務時間帯）'!$C$6:$K$35,9,FALSE))</f>
        <v/>
      </c>
      <c r="AU282" s="215" t="str">
        <f>IF(AU281="","",VLOOKUP(AU281,'シフト記号表（勤務時間帯）'!$C$6:$K$35,9,FALSE))</f>
        <v/>
      </c>
      <c r="AV282" s="216" t="str">
        <f>IF(AV281="","",VLOOKUP(AV281,'シフト記号表（勤務時間帯）'!$C$6:$K$35,9,FALSE))</f>
        <v/>
      </c>
      <c r="AW282" s="216" t="str">
        <f>IF(AW281="","",VLOOKUP(AW281,'シフト記号表（勤務時間帯）'!$C$6:$K$35,9,FALSE))</f>
        <v/>
      </c>
      <c r="AX282" s="649">
        <f>IF($BB$3="４週",SUM(S282:AT282),IF($BB$3="暦月",SUM(S282:AW282),""))</f>
        <v>0</v>
      </c>
      <c r="AY282" s="650"/>
      <c r="AZ282" s="651">
        <f>IF($BB$3="４週",AX282/4,IF($BB$3="暦月",'勤務表（職員14～100名用）'!AX282/('勤務表（職員14～100名用）'!#REF!/7),""))</f>
        <v>0</v>
      </c>
      <c r="BA282" s="652"/>
      <c r="BB282" s="642"/>
      <c r="BC282" s="603"/>
      <c r="BD282" s="603"/>
      <c r="BE282" s="603"/>
      <c r="BF282" s="604"/>
    </row>
    <row r="283" spans="2:58" ht="20.25" customHeight="1" x14ac:dyDescent="0.15">
      <c r="B283" s="686"/>
      <c r="C283" s="709"/>
      <c r="D283" s="710"/>
      <c r="E283" s="711"/>
      <c r="F283" s="221">
        <f>C281</f>
        <v>0</v>
      </c>
      <c r="G283" s="594"/>
      <c r="H283" s="598"/>
      <c r="I283" s="596"/>
      <c r="J283" s="596"/>
      <c r="K283" s="597"/>
      <c r="L283" s="605"/>
      <c r="M283" s="606"/>
      <c r="N283" s="606"/>
      <c r="O283" s="607"/>
      <c r="P283" s="683" t="s">
        <v>151</v>
      </c>
      <c r="Q283" s="684"/>
      <c r="R283" s="685"/>
      <c r="S283" s="218" t="str">
        <f>IF(S281="","",VLOOKUP(S281,'シフト記号表（勤務時間帯）'!$C$6:$U$35,19,FALSE))</f>
        <v/>
      </c>
      <c r="T283" s="219" t="str">
        <f>IF(T281="","",VLOOKUP(T281,'シフト記号表（勤務時間帯）'!$C$6:$U$35,19,FALSE))</f>
        <v/>
      </c>
      <c r="U283" s="219" t="str">
        <f>IF(U281="","",VLOOKUP(U281,'シフト記号表（勤務時間帯）'!$C$6:$U$35,19,FALSE))</f>
        <v/>
      </c>
      <c r="V283" s="219" t="str">
        <f>IF(V281="","",VLOOKUP(V281,'シフト記号表（勤務時間帯）'!$C$6:$U$35,19,FALSE))</f>
        <v/>
      </c>
      <c r="W283" s="219" t="str">
        <f>IF(W281="","",VLOOKUP(W281,'シフト記号表（勤務時間帯）'!$C$6:$U$35,19,FALSE))</f>
        <v/>
      </c>
      <c r="X283" s="219" t="str">
        <f>IF(X281="","",VLOOKUP(X281,'シフト記号表（勤務時間帯）'!$C$6:$U$35,19,FALSE))</f>
        <v/>
      </c>
      <c r="Y283" s="220" t="str">
        <f>IF(Y281="","",VLOOKUP(Y281,'シフト記号表（勤務時間帯）'!$C$6:$U$35,19,FALSE))</f>
        <v/>
      </c>
      <c r="Z283" s="218" t="str">
        <f>IF(Z281="","",VLOOKUP(Z281,'シフト記号表（勤務時間帯）'!$C$6:$U$35,19,FALSE))</f>
        <v/>
      </c>
      <c r="AA283" s="219" t="str">
        <f>IF(AA281="","",VLOOKUP(AA281,'シフト記号表（勤務時間帯）'!$C$6:$U$35,19,FALSE))</f>
        <v/>
      </c>
      <c r="AB283" s="219" t="str">
        <f>IF(AB281="","",VLOOKUP(AB281,'シフト記号表（勤務時間帯）'!$C$6:$U$35,19,FALSE))</f>
        <v/>
      </c>
      <c r="AC283" s="219" t="str">
        <f>IF(AC281="","",VLOOKUP(AC281,'シフト記号表（勤務時間帯）'!$C$6:$U$35,19,FALSE))</f>
        <v/>
      </c>
      <c r="AD283" s="219" t="str">
        <f>IF(AD281="","",VLOOKUP(AD281,'シフト記号表（勤務時間帯）'!$C$6:$U$35,19,FALSE))</f>
        <v/>
      </c>
      <c r="AE283" s="219" t="str">
        <f>IF(AE281="","",VLOOKUP(AE281,'シフト記号表（勤務時間帯）'!$C$6:$U$35,19,FALSE))</f>
        <v/>
      </c>
      <c r="AF283" s="220" t="str">
        <f>IF(AF281="","",VLOOKUP(AF281,'シフト記号表（勤務時間帯）'!$C$6:$U$35,19,FALSE))</f>
        <v/>
      </c>
      <c r="AG283" s="218" t="str">
        <f>IF(AG281="","",VLOOKUP(AG281,'シフト記号表（勤務時間帯）'!$C$6:$U$35,19,FALSE))</f>
        <v/>
      </c>
      <c r="AH283" s="219" t="str">
        <f>IF(AH281="","",VLOOKUP(AH281,'シフト記号表（勤務時間帯）'!$C$6:$U$35,19,FALSE))</f>
        <v/>
      </c>
      <c r="AI283" s="219" t="str">
        <f>IF(AI281="","",VLOOKUP(AI281,'シフト記号表（勤務時間帯）'!$C$6:$U$35,19,FALSE))</f>
        <v/>
      </c>
      <c r="AJ283" s="219" t="str">
        <f>IF(AJ281="","",VLOOKUP(AJ281,'シフト記号表（勤務時間帯）'!$C$6:$U$35,19,FALSE))</f>
        <v/>
      </c>
      <c r="AK283" s="219" t="str">
        <f>IF(AK281="","",VLOOKUP(AK281,'シフト記号表（勤務時間帯）'!$C$6:$U$35,19,FALSE))</f>
        <v/>
      </c>
      <c r="AL283" s="219" t="str">
        <f>IF(AL281="","",VLOOKUP(AL281,'シフト記号表（勤務時間帯）'!$C$6:$U$35,19,FALSE))</f>
        <v/>
      </c>
      <c r="AM283" s="220" t="str">
        <f>IF(AM281="","",VLOOKUP(AM281,'シフト記号表（勤務時間帯）'!$C$6:$U$35,19,FALSE))</f>
        <v/>
      </c>
      <c r="AN283" s="218" t="str">
        <f>IF(AN281="","",VLOOKUP(AN281,'シフト記号表（勤務時間帯）'!$C$6:$U$35,19,FALSE))</f>
        <v/>
      </c>
      <c r="AO283" s="219" t="str">
        <f>IF(AO281="","",VLOOKUP(AO281,'シフト記号表（勤務時間帯）'!$C$6:$U$35,19,FALSE))</f>
        <v/>
      </c>
      <c r="AP283" s="219" t="str">
        <f>IF(AP281="","",VLOOKUP(AP281,'シフト記号表（勤務時間帯）'!$C$6:$U$35,19,FALSE))</f>
        <v/>
      </c>
      <c r="AQ283" s="219" t="str">
        <f>IF(AQ281="","",VLOOKUP(AQ281,'シフト記号表（勤務時間帯）'!$C$6:$U$35,19,FALSE))</f>
        <v/>
      </c>
      <c r="AR283" s="219" t="str">
        <f>IF(AR281="","",VLOOKUP(AR281,'シフト記号表（勤務時間帯）'!$C$6:$U$35,19,FALSE))</f>
        <v/>
      </c>
      <c r="AS283" s="219" t="str">
        <f>IF(AS281="","",VLOOKUP(AS281,'シフト記号表（勤務時間帯）'!$C$6:$U$35,19,FALSE))</f>
        <v/>
      </c>
      <c r="AT283" s="220" t="str">
        <f>IF(AT281="","",VLOOKUP(AT281,'シフト記号表（勤務時間帯）'!$C$6:$U$35,19,FALSE))</f>
        <v/>
      </c>
      <c r="AU283" s="218" t="str">
        <f>IF(AU281="","",VLOOKUP(AU281,'シフト記号表（勤務時間帯）'!$C$6:$U$35,19,FALSE))</f>
        <v/>
      </c>
      <c r="AV283" s="219" t="str">
        <f>IF(AV281="","",VLOOKUP(AV281,'シフト記号表（勤務時間帯）'!$C$6:$U$35,19,FALSE))</f>
        <v/>
      </c>
      <c r="AW283" s="219" t="str">
        <f>IF(AW281="","",VLOOKUP(AW281,'シフト記号表（勤務時間帯）'!$C$6:$U$35,19,FALSE))</f>
        <v/>
      </c>
      <c r="AX283" s="656">
        <f>IF($BB$3="４週",SUM(S283:AT283),IF($BB$3="暦月",SUM(S283:AW283),""))</f>
        <v>0</v>
      </c>
      <c r="AY283" s="657"/>
      <c r="AZ283" s="658">
        <f>IF($BB$3="４週",AX283/4,IF($BB$3="暦月",'勤務表（職員14～100名用）'!AX283/('勤務表（職員14～100名用）'!#REF!/7),""))</f>
        <v>0</v>
      </c>
      <c r="BA283" s="659"/>
      <c r="BB283" s="702"/>
      <c r="BC283" s="606"/>
      <c r="BD283" s="606"/>
      <c r="BE283" s="606"/>
      <c r="BF283" s="607"/>
    </row>
    <row r="284" spans="2:58" ht="20.25" customHeight="1" x14ac:dyDescent="0.15">
      <c r="B284" s="686">
        <f>B281+1</f>
        <v>89</v>
      </c>
      <c r="C284" s="706"/>
      <c r="D284" s="707"/>
      <c r="E284" s="708"/>
      <c r="F284" s="110"/>
      <c r="G284" s="592"/>
      <c r="H284" s="595"/>
      <c r="I284" s="596"/>
      <c r="J284" s="596"/>
      <c r="K284" s="597"/>
      <c r="L284" s="599"/>
      <c r="M284" s="600"/>
      <c r="N284" s="600"/>
      <c r="O284" s="601"/>
      <c r="P284" s="608" t="s">
        <v>147</v>
      </c>
      <c r="Q284" s="609"/>
      <c r="R284" s="610"/>
      <c r="S284" s="212"/>
      <c r="T284" s="213"/>
      <c r="U284" s="213"/>
      <c r="V284" s="213"/>
      <c r="W284" s="213"/>
      <c r="X284" s="213"/>
      <c r="Y284" s="214"/>
      <c r="Z284" s="212"/>
      <c r="AA284" s="213"/>
      <c r="AB284" s="213"/>
      <c r="AC284" s="213"/>
      <c r="AD284" s="213"/>
      <c r="AE284" s="213"/>
      <c r="AF284" s="214"/>
      <c r="AG284" s="212"/>
      <c r="AH284" s="213"/>
      <c r="AI284" s="213"/>
      <c r="AJ284" s="213"/>
      <c r="AK284" s="213"/>
      <c r="AL284" s="213"/>
      <c r="AM284" s="214"/>
      <c r="AN284" s="212"/>
      <c r="AO284" s="213"/>
      <c r="AP284" s="213"/>
      <c r="AQ284" s="213"/>
      <c r="AR284" s="213"/>
      <c r="AS284" s="213"/>
      <c r="AT284" s="214"/>
      <c r="AU284" s="212"/>
      <c r="AV284" s="213"/>
      <c r="AW284" s="213"/>
      <c r="AX284" s="806"/>
      <c r="AY284" s="807"/>
      <c r="AZ284" s="808"/>
      <c r="BA284" s="809"/>
      <c r="BB284" s="641"/>
      <c r="BC284" s="600"/>
      <c r="BD284" s="600"/>
      <c r="BE284" s="600"/>
      <c r="BF284" s="601"/>
    </row>
    <row r="285" spans="2:58" ht="20.25" customHeight="1" x14ac:dyDescent="0.15">
      <c r="B285" s="686"/>
      <c r="C285" s="706"/>
      <c r="D285" s="707"/>
      <c r="E285" s="708"/>
      <c r="F285" s="102"/>
      <c r="G285" s="593"/>
      <c r="H285" s="598"/>
      <c r="I285" s="596"/>
      <c r="J285" s="596"/>
      <c r="K285" s="597"/>
      <c r="L285" s="602"/>
      <c r="M285" s="603"/>
      <c r="N285" s="603"/>
      <c r="O285" s="604"/>
      <c r="P285" s="646" t="s">
        <v>150</v>
      </c>
      <c r="Q285" s="647"/>
      <c r="R285" s="648"/>
      <c r="S285" s="215" t="str">
        <f>IF(S284="","",VLOOKUP(S284,'シフト記号表（勤務時間帯）'!$C$6:$K$35,9,FALSE))</f>
        <v/>
      </c>
      <c r="T285" s="216" t="str">
        <f>IF(T284="","",VLOOKUP(T284,'シフト記号表（勤務時間帯）'!$C$6:$K$35,9,FALSE))</f>
        <v/>
      </c>
      <c r="U285" s="216" t="str">
        <f>IF(U284="","",VLOOKUP(U284,'シフト記号表（勤務時間帯）'!$C$6:$K$35,9,FALSE))</f>
        <v/>
      </c>
      <c r="V285" s="216" t="str">
        <f>IF(V284="","",VLOOKUP(V284,'シフト記号表（勤務時間帯）'!$C$6:$K$35,9,FALSE))</f>
        <v/>
      </c>
      <c r="W285" s="216" t="str">
        <f>IF(W284="","",VLOOKUP(W284,'シフト記号表（勤務時間帯）'!$C$6:$K$35,9,FALSE))</f>
        <v/>
      </c>
      <c r="X285" s="216" t="str">
        <f>IF(X284="","",VLOOKUP(X284,'シフト記号表（勤務時間帯）'!$C$6:$K$35,9,FALSE))</f>
        <v/>
      </c>
      <c r="Y285" s="217" t="str">
        <f>IF(Y284="","",VLOOKUP(Y284,'シフト記号表（勤務時間帯）'!$C$6:$K$35,9,FALSE))</f>
        <v/>
      </c>
      <c r="Z285" s="215" t="str">
        <f>IF(Z284="","",VLOOKUP(Z284,'シフト記号表（勤務時間帯）'!$C$6:$K$35,9,FALSE))</f>
        <v/>
      </c>
      <c r="AA285" s="216" t="str">
        <f>IF(AA284="","",VLOOKUP(AA284,'シフト記号表（勤務時間帯）'!$C$6:$K$35,9,FALSE))</f>
        <v/>
      </c>
      <c r="AB285" s="216" t="str">
        <f>IF(AB284="","",VLOOKUP(AB284,'シフト記号表（勤務時間帯）'!$C$6:$K$35,9,FALSE))</f>
        <v/>
      </c>
      <c r="AC285" s="216" t="str">
        <f>IF(AC284="","",VLOOKUP(AC284,'シフト記号表（勤務時間帯）'!$C$6:$K$35,9,FALSE))</f>
        <v/>
      </c>
      <c r="AD285" s="216" t="str">
        <f>IF(AD284="","",VLOOKUP(AD284,'シフト記号表（勤務時間帯）'!$C$6:$K$35,9,FALSE))</f>
        <v/>
      </c>
      <c r="AE285" s="216" t="str">
        <f>IF(AE284="","",VLOOKUP(AE284,'シフト記号表（勤務時間帯）'!$C$6:$K$35,9,FALSE))</f>
        <v/>
      </c>
      <c r="AF285" s="217" t="str">
        <f>IF(AF284="","",VLOOKUP(AF284,'シフト記号表（勤務時間帯）'!$C$6:$K$35,9,FALSE))</f>
        <v/>
      </c>
      <c r="AG285" s="215" t="str">
        <f>IF(AG284="","",VLOOKUP(AG284,'シフト記号表（勤務時間帯）'!$C$6:$K$35,9,FALSE))</f>
        <v/>
      </c>
      <c r="AH285" s="216" t="str">
        <f>IF(AH284="","",VLOOKUP(AH284,'シフト記号表（勤務時間帯）'!$C$6:$K$35,9,FALSE))</f>
        <v/>
      </c>
      <c r="AI285" s="216" t="str">
        <f>IF(AI284="","",VLOOKUP(AI284,'シフト記号表（勤務時間帯）'!$C$6:$K$35,9,FALSE))</f>
        <v/>
      </c>
      <c r="AJ285" s="216" t="str">
        <f>IF(AJ284="","",VLOOKUP(AJ284,'シフト記号表（勤務時間帯）'!$C$6:$K$35,9,FALSE))</f>
        <v/>
      </c>
      <c r="AK285" s="216" t="str">
        <f>IF(AK284="","",VLOOKUP(AK284,'シフト記号表（勤務時間帯）'!$C$6:$K$35,9,FALSE))</f>
        <v/>
      </c>
      <c r="AL285" s="216" t="str">
        <f>IF(AL284="","",VLOOKUP(AL284,'シフト記号表（勤務時間帯）'!$C$6:$K$35,9,FALSE))</f>
        <v/>
      </c>
      <c r="AM285" s="217" t="str">
        <f>IF(AM284="","",VLOOKUP(AM284,'シフト記号表（勤務時間帯）'!$C$6:$K$35,9,FALSE))</f>
        <v/>
      </c>
      <c r="AN285" s="215" t="str">
        <f>IF(AN284="","",VLOOKUP(AN284,'シフト記号表（勤務時間帯）'!$C$6:$K$35,9,FALSE))</f>
        <v/>
      </c>
      <c r="AO285" s="216" t="str">
        <f>IF(AO284="","",VLOOKUP(AO284,'シフト記号表（勤務時間帯）'!$C$6:$K$35,9,FALSE))</f>
        <v/>
      </c>
      <c r="AP285" s="216" t="str">
        <f>IF(AP284="","",VLOOKUP(AP284,'シフト記号表（勤務時間帯）'!$C$6:$K$35,9,FALSE))</f>
        <v/>
      </c>
      <c r="AQ285" s="216" t="str">
        <f>IF(AQ284="","",VLOOKUP(AQ284,'シフト記号表（勤務時間帯）'!$C$6:$K$35,9,FALSE))</f>
        <v/>
      </c>
      <c r="AR285" s="216" t="str">
        <f>IF(AR284="","",VLOOKUP(AR284,'シフト記号表（勤務時間帯）'!$C$6:$K$35,9,FALSE))</f>
        <v/>
      </c>
      <c r="AS285" s="216" t="str">
        <f>IF(AS284="","",VLOOKUP(AS284,'シフト記号表（勤務時間帯）'!$C$6:$K$35,9,FALSE))</f>
        <v/>
      </c>
      <c r="AT285" s="217" t="str">
        <f>IF(AT284="","",VLOOKUP(AT284,'シフト記号表（勤務時間帯）'!$C$6:$K$35,9,FALSE))</f>
        <v/>
      </c>
      <c r="AU285" s="215" t="str">
        <f>IF(AU284="","",VLOOKUP(AU284,'シフト記号表（勤務時間帯）'!$C$6:$K$35,9,FALSE))</f>
        <v/>
      </c>
      <c r="AV285" s="216" t="str">
        <f>IF(AV284="","",VLOOKUP(AV284,'シフト記号表（勤務時間帯）'!$C$6:$K$35,9,FALSE))</f>
        <v/>
      </c>
      <c r="AW285" s="216" t="str">
        <f>IF(AW284="","",VLOOKUP(AW284,'シフト記号表（勤務時間帯）'!$C$6:$K$35,9,FALSE))</f>
        <v/>
      </c>
      <c r="AX285" s="649">
        <f>IF($BB$3="４週",SUM(S285:AT285),IF($BB$3="暦月",SUM(S285:AW285),""))</f>
        <v>0</v>
      </c>
      <c r="AY285" s="650"/>
      <c r="AZ285" s="651">
        <f>IF($BB$3="４週",AX285/4,IF($BB$3="暦月",'勤務表（職員14～100名用）'!AX285/('勤務表（職員14～100名用）'!#REF!/7),""))</f>
        <v>0</v>
      </c>
      <c r="BA285" s="652"/>
      <c r="BB285" s="642"/>
      <c r="BC285" s="603"/>
      <c r="BD285" s="603"/>
      <c r="BE285" s="603"/>
      <c r="BF285" s="604"/>
    </row>
    <row r="286" spans="2:58" ht="20.25" customHeight="1" x14ac:dyDescent="0.15">
      <c r="B286" s="686"/>
      <c r="C286" s="709"/>
      <c r="D286" s="710"/>
      <c r="E286" s="711"/>
      <c r="F286" s="221">
        <f>C284</f>
        <v>0</v>
      </c>
      <c r="G286" s="594"/>
      <c r="H286" s="598"/>
      <c r="I286" s="596"/>
      <c r="J286" s="596"/>
      <c r="K286" s="597"/>
      <c r="L286" s="605"/>
      <c r="M286" s="606"/>
      <c r="N286" s="606"/>
      <c r="O286" s="607"/>
      <c r="P286" s="683" t="s">
        <v>151</v>
      </c>
      <c r="Q286" s="684"/>
      <c r="R286" s="685"/>
      <c r="S286" s="218" t="str">
        <f>IF(S284="","",VLOOKUP(S284,'シフト記号表（勤務時間帯）'!$C$6:$U$35,19,FALSE))</f>
        <v/>
      </c>
      <c r="T286" s="219" t="str">
        <f>IF(T284="","",VLOOKUP(T284,'シフト記号表（勤務時間帯）'!$C$6:$U$35,19,FALSE))</f>
        <v/>
      </c>
      <c r="U286" s="219" t="str">
        <f>IF(U284="","",VLOOKUP(U284,'シフト記号表（勤務時間帯）'!$C$6:$U$35,19,FALSE))</f>
        <v/>
      </c>
      <c r="V286" s="219" t="str">
        <f>IF(V284="","",VLOOKUP(V284,'シフト記号表（勤務時間帯）'!$C$6:$U$35,19,FALSE))</f>
        <v/>
      </c>
      <c r="W286" s="219" t="str">
        <f>IF(W284="","",VLOOKUP(W284,'シフト記号表（勤務時間帯）'!$C$6:$U$35,19,FALSE))</f>
        <v/>
      </c>
      <c r="X286" s="219" t="str">
        <f>IF(X284="","",VLOOKUP(X284,'シフト記号表（勤務時間帯）'!$C$6:$U$35,19,FALSE))</f>
        <v/>
      </c>
      <c r="Y286" s="220" t="str">
        <f>IF(Y284="","",VLOOKUP(Y284,'シフト記号表（勤務時間帯）'!$C$6:$U$35,19,FALSE))</f>
        <v/>
      </c>
      <c r="Z286" s="218" t="str">
        <f>IF(Z284="","",VLOOKUP(Z284,'シフト記号表（勤務時間帯）'!$C$6:$U$35,19,FALSE))</f>
        <v/>
      </c>
      <c r="AA286" s="219" t="str">
        <f>IF(AA284="","",VLOOKUP(AA284,'シフト記号表（勤務時間帯）'!$C$6:$U$35,19,FALSE))</f>
        <v/>
      </c>
      <c r="AB286" s="219" t="str">
        <f>IF(AB284="","",VLOOKUP(AB284,'シフト記号表（勤務時間帯）'!$C$6:$U$35,19,FALSE))</f>
        <v/>
      </c>
      <c r="AC286" s="219" t="str">
        <f>IF(AC284="","",VLOOKUP(AC284,'シフト記号表（勤務時間帯）'!$C$6:$U$35,19,FALSE))</f>
        <v/>
      </c>
      <c r="AD286" s="219" t="str">
        <f>IF(AD284="","",VLOOKUP(AD284,'シフト記号表（勤務時間帯）'!$C$6:$U$35,19,FALSE))</f>
        <v/>
      </c>
      <c r="AE286" s="219" t="str">
        <f>IF(AE284="","",VLOOKUP(AE284,'シフト記号表（勤務時間帯）'!$C$6:$U$35,19,FALSE))</f>
        <v/>
      </c>
      <c r="AF286" s="220" t="str">
        <f>IF(AF284="","",VLOOKUP(AF284,'シフト記号表（勤務時間帯）'!$C$6:$U$35,19,FALSE))</f>
        <v/>
      </c>
      <c r="AG286" s="218" t="str">
        <f>IF(AG284="","",VLOOKUP(AG284,'シフト記号表（勤務時間帯）'!$C$6:$U$35,19,FALSE))</f>
        <v/>
      </c>
      <c r="AH286" s="219" t="str">
        <f>IF(AH284="","",VLOOKUP(AH284,'シフト記号表（勤務時間帯）'!$C$6:$U$35,19,FALSE))</f>
        <v/>
      </c>
      <c r="AI286" s="219" t="str">
        <f>IF(AI284="","",VLOOKUP(AI284,'シフト記号表（勤務時間帯）'!$C$6:$U$35,19,FALSE))</f>
        <v/>
      </c>
      <c r="AJ286" s="219" t="str">
        <f>IF(AJ284="","",VLOOKUP(AJ284,'シフト記号表（勤務時間帯）'!$C$6:$U$35,19,FALSE))</f>
        <v/>
      </c>
      <c r="AK286" s="219" t="str">
        <f>IF(AK284="","",VLOOKUP(AK284,'シフト記号表（勤務時間帯）'!$C$6:$U$35,19,FALSE))</f>
        <v/>
      </c>
      <c r="AL286" s="219" t="str">
        <f>IF(AL284="","",VLOOKUP(AL284,'シフト記号表（勤務時間帯）'!$C$6:$U$35,19,FALSE))</f>
        <v/>
      </c>
      <c r="AM286" s="220" t="str">
        <f>IF(AM284="","",VLOOKUP(AM284,'シフト記号表（勤務時間帯）'!$C$6:$U$35,19,FALSE))</f>
        <v/>
      </c>
      <c r="AN286" s="218" t="str">
        <f>IF(AN284="","",VLOOKUP(AN284,'シフト記号表（勤務時間帯）'!$C$6:$U$35,19,FALSE))</f>
        <v/>
      </c>
      <c r="AO286" s="219" t="str">
        <f>IF(AO284="","",VLOOKUP(AO284,'シフト記号表（勤務時間帯）'!$C$6:$U$35,19,FALSE))</f>
        <v/>
      </c>
      <c r="AP286" s="219" t="str">
        <f>IF(AP284="","",VLOOKUP(AP284,'シフト記号表（勤務時間帯）'!$C$6:$U$35,19,FALSE))</f>
        <v/>
      </c>
      <c r="AQ286" s="219" t="str">
        <f>IF(AQ284="","",VLOOKUP(AQ284,'シフト記号表（勤務時間帯）'!$C$6:$U$35,19,FALSE))</f>
        <v/>
      </c>
      <c r="AR286" s="219" t="str">
        <f>IF(AR284="","",VLOOKUP(AR284,'シフト記号表（勤務時間帯）'!$C$6:$U$35,19,FALSE))</f>
        <v/>
      </c>
      <c r="AS286" s="219" t="str">
        <f>IF(AS284="","",VLOOKUP(AS284,'シフト記号表（勤務時間帯）'!$C$6:$U$35,19,FALSE))</f>
        <v/>
      </c>
      <c r="AT286" s="220" t="str">
        <f>IF(AT284="","",VLOOKUP(AT284,'シフト記号表（勤務時間帯）'!$C$6:$U$35,19,FALSE))</f>
        <v/>
      </c>
      <c r="AU286" s="218" t="str">
        <f>IF(AU284="","",VLOOKUP(AU284,'シフト記号表（勤務時間帯）'!$C$6:$U$35,19,FALSE))</f>
        <v/>
      </c>
      <c r="AV286" s="219" t="str">
        <f>IF(AV284="","",VLOOKUP(AV284,'シフト記号表（勤務時間帯）'!$C$6:$U$35,19,FALSE))</f>
        <v/>
      </c>
      <c r="AW286" s="219" t="str">
        <f>IF(AW284="","",VLOOKUP(AW284,'シフト記号表（勤務時間帯）'!$C$6:$U$35,19,FALSE))</f>
        <v/>
      </c>
      <c r="AX286" s="656">
        <f>IF($BB$3="４週",SUM(S286:AT286),IF($BB$3="暦月",SUM(S286:AW286),""))</f>
        <v>0</v>
      </c>
      <c r="AY286" s="657"/>
      <c r="AZ286" s="658">
        <f>IF($BB$3="４週",AX286/4,IF($BB$3="暦月",'勤務表（職員14～100名用）'!AX286/('勤務表（職員14～100名用）'!#REF!/7),""))</f>
        <v>0</v>
      </c>
      <c r="BA286" s="659"/>
      <c r="BB286" s="702"/>
      <c r="BC286" s="606"/>
      <c r="BD286" s="606"/>
      <c r="BE286" s="606"/>
      <c r="BF286" s="607"/>
    </row>
    <row r="287" spans="2:58" ht="20.25" customHeight="1" x14ac:dyDescent="0.15">
      <c r="B287" s="686">
        <f>B284+1</f>
        <v>90</v>
      </c>
      <c r="C287" s="706"/>
      <c r="D287" s="707"/>
      <c r="E287" s="708"/>
      <c r="F287" s="110"/>
      <c r="G287" s="592"/>
      <c r="H287" s="595"/>
      <c r="I287" s="596"/>
      <c r="J287" s="596"/>
      <c r="K287" s="597"/>
      <c r="L287" s="599"/>
      <c r="M287" s="600"/>
      <c r="N287" s="600"/>
      <c r="O287" s="601"/>
      <c r="P287" s="608" t="s">
        <v>147</v>
      </c>
      <c r="Q287" s="609"/>
      <c r="R287" s="610"/>
      <c r="S287" s="212"/>
      <c r="T287" s="213"/>
      <c r="U287" s="213"/>
      <c r="V287" s="213"/>
      <c r="W287" s="213"/>
      <c r="X287" s="213"/>
      <c r="Y287" s="214"/>
      <c r="Z287" s="212"/>
      <c r="AA287" s="213"/>
      <c r="AB287" s="213"/>
      <c r="AC287" s="213"/>
      <c r="AD287" s="213"/>
      <c r="AE287" s="213"/>
      <c r="AF287" s="214"/>
      <c r="AG287" s="212"/>
      <c r="AH287" s="213"/>
      <c r="AI287" s="213"/>
      <c r="AJ287" s="213"/>
      <c r="AK287" s="213"/>
      <c r="AL287" s="213"/>
      <c r="AM287" s="214"/>
      <c r="AN287" s="212"/>
      <c r="AO287" s="213"/>
      <c r="AP287" s="213"/>
      <c r="AQ287" s="213"/>
      <c r="AR287" s="213"/>
      <c r="AS287" s="213"/>
      <c r="AT287" s="214"/>
      <c r="AU287" s="212"/>
      <c r="AV287" s="213"/>
      <c r="AW287" s="213"/>
      <c r="AX287" s="806"/>
      <c r="AY287" s="807"/>
      <c r="AZ287" s="808"/>
      <c r="BA287" s="809"/>
      <c r="BB287" s="641"/>
      <c r="BC287" s="600"/>
      <c r="BD287" s="600"/>
      <c r="BE287" s="600"/>
      <c r="BF287" s="601"/>
    </row>
    <row r="288" spans="2:58" ht="20.25" customHeight="1" x14ac:dyDescent="0.15">
      <c r="B288" s="686"/>
      <c r="C288" s="706"/>
      <c r="D288" s="707"/>
      <c r="E288" s="708"/>
      <c r="F288" s="102"/>
      <c r="G288" s="593"/>
      <c r="H288" s="598"/>
      <c r="I288" s="596"/>
      <c r="J288" s="596"/>
      <c r="K288" s="597"/>
      <c r="L288" s="602"/>
      <c r="M288" s="603"/>
      <c r="N288" s="603"/>
      <c r="O288" s="604"/>
      <c r="P288" s="646" t="s">
        <v>150</v>
      </c>
      <c r="Q288" s="647"/>
      <c r="R288" s="648"/>
      <c r="S288" s="215" t="str">
        <f>IF(S287="","",VLOOKUP(S287,'シフト記号表（勤務時間帯）'!$C$6:$K$35,9,FALSE))</f>
        <v/>
      </c>
      <c r="T288" s="216" t="str">
        <f>IF(T287="","",VLOOKUP(T287,'シフト記号表（勤務時間帯）'!$C$6:$K$35,9,FALSE))</f>
        <v/>
      </c>
      <c r="U288" s="216" t="str">
        <f>IF(U287="","",VLOOKUP(U287,'シフト記号表（勤務時間帯）'!$C$6:$K$35,9,FALSE))</f>
        <v/>
      </c>
      <c r="V288" s="216" t="str">
        <f>IF(V287="","",VLOOKUP(V287,'シフト記号表（勤務時間帯）'!$C$6:$K$35,9,FALSE))</f>
        <v/>
      </c>
      <c r="W288" s="216" t="str">
        <f>IF(W287="","",VLOOKUP(W287,'シフト記号表（勤務時間帯）'!$C$6:$K$35,9,FALSE))</f>
        <v/>
      </c>
      <c r="X288" s="216" t="str">
        <f>IF(X287="","",VLOOKUP(X287,'シフト記号表（勤務時間帯）'!$C$6:$K$35,9,FALSE))</f>
        <v/>
      </c>
      <c r="Y288" s="217" t="str">
        <f>IF(Y287="","",VLOOKUP(Y287,'シフト記号表（勤務時間帯）'!$C$6:$K$35,9,FALSE))</f>
        <v/>
      </c>
      <c r="Z288" s="215" t="str">
        <f>IF(Z287="","",VLOOKUP(Z287,'シフト記号表（勤務時間帯）'!$C$6:$K$35,9,FALSE))</f>
        <v/>
      </c>
      <c r="AA288" s="216" t="str">
        <f>IF(AA287="","",VLOOKUP(AA287,'シフト記号表（勤務時間帯）'!$C$6:$K$35,9,FALSE))</f>
        <v/>
      </c>
      <c r="AB288" s="216" t="str">
        <f>IF(AB287="","",VLOOKUP(AB287,'シフト記号表（勤務時間帯）'!$C$6:$K$35,9,FALSE))</f>
        <v/>
      </c>
      <c r="AC288" s="216" t="str">
        <f>IF(AC287="","",VLOOKUP(AC287,'シフト記号表（勤務時間帯）'!$C$6:$K$35,9,FALSE))</f>
        <v/>
      </c>
      <c r="AD288" s="216" t="str">
        <f>IF(AD287="","",VLOOKUP(AD287,'シフト記号表（勤務時間帯）'!$C$6:$K$35,9,FALSE))</f>
        <v/>
      </c>
      <c r="AE288" s="216" t="str">
        <f>IF(AE287="","",VLOOKUP(AE287,'シフト記号表（勤務時間帯）'!$C$6:$K$35,9,FALSE))</f>
        <v/>
      </c>
      <c r="AF288" s="217" t="str">
        <f>IF(AF287="","",VLOOKUP(AF287,'シフト記号表（勤務時間帯）'!$C$6:$K$35,9,FALSE))</f>
        <v/>
      </c>
      <c r="AG288" s="215" t="str">
        <f>IF(AG287="","",VLOOKUP(AG287,'シフト記号表（勤務時間帯）'!$C$6:$K$35,9,FALSE))</f>
        <v/>
      </c>
      <c r="AH288" s="216" t="str">
        <f>IF(AH287="","",VLOOKUP(AH287,'シフト記号表（勤務時間帯）'!$C$6:$K$35,9,FALSE))</f>
        <v/>
      </c>
      <c r="AI288" s="216" t="str">
        <f>IF(AI287="","",VLOOKUP(AI287,'シフト記号表（勤務時間帯）'!$C$6:$K$35,9,FALSE))</f>
        <v/>
      </c>
      <c r="AJ288" s="216" t="str">
        <f>IF(AJ287="","",VLOOKUP(AJ287,'シフト記号表（勤務時間帯）'!$C$6:$K$35,9,FALSE))</f>
        <v/>
      </c>
      <c r="AK288" s="216" t="str">
        <f>IF(AK287="","",VLOOKUP(AK287,'シフト記号表（勤務時間帯）'!$C$6:$K$35,9,FALSE))</f>
        <v/>
      </c>
      <c r="AL288" s="216" t="str">
        <f>IF(AL287="","",VLOOKUP(AL287,'シフト記号表（勤務時間帯）'!$C$6:$K$35,9,FALSE))</f>
        <v/>
      </c>
      <c r="AM288" s="217" t="str">
        <f>IF(AM287="","",VLOOKUP(AM287,'シフト記号表（勤務時間帯）'!$C$6:$K$35,9,FALSE))</f>
        <v/>
      </c>
      <c r="AN288" s="215" t="str">
        <f>IF(AN287="","",VLOOKUP(AN287,'シフト記号表（勤務時間帯）'!$C$6:$K$35,9,FALSE))</f>
        <v/>
      </c>
      <c r="AO288" s="216" t="str">
        <f>IF(AO287="","",VLOOKUP(AO287,'シフト記号表（勤務時間帯）'!$C$6:$K$35,9,FALSE))</f>
        <v/>
      </c>
      <c r="AP288" s="216" t="str">
        <f>IF(AP287="","",VLOOKUP(AP287,'シフト記号表（勤務時間帯）'!$C$6:$K$35,9,FALSE))</f>
        <v/>
      </c>
      <c r="AQ288" s="216" t="str">
        <f>IF(AQ287="","",VLOOKUP(AQ287,'シフト記号表（勤務時間帯）'!$C$6:$K$35,9,FALSE))</f>
        <v/>
      </c>
      <c r="AR288" s="216" t="str">
        <f>IF(AR287="","",VLOOKUP(AR287,'シフト記号表（勤務時間帯）'!$C$6:$K$35,9,FALSE))</f>
        <v/>
      </c>
      <c r="AS288" s="216" t="str">
        <f>IF(AS287="","",VLOOKUP(AS287,'シフト記号表（勤務時間帯）'!$C$6:$K$35,9,FALSE))</f>
        <v/>
      </c>
      <c r="AT288" s="217" t="str">
        <f>IF(AT287="","",VLOOKUP(AT287,'シフト記号表（勤務時間帯）'!$C$6:$K$35,9,FALSE))</f>
        <v/>
      </c>
      <c r="AU288" s="215" t="str">
        <f>IF(AU287="","",VLOOKUP(AU287,'シフト記号表（勤務時間帯）'!$C$6:$K$35,9,FALSE))</f>
        <v/>
      </c>
      <c r="AV288" s="216" t="str">
        <f>IF(AV287="","",VLOOKUP(AV287,'シフト記号表（勤務時間帯）'!$C$6:$K$35,9,FALSE))</f>
        <v/>
      </c>
      <c r="AW288" s="216" t="str">
        <f>IF(AW287="","",VLOOKUP(AW287,'シフト記号表（勤務時間帯）'!$C$6:$K$35,9,FALSE))</f>
        <v/>
      </c>
      <c r="AX288" s="649">
        <f>IF($BB$3="４週",SUM(S288:AT288),IF($BB$3="暦月",SUM(S288:AW288),""))</f>
        <v>0</v>
      </c>
      <c r="AY288" s="650"/>
      <c r="AZ288" s="651">
        <f>IF($BB$3="４週",AX288/4,IF($BB$3="暦月",'勤務表（職員14～100名用）'!AX288/('勤務表（職員14～100名用）'!#REF!/7),""))</f>
        <v>0</v>
      </c>
      <c r="BA288" s="652"/>
      <c r="BB288" s="642"/>
      <c r="BC288" s="603"/>
      <c r="BD288" s="603"/>
      <c r="BE288" s="603"/>
      <c r="BF288" s="604"/>
    </row>
    <row r="289" spans="2:58" ht="20.25" customHeight="1" x14ac:dyDescent="0.15">
      <c r="B289" s="686"/>
      <c r="C289" s="709"/>
      <c r="D289" s="710"/>
      <c r="E289" s="711"/>
      <c r="F289" s="221">
        <f>C287</f>
        <v>0</v>
      </c>
      <c r="G289" s="594"/>
      <c r="H289" s="598"/>
      <c r="I289" s="596"/>
      <c r="J289" s="596"/>
      <c r="K289" s="597"/>
      <c r="L289" s="605"/>
      <c r="M289" s="606"/>
      <c r="N289" s="606"/>
      <c r="O289" s="607"/>
      <c r="P289" s="683" t="s">
        <v>151</v>
      </c>
      <c r="Q289" s="684"/>
      <c r="R289" s="685"/>
      <c r="S289" s="218" t="str">
        <f>IF(S287="","",VLOOKUP(S287,'シフト記号表（勤務時間帯）'!$C$6:$U$35,19,FALSE))</f>
        <v/>
      </c>
      <c r="T289" s="219" t="str">
        <f>IF(T287="","",VLOOKUP(T287,'シフト記号表（勤務時間帯）'!$C$6:$U$35,19,FALSE))</f>
        <v/>
      </c>
      <c r="U289" s="219" t="str">
        <f>IF(U287="","",VLOOKUP(U287,'シフト記号表（勤務時間帯）'!$C$6:$U$35,19,FALSE))</f>
        <v/>
      </c>
      <c r="V289" s="219" t="str">
        <f>IF(V287="","",VLOOKUP(V287,'シフト記号表（勤務時間帯）'!$C$6:$U$35,19,FALSE))</f>
        <v/>
      </c>
      <c r="W289" s="219" t="str">
        <f>IF(W287="","",VLOOKUP(W287,'シフト記号表（勤務時間帯）'!$C$6:$U$35,19,FALSE))</f>
        <v/>
      </c>
      <c r="X289" s="219" t="str">
        <f>IF(X287="","",VLOOKUP(X287,'シフト記号表（勤務時間帯）'!$C$6:$U$35,19,FALSE))</f>
        <v/>
      </c>
      <c r="Y289" s="220" t="str">
        <f>IF(Y287="","",VLOOKUP(Y287,'シフト記号表（勤務時間帯）'!$C$6:$U$35,19,FALSE))</f>
        <v/>
      </c>
      <c r="Z289" s="218" t="str">
        <f>IF(Z287="","",VLOOKUP(Z287,'シフト記号表（勤務時間帯）'!$C$6:$U$35,19,FALSE))</f>
        <v/>
      </c>
      <c r="AA289" s="219" t="str">
        <f>IF(AA287="","",VLOOKUP(AA287,'シフト記号表（勤務時間帯）'!$C$6:$U$35,19,FALSE))</f>
        <v/>
      </c>
      <c r="AB289" s="219" t="str">
        <f>IF(AB287="","",VLOOKUP(AB287,'シフト記号表（勤務時間帯）'!$C$6:$U$35,19,FALSE))</f>
        <v/>
      </c>
      <c r="AC289" s="219" t="str">
        <f>IF(AC287="","",VLOOKUP(AC287,'シフト記号表（勤務時間帯）'!$C$6:$U$35,19,FALSE))</f>
        <v/>
      </c>
      <c r="AD289" s="219" t="str">
        <f>IF(AD287="","",VLOOKUP(AD287,'シフト記号表（勤務時間帯）'!$C$6:$U$35,19,FALSE))</f>
        <v/>
      </c>
      <c r="AE289" s="219" t="str">
        <f>IF(AE287="","",VLOOKUP(AE287,'シフト記号表（勤務時間帯）'!$C$6:$U$35,19,FALSE))</f>
        <v/>
      </c>
      <c r="AF289" s="220" t="str">
        <f>IF(AF287="","",VLOOKUP(AF287,'シフト記号表（勤務時間帯）'!$C$6:$U$35,19,FALSE))</f>
        <v/>
      </c>
      <c r="AG289" s="218" t="str">
        <f>IF(AG287="","",VLOOKUP(AG287,'シフト記号表（勤務時間帯）'!$C$6:$U$35,19,FALSE))</f>
        <v/>
      </c>
      <c r="AH289" s="219" t="str">
        <f>IF(AH287="","",VLOOKUP(AH287,'シフト記号表（勤務時間帯）'!$C$6:$U$35,19,FALSE))</f>
        <v/>
      </c>
      <c r="AI289" s="219" t="str">
        <f>IF(AI287="","",VLOOKUP(AI287,'シフト記号表（勤務時間帯）'!$C$6:$U$35,19,FALSE))</f>
        <v/>
      </c>
      <c r="AJ289" s="219" t="str">
        <f>IF(AJ287="","",VLOOKUP(AJ287,'シフト記号表（勤務時間帯）'!$C$6:$U$35,19,FALSE))</f>
        <v/>
      </c>
      <c r="AK289" s="219" t="str">
        <f>IF(AK287="","",VLOOKUP(AK287,'シフト記号表（勤務時間帯）'!$C$6:$U$35,19,FALSE))</f>
        <v/>
      </c>
      <c r="AL289" s="219" t="str">
        <f>IF(AL287="","",VLOOKUP(AL287,'シフト記号表（勤務時間帯）'!$C$6:$U$35,19,FALSE))</f>
        <v/>
      </c>
      <c r="AM289" s="220" t="str">
        <f>IF(AM287="","",VLOOKUP(AM287,'シフト記号表（勤務時間帯）'!$C$6:$U$35,19,FALSE))</f>
        <v/>
      </c>
      <c r="AN289" s="218" t="str">
        <f>IF(AN287="","",VLOOKUP(AN287,'シフト記号表（勤務時間帯）'!$C$6:$U$35,19,FALSE))</f>
        <v/>
      </c>
      <c r="AO289" s="219" t="str">
        <f>IF(AO287="","",VLOOKUP(AO287,'シフト記号表（勤務時間帯）'!$C$6:$U$35,19,FALSE))</f>
        <v/>
      </c>
      <c r="AP289" s="219" t="str">
        <f>IF(AP287="","",VLOOKUP(AP287,'シフト記号表（勤務時間帯）'!$C$6:$U$35,19,FALSE))</f>
        <v/>
      </c>
      <c r="AQ289" s="219" t="str">
        <f>IF(AQ287="","",VLOOKUP(AQ287,'シフト記号表（勤務時間帯）'!$C$6:$U$35,19,FALSE))</f>
        <v/>
      </c>
      <c r="AR289" s="219" t="str">
        <f>IF(AR287="","",VLOOKUP(AR287,'シフト記号表（勤務時間帯）'!$C$6:$U$35,19,FALSE))</f>
        <v/>
      </c>
      <c r="AS289" s="219" t="str">
        <f>IF(AS287="","",VLOOKUP(AS287,'シフト記号表（勤務時間帯）'!$C$6:$U$35,19,FALSE))</f>
        <v/>
      </c>
      <c r="AT289" s="220" t="str">
        <f>IF(AT287="","",VLOOKUP(AT287,'シフト記号表（勤務時間帯）'!$C$6:$U$35,19,FALSE))</f>
        <v/>
      </c>
      <c r="AU289" s="218" t="str">
        <f>IF(AU287="","",VLOOKUP(AU287,'シフト記号表（勤務時間帯）'!$C$6:$U$35,19,FALSE))</f>
        <v/>
      </c>
      <c r="AV289" s="219" t="str">
        <f>IF(AV287="","",VLOOKUP(AV287,'シフト記号表（勤務時間帯）'!$C$6:$U$35,19,FALSE))</f>
        <v/>
      </c>
      <c r="AW289" s="219" t="str">
        <f>IF(AW287="","",VLOOKUP(AW287,'シフト記号表（勤務時間帯）'!$C$6:$U$35,19,FALSE))</f>
        <v/>
      </c>
      <c r="AX289" s="656">
        <f>IF($BB$3="４週",SUM(S289:AT289),IF($BB$3="暦月",SUM(S289:AW289),""))</f>
        <v>0</v>
      </c>
      <c r="AY289" s="657"/>
      <c r="AZ289" s="658">
        <f>IF($BB$3="４週",AX289/4,IF($BB$3="暦月",'勤務表（職員14～100名用）'!AX289/('勤務表（職員14～100名用）'!#REF!/7),""))</f>
        <v>0</v>
      </c>
      <c r="BA289" s="659"/>
      <c r="BB289" s="702"/>
      <c r="BC289" s="606"/>
      <c r="BD289" s="606"/>
      <c r="BE289" s="606"/>
      <c r="BF289" s="607"/>
    </row>
    <row r="290" spans="2:58" ht="20.25" customHeight="1" x14ac:dyDescent="0.15">
      <c r="B290" s="686">
        <f>B287+1</f>
        <v>91</v>
      </c>
      <c r="C290" s="706"/>
      <c r="D290" s="707"/>
      <c r="E290" s="708"/>
      <c r="F290" s="110"/>
      <c r="G290" s="592"/>
      <c r="H290" s="595"/>
      <c r="I290" s="596"/>
      <c r="J290" s="596"/>
      <c r="K290" s="597"/>
      <c r="L290" s="599"/>
      <c r="M290" s="600"/>
      <c r="N290" s="600"/>
      <c r="O290" s="601"/>
      <c r="P290" s="608" t="s">
        <v>147</v>
      </c>
      <c r="Q290" s="609"/>
      <c r="R290" s="610"/>
      <c r="S290" s="212"/>
      <c r="T290" s="213"/>
      <c r="U290" s="213"/>
      <c r="V290" s="213"/>
      <c r="W290" s="213"/>
      <c r="X290" s="213"/>
      <c r="Y290" s="214"/>
      <c r="Z290" s="212"/>
      <c r="AA290" s="213"/>
      <c r="AB290" s="213"/>
      <c r="AC290" s="213"/>
      <c r="AD290" s="213"/>
      <c r="AE290" s="213"/>
      <c r="AF290" s="214"/>
      <c r="AG290" s="212"/>
      <c r="AH290" s="213"/>
      <c r="AI290" s="213"/>
      <c r="AJ290" s="213"/>
      <c r="AK290" s="213"/>
      <c r="AL290" s="213"/>
      <c r="AM290" s="214"/>
      <c r="AN290" s="212"/>
      <c r="AO290" s="213"/>
      <c r="AP290" s="213"/>
      <c r="AQ290" s="213"/>
      <c r="AR290" s="213"/>
      <c r="AS290" s="213"/>
      <c r="AT290" s="214"/>
      <c r="AU290" s="212"/>
      <c r="AV290" s="213"/>
      <c r="AW290" s="213"/>
      <c r="AX290" s="806"/>
      <c r="AY290" s="807"/>
      <c r="AZ290" s="808"/>
      <c r="BA290" s="809"/>
      <c r="BB290" s="641"/>
      <c r="BC290" s="600"/>
      <c r="BD290" s="600"/>
      <c r="BE290" s="600"/>
      <c r="BF290" s="601"/>
    </row>
    <row r="291" spans="2:58" ht="20.25" customHeight="1" x14ac:dyDescent="0.15">
      <c r="B291" s="686"/>
      <c r="C291" s="706"/>
      <c r="D291" s="707"/>
      <c r="E291" s="708"/>
      <c r="F291" s="102"/>
      <c r="G291" s="593"/>
      <c r="H291" s="598"/>
      <c r="I291" s="596"/>
      <c r="J291" s="596"/>
      <c r="K291" s="597"/>
      <c r="L291" s="602"/>
      <c r="M291" s="603"/>
      <c r="N291" s="603"/>
      <c r="O291" s="604"/>
      <c r="P291" s="646" t="s">
        <v>150</v>
      </c>
      <c r="Q291" s="647"/>
      <c r="R291" s="648"/>
      <c r="S291" s="215" t="str">
        <f>IF(S290="","",VLOOKUP(S290,'シフト記号表（勤務時間帯）'!$C$6:$K$35,9,FALSE))</f>
        <v/>
      </c>
      <c r="T291" s="216" t="str">
        <f>IF(T290="","",VLOOKUP(T290,'シフト記号表（勤務時間帯）'!$C$6:$K$35,9,FALSE))</f>
        <v/>
      </c>
      <c r="U291" s="216" t="str">
        <f>IF(U290="","",VLOOKUP(U290,'シフト記号表（勤務時間帯）'!$C$6:$K$35,9,FALSE))</f>
        <v/>
      </c>
      <c r="V291" s="216" t="str">
        <f>IF(V290="","",VLOOKUP(V290,'シフト記号表（勤務時間帯）'!$C$6:$K$35,9,FALSE))</f>
        <v/>
      </c>
      <c r="W291" s="216" t="str">
        <f>IF(W290="","",VLOOKUP(W290,'シフト記号表（勤務時間帯）'!$C$6:$K$35,9,FALSE))</f>
        <v/>
      </c>
      <c r="X291" s="216" t="str">
        <f>IF(X290="","",VLOOKUP(X290,'シフト記号表（勤務時間帯）'!$C$6:$K$35,9,FALSE))</f>
        <v/>
      </c>
      <c r="Y291" s="217" t="str">
        <f>IF(Y290="","",VLOOKUP(Y290,'シフト記号表（勤務時間帯）'!$C$6:$K$35,9,FALSE))</f>
        <v/>
      </c>
      <c r="Z291" s="215" t="str">
        <f>IF(Z290="","",VLOOKUP(Z290,'シフト記号表（勤務時間帯）'!$C$6:$K$35,9,FALSE))</f>
        <v/>
      </c>
      <c r="AA291" s="216" t="str">
        <f>IF(AA290="","",VLOOKUP(AA290,'シフト記号表（勤務時間帯）'!$C$6:$K$35,9,FALSE))</f>
        <v/>
      </c>
      <c r="AB291" s="216" t="str">
        <f>IF(AB290="","",VLOOKUP(AB290,'シフト記号表（勤務時間帯）'!$C$6:$K$35,9,FALSE))</f>
        <v/>
      </c>
      <c r="AC291" s="216" t="str">
        <f>IF(AC290="","",VLOOKUP(AC290,'シフト記号表（勤務時間帯）'!$C$6:$K$35,9,FALSE))</f>
        <v/>
      </c>
      <c r="AD291" s="216" t="str">
        <f>IF(AD290="","",VLOOKUP(AD290,'シフト記号表（勤務時間帯）'!$C$6:$K$35,9,FALSE))</f>
        <v/>
      </c>
      <c r="AE291" s="216" t="str">
        <f>IF(AE290="","",VLOOKUP(AE290,'シフト記号表（勤務時間帯）'!$C$6:$K$35,9,FALSE))</f>
        <v/>
      </c>
      <c r="AF291" s="217" t="str">
        <f>IF(AF290="","",VLOOKUP(AF290,'シフト記号表（勤務時間帯）'!$C$6:$K$35,9,FALSE))</f>
        <v/>
      </c>
      <c r="AG291" s="215" t="str">
        <f>IF(AG290="","",VLOOKUP(AG290,'シフト記号表（勤務時間帯）'!$C$6:$K$35,9,FALSE))</f>
        <v/>
      </c>
      <c r="AH291" s="216" t="str">
        <f>IF(AH290="","",VLOOKUP(AH290,'シフト記号表（勤務時間帯）'!$C$6:$K$35,9,FALSE))</f>
        <v/>
      </c>
      <c r="AI291" s="216" t="str">
        <f>IF(AI290="","",VLOOKUP(AI290,'シフト記号表（勤務時間帯）'!$C$6:$K$35,9,FALSE))</f>
        <v/>
      </c>
      <c r="AJ291" s="216" t="str">
        <f>IF(AJ290="","",VLOOKUP(AJ290,'シフト記号表（勤務時間帯）'!$C$6:$K$35,9,FALSE))</f>
        <v/>
      </c>
      <c r="AK291" s="216" t="str">
        <f>IF(AK290="","",VLOOKUP(AK290,'シフト記号表（勤務時間帯）'!$C$6:$K$35,9,FALSE))</f>
        <v/>
      </c>
      <c r="AL291" s="216" t="str">
        <f>IF(AL290="","",VLOOKUP(AL290,'シフト記号表（勤務時間帯）'!$C$6:$K$35,9,FALSE))</f>
        <v/>
      </c>
      <c r="AM291" s="217" t="str">
        <f>IF(AM290="","",VLOOKUP(AM290,'シフト記号表（勤務時間帯）'!$C$6:$K$35,9,FALSE))</f>
        <v/>
      </c>
      <c r="AN291" s="215" t="str">
        <f>IF(AN290="","",VLOOKUP(AN290,'シフト記号表（勤務時間帯）'!$C$6:$K$35,9,FALSE))</f>
        <v/>
      </c>
      <c r="AO291" s="216" t="str">
        <f>IF(AO290="","",VLOOKUP(AO290,'シフト記号表（勤務時間帯）'!$C$6:$K$35,9,FALSE))</f>
        <v/>
      </c>
      <c r="AP291" s="216" t="str">
        <f>IF(AP290="","",VLOOKUP(AP290,'シフト記号表（勤務時間帯）'!$C$6:$K$35,9,FALSE))</f>
        <v/>
      </c>
      <c r="AQ291" s="216" t="str">
        <f>IF(AQ290="","",VLOOKUP(AQ290,'シフト記号表（勤務時間帯）'!$C$6:$K$35,9,FALSE))</f>
        <v/>
      </c>
      <c r="AR291" s="216" t="str">
        <f>IF(AR290="","",VLOOKUP(AR290,'シフト記号表（勤務時間帯）'!$C$6:$K$35,9,FALSE))</f>
        <v/>
      </c>
      <c r="AS291" s="216" t="str">
        <f>IF(AS290="","",VLOOKUP(AS290,'シフト記号表（勤務時間帯）'!$C$6:$K$35,9,FALSE))</f>
        <v/>
      </c>
      <c r="AT291" s="217" t="str">
        <f>IF(AT290="","",VLOOKUP(AT290,'シフト記号表（勤務時間帯）'!$C$6:$K$35,9,FALSE))</f>
        <v/>
      </c>
      <c r="AU291" s="215" t="str">
        <f>IF(AU290="","",VLOOKUP(AU290,'シフト記号表（勤務時間帯）'!$C$6:$K$35,9,FALSE))</f>
        <v/>
      </c>
      <c r="AV291" s="216" t="str">
        <f>IF(AV290="","",VLOOKUP(AV290,'シフト記号表（勤務時間帯）'!$C$6:$K$35,9,FALSE))</f>
        <v/>
      </c>
      <c r="AW291" s="216" t="str">
        <f>IF(AW290="","",VLOOKUP(AW290,'シフト記号表（勤務時間帯）'!$C$6:$K$35,9,FALSE))</f>
        <v/>
      </c>
      <c r="AX291" s="649">
        <f>IF($BB$3="４週",SUM(S291:AT291),IF($BB$3="暦月",SUM(S291:AW291),""))</f>
        <v>0</v>
      </c>
      <c r="AY291" s="650"/>
      <c r="AZ291" s="651">
        <f>IF($BB$3="４週",AX291/4,IF($BB$3="暦月",'勤務表（職員14～100名用）'!AX291/('勤務表（職員14～100名用）'!#REF!/7),""))</f>
        <v>0</v>
      </c>
      <c r="BA291" s="652"/>
      <c r="BB291" s="642"/>
      <c r="BC291" s="603"/>
      <c r="BD291" s="603"/>
      <c r="BE291" s="603"/>
      <c r="BF291" s="604"/>
    </row>
    <row r="292" spans="2:58" ht="20.25" customHeight="1" x14ac:dyDescent="0.15">
      <c r="B292" s="686"/>
      <c r="C292" s="709"/>
      <c r="D292" s="710"/>
      <c r="E292" s="711"/>
      <c r="F292" s="221">
        <f>C290</f>
        <v>0</v>
      </c>
      <c r="G292" s="594"/>
      <c r="H292" s="598"/>
      <c r="I292" s="596"/>
      <c r="J292" s="596"/>
      <c r="K292" s="597"/>
      <c r="L292" s="605"/>
      <c r="M292" s="606"/>
      <c r="N292" s="606"/>
      <c r="O292" s="607"/>
      <c r="P292" s="683" t="s">
        <v>151</v>
      </c>
      <c r="Q292" s="684"/>
      <c r="R292" s="685"/>
      <c r="S292" s="218" t="str">
        <f>IF(S290="","",VLOOKUP(S290,'シフト記号表（勤務時間帯）'!$C$6:$U$35,19,FALSE))</f>
        <v/>
      </c>
      <c r="T292" s="219" t="str">
        <f>IF(T290="","",VLOOKUP(T290,'シフト記号表（勤務時間帯）'!$C$6:$U$35,19,FALSE))</f>
        <v/>
      </c>
      <c r="U292" s="219" t="str">
        <f>IF(U290="","",VLOOKUP(U290,'シフト記号表（勤務時間帯）'!$C$6:$U$35,19,FALSE))</f>
        <v/>
      </c>
      <c r="V292" s="219" t="str">
        <f>IF(V290="","",VLOOKUP(V290,'シフト記号表（勤務時間帯）'!$C$6:$U$35,19,FALSE))</f>
        <v/>
      </c>
      <c r="W292" s="219" t="str">
        <f>IF(W290="","",VLOOKUP(W290,'シフト記号表（勤務時間帯）'!$C$6:$U$35,19,FALSE))</f>
        <v/>
      </c>
      <c r="X292" s="219" t="str">
        <f>IF(X290="","",VLOOKUP(X290,'シフト記号表（勤務時間帯）'!$C$6:$U$35,19,FALSE))</f>
        <v/>
      </c>
      <c r="Y292" s="220" t="str">
        <f>IF(Y290="","",VLOOKUP(Y290,'シフト記号表（勤務時間帯）'!$C$6:$U$35,19,FALSE))</f>
        <v/>
      </c>
      <c r="Z292" s="218" t="str">
        <f>IF(Z290="","",VLOOKUP(Z290,'シフト記号表（勤務時間帯）'!$C$6:$U$35,19,FALSE))</f>
        <v/>
      </c>
      <c r="AA292" s="219" t="str">
        <f>IF(AA290="","",VLOOKUP(AA290,'シフト記号表（勤務時間帯）'!$C$6:$U$35,19,FALSE))</f>
        <v/>
      </c>
      <c r="AB292" s="219" t="str">
        <f>IF(AB290="","",VLOOKUP(AB290,'シフト記号表（勤務時間帯）'!$C$6:$U$35,19,FALSE))</f>
        <v/>
      </c>
      <c r="AC292" s="219" t="str">
        <f>IF(AC290="","",VLOOKUP(AC290,'シフト記号表（勤務時間帯）'!$C$6:$U$35,19,FALSE))</f>
        <v/>
      </c>
      <c r="AD292" s="219" t="str">
        <f>IF(AD290="","",VLOOKUP(AD290,'シフト記号表（勤務時間帯）'!$C$6:$U$35,19,FALSE))</f>
        <v/>
      </c>
      <c r="AE292" s="219" t="str">
        <f>IF(AE290="","",VLOOKUP(AE290,'シフト記号表（勤務時間帯）'!$C$6:$U$35,19,FALSE))</f>
        <v/>
      </c>
      <c r="AF292" s="220" t="str">
        <f>IF(AF290="","",VLOOKUP(AF290,'シフト記号表（勤務時間帯）'!$C$6:$U$35,19,FALSE))</f>
        <v/>
      </c>
      <c r="AG292" s="218" t="str">
        <f>IF(AG290="","",VLOOKUP(AG290,'シフト記号表（勤務時間帯）'!$C$6:$U$35,19,FALSE))</f>
        <v/>
      </c>
      <c r="AH292" s="219" t="str">
        <f>IF(AH290="","",VLOOKUP(AH290,'シフト記号表（勤務時間帯）'!$C$6:$U$35,19,FALSE))</f>
        <v/>
      </c>
      <c r="AI292" s="219" t="str">
        <f>IF(AI290="","",VLOOKUP(AI290,'シフト記号表（勤務時間帯）'!$C$6:$U$35,19,FALSE))</f>
        <v/>
      </c>
      <c r="AJ292" s="219" t="str">
        <f>IF(AJ290="","",VLOOKUP(AJ290,'シフト記号表（勤務時間帯）'!$C$6:$U$35,19,FALSE))</f>
        <v/>
      </c>
      <c r="AK292" s="219" t="str">
        <f>IF(AK290="","",VLOOKUP(AK290,'シフト記号表（勤務時間帯）'!$C$6:$U$35,19,FALSE))</f>
        <v/>
      </c>
      <c r="AL292" s="219" t="str">
        <f>IF(AL290="","",VLOOKUP(AL290,'シフト記号表（勤務時間帯）'!$C$6:$U$35,19,FALSE))</f>
        <v/>
      </c>
      <c r="AM292" s="220" t="str">
        <f>IF(AM290="","",VLOOKUP(AM290,'シフト記号表（勤務時間帯）'!$C$6:$U$35,19,FALSE))</f>
        <v/>
      </c>
      <c r="AN292" s="218" t="str">
        <f>IF(AN290="","",VLOOKUP(AN290,'シフト記号表（勤務時間帯）'!$C$6:$U$35,19,FALSE))</f>
        <v/>
      </c>
      <c r="AO292" s="219" t="str">
        <f>IF(AO290="","",VLOOKUP(AO290,'シフト記号表（勤務時間帯）'!$C$6:$U$35,19,FALSE))</f>
        <v/>
      </c>
      <c r="AP292" s="219" t="str">
        <f>IF(AP290="","",VLOOKUP(AP290,'シフト記号表（勤務時間帯）'!$C$6:$U$35,19,FALSE))</f>
        <v/>
      </c>
      <c r="AQ292" s="219" t="str">
        <f>IF(AQ290="","",VLOOKUP(AQ290,'シフト記号表（勤務時間帯）'!$C$6:$U$35,19,FALSE))</f>
        <v/>
      </c>
      <c r="AR292" s="219" t="str">
        <f>IF(AR290="","",VLOOKUP(AR290,'シフト記号表（勤務時間帯）'!$C$6:$U$35,19,FALSE))</f>
        <v/>
      </c>
      <c r="AS292" s="219" t="str">
        <f>IF(AS290="","",VLOOKUP(AS290,'シフト記号表（勤務時間帯）'!$C$6:$U$35,19,FALSE))</f>
        <v/>
      </c>
      <c r="AT292" s="220" t="str">
        <f>IF(AT290="","",VLOOKUP(AT290,'シフト記号表（勤務時間帯）'!$C$6:$U$35,19,FALSE))</f>
        <v/>
      </c>
      <c r="AU292" s="218" t="str">
        <f>IF(AU290="","",VLOOKUP(AU290,'シフト記号表（勤務時間帯）'!$C$6:$U$35,19,FALSE))</f>
        <v/>
      </c>
      <c r="AV292" s="219" t="str">
        <f>IF(AV290="","",VLOOKUP(AV290,'シフト記号表（勤務時間帯）'!$C$6:$U$35,19,FALSE))</f>
        <v/>
      </c>
      <c r="AW292" s="219" t="str">
        <f>IF(AW290="","",VLOOKUP(AW290,'シフト記号表（勤務時間帯）'!$C$6:$U$35,19,FALSE))</f>
        <v/>
      </c>
      <c r="AX292" s="656">
        <f>IF($BB$3="４週",SUM(S292:AT292),IF($BB$3="暦月",SUM(S292:AW292),""))</f>
        <v>0</v>
      </c>
      <c r="AY292" s="657"/>
      <c r="AZ292" s="658">
        <f>IF($BB$3="４週",AX292/4,IF($BB$3="暦月",'勤務表（職員14～100名用）'!AX292/('勤務表（職員14～100名用）'!#REF!/7),""))</f>
        <v>0</v>
      </c>
      <c r="BA292" s="659"/>
      <c r="BB292" s="702"/>
      <c r="BC292" s="606"/>
      <c r="BD292" s="606"/>
      <c r="BE292" s="606"/>
      <c r="BF292" s="607"/>
    </row>
    <row r="293" spans="2:58" ht="20.25" customHeight="1" x14ac:dyDescent="0.15">
      <c r="B293" s="686">
        <f>B290+1</f>
        <v>92</v>
      </c>
      <c r="C293" s="706"/>
      <c r="D293" s="707"/>
      <c r="E293" s="708"/>
      <c r="F293" s="110"/>
      <c r="G293" s="592"/>
      <c r="H293" s="595"/>
      <c r="I293" s="596"/>
      <c r="J293" s="596"/>
      <c r="K293" s="597"/>
      <c r="L293" s="599"/>
      <c r="M293" s="600"/>
      <c r="N293" s="600"/>
      <c r="O293" s="601"/>
      <c r="P293" s="608" t="s">
        <v>147</v>
      </c>
      <c r="Q293" s="609"/>
      <c r="R293" s="610"/>
      <c r="S293" s="212"/>
      <c r="T293" s="213"/>
      <c r="U293" s="213"/>
      <c r="V293" s="213"/>
      <c r="W293" s="213"/>
      <c r="X293" s="213"/>
      <c r="Y293" s="214"/>
      <c r="Z293" s="212"/>
      <c r="AA293" s="213"/>
      <c r="AB293" s="213"/>
      <c r="AC293" s="213"/>
      <c r="AD293" s="213"/>
      <c r="AE293" s="213"/>
      <c r="AF293" s="214"/>
      <c r="AG293" s="212"/>
      <c r="AH293" s="213"/>
      <c r="AI293" s="213"/>
      <c r="AJ293" s="213"/>
      <c r="AK293" s="213"/>
      <c r="AL293" s="213"/>
      <c r="AM293" s="214"/>
      <c r="AN293" s="212"/>
      <c r="AO293" s="213"/>
      <c r="AP293" s="213"/>
      <c r="AQ293" s="213"/>
      <c r="AR293" s="213"/>
      <c r="AS293" s="213"/>
      <c r="AT293" s="214"/>
      <c r="AU293" s="212"/>
      <c r="AV293" s="213"/>
      <c r="AW293" s="213"/>
      <c r="AX293" s="806"/>
      <c r="AY293" s="807"/>
      <c r="AZ293" s="808"/>
      <c r="BA293" s="809"/>
      <c r="BB293" s="641"/>
      <c r="BC293" s="600"/>
      <c r="BD293" s="600"/>
      <c r="BE293" s="600"/>
      <c r="BF293" s="601"/>
    </row>
    <row r="294" spans="2:58" ht="20.25" customHeight="1" x14ac:dyDescent="0.15">
      <c r="B294" s="686"/>
      <c r="C294" s="706"/>
      <c r="D294" s="707"/>
      <c r="E294" s="708"/>
      <c r="F294" s="102"/>
      <c r="G294" s="593"/>
      <c r="H294" s="598"/>
      <c r="I294" s="596"/>
      <c r="J294" s="596"/>
      <c r="K294" s="597"/>
      <c r="L294" s="602"/>
      <c r="M294" s="603"/>
      <c r="N294" s="603"/>
      <c r="O294" s="604"/>
      <c r="P294" s="646" t="s">
        <v>150</v>
      </c>
      <c r="Q294" s="647"/>
      <c r="R294" s="648"/>
      <c r="S294" s="215" t="str">
        <f>IF(S293="","",VLOOKUP(S293,'シフト記号表（勤務時間帯）'!$C$6:$K$35,9,FALSE))</f>
        <v/>
      </c>
      <c r="T294" s="216" t="str">
        <f>IF(T293="","",VLOOKUP(T293,'シフト記号表（勤務時間帯）'!$C$6:$K$35,9,FALSE))</f>
        <v/>
      </c>
      <c r="U294" s="216" t="str">
        <f>IF(U293="","",VLOOKUP(U293,'シフト記号表（勤務時間帯）'!$C$6:$K$35,9,FALSE))</f>
        <v/>
      </c>
      <c r="V294" s="216" t="str">
        <f>IF(V293="","",VLOOKUP(V293,'シフト記号表（勤務時間帯）'!$C$6:$K$35,9,FALSE))</f>
        <v/>
      </c>
      <c r="W294" s="216" t="str">
        <f>IF(W293="","",VLOOKUP(W293,'シフト記号表（勤務時間帯）'!$C$6:$K$35,9,FALSE))</f>
        <v/>
      </c>
      <c r="X294" s="216" t="str">
        <f>IF(X293="","",VLOOKUP(X293,'シフト記号表（勤務時間帯）'!$C$6:$K$35,9,FALSE))</f>
        <v/>
      </c>
      <c r="Y294" s="217" t="str">
        <f>IF(Y293="","",VLOOKUP(Y293,'シフト記号表（勤務時間帯）'!$C$6:$K$35,9,FALSE))</f>
        <v/>
      </c>
      <c r="Z294" s="215" t="str">
        <f>IF(Z293="","",VLOOKUP(Z293,'シフト記号表（勤務時間帯）'!$C$6:$K$35,9,FALSE))</f>
        <v/>
      </c>
      <c r="AA294" s="216" t="str">
        <f>IF(AA293="","",VLOOKUP(AA293,'シフト記号表（勤務時間帯）'!$C$6:$K$35,9,FALSE))</f>
        <v/>
      </c>
      <c r="AB294" s="216" t="str">
        <f>IF(AB293="","",VLOOKUP(AB293,'シフト記号表（勤務時間帯）'!$C$6:$K$35,9,FALSE))</f>
        <v/>
      </c>
      <c r="AC294" s="216" t="str">
        <f>IF(AC293="","",VLOOKUP(AC293,'シフト記号表（勤務時間帯）'!$C$6:$K$35,9,FALSE))</f>
        <v/>
      </c>
      <c r="AD294" s="216" t="str">
        <f>IF(AD293="","",VLOOKUP(AD293,'シフト記号表（勤務時間帯）'!$C$6:$K$35,9,FALSE))</f>
        <v/>
      </c>
      <c r="AE294" s="216" t="str">
        <f>IF(AE293="","",VLOOKUP(AE293,'シフト記号表（勤務時間帯）'!$C$6:$K$35,9,FALSE))</f>
        <v/>
      </c>
      <c r="AF294" s="217" t="str">
        <f>IF(AF293="","",VLOOKUP(AF293,'シフト記号表（勤務時間帯）'!$C$6:$K$35,9,FALSE))</f>
        <v/>
      </c>
      <c r="AG294" s="215" t="str">
        <f>IF(AG293="","",VLOOKUP(AG293,'シフト記号表（勤務時間帯）'!$C$6:$K$35,9,FALSE))</f>
        <v/>
      </c>
      <c r="AH294" s="216" t="str">
        <f>IF(AH293="","",VLOOKUP(AH293,'シフト記号表（勤務時間帯）'!$C$6:$K$35,9,FALSE))</f>
        <v/>
      </c>
      <c r="AI294" s="216" t="str">
        <f>IF(AI293="","",VLOOKUP(AI293,'シフト記号表（勤務時間帯）'!$C$6:$K$35,9,FALSE))</f>
        <v/>
      </c>
      <c r="AJ294" s="216" t="str">
        <f>IF(AJ293="","",VLOOKUP(AJ293,'シフト記号表（勤務時間帯）'!$C$6:$K$35,9,FALSE))</f>
        <v/>
      </c>
      <c r="AK294" s="216" t="str">
        <f>IF(AK293="","",VLOOKUP(AK293,'シフト記号表（勤務時間帯）'!$C$6:$K$35,9,FALSE))</f>
        <v/>
      </c>
      <c r="AL294" s="216" t="str">
        <f>IF(AL293="","",VLOOKUP(AL293,'シフト記号表（勤務時間帯）'!$C$6:$K$35,9,FALSE))</f>
        <v/>
      </c>
      <c r="AM294" s="217" t="str">
        <f>IF(AM293="","",VLOOKUP(AM293,'シフト記号表（勤務時間帯）'!$C$6:$K$35,9,FALSE))</f>
        <v/>
      </c>
      <c r="AN294" s="215" t="str">
        <f>IF(AN293="","",VLOOKUP(AN293,'シフト記号表（勤務時間帯）'!$C$6:$K$35,9,FALSE))</f>
        <v/>
      </c>
      <c r="AO294" s="216" t="str">
        <f>IF(AO293="","",VLOOKUP(AO293,'シフト記号表（勤務時間帯）'!$C$6:$K$35,9,FALSE))</f>
        <v/>
      </c>
      <c r="AP294" s="216" t="str">
        <f>IF(AP293="","",VLOOKUP(AP293,'シフト記号表（勤務時間帯）'!$C$6:$K$35,9,FALSE))</f>
        <v/>
      </c>
      <c r="AQ294" s="216" t="str">
        <f>IF(AQ293="","",VLOOKUP(AQ293,'シフト記号表（勤務時間帯）'!$C$6:$K$35,9,FALSE))</f>
        <v/>
      </c>
      <c r="AR294" s="216" t="str">
        <f>IF(AR293="","",VLOOKUP(AR293,'シフト記号表（勤務時間帯）'!$C$6:$K$35,9,FALSE))</f>
        <v/>
      </c>
      <c r="AS294" s="216" t="str">
        <f>IF(AS293="","",VLOOKUP(AS293,'シフト記号表（勤務時間帯）'!$C$6:$K$35,9,FALSE))</f>
        <v/>
      </c>
      <c r="AT294" s="217" t="str">
        <f>IF(AT293="","",VLOOKUP(AT293,'シフト記号表（勤務時間帯）'!$C$6:$K$35,9,FALSE))</f>
        <v/>
      </c>
      <c r="AU294" s="215" t="str">
        <f>IF(AU293="","",VLOOKUP(AU293,'シフト記号表（勤務時間帯）'!$C$6:$K$35,9,FALSE))</f>
        <v/>
      </c>
      <c r="AV294" s="216" t="str">
        <f>IF(AV293="","",VLOOKUP(AV293,'シフト記号表（勤務時間帯）'!$C$6:$K$35,9,FALSE))</f>
        <v/>
      </c>
      <c r="AW294" s="216" t="str">
        <f>IF(AW293="","",VLOOKUP(AW293,'シフト記号表（勤務時間帯）'!$C$6:$K$35,9,FALSE))</f>
        <v/>
      </c>
      <c r="AX294" s="649">
        <f>IF($BB$3="４週",SUM(S294:AT294),IF($BB$3="暦月",SUM(S294:AW294),""))</f>
        <v>0</v>
      </c>
      <c r="AY294" s="650"/>
      <c r="AZ294" s="651">
        <f>IF($BB$3="４週",AX294/4,IF($BB$3="暦月",'勤務表（職員14～100名用）'!AX294/('勤務表（職員14～100名用）'!#REF!/7),""))</f>
        <v>0</v>
      </c>
      <c r="BA294" s="652"/>
      <c r="BB294" s="642"/>
      <c r="BC294" s="603"/>
      <c r="BD294" s="603"/>
      <c r="BE294" s="603"/>
      <c r="BF294" s="604"/>
    </row>
    <row r="295" spans="2:58" ht="20.25" customHeight="1" x14ac:dyDescent="0.15">
      <c r="B295" s="686"/>
      <c r="C295" s="709"/>
      <c r="D295" s="710"/>
      <c r="E295" s="711"/>
      <c r="F295" s="221">
        <f>C293</f>
        <v>0</v>
      </c>
      <c r="G295" s="594"/>
      <c r="H295" s="598"/>
      <c r="I295" s="596"/>
      <c r="J295" s="596"/>
      <c r="K295" s="597"/>
      <c r="L295" s="605"/>
      <c r="M295" s="606"/>
      <c r="N295" s="606"/>
      <c r="O295" s="607"/>
      <c r="P295" s="683" t="s">
        <v>151</v>
      </c>
      <c r="Q295" s="684"/>
      <c r="R295" s="685"/>
      <c r="S295" s="218" t="str">
        <f>IF(S293="","",VLOOKUP(S293,'シフト記号表（勤務時間帯）'!$C$6:$U$35,19,FALSE))</f>
        <v/>
      </c>
      <c r="T295" s="219" t="str">
        <f>IF(T293="","",VLOOKUP(T293,'シフト記号表（勤務時間帯）'!$C$6:$U$35,19,FALSE))</f>
        <v/>
      </c>
      <c r="U295" s="219" t="str">
        <f>IF(U293="","",VLOOKUP(U293,'シフト記号表（勤務時間帯）'!$C$6:$U$35,19,FALSE))</f>
        <v/>
      </c>
      <c r="V295" s="219" t="str">
        <f>IF(V293="","",VLOOKUP(V293,'シフト記号表（勤務時間帯）'!$C$6:$U$35,19,FALSE))</f>
        <v/>
      </c>
      <c r="W295" s="219" t="str">
        <f>IF(W293="","",VLOOKUP(W293,'シフト記号表（勤務時間帯）'!$C$6:$U$35,19,FALSE))</f>
        <v/>
      </c>
      <c r="X295" s="219" t="str">
        <f>IF(X293="","",VLOOKUP(X293,'シフト記号表（勤務時間帯）'!$C$6:$U$35,19,FALSE))</f>
        <v/>
      </c>
      <c r="Y295" s="220" t="str">
        <f>IF(Y293="","",VLOOKUP(Y293,'シフト記号表（勤務時間帯）'!$C$6:$U$35,19,FALSE))</f>
        <v/>
      </c>
      <c r="Z295" s="218" t="str">
        <f>IF(Z293="","",VLOOKUP(Z293,'シフト記号表（勤務時間帯）'!$C$6:$U$35,19,FALSE))</f>
        <v/>
      </c>
      <c r="AA295" s="219" t="str">
        <f>IF(AA293="","",VLOOKUP(AA293,'シフト記号表（勤務時間帯）'!$C$6:$U$35,19,FALSE))</f>
        <v/>
      </c>
      <c r="AB295" s="219" t="str">
        <f>IF(AB293="","",VLOOKUP(AB293,'シフト記号表（勤務時間帯）'!$C$6:$U$35,19,FALSE))</f>
        <v/>
      </c>
      <c r="AC295" s="219" t="str">
        <f>IF(AC293="","",VLOOKUP(AC293,'シフト記号表（勤務時間帯）'!$C$6:$U$35,19,FALSE))</f>
        <v/>
      </c>
      <c r="AD295" s="219" t="str">
        <f>IF(AD293="","",VLOOKUP(AD293,'シフト記号表（勤務時間帯）'!$C$6:$U$35,19,FALSE))</f>
        <v/>
      </c>
      <c r="AE295" s="219" t="str">
        <f>IF(AE293="","",VLOOKUP(AE293,'シフト記号表（勤務時間帯）'!$C$6:$U$35,19,FALSE))</f>
        <v/>
      </c>
      <c r="AF295" s="220" t="str">
        <f>IF(AF293="","",VLOOKUP(AF293,'シフト記号表（勤務時間帯）'!$C$6:$U$35,19,FALSE))</f>
        <v/>
      </c>
      <c r="AG295" s="218" t="str">
        <f>IF(AG293="","",VLOOKUP(AG293,'シフト記号表（勤務時間帯）'!$C$6:$U$35,19,FALSE))</f>
        <v/>
      </c>
      <c r="AH295" s="219" t="str">
        <f>IF(AH293="","",VLOOKUP(AH293,'シフト記号表（勤務時間帯）'!$C$6:$U$35,19,FALSE))</f>
        <v/>
      </c>
      <c r="AI295" s="219" t="str">
        <f>IF(AI293="","",VLOOKUP(AI293,'シフト記号表（勤務時間帯）'!$C$6:$U$35,19,FALSE))</f>
        <v/>
      </c>
      <c r="AJ295" s="219" t="str">
        <f>IF(AJ293="","",VLOOKUP(AJ293,'シフト記号表（勤務時間帯）'!$C$6:$U$35,19,FALSE))</f>
        <v/>
      </c>
      <c r="AK295" s="219" t="str">
        <f>IF(AK293="","",VLOOKUP(AK293,'シフト記号表（勤務時間帯）'!$C$6:$U$35,19,FALSE))</f>
        <v/>
      </c>
      <c r="AL295" s="219" t="str">
        <f>IF(AL293="","",VLOOKUP(AL293,'シフト記号表（勤務時間帯）'!$C$6:$U$35,19,FALSE))</f>
        <v/>
      </c>
      <c r="AM295" s="220" t="str">
        <f>IF(AM293="","",VLOOKUP(AM293,'シフト記号表（勤務時間帯）'!$C$6:$U$35,19,FALSE))</f>
        <v/>
      </c>
      <c r="AN295" s="218" t="str">
        <f>IF(AN293="","",VLOOKUP(AN293,'シフト記号表（勤務時間帯）'!$C$6:$U$35,19,FALSE))</f>
        <v/>
      </c>
      <c r="AO295" s="219" t="str">
        <f>IF(AO293="","",VLOOKUP(AO293,'シフト記号表（勤務時間帯）'!$C$6:$U$35,19,FALSE))</f>
        <v/>
      </c>
      <c r="AP295" s="219" t="str">
        <f>IF(AP293="","",VLOOKUP(AP293,'シフト記号表（勤務時間帯）'!$C$6:$U$35,19,FALSE))</f>
        <v/>
      </c>
      <c r="AQ295" s="219" t="str">
        <f>IF(AQ293="","",VLOOKUP(AQ293,'シフト記号表（勤務時間帯）'!$C$6:$U$35,19,FALSE))</f>
        <v/>
      </c>
      <c r="AR295" s="219" t="str">
        <f>IF(AR293="","",VLOOKUP(AR293,'シフト記号表（勤務時間帯）'!$C$6:$U$35,19,FALSE))</f>
        <v/>
      </c>
      <c r="AS295" s="219" t="str">
        <f>IF(AS293="","",VLOOKUP(AS293,'シフト記号表（勤務時間帯）'!$C$6:$U$35,19,FALSE))</f>
        <v/>
      </c>
      <c r="AT295" s="220" t="str">
        <f>IF(AT293="","",VLOOKUP(AT293,'シフト記号表（勤務時間帯）'!$C$6:$U$35,19,FALSE))</f>
        <v/>
      </c>
      <c r="AU295" s="218" t="str">
        <f>IF(AU293="","",VLOOKUP(AU293,'シフト記号表（勤務時間帯）'!$C$6:$U$35,19,FALSE))</f>
        <v/>
      </c>
      <c r="AV295" s="219" t="str">
        <f>IF(AV293="","",VLOOKUP(AV293,'シフト記号表（勤務時間帯）'!$C$6:$U$35,19,FALSE))</f>
        <v/>
      </c>
      <c r="AW295" s="219" t="str">
        <f>IF(AW293="","",VLOOKUP(AW293,'シフト記号表（勤務時間帯）'!$C$6:$U$35,19,FALSE))</f>
        <v/>
      </c>
      <c r="AX295" s="656">
        <f>IF($BB$3="４週",SUM(S295:AT295),IF($BB$3="暦月",SUM(S295:AW295),""))</f>
        <v>0</v>
      </c>
      <c r="AY295" s="657"/>
      <c r="AZ295" s="658">
        <f>IF($BB$3="４週",AX295/4,IF($BB$3="暦月",'勤務表（職員14～100名用）'!AX295/('勤務表（職員14～100名用）'!#REF!/7),""))</f>
        <v>0</v>
      </c>
      <c r="BA295" s="659"/>
      <c r="BB295" s="702"/>
      <c r="BC295" s="606"/>
      <c r="BD295" s="606"/>
      <c r="BE295" s="606"/>
      <c r="BF295" s="607"/>
    </row>
    <row r="296" spans="2:58" ht="20.25" customHeight="1" x14ac:dyDescent="0.15">
      <c r="B296" s="686">
        <f>B293+1</f>
        <v>93</v>
      </c>
      <c r="C296" s="706"/>
      <c r="D296" s="707"/>
      <c r="E296" s="708"/>
      <c r="F296" s="110"/>
      <c r="G296" s="592"/>
      <c r="H296" s="595"/>
      <c r="I296" s="596"/>
      <c r="J296" s="596"/>
      <c r="K296" s="597"/>
      <c r="L296" s="599"/>
      <c r="M296" s="600"/>
      <c r="N296" s="600"/>
      <c r="O296" s="601"/>
      <c r="P296" s="608" t="s">
        <v>147</v>
      </c>
      <c r="Q296" s="609"/>
      <c r="R296" s="610"/>
      <c r="S296" s="212"/>
      <c r="T296" s="213"/>
      <c r="U296" s="213"/>
      <c r="V296" s="213"/>
      <c r="W296" s="213"/>
      <c r="X296" s="213"/>
      <c r="Y296" s="214"/>
      <c r="Z296" s="212"/>
      <c r="AA296" s="213"/>
      <c r="AB296" s="213"/>
      <c r="AC296" s="213"/>
      <c r="AD296" s="213"/>
      <c r="AE296" s="213"/>
      <c r="AF296" s="214"/>
      <c r="AG296" s="212"/>
      <c r="AH296" s="213"/>
      <c r="AI296" s="213"/>
      <c r="AJ296" s="213"/>
      <c r="AK296" s="213"/>
      <c r="AL296" s="213"/>
      <c r="AM296" s="214"/>
      <c r="AN296" s="212"/>
      <c r="AO296" s="213"/>
      <c r="AP296" s="213"/>
      <c r="AQ296" s="213"/>
      <c r="AR296" s="213"/>
      <c r="AS296" s="213"/>
      <c r="AT296" s="214"/>
      <c r="AU296" s="212"/>
      <c r="AV296" s="213"/>
      <c r="AW296" s="213"/>
      <c r="AX296" s="806"/>
      <c r="AY296" s="807"/>
      <c r="AZ296" s="808"/>
      <c r="BA296" s="809"/>
      <c r="BB296" s="641"/>
      <c r="BC296" s="600"/>
      <c r="BD296" s="600"/>
      <c r="BE296" s="600"/>
      <c r="BF296" s="601"/>
    </row>
    <row r="297" spans="2:58" ht="20.25" customHeight="1" x14ac:dyDescent="0.15">
      <c r="B297" s="686"/>
      <c r="C297" s="706"/>
      <c r="D297" s="707"/>
      <c r="E297" s="708"/>
      <c r="F297" s="102"/>
      <c r="G297" s="593"/>
      <c r="H297" s="598"/>
      <c r="I297" s="596"/>
      <c r="J297" s="596"/>
      <c r="K297" s="597"/>
      <c r="L297" s="602"/>
      <c r="M297" s="603"/>
      <c r="N297" s="603"/>
      <c r="O297" s="604"/>
      <c r="P297" s="646" t="s">
        <v>150</v>
      </c>
      <c r="Q297" s="647"/>
      <c r="R297" s="648"/>
      <c r="S297" s="215" t="str">
        <f>IF(S296="","",VLOOKUP(S296,'シフト記号表（勤務時間帯）'!$C$6:$K$35,9,FALSE))</f>
        <v/>
      </c>
      <c r="T297" s="216" t="str">
        <f>IF(T296="","",VLOOKUP(T296,'シフト記号表（勤務時間帯）'!$C$6:$K$35,9,FALSE))</f>
        <v/>
      </c>
      <c r="U297" s="216" t="str">
        <f>IF(U296="","",VLOOKUP(U296,'シフト記号表（勤務時間帯）'!$C$6:$K$35,9,FALSE))</f>
        <v/>
      </c>
      <c r="V297" s="216" t="str">
        <f>IF(V296="","",VLOOKUP(V296,'シフト記号表（勤務時間帯）'!$C$6:$K$35,9,FALSE))</f>
        <v/>
      </c>
      <c r="W297" s="216" t="str">
        <f>IF(W296="","",VLOOKUP(W296,'シフト記号表（勤務時間帯）'!$C$6:$K$35,9,FALSE))</f>
        <v/>
      </c>
      <c r="X297" s="216" t="str">
        <f>IF(X296="","",VLOOKUP(X296,'シフト記号表（勤務時間帯）'!$C$6:$K$35,9,FALSE))</f>
        <v/>
      </c>
      <c r="Y297" s="217" t="str">
        <f>IF(Y296="","",VLOOKUP(Y296,'シフト記号表（勤務時間帯）'!$C$6:$K$35,9,FALSE))</f>
        <v/>
      </c>
      <c r="Z297" s="215" t="str">
        <f>IF(Z296="","",VLOOKUP(Z296,'シフト記号表（勤務時間帯）'!$C$6:$K$35,9,FALSE))</f>
        <v/>
      </c>
      <c r="AA297" s="216" t="str">
        <f>IF(AA296="","",VLOOKUP(AA296,'シフト記号表（勤務時間帯）'!$C$6:$K$35,9,FALSE))</f>
        <v/>
      </c>
      <c r="AB297" s="216" t="str">
        <f>IF(AB296="","",VLOOKUP(AB296,'シフト記号表（勤務時間帯）'!$C$6:$K$35,9,FALSE))</f>
        <v/>
      </c>
      <c r="AC297" s="216" t="str">
        <f>IF(AC296="","",VLOOKUP(AC296,'シフト記号表（勤務時間帯）'!$C$6:$K$35,9,FALSE))</f>
        <v/>
      </c>
      <c r="AD297" s="216" t="str">
        <f>IF(AD296="","",VLOOKUP(AD296,'シフト記号表（勤務時間帯）'!$C$6:$K$35,9,FALSE))</f>
        <v/>
      </c>
      <c r="AE297" s="216" t="str">
        <f>IF(AE296="","",VLOOKUP(AE296,'シフト記号表（勤務時間帯）'!$C$6:$K$35,9,FALSE))</f>
        <v/>
      </c>
      <c r="AF297" s="217" t="str">
        <f>IF(AF296="","",VLOOKUP(AF296,'シフト記号表（勤務時間帯）'!$C$6:$K$35,9,FALSE))</f>
        <v/>
      </c>
      <c r="AG297" s="215" t="str">
        <f>IF(AG296="","",VLOOKUP(AG296,'シフト記号表（勤務時間帯）'!$C$6:$K$35,9,FALSE))</f>
        <v/>
      </c>
      <c r="AH297" s="216" t="str">
        <f>IF(AH296="","",VLOOKUP(AH296,'シフト記号表（勤務時間帯）'!$C$6:$K$35,9,FALSE))</f>
        <v/>
      </c>
      <c r="AI297" s="216" t="str">
        <f>IF(AI296="","",VLOOKUP(AI296,'シフト記号表（勤務時間帯）'!$C$6:$K$35,9,FALSE))</f>
        <v/>
      </c>
      <c r="AJ297" s="216" t="str">
        <f>IF(AJ296="","",VLOOKUP(AJ296,'シフト記号表（勤務時間帯）'!$C$6:$K$35,9,FALSE))</f>
        <v/>
      </c>
      <c r="AK297" s="216" t="str">
        <f>IF(AK296="","",VLOOKUP(AK296,'シフト記号表（勤務時間帯）'!$C$6:$K$35,9,FALSE))</f>
        <v/>
      </c>
      <c r="AL297" s="216" t="str">
        <f>IF(AL296="","",VLOOKUP(AL296,'シフト記号表（勤務時間帯）'!$C$6:$K$35,9,FALSE))</f>
        <v/>
      </c>
      <c r="AM297" s="217" t="str">
        <f>IF(AM296="","",VLOOKUP(AM296,'シフト記号表（勤務時間帯）'!$C$6:$K$35,9,FALSE))</f>
        <v/>
      </c>
      <c r="AN297" s="215" t="str">
        <f>IF(AN296="","",VLOOKUP(AN296,'シフト記号表（勤務時間帯）'!$C$6:$K$35,9,FALSE))</f>
        <v/>
      </c>
      <c r="AO297" s="216" t="str">
        <f>IF(AO296="","",VLOOKUP(AO296,'シフト記号表（勤務時間帯）'!$C$6:$K$35,9,FALSE))</f>
        <v/>
      </c>
      <c r="AP297" s="216" t="str">
        <f>IF(AP296="","",VLOOKUP(AP296,'シフト記号表（勤務時間帯）'!$C$6:$K$35,9,FALSE))</f>
        <v/>
      </c>
      <c r="AQ297" s="216" t="str">
        <f>IF(AQ296="","",VLOOKUP(AQ296,'シフト記号表（勤務時間帯）'!$C$6:$K$35,9,FALSE))</f>
        <v/>
      </c>
      <c r="AR297" s="216" t="str">
        <f>IF(AR296="","",VLOOKUP(AR296,'シフト記号表（勤務時間帯）'!$C$6:$K$35,9,FALSE))</f>
        <v/>
      </c>
      <c r="AS297" s="216" t="str">
        <f>IF(AS296="","",VLOOKUP(AS296,'シフト記号表（勤務時間帯）'!$C$6:$K$35,9,FALSE))</f>
        <v/>
      </c>
      <c r="AT297" s="217" t="str">
        <f>IF(AT296="","",VLOOKUP(AT296,'シフト記号表（勤務時間帯）'!$C$6:$K$35,9,FALSE))</f>
        <v/>
      </c>
      <c r="AU297" s="215" t="str">
        <f>IF(AU296="","",VLOOKUP(AU296,'シフト記号表（勤務時間帯）'!$C$6:$K$35,9,FALSE))</f>
        <v/>
      </c>
      <c r="AV297" s="216" t="str">
        <f>IF(AV296="","",VLOOKUP(AV296,'シフト記号表（勤務時間帯）'!$C$6:$K$35,9,FALSE))</f>
        <v/>
      </c>
      <c r="AW297" s="216" t="str">
        <f>IF(AW296="","",VLOOKUP(AW296,'シフト記号表（勤務時間帯）'!$C$6:$K$35,9,FALSE))</f>
        <v/>
      </c>
      <c r="AX297" s="649">
        <f>IF($BB$3="４週",SUM(S297:AT297),IF($BB$3="暦月",SUM(S297:AW297),""))</f>
        <v>0</v>
      </c>
      <c r="AY297" s="650"/>
      <c r="AZ297" s="651">
        <f>IF($BB$3="４週",AX297/4,IF($BB$3="暦月",'勤務表（職員14～100名用）'!AX297/('勤務表（職員14～100名用）'!#REF!/7),""))</f>
        <v>0</v>
      </c>
      <c r="BA297" s="652"/>
      <c r="BB297" s="642"/>
      <c r="BC297" s="603"/>
      <c r="BD297" s="603"/>
      <c r="BE297" s="603"/>
      <c r="BF297" s="604"/>
    </row>
    <row r="298" spans="2:58" ht="20.25" customHeight="1" x14ac:dyDescent="0.15">
      <c r="B298" s="686"/>
      <c r="C298" s="709"/>
      <c r="D298" s="710"/>
      <c r="E298" s="711"/>
      <c r="F298" s="221">
        <f>C296</f>
        <v>0</v>
      </c>
      <c r="G298" s="594"/>
      <c r="H298" s="598"/>
      <c r="I298" s="596"/>
      <c r="J298" s="596"/>
      <c r="K298" s="597"/>
      <c r="L298" s="605"/>
      <c r="M298" s="606"/>
      <c r="N298" s="606"/>
      <c r="O298" s="607"/>
      <c r="P298" s="683" t="s">
        <v>151</v>
      </c>
      <c r="Q298" s="684"/>
      <c r="R298" s="685"/>
      <c r="S298" s="218" t="str">
        <f>IF(S296="","",VLOOKUP(S296,'シフト記号表（勤務時間帯）'!$C$6:$U$35,19,FALSE))</f>
        <v/>
      </c>
      <c r="T298" s="219" t="str">
        <f>IF(T296="","",VLOOKUP(T296,'シフト記号表（勤務時間帯）'!$C$6:$U$35,19,FALSE))</f>
        <v/>
      </c>
      <c r="U298" s="219" t="str">
        <f>IF(U296="","",VLOOKUP(U296,'シフト記号表（勤務時間帯）'!$C$6:$U$35,19,FALSE))</f>
        <v/>
      </c>
      <c r="V298" s="219" t="str">
        <f>IF(V296="","",VLOOKUP(V296,'シフト記号表（勤務時間帯）'!$C$6:$U$35,19,FALSE))</f>
        <v/>
      </c>
      <c r="W298" s="219" t="str">
        <f>IF(W296="","",VLOOKUP(W296,'シフト記号表（勤務時間帯）'!$C$6:$U$35,19,FALSE))</f>
        <v/>
      </c>
      <c r="X298" s="219" t="str">
        <f>IF(X296="","",VLOOKUP(X296,'シフト記号表（勤務時間帯）'!$C$6:$U$35,19,FALSE))</f>
        <v/>
      </c>
      <c r="Y298" s="220" t="str">
        <f>IF(Y296="","",VLOOKUP(Y296,'シフト記号表（勤務時間帯）'!$C$6:$U$35,19,FALSE))</f>
        <v/>
      </c>
      <c r="Z298" s="218" t="str">
        <f>IF(Z296="","",VLOOKUP(Z296,'シフト記号表（勤務時間帯）'!$C$6:$U$35,19,FALSE))</f>
        <v/>
      </c>
      <c r="AA298" s="219" t="str">
        <f>IF(AA296="","",VLOOKUP(AA296,'シフト記号表（勤務時間帯）'!$C$6:$U$35,19,FALSE))</f>
        <v/>
      </c>
      <c r="AB298" s="219" t="str">
        <f>IF(AB296="","",VLOOKUP(AB296,'シフト記号表（勤務時間帯）'!$C$6:$U$35,19,FALSE))</f>
        <v/>
      </c>
      <c r="AC298" s="219" t="str">
        <f>IF(AC296="","",VLOOKUP(AC296,'シフト記号表（勤務時間帯）'!$C$6:$U$35,19,FALSE))</f>
        <v/>
      </c>
      <c r="AD298" s="219" t="str">
        <f>IF(AD296="","",VLOOKUP(AD296,'シフト記号表（勤務時間帯）'!$C$6:$U$35,19,FALSE))</f>
        <v/>
      </c>
      <c r="AE298" s="219" t="str">
        <f>IF(AE296="","",VLOOKUP(AE296,'シフト記号表（勤務時間帯）'!$C$6:$U$35,19,FALSE))</f>
        <v/>
      </c>
      <c r="AF298" s="220" t="str">
        <f>IF(AF296="","",VLOOKUP(AF296,'シフト記号表（勤務時間帯）'!$C$6:$U$35,19,FALSE))</f>
        <v/>
      </c>
      <c r="AG298" s="218" t="str">
        <f>IF(AG296="","",VLOOKUP(AG296,'シフト記号表（勤務時間帯）'!$C$6:$U$35,19,FALSE))</f>
        <v/>
      </c>
      <c r="AH298" s="219" t="str">
        <f>IF(AH296="","",VLOOKUP(AH296,'シフト記号表（勤務時間帯）'!$C$6:$U$35,19,FALSE))</f>
        <v/>
      </c>
      <c r="AI298" s="219" t="str">
        <f>IF(AI296="","",VLOOKUP(AI296,'シフト記号表（勤務時間帯）'!$C$6:$U$35,19,FALSE))</f>
        <v/>
      </c>
      <c r="AJ298" s="219" t="str">
        <f>IF(AJ296="","",VLOOKUP(AJ296,'シフト記号表（勤務時間帯）'!$C$6:$U$35,19,FALSE))</f>
        <v/>
      </c>
      <c r="AK298" s="219" t="str">
        <f>IF(AK296="","",VLOOKUP(AK296,'シフト記号表（勤務時間帯）'!$C$6:$U$35,19,FALSE))</f>
        <v/>
      </c>
      <c r="AL298" s="219" t="str">
        <f>IF(AL296="","",VLOOKUP(AL296,'シフト記号表（勤務時間帯）'!$C$6:$U$35,19,FALSE))</f>
        <v/>
      </c>
      <c r="AM298" s="220" t="str">
        <f>IF(AM296="","",VLOOKUP(AM296,'シフト記号表（勤務時間帯）'!$C$6:$U$35,19,FALSE))</f>
        <v/>
      </c>
      <c r="AN298" s="218" t="str">
        <f>IF(AN296="","",VLOOKUP(AN296,'シフト記号表（勤務時間帯）'!$C$6:$U$35,19,FALSE))</f>
        <v/>
      </c>
      <c r="AO298" s="219" t="str">
        <f>IF(AO296="","",VLOOKUP(AO296,'シフト記号表（勤務時間帯）'!$C$6:$U$35,19,FALSE))</f>
        <v/>
      </c>
      <c r="AP298" s="219" t="str">
        <f>IF(AP296="","",VLOOKUP(AP296,'シフト記号表（勤務時間帯）'!$C$6:$U$35,19,FALSE))</f>
        <v/>
      </c>
      <c r="AQ298" s="219" t="str">
        <f>IF(AQ296="","",VLOOKUP(AQ296,'シフト記号表（勤務時間帯）'!$C$6:$U$35,19,FALSE))</f>
        <v/>
      </c>
      <c r="AR298" s="219" t="str">
        <f>IF(AR296="","",VLOOKUP(AR296,'シフト記号表（勤務時間帯）'!$C$6:$U$35,19,FALSE))</f>
        <v/>
      </c>
      <c r="AS298" s="219" t="str">
        <f>IF(AS296="","",VLOOKUP(AS296,'シフト記号表（勤務時間帯）'!$C$6:$U$35,19,FALSE))</f>
        <v/>
      </c>
      <c r="AT298" s="220" t="str">
        <f>IF(AT296="","",VLOOKUP(AT296,'シフト記号表（勤務時間帯）'!$C$6:$U$35,19,FALSE))</f>
        <v/>
      </c>
      <c r="AU298" s="218" t="str">
        <f>IF(AU296="","",VLOOKUP(AU296,'シフト記号表（勤務時間帯）'!$C$6:$U$35,19,FALSE))</f>
        <v/>
      </c>
      <c r="AV298" s="219" t="str">
        <f>IF(AV296="","",VLOOKUP(AV296,'シフト記号表（勤務時間帯）'!$C$6:$U$35,19,FALSE))</f>
        <v/>
      </c>
      <c r="AW298" s="219" t="str">
        <f>IF(AW296="","",VLOOKUP(AW296,'シフト記号表（勤務時間帯）'!$C$6:$U$35,19,FALSE))</f>
        <v/>
      </c>
      <c r="AX298" s="656">
        <f>IF($BB$3="４週",SUM(S298:AT298),IF($BB$3="暦月",SUM(S298:AW298),""))</f>
        <v>0</v>
      </c>
      <c r="AY298" s="657"/>
      <c r="AZ298" s="658">
        <f>IF($BB$3="４週",AX298/4,IF($BB$3="暦月",'勤務表（職員14～100名用）'!AX298/('勤務表（職員14～100名用）'!#REF!/7),""))</f>
        <v>0</v>
      </c>
      <c r="BA298" s="659"/>
      <c r="BB298" s="702"/>
      <c r="BC298" s="606"/>
      <c r="BD298" s="606"/>
      <c r="BE298" s="606"/>
      <c r="BF298" s="607"/>
    </row>
    <row r="299" spans="2:58" ht="20.25" customHeight="1" x14ac:dyDescent="0.15">
      <c r="B299" s="686">
        <f>B296+1</f>
        <v>94</v>
      </c>
      <c r="C299" s="706"/>
      <c r="D299" s="707"/>
      <c r="E299" s="708"/>
      <c r="F299" s="110"/>
      <c r="G299" s="592"/>
      <c r="H299" s="595"/>
      <c r="I299" s="596"/>
      <c r="J299" s="596"/>
      <c r="K299" s="597"/>
      <c r="L299" s="599"/>
      <c r="M299" s="600"/>
      <c r="N299" s="600"/>
      <c r="O299" s="601"/>
      <c r="P299" s="608" t="s">
        <v>147</v>
      </c>
      <c r="Q299" s="609"/>
      <c r="R299" s="610"/>
      <c r="S299" s="212"/>
      <c r="T299" s="213"/>
      <c r="U299" s="213"/>
      <c r="V299" s="213"/>
      <c r="W299" s="213"/>
      <c r="X299" s="213"/>
      <c r="Y299" s="214"/>
      <c r="Z299" s="212"/>
      <c r="AA299" s="213"/>
      <c r="AB299" s="213"/>
      <c r="AC299" s="213"/>
      <c r="AD299" s="213"/>
      <c r="AE299" s="213"/>
      <c r="AF299" s="214"/>
      <c r="AG299" s="212"/>
      <c r="AH299" s="213"/>
      <c r="AI299" s="213"/>
      <c r="AJ299" s="213"/>
      <c r="AK299" s="213"/>
      <c r="AL299" s="213"/>
      <c r="AM299" s="214"/>
      <c r="AN299" s="212"/>
      <c r="AO299" s="213"/>
      <c r="AP299" s="213"/>
      <c r="AQ299" s="213"/>
      <c r="AR299" s="213"/>
      <c r="AS299" s="213"/>
      <c r="AT299" s="214"/>
      <c r="AU299" s="212"/>
      <c r="AV299" s="213"/>
      <c r="AW299" s="213"/>
      <c r="AX299" s="806"/>
      <c r="AY299" s="807"/>
      <c r="AZ299" s="808"/>
      <c r="BA299" s="809"/>
      <c r="BB299" s="641"/>
      <c r="BC299" s="600"/>
      <c r="BD299" s="600"/>
      <c r="BE299" s="600"/>
      <c r="BF299" s="601"/>
    </row>
    <row r="300" spans="2:58" ht="20.25" customHeight="1" x14ac:dyDescent="0.15">
      <c r="B300" s="686"/>
      <c r="C300" s="706"/>
      <c r="D300" s="707"/>
      <c r="E300" s="708"/>
      <c r="F300" s="102"/>
      <c r="G300" s="593"/>
      <c r="H300" s="598"/>
      <c r="I300" s="596"/>
      <c r="J300" s="596"/>
      <c r="K300" s="597"/>
      <c r="L300" s="602"/>
      <c r="M300" s="603"/>
      <c r="N300" s="603"/>
      <c r="O300" s="604"/>
      <c r="P300" s="646" t="s">
        <v>150</v>
      </c>
      <c r="Q300" s="647"/>
      <c r="R300" s="648"/>
      <c r="S300" s="215" t="str">
        <f>IF(S299="","",VLOOKUP(S299,'シフト記号表（勤務時間帯）'!$C$6:$K$35,9,FALSE))</f>
        <v/>
      </c>
      <c r="T300" s="216" t="str">
        <f>IF(T299="","",VLOOKUP(T299,'シフト記号表（勤務時間帯）'!$C$6:$K$35,9,FALSE))</f>
        <v/>
      </c>
      <c r="U300" s="216" t="str">
        <f>IF(U299="","",VLOOKUP(U299,'シフト記号表（勤務時間帯）'!$C$6:$K$35,9,FALSE))</f>
        <v/>
      </c>
      <c r="V300" s="216" t="str">
        <f>IF(V299="","",VLOOKUP(V299,'シフト記号表（勤務時間帯）'!$C$6:$K$35,9,FALSE))</f>
        <v/>
      </c>
      <c r="W300" s="216" t="str">
        <f>IF(W299="","",VLOOKUP(W299,'シフト記号表（勤務時間帯）'!$C$6:$K$35,9,FALSE))</f>
        <v/>
      </c>
      <c r="X300" s="216" t="str">
        <f>IF(X299="","",VLOOKUP(X299,'シフト記号表（勤務時間帯）'!$C$6:$K$35,9,FALSE))</f>
        <v/>
      </c>
      <c r="Y300" s="217" t="str">
        <f>IF(Y299="","",VLOOKUP(Y299,'シフト記号表（勤務時間帯）'!$C$6:$K$35,9,FALSE))</f>
        <v/>
      </c>
      <c r="Z300" s="215" t="str">
        <f>IF(Z299="","",VLOOKUP(Z299,'シフト記号表（勤務時間帯）'!$C$6:$K$35,9,FALSE))</f>
        <v/>
      </c>
      <c r="AA300" s="216" t="str">
        <f>IF(AA299="","",VLOOKUP(AA299,'シフト記号表（勤務時間帯）'!$C$6:$K$35,9,FALSE))</f>
        <v/>
      </c>
      <c r="AB300" s="216" t="str">
        <f>IF(AB299="","",VLOOKUP(AB299,'シフト記号表（勤務時間帯）'!$C$6:$K$35,9,FALSE))</f>
        <v/>
      </c>
      <c r="AC300" s="216" t="str">
        <f>IF(AC299="","",VLOOKUP(AC299,'シフト記号表（勤務時間帯）'!$C$6:$K$35,9,FALSE))</f>
        <v/>
      </c>
      <c r="AD300" s="216" t="str">
        <f>IF(AD299="","",VLOOKUP(AD299,'シフト記号表（勤務時間帯）'!$C$6:$K$35,9,FALSE))</f>
        <v/>
      </c>
      <c r="AE300" s="216" t="str">
        <f>IF(AE299="","",VLOOKUP(AE299,'シフト記号表（勤務時間帯）'!$C$6:$K$35,9,FALSE))</f>
        <v/>
      </c>
      <c r="AF300" s="217" t="str">
        <f>IF(AF299="","",VLOOKUP(AF299,'シフト記号表（勤務時間帯）'!$C$6:$K$35,9,FALSE))</f>
        <v/>
      </c>
      <c r="AG300" s="215" t="str">
        <f>IF(AG299="","",VLOOKUP(AG299,'シフト記号表（勤務時間帯）'!$C$6:$K$35,9,FALSE))</f>
        <v/>
      </c>
      <c r="AH300" s="216" t="str">
        <f>IF(AH299="","",VLOOKUP(AH299,'シフト記号表（勤務時間帯）'!$C$6:$K$35,9,FALSE))</f>
        <v/>
      </c>
      <c r="AI300" s="216" t="str">
        <f>IF(AI299="","",VLOOKUP(AI299,'シフト記号表（勤務時間帯）'!$C$6:$K$35,9,FALSE))</f>
        <v/>
      </c>
      <c r="AJ300" s="216" t="str">
        <f>IF(AJ299="","",VLOOKUP(AJ299,'シフト記号表（勤務時間帯）'!$C$6:$K$35,9,FALSE))</f>
        <v/>
      </c>
      <c r="AK300" s="216" t="str">
        <f>IF(AK299="","",VLOOKUP(AK299,'シフト記号表（勤務時間帯）'!$C$6:$K$35,9,FALSE))</f>
        <v/>
      </c>
      <c r="AL300" s="216" t="str">
        <f>IF(AL299="","",VLOOKUP(AL299,'シフト記号表（勤務時間帯）'!$C$6:$K$35,9,FALSE))</f>
        <v/>
      </c>
      <c r="AM300" s="217" t="str">
        <f>IF(AM299="","",VLOOKUP(AM299,'シフト記号表（勤務時間帯）'!$C$6:$K$35,9,FALSE))</f>
        <v/>
      </c>
      <c r="AN300" s="215" t="str">
        <f>IF(AN299="","",VLOOKUP(AN299,'シフト記号表（勤務時間帯）'!$C$6:$K$35,9,FALSE))</f>
        <v/>
      </c>
      <c r="AO300" s="216" t="str">
        <f>IF(AO299="","",VLOOKUP(AO299,'シフト記号表（勤務時間帯）'!$C$6:$K$35,9,FALSE))</f>
        <v/>
      </c>
      <c r="AP300" s="216" t="str">
        <f>IF(AP299="","",VLOOKUP(AP299,'シフト記号表（勤務時間帯）'!$C$6:$K$35,9,FALSE))</f>
        <v/>
      </c>
      <c r="AQ300" s="216" t="str">
        <f>IF(AQ299="","",VLOOKUP(AQ299,'シフト記号表（勤務時間帯）'!$C$6:$K$35,9,FALSE))</f>
        <v/>
      </c>
      <c r="AR300" s="216" t="str">
        <f>IF(AR299="","",VLOOKUP(AR299,'シフト記号表（勤務時間帯）'!$C$6:$K$35,9,FALSE))</f>
        <v/>
      </c>
      <c r="AS300" s="216" t="str">
        <f>IF(AS299="","",VLOOKUP(AS299,'シフト記号表（勤務時間帯）'!$C$6:$K$35,9,FALSE))</f>
        <v/>
      </c>
      <c r="AT300" s="217" t="str">
        <f>IF(AT299="","",VLOOKUP(AT299,'シフト記号表（勤務時間帯）'!$C$6:$K$35,9,FALSE))</f>
        <v/>
      </c>
      <c r="AU300" s="215" t="str">
        <f>IF(AU299="","",VLOOKUP(AU299,'シフト記号表（勤務時間帯）'!$C$6:$K$35,9,FALSE))</f>
        <v/>
      </c>
      <c r="AV300" s="216" t="str">
        <f>IF(AV299="","",VLOOKUP(AV299,'シフト記号表（勤務時間帯）'!$C$6:$K$35,9,FALSE))</f>
        <v/>
      </c>
      <c r="AW300" s="216" t="str">
        <f>IF(AW299="","",VLOOKUP(AW299,'シフト記号表（勤務時間帯）'!$C$6:$K$35,9,FALSE))</f>
        <v/>
      </c>
      <c r="AX300" s="649">
        <f>IF($BB$3="４週",SUM(S300:AT300),IF($BB$3="暦月",SUM(S300:AW300),""))</f>
        <v>0</v>
      </c>
      <c r="AY300" s="650"/>
      <c r="AZ300" s="651">
        <f>IF($BB$3="４週",AX300/4,IF($BB$3="暦月",'勤務表（職員14～100名用）'!AX300/('勤務表（職員14～100名用）'!#REF!/7),""))</f>
        <v>0</v>
      </c>
      <c r="BA300" s="652"/>
      <c r="BB300" s="642"/>
      <c r="BC300" s="603"/>
      <c r="BD300" s="603"/>
      <c r="BE300" s="603"/>
      <c r="BF300" s="604"/>
    </row>
    <row r="301" spans="2:58" ht="20.25" customHeight="1" x14ac:dyDescent="0.15">
      <c r="B301" s="686"/>
      <c r="C301" s="709"/>
      <c r="D301" s="710"/>
      <c r="E301" s="711"/>
      <c r="F301" s="221">
        <f>C299</f>
        <v>0</v>
      </c>
      <c r="G301" s="594"/>
      <c r="H301" s="598"/>
      <c r="I301" s="596"/>
      <c r="J301" s="596"/>
      <c r="K301" s="597"/>
      <c r="L301" s="605"/>
      <c r="M301" s="606"/>
      <c r="N301" s="606"/>
      <c r="O301" s="607"/>
      <c r="P301" s="683" t="s">
        <v>151</v>
      </c>
      <c r="Q301" s="684"/>
      <c r="R301" s="685"/>
      <c r="S301" s="218" t="str">
        <f>IF(S299="","",VLOOKUP(S299,'シフト記号表（勤務時間帯）'!$C$6:$U$35,19,FALSE))</f>
        <v/>
      </c>
      <c r="T301" s="219" t="str">
        <f>IF(T299="","",VLOOKUP(T299,'シフト記号表（勤務時間帯）'!$C$6:$U$35,19,FALSE))</f>
        <v/>
      </c>
      <c r="U301" s="219" t="str">
        <f>IF(U299="","",VLOOKUP(U299,'シフト記号表（勤務時間帯）'!$C$6:$U$35,19,FALSE))</f>
        <v/>
      </c>
      <c r="V301" s="219" t="str">
        <f>IF(V299="","",VLOOKUP(V299,'シフト記号表（勤務時間帯）'!$C$6:$U$35,19,FALSE))</f>
        <v/>
      </c>
      <c r="W301" s="219" t="str">
        <f>IF(W299="","",VLOOKUP(W299,'シフト記号表（勤務時間帯）'!$C$6:$U$35,19,FALSE))</f>
        <v/>
      </c>
      <c r="X301" s="219" t="str">
        <f>IF(X299="","",VLOOKUP(X299,'シフト記号表（勤務時間帯）'!$C$6:$U$35,19,FALSE))</f>
        <v/>
      </c>
      <c r="Y301" s="220" t="str">
        <f>IF(Y299="","",VLOOKUP(Y299,'シフト記号表（勤務時間帯）'!$C$6:$U$35,19,FALSE))</f>
        <v/>
      </c>
      <c r="Z301" s="218" t="str">
        <f>IF(Z299="","",VLOOKUP(Z299,'シフト記号表（勤務時間帯）'!$C$6:$U$35,19,FALSE))</f>
        <v/>
      </c>
      <c r="AA301" s="219" t="str">
        <f>IF(AA299="","",VLOOKUP(AA299,'シフト記号表（勤務時間帯）'!$C$6:$U$35,19,FALSE))</f>
        <v/>
      </c>
      <c r="AB301" s="219" t="str">
        <f>IF(AB299="","",VLOOKUP(AB299,'シフト記号表（勤務時間帯）'!$C$6:$U$35,19,FALSE))</f>
        <v/>
      </c>
      <c r="AC301" s="219" t="str">
        <f>IF(AC299="","",VLOOKUP(AC299,'シフト記号表（勤務時間帯）'!$C$6:$U$35,19,FALSE))</f>
        <v/>
      </c>
      <c r="AD301" s="219" t="str">
        <f>IF(AD299="","",VLOOKUP(AD299,'シフト記号表（勤務時間帯）'!$C$6:$U$35,19,FALSE))</f>
        <v/>
      </c>
      <c r="AE301" s="219" t="str">
        <f>IF(AE299="","",VLOOKUP(AE299,'シフト記号表（勤務時間帯）'!$C$6:$U$35,19,FALSE))</f>
        <v/>
      </c>
      <c r="AF301" s="220" t="str">
        <f>IF(AF299="","",VLOOKUP(AF299,'シフト記号表（勤務時間帯）'!$C$6:$U$35,19,FALSE))</f>
        <v/>
      </c>
      <c r="AG301" s="218" t="str">
        <f>IF(AG299="","",VLOOKUP(AG299,'シフト記号表（勤務時間帯）'!$C$6:$U$35,19,FALSE))</f>
        <v/>
      </c>
      <c r="AH301" s="219" t="str">
        <f>IF(AH299="","",VLOOKUP(AH299,'シフト記号表（勤務時間帯）'!$C$6:$U$35,19,FALSE))</f>
        <v/>
      </c>
      <c r="AI301" s="219" t="str">
        <f>IF(AI299="","",VLOOKUP(AI299,'シフト記号表（勤務時間帯）'!$C$6:$U$35,19,FALSE))</f>
        <v/>
      </c>
      <c r="AJ301" s="219" t="str">
        <f>IF(AJ299="","",VLOOKUP(AJ299,'シフト記号表（勤務時間帯）'!$C$6:$U$35,19,FALSE))</f>
        <v/>
      </c>
      <c r="AK301" s="219" t="str">
        <f>IF(AK299="","",VLOOKUP(AK299,'シフト記号表（勤務時間帯）'!$C$6:$U$35,19,FALSE))</f>
        <v/>
      </c>
      <c r="AL301" s="219" t="str">
        <f>IF(AL299="","",VLOOKUP(AL299,'シフト記号表（勤務時間帯）'!$C$6:$U$35,19,FALSE))</f>
        <v/>
      </c>
      <c r="AM301" s="220" t="str">
        <f>IF(AM299="","",VLOOKUP(AM299,'シフト記号表（勤務時間帯）'!$C$6:$U$35,19,FALSE))</f>
        <v/>
      </c>
      <c r="AN301" s="218" t="str">
        <f>IF(AN299="","",VLOOKUP(AN299,'シフト記号表（勤務時間帯）'!$C$6:$U$35,19,FALSE))</f>
        <v/>
      </c>
      <c r="AO301" s="219" t="str">
        <f>IF(AO299="","",VLOOKUP(AO299,'シフト記号表（勤務時間帯）'!$C$6:$U$35,19,FALSE))</f>
        <v/>
      </c>
      <c r="AP301" s="219" t="str">
        <f>IF(AP299="","",VLOOKUP(AP299,'シフト記号表（勤務時間帯）'!$C$6:$U$35,19,FALSE))</f>
        <v/>
      </c>
      <c r="AQ301" s="219" t="str">
        <f>IF(AQ299="","",VLOOKUP(AQ299,'シフト記号表（勤務時間帯）'!$C$6:$U$35,19,FALSE))</f>
        <v/>
      </c>
      <c r="AR301" s="219" t="str">
        <f>IF(AR299="","",VLOOKUP(AR299,'シフト記号表（勤務時間帯）'!$C$6:$U$35,19,FALSE))</f>
        <v/>
      </c>
      <c r="AS301" s="219" t="str">
        <f>IF(AS299="","",VLOOKUP(AS299,'シフト記号表（勤務時間帯）'!$C$6:$U$35,19,FALSE))</f>
        <v/>
      </c>
      <c r="AT301" s="220" t="str">
        <f>IF(AT299="","",VLOOKUP(AT299,'シフト記号表（勤務時間帯）'!$C$6:$U$35,19,FALSE))</f>
        <v/>
      </c>
      <c r="AU301" s="218" t="str">
        <f>IF(AU299="","",VLOOKUP(AU299,'シフト記号表（勤務時間帯）'!$C$6:$U$35,19,FALSE))</f>
        <v/>
      </c>
      <c r="AV301" s="219" t="str">
        <f>IF(AV299="","",VLOOKUP(AV299,'シフト記号表（勤務時間帯）'!$C$6:$U$35,19,FALSE))</f>
        <v/>
      </c>
      <c r="AW301" s="219" t="str">
        <f>IF(AW299="","",VLOOKUP(AW299,'シフト記号表（勤務時間帯）'!$C$6:$U$35,19,FALSE))</f>
        <v/>
      </c>
      <c r="AX301" s="656">
        <f>IF($BB$3="４週",SUM(S301:AT301),IF($BB$3="暦月",SUM(S301:AW301),""))</f>
        <v>0</v>
      </c>
      <c r="AY301" s="657"/>
      <c r="AZ301" s="658">
        <f>IF($BB$3="４週",AX301/4,IF($BB$3="暦月",'勤務表（職員14～100名用）'!AX301/('勤務表（職員14～100名用）'!#REF!/7),""))</f>
        <v>0</v>
      </c>
      <c r="BA301" s="659"/>
      <c r="BB301" s="702"/>
      <c r="BC301" s="606"/>
      <c r="BD301" s="606"/>
      <c r="BE301" s="606"/>
      <c r="BF301" s="607"/>
    </row>
    <row r="302" spans="2:58" ht="20.25" customHeight="1" x14ac:dyDescent="0.15">
      <c r="B302" s="686">
        <f>B299+1</f>
        <v>95</v>
      </c>
      <c r="C302" s="706"/>
      <c r="D302" s="707"/>
      <c r="E302" s="708"/>
      <c r="F302" s="110"/>
      <c r="G302" s="592"/>
      <c r="H302" s="595"/>
      <c r="I302" s="596"/>
      <c r="J302" s="596"/>
      <c r="K302" s="597"/>
      <c r="L302" s="599"/>
      <c r="M302" s="600"/>
      <c r="N302" s="600"/>
      <c r="O302" s="601"/>
      <c r="P302" s="608" t="s">
        <v>147</v>
      </c>
      <c r="Q302" s="609"/>
      <c r="R302" s="610"/>
      <c r="S302" s="212"/>
      <c r="T302" s="213"/>
      <c r="U302" s="213"/>
      <c r="V302" s="213"/>
      <c r="W302" s="213"/>
      <c r="X302" s="213"/>
      <c r="Y302" s="214"/>
      <c r="Z302" s="212"/>
      <c r="AA302" s="213"/>
      <c r="AB302" s="213"/>
      <c r="AC302" s="213"/>
      <c r="AD302" s="213"/>
      <c r="AE302" s="213"/>
      <c r="AF302" s="214"/>
      <c r="AG302" s="212"/>
      <c r="AH302" s="213"/>
      <c r="AI302" s="213"/>
      <c r="AJ302" s="213"/>
      <c r="AK302" s="213"/>
      <c r="AL302" s="213"/>
      <c r="AM302" s="214"/>
      <c r="AN302" s="212"/>
      <c r="AO302" s="213"/>
      <c r="AP302" s="213"/>
      <c r="AQ302" s="213"/>
      <c r="AR302" s="213"/>
      <c r="AS302" s="213"/>
      <c r="AT302" s="214"/>
      <c r="AU302" s="212"/>
      <c r="AV302" s="213"/>
      <c r="AW302" s="213"/>
      <c r="AX302" s="806"/>
      <c r="AY302" s="807"/>
      <c r="AZ302" s="808"/>
      <c r="BA302" s="809"/>
      <c r="BB302" s="641"/>
      <c r="BC302" s="600"/>
      <c r="BD302" s="600"/>
      <c r="BE302" s="600"/>
      <c r="BF302" s="601"/>
    </row>
    <row r="303" spans="2:58" ht="20.25" customHeight="1" x14ac:dyDescent="0.15">
      <c r="B303" s="686"/>
      <c r="C303" s="706"/>
      <c r="D303" s="707"/>
      <c r="E303" s="708"/>
      <c r="F303" s="102"/>
      <c r="G303" s="593"/>
      <c r="H303" s="598"/>
      <c r="I303" s="596"/>
      <c r="J303" s="596"/>
      <c r="K303" s="597"/>
      <c r="L303" s="602"/>
      <c r="M303" s="603"/>
      <c r="N303" s="603"/>
      <c r="O303" s="604"/>
      <c r="P303" s="646" t="s">
        <v>150</v>
      </c>
      <c r="Q303" s="647"/>
      <c r="R303" s="648"/>
      <c r="S303" s="215" t="str">
        <f>IF(S302="","",VLOOKUP(S302,'シフト記号表（勤務時間帯）'!$C$6:$K$35,9,FALSE))</f>
        <v/>
      </c>
      <c r="T303" s="216" t="str">
        <f>IF(T302="","",VLOOKUP(T302,'シフト記号表（勤務時間帯）'!$C$6:$K$35,9,FALSE))</f>
        <v/>
      </c>
      <c r="U303" s="216" t="str">
        <f>IF(U302="","",VLOOKUP(U302,'シフト記号表（勤務時間帯）'!$C$6:$K$35,9,FALSE))</f>
        <v/>
      </c>
      <c r="V303" s="216" t="str">
        <f>IF(V302="","",VLOOKUP(V302,'シフト記号表（勤務時間帯）'!$C$6:$K$35,9,FALSE))</f>
        <v/>
      </c>
      <c r="W303" s="216" t="str">
        <f>IF(W302="","",VLOOKUP(W302,'シフト記号表（勤務時間帯）'!$C$6:$K$35,9,FALSE))</f>
        <v/>
      </c>
      <c r="X303" s="216" t="str">
        <f>IF(X302="","",VLOOKUP(X302,'シフト記号表（勤務時間帯）'!$C$6:$K$35,9,FALSE))</f>
        <v/>
      </c>
      <c r="Y303" s="217" t="str">
        <f>IF(Y302="","",VLOOKUP(Y302,'シフト記号表（勤務時間帯）'!$C$6:$K$35,9,FALSE))</f>
        <v/>
      </c>
      <c r="Z303" s="215" t="str">
        <f>IF(Z302="","",VLOOKUP(Z302,'シフト記号表（勤務時間帯）'!$C$6:$K$35,9,FALSE))</f>
        <v/>
      </c>
      <c r="AA303" s="216" t="str">
        <f>IF(AA302="","",VLOOKUP(AA302,'シフト記号表（勤務時間帯）'!$C$6:$K$35,9,FALSE))</f>
        <v/>
      </c>
      <c r="AB303" s="216" t="str">
        <f>IF(AB302="","",VLOOKUP(AB302,'シフト記号表（勤務時間帯）'!$C$6:$K$35,9,FALSE))</f>
        <v/>
      </c>
      <c r="AC303" s="216" t="str">
        <f>IF(AC302="","",VLOOKUP(AC302,'シフト記号表（勤務時間帯）'!$C$6:$K$35,9,FALSE))</f>
        <v/>
      </c>
      <c r="AD303" s="216" t="str">
        <f>IF(AD302="","",VLOOKUP(AD302,'シフト記号表（勤務時間帯）'!$C$6:$K$35,9,FALSE))</f>
        <v/>
      </c>
      <c r="AE303" s="216" t="str">
        <f>IF(AE302="","",VLOOKUP(AE302,'シフト記号表（勤務時間帯）'!$C$6:$K$35,9,FALSE))</f>
        <v/>
      </c>
      <c r="AF303" s="217" t="str">
        <f>IF(AF302="","",VLOOKUP(AF302,'シフト記号表（勤務時間帯）'!$C$6:$K$35,9,FALSE))</f>
        <v/>
      </c>
      <c r="AG303" s="215" t="str">
        <f>IF(AG302="","",VLOOKUP(AG302,'シフト記号表（勤務時間帯）'!$C$6:$K$35,9,FALSE))</f>
        <v/>
      </c>
      <c r="AH303" s="216" t="str">
        <f>IF(AH302="","",VLOOKUP(AH302,'シフト記号表（勤務時間帯）'!$C$6:$K$35,9,FALSE))</f>
        <v/>
      </c>
      <c r="AI303" s="216" t="str">
        <f>IF(AI302="","",VLOOKUP(AI302,'シフト記号表（勤務時間帯）'!$C$6:$K$35,9,FALSE))</f>
        <v/>
      </c>
      <c r="AJ303" s="216" t="str">
        <f>IF(AJ302="","",VLOOKUP(AJ302,'シフト記号表（勤務時間帯）'!$C$6:$K$35,9,FALSE))</f>
        <v/>
      </c>
      <c r="AK303" s="216" t="str">
        <f>IF(AK302="","",VLOOKUP(AK302,'シフト記号表（勤務時間帯）'!$C$6:$K$35,9,FALSE))</f>
        <v/>
      </c>
      <c r="AL303" s="216" t="str">
        <f>IF(AL302="","",VLOOKUP(AL302,'シフト記号表（勤務時間帯）'!$C$6:$K$35,9,FALSE))</f>
        <v/>
      </c>
      <c r="AM303" s="217" t="str">
        <f>IF(AM302="","",VLOOKUP(AM302,'シフト記号表（勤務時間帯）'!$C$6:$K$35,9,FALSE))</f>
        <v/>
      </c>
      <c r="AN303" s="215" t="str">
        <f>IF(AN302="","",VLOOKUP(AN302,'シフト記号表（勤務時間帯）'!$C$6:$K$35,9,FALSE))</f>
        <v/>
      </c>
      <c r="AO303" s="216" t="str">
        <f>IF(AO302="","",VLOOKUP(AO302,'シフト記号表（勤務時間帯）'!$C$6:$K$35,9,FALSE))</f>
        <v/>
      </c>
      <c r="AP303" s="216" t="str">
        <f>IF(AP302="","",VLOOKUP(AP302,'シフト記号表（勤務時間帯）'!$C$6:$K$35,9,FALSE))</f>
        <v/>
      </c>
      <c r="AQ303" s="216" t="str">
        <f>IF(AQ302="","",VLOOKUP(AQ302,'シフト記号表（勤務時間帯）'!$C$6:$K$35,9,FALSE))</f>
        <v/>
      </c>
      <c r="AR303" s="216" t="str">
        <f>IF(AR302="","",VLOOKUP(AR302,'シフト記号表（勤務時間帯）'!$C$6:$K$35,9,FALSE))</f>
        <v/>
      </c>
      <c r="AS303" s="216" t="str">
        <f>IF(AS302="","",VLOOKUP(AS302,'シフト記号表（勤務時間帯）'!$C$6:$K$35,9,FALSE))</f>
        <v/>
      </c>
      <c r="AT303" s="217" t="str">
        <f>IF(AT302="","",VLOOKUP(AT302,'シフト記号表（勤務時間帯）'!$C$6:$K$35,9,FALSE))</f>
        <v/>
      </c>
      <c r="AU303" s="215" t="str">
        <f>IF(AU302="","",VLOOKUP(AU302,'シフト記号表（勤務時間帯）'!$C$6:$K$35,9,FALSE))</f>
        <v/>
      </c>
      <c r="AV303" s="216" t="str">
        <f>IF(AV302="","",VLOOKUP(AV302,'シフト記号表（勤務時間帯）'!$C$6:$K$35,9,FALSE))</f>
        <v/>
      </c>
      <c r="AW303" s="216" t="str">
        <f>IF(AW302="","",VLOOKUP(AW302,'シフト記号表（勤務時間帯）'!$C$6:$K$35,9,FALSE))</f>
        <v/>
      </c>
      <c r="AX303" s="649">
        <f>IF($BB$3="４週",SUM(S303:AT303),IF($BB$3="暦月",SUM(S303:AW303),""))</f>
        <v>0</v>
      </c>
      <c r="AY303" s="650"/>
      <c r="AZ303" s="651">
        <f>IF($BB$3="４週",AX303/4,IF($BB$3="暦月",'勤務表（職員14～100名用）'!AX303/('勤務表（職員14～100名用）'!#REF!/7),""))</f>
        <v>0</v>
      </c>
      <c r="BA303" s="652"/>
      <c r="BB303" s="642"/>
      <c r="BC303" s="603"/>
      <c r="BD303" s="603"/>
      <c r="BE303" s="603"/>
      <c r="BF303" s="604"/>
    </row>
    <row r="304" spans="2:58" ht="20.25" customHeight="1" x14ac:dyDescent="0.15">
      <c r="B304" s="686"/>
      <c r="C304" s="709"/>
      <c r="D304" s="710"/>
      <c r="E304" s="711"/>
      <c r="F304" s="221">
        <f>C302</f>
        <v>0</v>
      </c>
      <c r="G304" s="594"/>
      <c r="H304" s="598"/>
      <c r="I304" s="596"/>
      <c r="J304" s="596"/>
      <c r="K304" s="597"/>
      <c r="L304" s="605"/>
      <c r="M304" s="606"/>
      <c r="N304" s="606"/>
      <c r="O304" s="607"/>
      <c r="P304" s="683" t="s">
        <v>151</v>
      </c>
      <c r="Q304" s="684"/>
      <c r="R304" s="685"/>
      <c r="S304" s="218" t="str">
        <f>IF(S302="","",VLOOKUP(S302,'シフト記号表（勤務時間帯）'!$C$6:$U$35,19,FALSE))</f>
        <v/>
      </c>
      <c r="T304" s="219" t="str">
        <f>IF(T302="","",VLOOKUP(T302,'シフト記号表（勤務時間帯）'!$C$6:$U$35,19,FALSE))</f>
        <v/>
      </c>
      <c r="U304" s="219" t="str">
        <f>IF(U302="","",VLOOKUP(U302,'シフト記号表（勤務時間帯）'!$C$6:$U$35,19,FALSE))</f>
        <v/>
      </c>
      <c r="V304" s="219" t="str">
        <f>IF(V302="","",VLOOKUP(V302,'シフト記号表（勤務時間帯）'!$C$6:$U$35,19,FALSE))</f>
        <v/>
      </c>
      <c r="W304" s="219" t="str">
        <f>IF(W302="","",VLOOKUP(W302,'シフト記号表（勤務時間帯）'!$C$6:$U$35,19,FALSE))</f>
        <v/>
      </c>
      <c r="X304" s="219" t="str">
        <f>IF(X302="","",VLOOKUP(X302,'シフト記号表（勤務時間帯）'!$C$6:$U$35,19,FALSE))</f>
        <v/>
      </c>
      <c r="Y304" s="220" t="str">
        <f>IF(Y302="","",VLOOKUP(Y302,'シフト記号表（勤務時間帯）'!$C$6:$U$35,19,FALSE))</f>
        <v/>
      </c>
      <c r="Z304" s="218" t="str">
        <f>IF(Z302="","",VLOOKUP(Z302,'シフト記号表（勤務時間帯）'!$C$6:$U$35,19,FALSE))</f>
        <v/>
      </c>
      <c r="AA304" s="219" t="str">
        <f>IF(AA302="","",VLOOKUP(AA302,'シフト記号表（勤務時間帯）'!$C$6:$U$35,19,FALSE))</f>
        <v/>
      </c>
      <c r="AB304" s="219" t="str">
        <f>IF(AB302="","",VLOOKUP(AB302,'シフト記号表（勤務時間帯）'!$C$6:$U$35,19,FALSE))</f>
        <v/>
      </c>
      <c r="AC304" s="219" t="str">
        <f>IF(AC302="","",VLOOKUP(AC302,'シフト記号表（勤務時間帯）'!$C$6:$U$35,19,FALSE))</f>
        <v/>
      </c>
      <c r="AD304" s="219" t="str">
        <f>IF(AD302="","",VLOOKUP(AD302,'シフト記号表（勤務時間帯）'!$C$6:$U$35,19,FALSE))</f>
        <v/>
      </c>
      <c r="AE304" s="219" t="str">
        <f>IF(AE302="","",VLOOKUP(AE302,'シフト記号表（勤務時間帯）'!$C$6:$U$35,19,FALSE))</f>
        <v/>
      </c>
      <c r="AF304" s="220" t="str">
        <f>IF(AF302="","",VLOOKUP(AF302,'シフト記号表（勤務時間帯）'!$C$6:$U$35,19,FALSE))</f>
        <v/>
      </c>
      <c r="AG304" s="218" t="str">
        <f>IF(AG302="","",VLOOKUP(AG302,'シフト記号表（勤務時間帯）'!$C$6:$U$35,19,FALSE))</f>
        <v/>
      </c>
      <c r="AH304" s="219" t="str">
        <f>IF(AH302="","",VLOOKUP(AH302,'シフト記号表（勤務時間帯）'!$C$6:$U$35,19,FALSE))</f>
        <v/>
      </c>
      <c r="AI304" s="219" t="str">
        <f>IF(AI302="","",VLOOKUP(AI302,'シフト記号表（勤務時間帯）'!$C$6:$U$35,19,FALSE))</f>
        <v/>
      </c>
      <c r="AJ304" s="219" t="str">
        <f>IF(AJ302="","",VLOOKUP(AJ302,'シフト記号表（勤務時間帯）'!$C$6:$U$35,19,FALSE))</f>
        <v/>
      </c>
      <c r="AK304" s="219" t="str">
        <f>IF(AK302="","",VLOOKUP(AK302,'シフト記号表（勤務時間帯）'!$C$6:$U$35,19,FALSE))</f>
        <v/>
      </c>
      <c r="AL304" s="219" t="str">
        <f>IF(AL302="","",VLOOKUP(AL302,'シフト記号表（勤務時間帯）'!$C$6:$U$35,19,FALSE))</f>
        <v/>
      </c>
      <c r="AM304" s="220" t="str">
        <f>IF(AM302="","",VLOOKUP(AM302,'シフト記号表（勤務時間帯）'!$C$6:$U$35,19,FALSE))</f>
        <v/>
      </c>
      <c r="AN304" s="218" t="str">
        <f>IF(AN302="","",VLOOKUP(AN302,'シフト記号表（勤務時間帯）'!$C$6:$U$35,19,FALSE))</f>
        <v/>
      </c>
      <c r="AO304" s="219" t="str">
        <f>IF(AO302="","",VLOOKUP(AO302,'シフト記号表（勤務時間帯）'!$C$6:$U$35,19,FALSE))</f>
        <v/>
      </c>
      <c r="AP304" s="219" t="str">
        <f>IF(AP302="","",VLOOKUP(AP302,'シフト記号表（勤務時間帯）'!$C$6:$U$35,19,FALSE))</f>
        <v/>
      </c>
      <c r="AQ304" s="219" t="str">
        <f>IF(AQ302="","",VLOOKUP(AQ302,'シフト記号表（勤務時間帯）'!$C$6:$U$35,19,FALSE))</f>
        <v/>
      </c>
      <c r="AR304" s="219" t="str">
        <f>IF(AR302="","",VLOOKUP(AR302,'シフト記号表（勤務時間帯）'!$C$6:$U$35,19,FALSE))</f>
        <v/>
      </c>
      <c r="AS304" s="219" t="str">
        <f>IF(AS302="","",VLOOKUP(AS302,'シフト記号表（勤務時間帯）'!$C$6:$U$35,19,FALSE))</f>
        <v/>
      </c>
      <c r="AT304" s="220" t="str">
        <f>IF(AT302="","",VLOOKUP(AT302,'シフト記号表（勤務時間帯）'!$C$6:$U$35,19,FALSE))</f>
        <v/>
      </c>
      <c r="AU304" s="218" t="str">
        <f>IF(AU302="","",VLOOKUP(AU302,'シフト記号表（勤務時間帯）'!$C$6:$U$35,19,FALSE))</f>
        <v/>
      </c>
      <c r="AV304" s="219" t="str">
        <f>IF(AV302="","",VLOOKUP(AV302,'シフト記号表（勤務時間帯）'!$C$6:$U$35,19,FALSE))</f>
        <v/>
      </c>
      <c r="AW304" s="219" t="str">
        <f>IF(AW302="","",VLOOKUP(AW302,'シフト記号表（勤務時間帯）'!$C$6:$U$35,19,FALSE))</f>
        <v/>
      </c>
      <c r="AX304" s="656">
        <f>IF($BB$3="４週",SUM(S304:AT304),IF($BB$3="暦月",SUM(S304:AW304),""))</f>
        <v>0</v>
      </c>
      <c r="AY304" s="657"/>
      <c r="AZ304" s="658">
        <f>IF($BB$3="４週",AX304/4,IF($BB$3="暦月",'勤務表（職員14～100名用）'!AX304/('勤務表（職員14～100名用）'!#REF!/7),""))</f>
        <v>0</v>
      </c>
      <c r="BA304" s="659"/>
      <c r="BB304" s="702"/>
      <c r="BC304" s="606"/>
      <c r="BD304" s="606"/>
      <c r="BE304" s="606"/>
      <c r="BF304" s="607"/>
    </row>
    <row r="305" spans="2:58" ht="20.25" customHeight="1" x14ac:dyDescent="0.15">
      <c r="B305" s="686">
        <f>B302+1</f>
        <v>96</v>
      </c>
      <c r="C305" s="706"/>
      <c r="D305" s="707"/>
      <c r="E305" s="708"/>
      <c r="F305" s="110"/>
      <c r="G305" s="592"/>
      <c r="H305" s="595"/>
      <c r="I305" s="596"/>
      <c r="J305" s="596"/>
      <c r="K305" s="597"/>
      <c r="L305" s="599"/>
      <c r="M305" s="600"/>
      <c r="N305" s="600"/>
      <c r="O305" s="601"/>
      <c r="P305" s="608" t="s">
        <v>147</v>
      </c>
      <c r="Q305" s="609"/>
      <c r="R305" s="610"/>
      <c r="S305" s="212"/>
      <c r="T305" s="213"/>
      <c r="U305" s="213"/>
      <c r="V305" s="213"/>
      <c r="W305" s="213"/>
      <c r="X305" s="213"/>
      <c r="Y305" s="214"/>
      <c r="Z305" s="212"/>
      <c r="AA305" s="213"/>
      <c r="AB305" s="213"/>
      <c r="AC305" s="213"/>
      <c r="AD305" s="213"/>
      <c r="AE305" s="213"/>
      <c r="AF305" s="214"/>
      <c r="AG305" s="212"/>
      <c r="AH305" s="213"/>
      <c r="AI305" s="213"/>
      <c r="AJ305" s="213"/>
      <c r="AK305" s="213"/>
      <c r="AL305" s="213"/>
      <c r="AM305" s="214"/>
      <c r="AN305" s="212"/>
      <c r="AO305" s="213"/>
      <c r="AP305" s="213"/>
      <c r="AQ305" s="213"/>
      <c r="AR305" s="213"/>
      <c r="AS305" s="213"/>
      <c r="AT305" s="214"/>
      <c r="AU305" s="212"/>
      <c r="AV305" s="213"/>
      <c r="AW305" s="213"/>
      <c r="AX305" s="806"/>
      <c r="AY305" s="807"/>
      <c r="AZ305" s="808"/>
      <c r="BA305" s="809"/>
      <c r="BB305" s="641"/>
      <c r="BC305" s="600"/>
      <c r="BD305" s="600"/>
      <c r="BE305" s="600"/>
      <c r="BF305" s="601"/>
    </row>
    <row r="306" spans="2:58" ht="20.25" customHeight="1" x14ac:dyDescent="0.15">
      <c r="B306" s="686"/>
      <c r="C306" s="706"/>
      <c r="D306" s="707"/>
      <c r="E306" s="708"/>
      <c r="F306" s="102"/>
      <c r="G306" s="593"/>
      <c r="H306" s="598"/>
      <c r="I306" s="596"/>
      <c r="J306" s="596"/>
      <c r="K306" s="597"/>
      <c r="L306" s="602"/>
      <c r="M306" s="603"/>
      <c r="N306" s="603"/>
      <c r="O306" s="604"/>
      <c r="P306" s="646" t="s">
        <v>150</v>
      </c>
      <c r="Q306" s="647"/>
      <c r="R306" s="648"/>
      <c r="S306" s="215" t="str">
        <f>IF(S305="","",VLOOKUP(S305,'シフト記号表（勤務時間帯）'!$C$6:$K$35,9,FALSE))</f>
        <v/>
      </c>
      <c r="T306" s="216" t="str">
        <f>IF(T305="","",VLOOKUP(T305,'シフト記号表（勤務時間帯）'!$C$6:$K$35,9,FALSE))</f>
        <v/>
      </c>
      <c r="U306" s="216" t="str">
        <f>IF(U305="","",VLOOKUP(U305,'シフト記号表（勤務時間帯）'!$C$6:$K$35,9,FALSE))</f>
        <v/>
      </c>
      <c r="V306" s="216" t="str">
        <f>IF(V305="","",VLOOKUP(V305,'シフト記号表（勤務時間帯）'!$C$6:$K$35,9,FALSE))</f>
        <v/>
      </c>
      <c r="W306" s="216" t="str">
        <f>IF(W305="","",VLOOKUP(W305,'シフト記号表（勤務時間帯）'!$C$6:$K$35,9,FALSE))</f>
        <v/>
      </c>
      <c r="X306" s="216" t="str">
        <f>IF(X305="","",VLOOKUP(X305,'シフト記号表（勤務時間帯）'!$C$6:$K$35,9,FALSE))</f>
        <v/>
      </c>
      <c r="Y306" s="217" t="str">
        <f>IF(Y305="","",VLOOKUP(Y305,'シフト記号表（勤務時間帯）'!$C$6:$K$35,9,FALSE))</f>
        <v/>
      </c>
      <c r="Z306" s="215" t="str">
        <f>IF(Z305="","",VLOOKUP(Z305,'シフト記号表（勤務時間帯）'!$C$6:$K$35,9,FALSE))</f>
        <v/>
      </c>
      <c r="AA306" s="216" t="str">
        <f>IF(AA305="","",VLOOKUP(AA305,'シフト記号表（勤務時間帯）'!$C$6:$K$35,9,FALSE))</f>
        <v/>
      </c>
      <c r="AB306" s="216" t="str">
        <f>IF(AB305="","",VLOOKUP(AB305,'シフト記号表（勤務時間帯）'!$C$6:$K$35,9,FALSE))</f>
        <v/>
      </c>
      <c r="AC306" s="216" t="str">
        <f>IF(AC305="","",VLOOKUP(AC305,'シフト記号表（勤務時間帯）'!$C$6:$K$35,9,FALSE))</f>
        <v/>
      </c>
      <c r="AD306" s="216" t="str">
        <f>IF(AD305="","",VLOOKUP(AD305,'シフト記号表（勤務時間帯）'!$C$6:$K$35,9,FALSE))</f>
        <v/>
      </c>
      <c r="AE306" s="216" t="str">
        <f>IF(AE305="","",VLOOKUP(AE305,'シフト記号表（勤務時間帯）'!$C$6:$K$35,9,FALSE))</f>
        <v/>
      </c>
      <c r="AF306" s="217" t="str">
        <f>IF(AF305="","",VLOOKUP(AF305,'シフト記号表（勤務時間帯）'!$C$6:$K$35,9,FALSE))</f>
        <v/>
      </c>
      <c r="AG306" s="215" t="str">
        <f>IF(AG305="","",VLOOKUP(AG305,'シフト記号表（勤務時間帯）'!$C$6:$K$35,9,FALSE))</f>
        <v/>
      </c>
      <c r="AH306" s="216" t="str">
        <f>IF(AH305="","",VLOOKUP(AH305,'シフト記号表（勤務時間帯）'!$C$6:$K$35,9,FALSE))</f>
        <v/>
      </c>
      <c r="AI306" s="216" t="str">
        <f>IF(AI305="","",VLOOKUP(AI305,'シフト記号表（勤務時間帯）'!$C$6:$K$35,9,FALSE))</f>
        <v/>
      </c>
      <c r="AJ306" s="216" t="str">
        <f>IF(AJ305="","",VLOOKUP(AJ305,'シフト記号表（勤務時間帯）'!$C$6:$K$35,9,FALSE))</f>
        <v/>
      </c>
      <c r="AK306" s="216" t="str">
        <f>IF(AK305="","",VLOOKUP(AK305,'シフト記号表（勤務時間帯）'!$C$6:$K$35,9,FALSE))</f>
        <v/>
      </c>
      <c r="AL306" s="216" t="str">
        <f>IF(AL305="","",VLOOKUP(AL305,'シフト記号表（勤務時間帯）'!$C$6:$K$35,9,FALSE))</f>
        <v/>
      </c>
      <c r="AM306" s="217" t="str">
        <f>IF(AM305="","",VLOOKUP(AM305,'シフト記号表（勤務時間帯）'!$C$6:$K$35,9,FALSE))</f>
        <v/>
      </c>
      <c r="AN306" s="215" t="str">
        <f>IF(AN305="","",VLOOKUP(AN305,'シフト記号表（勤務時間帯）'!$C$6:$K$35,9,FALSE))</f>
        <v/>
      </c>
      <c r="AO306" s="216" t="str">
        <f>IF(AO305="","",VLOOKUP(AO305,'シフト記号表（勤務時間帯）'!$C$6:$K$35,9,FALSE))</f>
        <v/>
      </c>
      <c r="AP306" s="216" t="str">
        <f>IF(AP305="","",VLOOKUP(AP305,'シフト記号表（勤務時間帯）'!$C$6:$K$35,9,FALSE))</f>
        <v/>
      </c>
      <c r="AQ306" s="216" t="str">
        <f>IF(AQ305="","",VLOOKUP(AQ305,'シフト記号表（勤務時間帯）'!$C$6:$K$35,9,FALSE))</f>
        <v/>
      </c>
      <c r="AR306" s="216" t="str">
        <f>IF(AR305="","",VLOOKUP(AR305,'シフト記号表（勤務時間帯）'!$C$6:$K$35,9,FALSE))</f>
        <v/>
      </c>
      <c r="AS306" s="216" t="str">
        <f>IF(AS305="","",VLOOKUP(AS305,'シフト記号表（勤務時間帯）'!$C$6:$K$35,9,FALSE))</f>
        <v/>
      </c>
      <c r="AT306" s="217" t="str">
        <f>IF(AT305="","",VLOOKUP(AT305,'シフト記号表（勤務時間帯）'!$C$6:$K$35,9,FALSE))</f>
        <v/>
      </c>
      <c r="AU306" s="215" t="str">
        <f>IF(AU305="","",VLOOKUP(AU305,'シフト記号表（勤務時間帯）'!$C$6:$K$35,9,FALSE))</f>
        <v/>
      </c>
      <c r="AV306" s="216" t="str">
        <f>IF(AV305="","",VLOOKUP(AV305,'シフト記号表（勤務時間帯）'!$C$6:$K$35,9,FALSE))</f>
        <v/>
      </c>
      <c r="AW306" s="216" t="str">
        <f>IF(AW305="","",VLOOKUP(AW305,'シフト記号表（勤務時間帯）'!$C$6:$K$35,9,FALSE))</f>
        <v/>
      </c>
      <c r="AX306" s="649">
        <f>IF($BB$3="４週",SUM(S306:AT306),IF($BB$3="暦月",SUM(S306:AW306),""))</f>
        <v>0</v>
      </c>
      <c r="AY306" s="650"/>
      <c r="AZ306" s="651">
        <f>IF($BB$3="４週",AX306/4,IF($BB$3="暦月",'勤務表（職員14～100名用）'!AX306/('勤務表（職員14～100名用）'!#REF!/7),""))</f>
        <v>0</v>
      </c>
      <c r="BA306" s="652"/>
      <c r="BB306" s="642"/>
      <c r="BC306" s="603"/>
      <c r="BD306" s="603"/>
      <c r="BE306" s="603"/>
      <c r="BF306" s="604"/>
    </row>
    <row r="307" spans="2:58" ht="20.25" customHeight="1" x14ac:dyDescent="0.15">
      <c r="B307" s="686"/>
      <c r="C307" s="709"/>
      <c r="D307" s="710"/>
      <c r="E307" s="711"/>
      <c r="F307" s="221">
        <f>C305</f>
        <v>0</v>
      </c>
      <c r="G307" s="594"/>
      <c r="H307" s="598"/>
      <c r="I307" s="596"/>
      <c r="J307" s="596"/>
      <c r="K307" s="597"/>
      <c r="L307" s="605"/>
      <c r="M307" s="606"/>
      <c r="N307" s="606"/>
      <c r="O307" s="607"/>
      <c r="P307" s="683" t="s">
        <v>151</v>
      </c>
      <c r="Q307" s="684"/>
      <c r="R307" s="685"/>
      <c r="S307" s="218" t="str">
        <f>IF(S305="","",VLOOKUP(S305,'シフト記号表（勤務時間帯）'!$C$6:$U$35,19,FALSE))</f>
        <v/>
      </c>
      <c r="T307" s="219" t="str">
        <f>IF(T305="","",VLOOKUP(T305,'シフト記号表（勤務時間帯）'!$C$6:$U$35,19,FALSE))</f>
        <v/>
      </c>
      <c r="U307" s="219" t="str">
        <f>IF(U305="","",VLOOKUP(U305,'シフト記号表（勤務時間帯）'!$C$6:$U$35,19,FALSE))</f>
        <v/>
      </c>
      <c r="V307" s="219" t="str">
        <f>IF(V305="","",VLOOKUP(V305,'シフト記号表（勤務時間帯）'!$C$6:$U$35,19,FALSE))</f>
        <v/>
      </c>
      <c r="W307" s="219" t="str">
        <f>IF(W305="","",VLOOKUP(W305,'シフト記号表（勤務時間帯）'!$C$6:$U$35,19,FALSE))</f>
        <v/>
      </c>
      <c r="X307" s="219" t="str">
        <f>IF(X305="","",VLOOKUP(X305,'シフト記号表（勤務時間帯）'!$C$6:$U$35,19,FALSE))</f>
        <v/>
      </c>
      <c r="Y307" s="220" t="str">
        <f>IF(Y305="","",VLOOKUP(Y305,'シフト記号表（勤務時間帯）'!$C$6:$U$35,19,FALSE))</f>
        <v/>
      </c>
      <c r="Z307" s="218" t="str">
        <f>IF(Z305="","",VLOOKUP(Z305,'シフト記号表（勤務時間帯）'!$C$6:$U$35,19,FALSE))</f>
        <v/>
      </c>
      <c r="AA307" s="219" t="str">
        <f>IF(AA305="","",VLOOKUP(AA305,'シフト記号表（勤務時間帯）'!$C$6:$U$35,19,FALSE))</f>
        <v/>
      </c>
      <c r="AB307" s="219" t="str">
        <f>IF(AB305="","",VLOOKUP(AB305,'シフト記号表（勤務時間帯）'!$C$6:$U$35,19,FALSE))</f>
        <v/>
      </c>
      <c r="AC307" s="219" t="str">
        <f>IF(AC305="","",VLOOKUP(AC305,'シフト記号表（勤務時間帯）'!$C$6:$U$35,19,FALSE))</f>
        <v/>
      </c>
      <c r="AD307" s="219" t="str">
        <f>IF(AD305="","",VLOOKUP(AD305,'シフト記号表（勤務時間帯）'!$C$6:$U$35,19,FALSE))</f>
        <v/>
      </c>
      <c r="AE307" s="219" t="str">
        <f>IF(AE305="","",VLOOKUP(AE305,'シフト記号表（勤務時間帯）'!$C$6:$U$35,19,FALSE))</f>
        <v/>
      </c>
      <c r="AF307" s="220" t="str">
        <f>IF(AF305="","",VLOOKUP(AF305,'シフト記号表（勤務時間帯）'!$C$6:$U$35,19,FALSE))</f>
        <v/>
      </c>
      <c r="AG307" s="218" t="str">
        <f>IF(AG305="","",VLOOKUP(AG305,'シフト記号表（勤務時間帯）'!$C$6:$U$35,19,FALSE))</f>
        <v/>
      </c>
      <c r="AH307" s="219" t="str">
        <f>IF(AH305="","",VLOOKUP(AH305,'シフト記号表（勤務時間帯）'!$C$6:$U$35,19,FALSE))</f>
        <v/>
      </c>
      <c r="AI307" s="219" t="str">
        <f>IF(AI305="","",VLOOKUP(AI305,'シフト記号表（勤務時間帯）'!$C$6:$U$35,19,FALSE))</f>
        <v/>
      </c>
      <c r="AJ307" s="219" t="str">
        <f>IF(AJ305="","",VLOOKUP(AJ305,'シフト記号表（勤務時間帯）'!$C$6:$U$35,19,FALSE))</f>
        <v/>
      </c>
      <c r="AK307" s="219" t="str">
        <f>IF(AK305="","",VLOOKUP(AK305,'シフト記号表（勤務時間帯）'!$C$6:$U$35,19,FALSE))</f>
        <v/>
      </c>
      <c r="AL307" s="219" t="str">
        <f>IF(AL305="","",VLOOKUP(AL305,'シフト記号表（勤務時間帯）'!$C$6:$U$35,19,FALSE))</f>
        <v/>
      </c>
      <c r="AM307" s="220" t="str">
        <f>IF(AM305="","",VLOOKUP(AM305,'シフト記号表（勤務時間帯）'!$C$6:$U$35,19,FALSE))</f>
        <v/>
      </c>
      <c r="AN307" s="218" t="str">
        <f>IF(AN305="","",VLOOKUP(AN305,'シフト記号表（勤務時間帯）'!$C$6:$U$35,19,FALSE))</f>
        <v/>
      </c>
      <c r="AO307" s="219" t="str">
        <f>IF(AO305="","",VLOOKUP(AO305,'シフト記号表（勤務時間帯）'!$C$6:$U$35,19,FALSE))</f>
        <v/>
      </c>
      <c r="AP307" s="219" t="str">
        <f>IF(AP305="","",VLOOKUP(AP305,'シフト記号表（勤務時間帯）'!$C$6:$U$35,19,FALSE))</f>
        <v/>
      </c>
      <c r="AQ307" s="219" t="str">
        <f>IF(AQ305="","",VLOOKUP(AQ305,'シフト記号表（勤務時間帯）'!$C$6:$U$35,19,FALSE))</f>
        <v/>
      </c>
      <c r="AR307" s="219" t="str">
        <f>IF(AR305="","",VLOOKUP(AR305,'シフト記号表（勤務時間帯）'!$C$6:$U$35,19,FALSE))</f>
        <v/>
      </c>
      <c r="AS307" s="219" t="str">
        <f>IF(AS305="","",VLOOKUP(AS305,'シフト記号表（勤務時間帯）'!$C$6:$U$35,19,FALSE))</f>
        <v/>
      </c>
      <c r="AT307" s="220" t="str">
        <f>IF(AT305="","",VLOOKUP(AT305,'シフト記号表（勤務時間帯）'!$C$6:$U$35,19,FALSE))</f>
        <v/>
      </c>
      <c r="AU307" s="218" t="str">
        <f>IF(AU305="","",VLOOKUP(AU305,'シフト記号表（勤務時間帯）'!$C$6:$U$35,19,FALSE))</f>
        <v/>
      </c>
      <c r="AV307" s="219" t="str">
        <f>IF(AV305="","",VLOOKUP(AV305,'シフト記号表（勤務時間帯）'!$C$6:$U$35,19,FALSE))</f>
        <v/>
      </c>
      <c r="AW307" s="219" t="str">
        <f>IF(AW305="","",VLOOKUP(AW305,'シフト記号表（勤務時間帯）'!$C$6:$U$35,19,FALSE))</f>
        <v/>
      </c>
      <c r="AX307" s="656">
        <f>IF($BB$3="４週",SUM(S307:AT307),IF($BB$3="暦月",SUM(S307:AW307),""))</f>
        <v>0</v>
      </c>
      <c r="AY307" s="657"/>
      <c r="AZ307" s="658">
        <f>IF($BB$3="４週",AX307/4,IF($BB$3="暦月",'勤務表（職員14～100名用）'!AX307/('勤務表（職員14～100名用）'!#REF!/7),""))</f>
        <v>0</v>
      </c>
      <c r="BA307" s="659"/>
      <c r="BB307" s="702"/>
      <c r="BC307" s="606"/>
      <c r="BD307" s="606"/>
      <c r="BE307" s="606"/>
      <c r="BF307" s="607"/>
    </row>
    <row r="308" spans="2:58" ht="20.25" customHeight="1" x14ac:dyDescent="0.15">
      <c r="B308" s="686">
        <f>B305+1</f>
        <v>97</v>
      </c>
      <c r="C308" s="706"/>
      <c r="D308" s="707"/>
      <c r="E308" s="708"/>
      <c r="F308" s="110"/>
      <c r="G308" s="592"/>
      <c r="H308" s="595"/>
      <c r="I308" s="596"/>
      <c r="J308" s="596"/>
      <c r="K308" s="597"/>
      <c r="L308" s="599"/>
      <c r="M308" s="600"/>
      <c r="N308" s="600"/>
      <c r="O308" s="601"/>
      <c r="P308" s="608" t="s">
        <v>147</v>
      </c>
      <c r="Q308" s="609"/>
      <c r="R308" s="610"/>
      <c r="S308" s="212"/>
      <c r="T308" s="213"/>
      <c r="U308" s="213"/>
      <c r="V308" s="213"/>
      <c r="W308" s="213"/>
      <c r="X308" s="213"/>
      <c r="Y308" s="214"/>
      <c r="Z308" s="212"/>
      <c r="AA308" s="213"/>
      <c r="AB308" s="213"/>
      <c r="AC308" s="213"/>
      <c r="AD308" s="213"/>
      <c r="AE308" s="213"/>
      <c r="AF308" s="214"/>
      <c r="AG308" s="212"/>
      <c r="AH308" s="213"/>
      <c r="AI308" s="213"/>
      <c r="AJ308" s="213"/>
      <c r="AK308" s="213"/>
      <c r="AL308" s="213"/>
      <c r="AM308" s="214"/>
      <c r="AN308" s="212"/>
      <c r="AO308" s="213"/>
      <c r="AP308" s="213"/>
      <c r="AQ308" s="213"/>
      <c r="AR308" s="213"/>
      <c r="AS308" s="213"/>
      <c r="AT308" s="214"/>
      <c r="AU308" s="212"/>
      <c r="AV308" s="213"/>
      <c r="AW308" s="213"/>
      <c r="AX308" s="806"/>
      <c r="AY308" s="807"/>
      <c r="AZ308" s="808"/>
      <c r="BA308" s="809"/>
      <c r="BB308" s="641"/>
      <c r="BC308" s="600"/>
      <c r="BD308" s="600"/>
      <c r="BE308" s="600"/>
      <c r="BF308" s="601"/>
    </row>
    <row r="309" spans="2:58" ht="20.25" customHeight="1" x14ac:dyDescent="0.15">
      <c r="B309" s="686"/>
      <c r="C309" s="706"/>
      <c r="D309" s="707"/>
      <c r="E309" s="708"/>
      <c r="F309" s="102"/>
      <c r="G309" s="593"/>
      <c r="H309" s="598"/>
      <c r="I309" s="596"/>
      <c r="J309" s="596"/>
      <c r="K309" s="597"/>
      <c r="L309" s="602"/>
      <c r="M309" s="603"/>
      <c r="N309" s="603"/>
      <c r="O309" s="604"/>
      <c r="P309" s="646" t="s">
        <v>150</v>
      </c>
      <c r="Q309" s="647"/>
      <c r="R309" s="648"/>
      <c r="S309" s="215" t="str">
        <f>IF(S308="","",VLOOKUP(S308,'シフト記号表（勤務時間帯）'!$C$6:$K$35,9,FALSE))</f>
        <v/>
      </c>
      <c r="T309" s="216" t="str">
        <f>IF(T308="","",VLOOKUP(T308,'シフト記号表（勤務時間帯）'!$C$6:$K$35,9,FALSE))</f>
        <v/>
      </c>
      <c r="U309" s="216" t="str">
        <f>IF(U308="","",VLOOKUP(U308,'シフト記号表（勤務時間帯）'!$C$6:$K$35,9,FALSE))</f>
        <v/>
      </c>
      <c r="V309" s="216" t="str">
        <f>IF(V308="","",VLOOKUP(V308,'シフト記号表（勤務時間帯）'!$C$6:$K$35,9,FALSE))</f>
        <v/>
      </c>
      <c r="W309" s="216" t="str">
        <f>IF(W308="","",VLOOKUP(W308,'シフト記号表（勤務時間帯）'!$C$6:$K$35,9,FALSE))</f>
        <v/>
      </c>
      <c r="X309" s="216" t="str">
        <f>IF(X308="","",VLOOKUP(X308,'シフト記号表（勤務時間帯）'!$C$6:$K$35,9,FALSE))</f>
        <v/>
      </c>
      <c r="Y309" s="217" t="str">
        <f>IF(Y308="","",VLOOKUP(Y308,'シフト記号表（勤務時間帯）'!$C$6:$K$35,9,FALSE))</f>
        <v/>
      </c>
      <c r="Z309" s="215" t="str">
        <f>IF(Z308="","",VLOOKUP(Z308,'シフト記号表（勤務時間帯）'!$C$6:$K$35,9,FALSE))</f>
        <v/>
      </c>
      <c r="AA309" s="216" t="str">
        <f>IF(AA308="","",VLOOKUP(AA308,'シフト記号表（勤務時間帯）'!$C$6:$K$35,9,FALSE))</f>
        <v/>
      </c>
      <c r="AB309" s="216" t="str">
        <f>IF(AB308="","",VLOOKUP(AB308,'シフト記号表（勤務時間帯）'!$C$6:$K$35,9,FALSE))</f>
        <v/>
      </c>
      <c r="AC309" s="216" t="str">
        <f>IF(AC308="","",VLOOKUP(AC308,'シフト記号表（勤務時間帯）'!$C$6:$K$35,9,FALSE))</f>
        <v/>
      </c>
      <c r="AD309" s="216" t="str">
        <f>IF(AD308="","",VLOOKUP(AD308,'シフト記号表（勤務時間帯）'!$C$6:$K$35,9,FALSE))</f>
        <v/>
      </c>
      <c r="AE309" s="216" t="str">
        <f>IF(AE308="","",VLOOKUP(AE308,'シフト記号表（勤務時間帯）'!$C$6:$K$35,9,FALSE))</f>
        <v/>
      </c>
      <c r="AF309" s="217" t="str">
        <f>IF(AF308="","",VLOOKUP(AF308,'シフト記号表（勤務時間帯）'!$C$6:$K$35,9,FALSE))</f>
        <v/>
      </c>
      <c r="AG309" s="215" t="str">
        <f>IF(AG308="","",VLOOKUP(AG308,'シフト記号表（勤務時間帯）'!$C$6:$K$35,9,FALSE))</f>
        <v/>
      </c>
      <c r="AH309" s="216" t="str">
        <f>IF(AH308="","",VLOOKUP(AH308,'シフト記号表（勤務時間帯）'!$C$6:$K$35,9,FALSE))</f>
        <v/>
      </c>
      <c r="AI309" s="216" t="str">
        <f>IF(AI308="","",VLOOKUP(AI308,'シフト記号表（勤務時間帯）'!$C$6:$K$35,9,FALSE))</f>
        <v/>
      </c>
      <c r="AJ309" s="216" t="str">
        <f>IF(AJ308="","",VLOOKUP(AJ308,'シフト記号表（勤務時間帯）'!$C$6:$K$35,9,FALSE))</f>
        <v/>
      </c>
      <c r="AK309" s="216" t="str">
        <f>IF(AK308="","",VLOOKUP(AK308,'シフト記号表（勤務時間帯）'!$C$6:$K$35,9,FALSE))</f>
        <v/>
      </c>
      <c r="AL309" s="216" t="str">
        <f>IF(AL308="","",VLOOKUP(AL308,'シフト記号表（勤務時間帯）'!$C$6:$K$35,9,FALSE))</f>
        <v/>
      </c>
      <c r="AM309" s="217" t="str">
        <f>IF(AM308="","",VLOOKUP(AM308,'シフト記号表（勤務時間帯）'!$C$6:$K$35,9,FALSE))</f>
        <v/>
      </c>
      <c r="AN309" s="215" t="str">
        <f>IF(AN308="","",VLOOKUP(AN308,'シフト記号表（勤務時間帯）'!$C$6:$K$35,9,FALSE))</f>
        <v/>
      </c>
      <c r="AO309" s="216" t="str">
        <f>IF(AO308="","",VLOOKUP(AO308,'シフト記号表（勤務時間帯）'!$C$6:$K$35,9,FALSE))</f>
        <v/>
      </c>
      <c r="AP309" s="216" t="str">
        <f>IF(AP308="","",VLOOKUP(AP308,'シフト記号表（勤務時間帯）'!$C$6:$K$35,9,FALSE))</f>
        <v/>
      </c>
      <c r="AQ309" s="216" t="str">
        <f>IF(AQ308="","",VLOOKUP(AQ308,'シフト記号表（勤務時間帯）'!$C$6:$K$35,9,FALSE))</f>
        <v/>
      </c>
      <c r="AR309" s="216" t="str">
        <f>IF(AR308="","",VLOOKUP(AR308,'シフト記号表（勤務時間帯）'!$C$6:$K$35,9,FALSE))</f>
        <v/>
      </c>
      <c r="AS309" s="216" t="str">
        <f>IF(AS308="","",VLOOKUP(AS308,'シフト記号表（勤務時間帯）'!$C$6:$K$35,9,FALSE))</f>
        <v/>
      </c>
      <c r="AT309" s="217" t="str">
        <f>IF(AT308="","",VLOOKUP(AT308,'シフト記号表（勤務時間帯）'!$C$6:$K$35,9,FALSE))</f>
        <v/>
      </c>
      <c r="AU309" s="215" t="str">
        <f>IF(AU308="","",VLOOKUP(AU308,'シフト記号表（勤務時間帯）'!$C$6:$K$35,9,FALSE))</f>
        <v/>
      </c>
      <c r="AV309" s="216" t="str">
        <f>IF(AV308="","",VLOOKUP(AV308,'シフト記号表（勤務時間帯）'!$C$6:$K$35,9,FALSE))</f>
        <v/>
      </c>
      <c r="AW309" s="216" t="str">
        <f>IF(AW308="","",VLOOKUP(AW308,'シフト記号表（勤務時間帯）'!$C$6:$K$35,9,FALSE))</f>
        <v/>
      </c>
      <c r="AX309" s="649">
        <f>IF($BB$3="４週",SUM(S309:AT309),IF($BB$3="暦月",SUM(S309:AW309),""))</f>
        <v>0</v>
      </c>
      <c r="AY309" s="650"/>
      <c r="AZ309" s="651">
        <f>IF($BB$3="４週",AX309/4,IF($BB$3="暦月",'勤務表（職員14～100名用）'!AX309/('勤務表（職員14～100名用）'!#REF!/7),""))</f>
        <v>0</v>
      </c>
      <c r="BA309" s="652"/>
      <c r="BB309" s="642"/>
      <c r="BC309" s="603"/>
      <c r="BD309" s="603"/>
      <c r="BE309" s="603"/>
      <c r="BF309" s="604"/>
    </row>
    <row r="310" spans="2:58" ht="20.25" customHeight="1" x14ac:dyDescent="0.15">
      <c r="B310" s="686"/>
      <c r="C310" s="709"/>
      <c r="D310" s="710"/>
      <c r="E310" s="711"/>
      <c r="F310" s="221">
        <f>C308</f>
        <v>0</v>
      </c>
      <c r="G310" s="594"/>
      <c r="H310" s="598"/>
      <c r="I310" s="596"/>
      <c r="J310" s="596"/>
      <c r="K310" s="597"/>
      <c r="L310" s="605"/>
      <c r="M310" s="606"/>
      <c r="N310" s="606"/>
      <c r="O310" s="607"/>
      <c r="P310" s="683" t="s">
        <v>151</v>
      </c>
      <c r="Q310" s="684"/>
      <c r="R310" s="685"/>
      <c r="S310" s="218" t="str">
        <f>IF(S308="","",VLOOKUP(S308,'シフト記号表（勤務時間帯）'!$C$6:$U$35,19,FALSE))</f>
        <v/>
      </c>
      <c r="T310" s="219" t="str">
        <f>IF(T308="","",VLOOKUP(T308,'シフト記号表（勤務時間帯）'!$C$6:$U$35,19,FALSE))</f>
        <v/>
      </c>
      <c r="U310" s="219" t="str">
        <f>IF(U308="","",VLOOKUP(U308,'シフト記号表（勤務時間帯）'!$C$6:$U$35,19,FALSE))</f>
        <v/>
      </c>
      <c r="V310" s="219" t="str">
        <f>IF(V308="","",VLOOKUP(V308,'シフト記号表（勤務時間帯）'!$C$6:$U$35,19,FALSE))</f>
        <v/>
      </c>
      <c r="W310" s="219" t="str">
        <f>IF(W308="","",VLOOKUP(W308,'シフト記号表（勤務時間帯）'!$C$6:$U$35,19,FALSE))</f>
        <v/>
      </c>
      <c r="X310" s="219" t="str">
        <f>IF(X308="","",VLOOKUP(X308,'シフト記号表（勤務時間帯）'!$C$6:$U$35,19,FALSE))</f>
        <v/>
      </c>
      <c r="Y310" s="220" t="str">
        <f>IF(Y308="","",VLOOKUP(Y308,'シフト記号表（勤務時間帯）'!$C$6:$U$35,19,FALSE))</f>
        <v/>
      </c>
      <c r="Z310" s="218" t="str">
        <f>IF(Z308="","",VLOOKUP(Z308,'シフト記号表（勤務時間帯）'!$C$6:$U$35,19,FALSE))</f>
        <v/>
      </c>
      <c r="AA310" s="219" t="str">
        <f>IF(AA308="","",VLOOKUP(AA308,'シフト記号表（勤務時間帯）'!$C$6:$U$35,19,FALSE))</f>
        <v/>
      </c>
      <c r="AB310" s="219" t="str">
        <f>IF(AB308="","",VLOOKUP(AB308,'シフト記号表（勤務時間帯）'!$C$6:$U$35,19,FALSE))</f>
        <v/>
      </c>
      <c r="AC310" s="219" t="str">
        <f>IF(AC308="","",VLOOKUP(AC308,'シフト記号表（勤務時間帯）'!$C$6:$U$35,19,FALSE))</f>
        <v/>
      </c>
      <c r="AD310" s="219" t="str">
        <f>IF(AD308="","",VLOOKUP(AD308,'シフト記号表（勤務時間帯）'!$C$6:$U$35,19,FALSE))</f>
        <v/>
      </c>
      <c r="AE310" s="219" t="str">
        <f>IF(AE308="","",VLOOKUP(AE308,'シフト記号表（勤務時間帯）'!$C$6:$U$35,19,FALSE))</f>
        <v/>
      </c>
      <c r="AF310" s="220" t="str">
        <f>IF(AF308="","",VLOOKUP(AF308,'シフト記号表（勤務時間帯）'!$C$6:$U$35,19,FALSE))</f>
        <v/>
      </c>
      <c r="AG310" s="218" t="str">
        <f>IF(AG308="","",VLOOKUP(AG308,'シフト記号表（勤務時間帯）'!$C$6:$U$35,19,FALSE))</f>
        <v/>
      </c>
      <c r="AH310" s="219" t="str">
        <f>IF(AH308="","",VLOOKUP(AH308,'シフト記号表（勤務時間帯）'!$C$6:$U$35,19,FALSE))</f>
        <v/>
      </c>
      <c r="AI310" s="219" t="str">
        <f>IF(AI308="","",VLOOKUP(AI308,'シフト記号表（勤務時間帯）'!$C$6:$U$35,19,FALSE))</f>
        <v/>
      </c>
      <c r="AJ310" s="219" t="str">
        <f>IF(AJ308="","",VLOOKUP(AJ308,'シフト記号表（勤務時間帯）'!$C$6:$U$35,19,FALSE))</f>
        <v/>
      </c>
      <c r="AK310" s="219" t="str">
        <f>IF(AK308="","",VLOOKUP(AK308,'シフト記号表（勤務時間帯）'!$C$6:$U$35,19,FALSE))</f>
        <v/>
      </c>
      <c r="AL310" s="219" t="str">
        <f>IF(AL308="","",VLOOKUP(AL308,'シフト記号表（勤務時間帯）'!$C$6:$U$35,19,FALSE))</f>
        <v/>
      </c>
      <c r="AM310" s="220" t="str">
        <f>IF(AM308="","",VLOOKUP(AM308,'シフト記号表（勤務時間帯）'!$C$6:$U$35,19,FALSE))</f>
        <v/>
      </c>
      <c r="AN310" s="218" t="str">
        <f>IF(AN308="","",VLOOKUP(AN308,'シフト記号表（勤務時間帯）'!$C$6:$U$35,19,FALSE))</f>
        <v/>
      </c>
      <c r="AO310" s="219" t="str">
        <f>IF(AO308="","",VLOOKUP(AO308,'シフト記号表（勤務時間帯）'!$C$6:$U$35,19,FALSE))</f>
        <v/>
      </c>
      <c r="AP310" s="219" t="str">
        <f>IF(AP308="","",VLOOKUP(AP308,'シフト記号表（勤務時間帯）'!$C$6:$U$35,19,FALSE))</f>
        <v/>
      </c>
      <c r="AQ310" s="219" t="str">
        <f>IF(AQ308="","",VLOOKUP(AQ308,'シフト記号表（勤務時間帯）'!$C$6:$U$35,19,FALSE))</f>
        <v/>
      </c>
      <c r="AR310" s="219" t="str">
        <f>IF(AR308="","",VLOOKUP(AR308,'シフト記号表（勤務時間帯）'!$C$6:$U$35,19,FALSE))</f>
        <v/>
      </c>
      <c r="AS310" s="219" t="str">
        <f>IF(AS308="","",VLOOKUP(AS308,'シフト記号表（勤務時間帯）'!$C$6:$U$35,19,FALSE))</f>
        <v/>
      </c>
      <c r="AT310" s="220" t="str">
        <f>IF(AT308="","",VLOOKUP(AT308,'シフト記号表（勤務時間帯）'!$C$6:$U$35,19,FALSE))</f>
        <v/>
      </c>
      <c r="AU310" s="218" t="str">
        <f>IF(AU308="","",VLOOKUP(AU308,'シフト記号表（勤務時間帯）'!$C$6:$U$35,19,FALSE))</f>
        <v/>
      </c>
      <c r="AV310" s="219" t="str">
        <f>IF(AV308="","",VLOOKUP(AV308,'シフト記号表（勤務時間帯）'!$C$6:$U$35,19,FALSE))</f>
        <v/>
      </c>
      <c r="AW310" s="219" t="str">
        <f>IF(AW308="","",VLOOKUP(AW308,'シフト記号表（勤務時間帯）'!$C$6:$U$35,19,FALSE))</f>
        <v/>
      </c>
      <c r="AX310" s="656">
        <f>IF($BB$3="４週",SUM(S310:AT310),IF($BB$3="暦月",SUM(S310:AW310),""))</f>
        <v>0</v>
      </c>
      <c r="AY310" s="657"/>
      <c r="AZ310" s="658">
        <f>IF($BB$3="４週",AX310/4,IF($BB$3="暦月",'勤務表（職員14～100名用）'!AX310/('勤務表（職員14～100名用）'!#REF!/7),""))</f>
        <v>0</v>
      </c>
      <c r="BA310" s="659"/>
      <c r="BB310" s="702"/>
      <c r="BC310" s="606"/>
      <c r="BD310" s="606"/>
      <c r="BE310" s="606"/>
      <c r="BF310" s="607"/>
    </row>
    <row r="311" spans="2:58" ht="20.25" customHeight="1" x14ac:dyDescent="0.15">
      <c r="B311" s="686">
        <f>B308+1</f>
        <v>98</v>
      </c>
      <c r="C311" s="706"/>
      <c r="D311" s="707"/>
      <c r="E311" s="708"/>
      <c r="F311" s="110"/>
      <c r="G311" s="592"/>
      <c r="H311" s="595"/>
      <c r="I311" s="596"/>
      <c r="J311" s="596"/>
      <c r="K311" s="597"/>
      <c r="L311" s="599"/>
      <c r="M311" s="600"/>
      <c r="N311" s="600"/>
      <c r="O311" s="601"/>
      <c r="P311" s="608" t="s">
        <v>147</v>
      </c>
      <c r="Q311" s="609"/>
      <c r="R311" s="610"/>
      <c r="S311" s="212"/>
      <c r="T311" s="213"/>
      <c r="U311" s="213"/>
      <c r="V311" s="213"/>
      <c r="W311" s="213"/>
      <c r="X311" s="213"/>
      <c r="Y311" s="214"/>
      <c r="Z311" s="212"/>
      <c r="AA311" s="213"/>
      <c r="AB311" s="213"/>
      <c r="AC311" s="213"/>
      <c r="AD311" s="213"/>
      <c r="AE311" s="213"/>
      <c r="AF311" s="214"/>
      <c r="AG311" s="212"/>
      <c r="AH311" s="213"/>
      <c r="AI311" s="213"/>
      <c r="AJ311" s="213"/>
      <c r="AK311" s="213"/>
      <c r="AL311" s="213"/>
      <c r="AM311" s="214"/>
      <c r="AN311" s="212"/>
      <c r="AO311" s="213"/>
      <c r="AP311" s="213"/>
      <c r="AQ311" s="213"/>
      <c r="AR311" s="213"/>
      <c r="AS311" s="213"/>
      <c r="AT311" s="214"/>
      <c r="AU311" s="212"/>
      <c r="AV311" s="213"/>
      <c r="AW311" s="213"/>
      <c r="AX311" s="806"/>
      <c r="AY311" s="807"/>
      <c r="AZ311" s="808"/>
      <c r="BA311" s="809"/>
      <c r="BB311" s="641"/>
      <c r="BC311" s="600"/>
      <c r="BD311" s="600"/>
      <c r="BE311" s="600"/>
      <c r="BF311" s="601"/>
    </row>
    <row r="312" spans="2:58" ht="20.25" customHeight="1" x14ac:dyDescent="0.15">
      <c r="B312" s="686"/>
      <c r="C312" s="706"/>
      <c r="D312" s="707"/>
      <c r="E312" s="708"/>
      <c r="F312" s="102"/>
      <c r="G312" s="593"/>
      <c r="H312" s="598"/>
      <c r="I312" s="596"/>
      <c r="J312" s="596"/>
      <c r="K312" s="597"/>
      <c r="L312" s="602"/>
      <c r="M312" s="603"/>
      <c r="N312" s="603"/>
      <c r="O312" s="604"/>
      <c r="P312" s="646" t="s">
        <v>150</v>
      </c>
      <c r="Q312" s="647"/>
      <c r="R312" s="648"/>
      <c r="S312" s="215" t="str">
        <f>IF(S311="","",VLOOKUP(S311,'シフト記号表（勤務時間帯）'!$C$6:$K$35,9,FALSE))</f>
        <v/>
      </c>
      <c r="T312" s="216" t="str">
        <f>IF(T311="","",VLOOKUP(T311,'シフト記号表（勤務時間帯）'!$C$6:$K$35,9,FALSE))</f>
        <v/>
      </c>
      <c r="U312" s="216" t="str">
        <f>IF(U311="","",VLOOKUP(U311,'シフト記号表（勤務時間帯）'!$C$6:$K$35,9,FALSE))</f>
        <v/>
      </c>
      <c r="V312" s="216" t="str">
        <f>IF(V311="","",VLOOKUP(V311,'シフト記号表（勤務時間帯）'!$C$6:$K$35,9,FALSE))</f>
        <v/>
      </c>
      <c r="W312" s="216" t="str">
        <f>IF(W311="","",VLOOKUP(W311,'シフト記号表（勤務時間帯）'!$C$6:$K$35,9,FALSE))</f>
        <v/>
      </c>
      <c r="X312" s="216" t="str">
        <f>IF(X311="","",VLOOKUP(X311,'シフト記号表（勤務時間帯）'!$C$6:$K$35,9,FALSE))</f>
        <v/>
      </c>
      <c r="Y312" s="217" t="str">
        <f>IF(Y311="","",VLOOKUP(Y311,'シフト記号表（勤務時間帯）'!$C$6:$K$35,9,FALSE))</f>
        <v/>
      </c>
      <c r="Z312" s="215" t="str">
        <f>IF(Z311="","",VLOOKUP(Z311,'シフト記号表（勤務時間帯）'!$C$6:$K$35,9,FALSE))</f>
        <v/>
      </c>
      <c r="AA312" s="216" t="str">
        <f>IF(AA311="","",VLOOKUP(AA311,'シフト記号表（勤務時間帯）'!$C$6:$K$35,9,FALSE))</f>
        <v/>
      </c>
      <c r="AB312" s="216" t="str">
        <f>IF(AB311="","",VLOOKUP(AB311,'シフト記号表（勤務時間帯）'!$C$6:$K$35,9,FALSE))</f>
        <v/>
      </c>
      <c r="AC312" s="216" t="str">
        <f>IF(AC311="","",VLOOKUP(AC311,'シフト記号表（勤務時間帯）'!$C$6:$K$35,9,FALSE))</f>
        <v/>
      </c>
      <c r="AD312" s="216" t="str">
        <f>IF(AD311="","",VLOOKUP(AD311,'シフト記号表（勤務時間帯）'!$C$6:$K$35,9,FALSE))</f>
        <v/>
      </c>
      <c r="AE312" s="216" t="str">
        <f>IF(AE311="","",VLOOKUP(AE311,'シフト記号表（勤務時間帯）'!$C$6:$K$35,9,FALSE))</f>
        <v/>
      </c>
      <c r="AF312" s="217" t="str">
        <f>IF(AF311="","",VLOOKUP(AF311,'シフト記号表（勤務時間帯）'!$C$6:$K$35,9,FALSE))</f>
        <v/>
      </c>
      <c r="AG312" s="215" t="str">
        <f>IF(AG311="","",VLOOKUP(AG311,'シフト記号表（勤務時間帯）'!$C$6:$K$35,9,FALSE))</f>
        <v/>
      </c>
      <c r="AH312" s="216" t="str">
        <f>IF(AH311="","",VLOOKUP(AH311,'シフト記号表（勤務時間帯）'!$C$6:$K$35,9,FALSE))</f>
        <v/>
      </c>
      <c r="AI312" s="216" t="str">
        <f>IF(AI311="","",VLOOKUP(AI311,'シフト記号表（勤務時間帯）'!$C$6:$K$35,9,FALSE))</f>
        <v/>
      </c>
      <c r="AJ312" s="216" t="str">
        <f>IF(AJ311="","",VLOOKUP(AJ311,'シフト記号表（勤務時間帯）'!$C$6:$K$35,9,FALSE))</f>
        <v/>
      </c>
      <c r="AK312" s="216" t="str">
        <f>IF(AK311="","",VLOOKUP(AK311,'シフト記号表（勤務時間帯）'!$C$6:$K$35,9,FALSE))</f>
        <v/>
      </c>
      <c r="AL312" s="216" t="str">
        <f>IF(AL311="","",VLOOKUP(AL311,'シフト記号表（勤務時間帯）'!$C$6:$K$35,9,FALSE))</f>
        <v/>
      </c>
      <c r="AM312" s="217" t="str">
        <f>IF(AM311="","",VLOOKUP(AM311,'シフト記号表（勤務時間帯）'!$C$6:$K$35,9,FALSE))</f>
        <v/>
      </c>
      <c r="AN312" s="215" t="str">
        <f>IF(AN311="","",VLOOKUP(AN311,'シフト記号表（勤務時間帯）'!$C$6:$K$35,9,FALSE))</f>
        <v/>
      </c>
      <c r="AO312" s="216" t="str">
        <f>IF(AO311="","",VLOOKUP(AO311,'シフト記号表（勤務時間帯）'!$C$6:$K$35,9,FALSE))</f>
        <v/>
      </c>
      <c r="AP312" s="216" t="str">
        <f>IF(AP311="","",VLOOKUP(AP311,'シフト記号表（勤務時間帯）'!$C$6:$K$35,9,FALSE))</f>
        <v/>
      </c>
      <c r="AQ312" s="216" t="str">
        <f>IF(AQ311="","",VLOOKUP(AQ311,'シフト記号表（勤務時間帯）'!$C$6:$K$35,9,FALSE))</f>
        <v/>
      </c>
      <c r="AR312" s="216" t="str">
        <f>IF(AR311="","",VLOOKUP(AR311,'シフト記号表（勤務時間帯）'!$C$6:$K$35,9,FALSE))</f>
        <v/>
      </c>
      <c r="AS312" s="216" t="str">
        <f>IF(AS311="","",VLOOKUP(AS311,'シフト記号表（勤務時間帯）'!$C$6:$K$35,9,FALSE))</f>
        <v/>
      </c>
      <c r="AT312" s="217" t="str">
        <f>IF(AT311="","",VLOOKUP(AT311,'シフト記号表（勤務時間帯）'!$C$6:$K$35,9,FALSE))</f>
        <v/>
      </c>
      <c r="AU312" s="215" t="str">
        <f>IF(AU311="","",VLOOKUP(AU311,'シフト記号表（勤務時間帯）'!$C$6:$K$35,9,FALSE))</f>
        <v/>
      </c>
      <c r="AV312" s="216" t="str">
        <f>IF(AV311="","",VLOOKUP(AV311,'シフト記号表（勤務時間帯）'!$C$6:$K$35,9,FALSE))</f>
        <v/>
      </c>
      <c r="AW312" s="216" t="str">
        <f>IF(AW311="","",VLOOKUP(AW311,'シフト記号表（勤務時間帯）'!$C$6:$K$35,9,FALSE))</f>
        <v/>
      </c>
      <c r="AX312" s="649">
        <f>IF($BB$3="４週",SUM(S312:AT312),IF($BB$3="暦月",SUM(S312:AW312),""))</f>
        <v>0</v>
      </c>
      <c r="AY312" s="650"/>
      <c r="AZ312" s="651">
        <f>IF($BB$3="４週",AX312/4,IF($BB$3="暦月",'勤務表（職員14～100名用）'!AX312/('勤務表（職員14～100名用）'!#REF!/7),""))</f>
        <v>0</v>
      </c>
      <c r="BA312" s="652"/>
      <c r="BB312" s="642"/>
      <c r="BC312" s="603"/>
      <c r="BD312" s="603"/>
      <c r="BE312" s="603"/>
      <c r="BF312" s="604"/>
    </row>
    <row r="313" spans="2:58" ht="20.25" customHeight="1" x14ac:dyDescent="0.15">
      <c r="B313" s="686"/>
      <c r="C313" s="709"/>
      <c r="D313" s="710"/>
      <c r="E313" s="711"/>
      <c r="F313" s="221">
        <f>C311</f>
        <v>0</v>
      </c>
      <c r="G313" s="594"/>
      <c r="H313" s="598"/>
      <c r="I313" s="596"/>
      <c r="J313" s="596"/>
      <c r="K313" s="597"/>
      <c r="L313" s="605"/>
      <c r="M313" s="606"/>
      <c r="N313" s="606"/>
      <c r="O313" s="607"/>
      <c r="P313" s="683" t="s">
        <v>151</v>
      </c>
      <c r="Q313" s="684"/>
      <c r="R313" s="685"/>
      <c r="S313" s="218" t="str">
        <f>IF(S311="","",VLOOKUP(S311,'シフト記号表（勤務時間帯）'!$C$6:$U$35,19,FALSE))</f>
        <v/>
      </c>
      <c r="T313" s="219" t="str">
        <f>IF(T311="","",VLOOKUP(T311,'シフト記号表（勤務時間帯）'!$C$6:$U$35,19,FALSE))</f>
        <v/>
      </c>
      <c r="U313" s="219" t="str">
        <f>IF(U311="","",VLOOKUP(U311,'シフト記号表（勤務時間帯）'!$C$6:$U$35,19,FALSE))</f>
        <v/>
      </c>
      <c r="V313" s="219" t="str">
        <f>IF(V311="","",VLOOKUP(V311,'シフト記号表（勤務時間帯）'!$C$6:$U$35,19,FALSE))</f>
        <v/>
      </c>
      <c r="W313" s="219" t="str">
        <f>IF(W311="","",VLOOKUP(W311,'シフト記号表（勤務時間帯）'!$C$6:$U$35,19,FALSE))</f>
        <v/>
      </c>
      <c r="X313" s="219" t="str">
        <f>IF(X311="","",VLOOKUP(X311,'シフト記号表（勤務時間帯）'!$C$6:$U$35,19,FALSE))</f>
        <v/>
      </c>
      <c r="Y313" s="220" t="str">
        <f>IF(Y311="","",VLOOKUP(Y311,'シフト記号表（勤務時間帯）'!$C$6:$U$35,19,FALSE))</f>
        <v/>
      </c>
      <c r="Z313" s="218" t="str">
        <f>IF(Z311="","",VLOOKUP(Z311,'シフト記号表（勤務時間帯）'!$C$6:$U$35,19,FALSE))</f>
        <v/>
      </c>
      <c r="AA313" s="219" t="str">
        <f>IF(AA311="","",VLOOKUP(AA311,'シフト記号表（勤務時間帯）'!$C$6:$U$35,19,FALSE))</f>
        <v/>
      </c>
      <c r="AB313" s="219" t="str">
        <f>IF(AB311="","",VLOOKUP(AB311,'シフト記号表（勤務時間帯）'!$C$6:$U$35,19,FALSE))</f>
        <v/>
      </c>
      <c r="AC313" s="219" t="str">
        <f>IF(AC311="","",VLOOKUP(AC311,'シフト記号表（勤務時間帯）'!$C$6:$U$35,19,FALSE))</f>
        <v/>
      </c>
      <c r="AD313" s="219" t="str">
        <f>IF(AD311="","",VLOOKUP(AD311,'シフト記号表（勤務時間帯）'!$C$6:$U$35,19,FALSE))</f>
        <v/>
      </c>
      <c r="AE313" s="219" t="str">
        <f>IF(AE311="","",VLOOKUP(AE311,'シフト記号表（勤務時間帯）'!$C$6:$U$35,19,FALSE))</f>
        <v/>
      </c>
      <c r="AF313" s="220" t="str">
        <f>IF(AF311="","",VLOOKUP(AF311,'シフト記号表（勤務時間帯）'!$C$6:$U$35,19,FALSE))</f>
        <v/>
      </c>
      <c r="AG313" s="218" t="str">
        <f>IF(AG311="","",VLOOKUP(AG311,'シフト記号表（勤務時間帯）'!$C$6:$U$35,19,FALSE))</f>
        <v/>
      </c>
      <c r="AH313" s="219" t="str">
        <f>IF(AH311="","",VLOOKUP(AH311,'シフト記号表（勤務時間帯）'!$C$6:$U$35,19,FALSE))</f>
        <v/>
      </c>
      <c r="AI313" s="219" t="str">
        <f>IF(AI311="","",VLOOKUP(AI311,'シフト記号表（勤務時間帯）'!$C$6:$U$35,19,FALSE))</f>
        <v/>
      </c>
      <c r="AJ313" s="219" t="str">
        <f>IF(AJ311="","",VLOOKUP(AJ311,'シフト記号表（勤務時間帯）'!$C$6:$U$35,19,FALSE))</f>
        <v/>
      </c>
      <c r="AK313" s="219" t="str">
        <f>IF(AK311="","",VLOOKUP(AK311,'シフト記号表（勤務時間帯）'!$C$6:$U$35,19,FALSE))</f>
        <v/>
      </c>
      <c r="AL313" s="219" t="str">
        <f>IF(AL311="","",VLOOKUP(AL311,'シフト記号表（勤務時間帯）'!$C$6:$U$35,19,FALSE))</f>
        <v/>
      </c>
      <c r="AM313" s="220" t="str">
        <f>IF(AM311="","",VLOOKUP(AM311,'シフト記号表（勤務時間帯）'!$C$6:$U$35,19,FALSE))</f>
        <v/>
      </c>
      <c r="AN313" s="218" t="str">
        <f>IF(AN311="","",VLOOKUP(AN311,'シフト記号表（勤務時間帯）'!$C$6:$U$35,19,FALSE))</f>
        <v/>
      </c>
      <c r="AO313" s="219" t="str">
        <f>IF(AO311="","",VLOOKUP(AO311,'シフト記号表（勤務時間帯）'!$C$6:$U$35,19,FALSE))</f>
        <v/>
      </c>
      <c r="AP313" s="219" t="str">
        <f>IF(AP311="","",VLOOKUP(AP311,'シフト記号表（勤務時間帯）'!$C$6:$U$35,19,FALSE))</f>
        <v/>
      </c>
      <c r="AQ313" s="219" t="str">
        <f>IF(AQ311="","",VLOOKUP(AQ311,'シフト記号表（勤務時間帯）'!$C$6:$U$35,19,FALSE))</f>
        <v/>
      </c>
      <c r="AR313" s="219" t="str">
        <f>IF(AR311="","",VLOOKUP(AR311,'シフト記号表（勤務時間帯）'!$C$6:$U$35,19,FALSE))</f>
        <v/>
      </c>
      <c r="AS313" s="219" t="str">
        <f>IF(AS311="","",VLOOKUP(AS311,'シフト記号表（勤務時間帯）'!$C$6:$U$35,19,FALSE))</f>
        <v/>
      </c>
      <c r="AT313" s="220" t="str">
        <f>IF(AT311="","",VLOOKUP(AT311,'シフト記号表（勤務時間帯）'!$C$6:$U$35,19,FALSE))</f>
        <v/>
      </c>
      <c r="AU313" s="218" t="str">
        <f>IF(AU311="","",VLOOKUP(AU311,'シフト記号表（勤務時間帯）'!$C$6:$U$35,19,FALSE))</f>
        <v/>
      </c>
      <c r="AV313" s="219" t="str">
        <f>IF(AV311="","",VLOOKUP(AV311,'シフト記号表（勤務時間帯）'!$C$6:$U$35,19,FALSE))</f>
        <v/>
      </c>
      <c r="AW313" s="219" t="str">
        <f>IF(AW311="","",VLOOKUP(AW311,'シフト記号表（勤務時間帯）'!$C$6:$U$35,19,FALSE))</f>
        <v/>
      </c>
      <c r="AX313" s="656">
        <f>IF($BB$3="４週",SUM(S313:AT313),IF($BB$3="暦月",SUM(S313:AW313),""))</f>
        <v>0</v>
      </c>
      <c r="AY313" s="657"/>
      <c r="AZ313" s="658">
        <f>IF($BB$3="４週",AX313/4,IF($BB$3="暦月",'勤務表（職員14～100名用）'!AX313/('勤務表（職員14～100名用）'!#REF!/7),""))</f>
        <v>0</v>
      </c>
      <c r="BA313" s="659"/>
      <c r="BB313" s="702"/>
      <c r="BC313" s="606"/>
      <c r="BD313" s="606"/>
      <c r="BE313" s="606"/>
      <c r="BF313" s="607"/>
    </row>
    <row r="314" spans="2:58" ht="20.25" customHeight="1" x14ac:dyDescent="0.15">
      <c r="B314" s="686">
        <f>B311+1</f>
        <v>99</v>
      </c>
      <c r="C314" s="706"/>
      <c r="D314" s="707"/>
      <c r="E314" s="708"/>
      <c r="F314" s="110"/>
      <c r="G314" s="592"/>
      <c r="H314" s="595"/>
      <c r="I314" s="596"/>
      <c r="J314" s="596"/>
      <c r="K314" s="597"/>
      <c r="L314" s="599"/>
      <c r="M314" s="600"/>
      <c r="N314" s="600"/>
      <c r="O314" s="601"/>
      <c r="P314" s="608" t="s">
        <v>147</v>
      </c>
      <c r="Q314" s="609"/>
      <c r="R314" s="610"/>
      <c r="S314" s="212"/>
      <c r="T314" s="213"/>
      <c r="U314" s="213"/>
      <c r="V314" s="213"/>
      <c r="W314" s="213"/>
      <c r="X314" s="213"/>
      <c r="Y314" s="214"/>
      <c r="Z314" s="212"/>
      <c r="AA314" s="213"/>
      <c r="AB314" s="213"/>
      <c r="AC314" s="213"/>
      <c r="AD314" s="213"/>
      <c r="AE314" s="213"/>
      <c r="AF314" s="214"/>
      <c r="AG314" s="212"/>
      <c r="AH314" s="213"/>
      <c r="AI314" s="213"/>
      <c r="AJ314" s="213"/>
      <c r="AK314" s="213"/>
      <c r="AL314" s="213"/>
      <c r="AM314" s="214"/>
      <c r="AN314" s="212"/>
      <c r="AO314" s="213"/>
      <c r="AP314" s="213"/>
      <c r="AQ314" s="213"/>
      <c r="AR314" s="213"/>
      <c r="AS314" s="213"/>
      <c r="AT314" s="214"/>
      <c r="AU314" s="212"/>
      <c r="AV314" s="213"/>
      <c r="AW314" s="213"/>
      <c r="AX314" s="806"/>
      <c r="AY314" s="807"/>
      <c r="AZ314" s="808"/>
      <c r="BA314" s="809"/>
      <c r="BB314" s="641"/>
      <c r="BC314" s="600"/>
      <c r="BD314" s="600"/>
      <c r="BE314" s="600"/>
      <c r="BF314" s="601"/>
    </row>
    <row r="315" spans="2:58" ht="20.25" customHeight="1" x14ac:dyDescent="0.15">
      <c r="B315" s="686"/>
      <c r="C315" s="706"/>
      <c r="D315" s="707"/>
      <c r="E315" s="708"/>
      <c r="F315" s="102"/>
      <c r="G315" s="593"/>
      <c r="H315" s="598"/>
      <c r="I315" s="596"/>
      <c r="J315" s="596"/>
      <c r="K315" s="597"/>
      <c r="L315" s="602"/>
      <c r="M315" s="603"/>
      <c r="N315" s="603"/>
      <c r="O315" s="604"/>
      <c r="P315" s="646" t="s">
        <v>150</v>
      </c>
      <c r="Q315" s="647"/>
      <c r="R315" s="648"/>
      <c r="S315" s="215" t="str">
        <f>IF(S314="","",VLOOKUP(S314,'シフト記号表（勤務時間帯）'!$C$6:$K$35,9,FALSE))</f>
        <v/>
      </c>
      <c r="T315" s="216" t="str">
        <f>IF(T314="","",VLOOKUP(T314,'シフト記号表（勤務時間帯）'!$C$6:$K$35,9,FALSE))</f>
        <v/>
      </c>
      <c r="U315" s="216" t="str">
        <f>IF(U314="","",VLOOKUP(U314,'シフト記号表（勤務時間帯）'!$C$6:$K$35,9,FALSE))</f>
        <v/>
      </c>
      <c r="V315" s="216" t="str">
        <f>IF(V314="","",VLOOKUP(V314,'シフト記号表（勤務時間帯）'!$C$6:$K$35,9,FALSE))</f>
        <v/>
      </c>
      <c r="W315" s="216" t="str">
        <f>IF(W314="","",VLOOKUP(W314,'シフト記号表（勤務時間帯）'!$C$6:$K$35,9,FALSE))</f>
        <v/>
      </c>
      <c r="X315" s="216" t="str">
        <f>IF(X314="","",VLOOKUP(X314,'シフト記号表（勤務時間帯）'!$C$6:$K$35,9,FALSE))</f>
        <v/>
      </c>
      <c r="Y315" s="217" t="str">
        <f>IF(Y314="","",VLOOKUP(Y314,'シフト記号表（勤務時間帯）'!$C$6:$K$35,9,FALSE))</f>
        <v/>
      </c>
      <c r="Z315" s="215" t="str">
        <f>IF(Z314="","",VLOOKUP(Z314,'シフト記号表（勤務時間帯）'!$C$6:$K$35,9,FALSE))</f>
        <v/>
      </c>
      <c r="AA315" s="216" t="str">
        <f>IF(AA314="","",VLOOKUP(AA314,'シフト記号表（勤務時間帯）'!$C$6:$K$35,9,FALSE))</f>
        <v/>
      </c>
      <c r="AB315" s="216" t="str">
        <f>IF(AB314="","",VLOOKUP(AB314,'シフト記号表（勤務時間帯）'!$C$6:$K$35,9,FALSE))</f>
        <v/>
      </c>
      <c r="AC315" s="216" t="str">
        <f>IF(AC314="","",VLOOKUP(AC314,'シフト記号表（勤務時間帯）'!$C$6:$K$35,9,FALSE))</f>
        <v/>
      </c>
      <c r="AD315" s="216" t="str">
        <f>IF(AD314="","",VLOOKUP(AD314,'シフト記号表（勤務時間帯）'!$C$6:$K$35,9,FALSE))</f>
        <v/>
      </c>
      <c r="AE315" s="216" t="str">
        <f>IF(AE314="","",VLOOKUP(AE314,'シフト記号表（勤務時間帯）'!$C$6:$K$35,9,FALSE))</f>
        <v/>
      </c>
      <c r="AF315" s="217" t="str">
        <f>IF(AF314="","",VLOOKUP(AF314,'シフト記号表（勤務時間帯）'!$C$6:$K$35,9,FALSE))</f>
        <v/>
      </c>
      <c r="AG315" s="215" t="str">
        <f>IF(AG314="","",VLOOKUP(AG314,'シフト記号表（勤務時間帯）'!$C$6:$K$35,9,FALSE))</f>
        <v/>
      </c>
      <c r="AH315" s="216" t="str">
        <f>IF(AH314="","",VLOOKUP(AH314,'シフト記号表（勤務時間帯）'!$C$6:$K$35,9,FALSE))</f>
        <v/>
      </c>
      <c r="AI315" s="216" t="str">
        <f>IF(AI314="","",VLOOKUP(AI314,'シフト記号表（勤務時間帯）'!$C$6:$K$35,9,FALSE))</f>
        <v/>
      </c>
      <c r="AJ315" s="216" t="str">
        <f>IF(AJ314="","",VLOOKUP(AJ314,'シフト記号表（勤務時間帯）'!$C$6:$K$35,9,FALSE))</f>
        <v/>
      </c>
      <c r="AK315" s="216" t="str">
        <f>IF(AK314="","",VLOOKUP(AK314,'シフト記号表（勤務時間帯）'!$C$6:$K$35,9,FALSE))</f>
        <v/>
      </c>
      <c r="AL315" s="216" t="str">
        <f>IF(AL314="","",VLOOKUP(AL314,'シフト記号表（勤務時間帯）'!$C$6:$K$35,9,FALSE))</f>
        <v/>
      </c>
      <c r="AM315" s="217" t="str">
        <f>IF(AM314="","",VLOOKUP(AM314,'シフト記号表（勤務時間帯）'!$C$6:$K$35,9,FALSE))</f>
        <v/>
      </c>
      <c r="AN315" s="215" t="str">
        <f>IF(AN314="","",VLOOKUP(AN314,'シフト記号表（勤務時間帯）'!$C$6:$K$35,9,FALSE))</f>
        <v/>
      </c>
      <c r="AO315" s="216" t="str">
        <f>IF(AO314="","",VLOOKUP(AO314,'シフト記号表（勤務時間帯）'!$C$6:$K$35,9,FALSE))</f>
        <v/>
      </c>
      <c r="AP315" s="216" t="str">
        <f>IF(AP314="","",VLOOKUP(AP314,'シフト記号表（勤務時間帯）'!$C$6:$K$35,9,FALSE))</f>
        <v/>
      </c>
      <c r="AQ315" s="216" t="str">
        <f>IF(AQ314="","",VLOOKUP(AQ314,'シフト記号表（勤務時間帯）'!$C$6:$K$35,9,FALSE))</f>
        <v/>
      </c>
      <c r="AR315" s="216" t="str">
        <f>IF(AR314="","",VLOOKUP(AR314,'シフト記号表（勤務時間帯）'!$C$6:$K$35,9,FALSE))</f>
        <v/>
      </c>
      <c r="AS315" s="216" t="str">
        <f>IF(AS314="","",VLOOKUP(AS314,'シフト記号表（勤務時間帯）'!$C$6:$K$35,9,FALSE))</f>
        <v/>
      </c>
      <c r="AT315" s="217" t="str">
        <f>IF(AT314="","",VLOOKUP(AT314,'シフト記号表（勤務時間帯）'!$C$6:$K$35,9,FALSE))</f>
        <v/>
      </c>
      <c r="AU315" s="215" t="str">
        <f>IF(AU314="","",VLOOKUP(AU314,'シフト記号表（勤務時間帯）'!$C$6:$K$35,9,FALSE))</f>
        <v/>
      </c>
      <c r="AV315" s="216" t="str">
        <f>IF(AV314="","",VLOOKUP(AV314,'シフト記号表（勤務時間帯）'!$C$6:$K$35,9,FALSE))</f>
        <v/>
      </c>
      <c r="AW315" s="216" t="str">
        <f>IF(AW314="","",VLOOKUP(AW314,'シフト記号表（勤務時間帯）'!$C$6:$K$35,9,FALSE))</f>
        <v/>
      </c>
      <c r="AX315" s="649">
        <f>IF($BB$3="４週",SUM(S315:AT315),IF($BB$3="暦月",SUM(S315:AW315),""))</f>
        <v>0</v>
      </c>
      <c r="AY315" s="650"/>
      <c r="AZ315" s="651">
        <f>IF($BB$3="４週",AX315/4,IF($BB$3="暦月",'勤務表（職員14～100名用）'!AX315/('勤務表（職員14～100名用）'!#REF!/7),""))</f>
        <v>0</v>
      </c>
      <c r="BA315" s="652"/>
      <c r="BB315" s="642"/>
      <c r="BC315" s="603"/>
      <c r="BD315" s="603"/>
      <c r="BE315" s="603"/>
      <c r="BF315" s="604"/>
    </row>
    <row r="316" spans="2:58" ht="20.25" customHeight="1" x14ac:dyDescent="0.15">
      <c r="B316" s="686"/>
      <c r="C316" s="709"/>
      <c r="D316" s="710"/>
      <c r="E316" s="711"/>
      <c r="F316" s="221">
        <f>C314</f>
        <v>0</v>
      </c>
      <c r="G316" s="594"/>
      <c r="H316" s="598"/>
      <c r="I316" s="596"/>
      <c r="J316" s="596"/>
      <c r="K316" s="597"/>
      <c r="L316" s="605"/>
      <c r="M316" s="606"/>
      <c r="N316" s="606"/>
      <c r="O316" s="607"/>
      <c r="P316" s="683" t="s">
        <v>151</v>
      </c>
      <c r="Q316" s="684"/>
      <c r="R316" s="685"/>
      <c r="S316" s="218" t="str">
        <f>IF(S314="","",VLOOKUP(S314,'シフト記号表（勤務時間帯）'!$C$6:$U$35,19,FALSE))</f>
        <v/>
      </c>
      <c r="T316" s="219" t="str">
        <f>IF(T314="","",VLOOKUP(T314,'シフト記号表（勤務時間帯）'!$C$6:$U$35,19,FALSE))</f>
        <v/>
      </c>
      <c r="U316" s="219" t="str">
        <f>IF(U314="","",VLOOKUP(U314,'シフト記号表（勤務時間帯）'!$C$6:$U$35,19,FALSE))</f>
        <v/>
      </c>
      <c r="V316" s="219" t="str">
        <f>IF(V314="","",VLOOKUP(V314,'シフト記号表（勤務時間帯）'!$C$6:$U$35,19,FALSE))</f>
        <v/>
      </c>
      <c r="W316" s="219" t="str">
        <f>IF(W314="","",VLOOKUP(W314,'シフト記号表（勤務時間帯）'!$C$6:$U$35,19,FALSE))</f>
        <v/>
      </c>
      <c r="X316" s="219" t="str">
        <f>IF(X314="","",VLOOKUP(X314,'シフト記号表（勤務時間帯）'!$C$6:$U$35,19,FALSE))</f>
        <v/>
      </c>
      <c r="Y316" s="220" t="str">
        <f>IF(Y314="","",VLOOKUP(Y314,'シフト記号表（勤務時間帯）'!$C$6:$U$35,19,FALSE))</f>
        <v/>
      </c>
      <c r="Z316" s="218" t="str">
        <f>IF(Z314="","",VLOOKUP(Z314,'シフト記号表（勤務時間帯）'!$C$6:$U$35,19,FALSE))</f>
        <v/>
      </c>
      <c r="AA316" s="219" t="str">
        <f>IF(AA314="","",VLOOKUP(AA314,'シフト記号表（勤務時間帯）'!$C$6:$U$35,19,FALSE))</f>
        <v/>
      </c>
      <c r="AB316" s="219" t="str">
        <f>IF(AB314="","",VLOOKUP(AB314,'シフト記号表（勤務時間帯）'!$C$6:$U$35,19,FALSE))</f>
        <v/>
      </c>
      <c r="AC316" s="219" t="str">
        <f>IF(AC314="","",VLOOKUP(AC314,'シフト記号表（勤務時間帯）'!$C$6:$U$35,19,FALSE))</f>
        <v/>
      </c>
      <c r="AD316" s="219" t="str">
        <f>IF(AD314="","",VLOOKUP(AD314,'シフト記号表（勤務時間帯）'!$C$6:$U$35,19,FALSE))</f>
        <v/>
      </c>
      <c r="AE316" s="219" t="str">
        <f>IF(AE314="","",VLOOKUP(AE314,'シフト記号表（勤務時間帯）'!$C$6:$U$35,19,FALSE))</f>
        <v/>
      </c>
      <c r="AF316" s="220" t="str">
        <f>IF(AF314="","",VLOOKUP(AF314,'シフト記号表（勤務時間帯）'!$C$6:$U$35,19,FALSE))</f>
        <v/>
      </c>
      <c r="AG316" s="218" t="str">
        <f>IF(AG314="","",VLOOKUP(AG314,'シフト記号表（勤務時間帯）'!$C$6:$U$35,19,FALSE))</f>
        <v/>
      </c>
      <c r="AH316" s="219" t="str">
        <f>IF(AH314="","",VLOOKUP(AH314,'シフト記号表（勤務時間帯）'!$C$6:$U$35,19,FALSE))</f>
        <v/>
      </c>
      <c r="AI316" s="219" t="str">
        <f>IF(AI314="","",VLOOKUP(AI314,'シフト記号表（勤務時間帯）'!$C$6:$U$35,19,FALSE))</f>
        <v/>
      </c>
      <c r="AJ316" s="219" t="str">
        <f>IF(AJ314="","",VLOOKUP(AJ314,'シフト記号表（勤務時間帯）'!$C$6:$U$35,19,FALSE))</f>
        <v/>
      </c>
      <c r="AK316" s="219" t="str">
        <f>IF(AK314="","",VLOOKUP(AK314,'シフト記号表（勤務時間帯）'!$C$6:$U$35,19,FALSE))</f>
        <v/>
      </c>
      <c r="AL316" s="219" t="str">
        <f>IF(AL314="","",VLOOKUP(AL314,'シフト記号表（勤務時間帯）'!$C$6:$U$35,19,FALSE))</f>
        <v/>
      </c>
      <c r="AM316" s="220" t="str">
        <f>IF(AM314="","",VLOOKUP(AM314,'シフト記号表（勤務時間帯）'!$C$6:$U$35,19,FALSE))</f>
        <v/>
      </c>
      <c r="AN316" s="218" t="str">
        <f>IF(AN314="","",VLOOKUP(AN314,'シフト記号表（勤務時間帯）'!$C$6:$U$35,19,FALSE))</f>
        <v/>
      </c>
      <c r="AO316" s="219" t="str">
        <f>IF(AO314="","",VLOOKUP(AO314,'シフト記号表（勤務時間帯）'!$C$6:$U$35,19,FALSE))</f>
        <v/>
      </c>
      <c r="AP316" s="219" t="str">
        <f>IF(AP314="","",VLOOKUP(AP314,'シフト記号表（勤務時間帯）'!$C$6:$U$35,19,FALSE))</f>
        <v/>
      </c>
      <c r="AQ316" s="219" t="str">
        <f>IF(AQ314="","",VLOOKUP(AQ314,'シフト記号表（勤務時間帯）'!$C$6:$U$35,19,FALSE))</f>
        <v/>
      </c>
      <c r="AR316" s="219" t="str">
        <f>IF(AR314="","",VLOOKUP(AR314,'シフト記号表（勤務時間帯）'!$C$6:$U$35,19,FALSE))</f>
        <v/>
      </c>
      <c r="AS316" s="219" t="str">
        <f>IF(AS314="","",VLOOKUP(AS314,'シフト記号表（勤務時間帯）'!$C$6:$U$35,19,FALSE))</f>
        <v/>
      </c>
      <c r="AT316" s="220" t="str">
        <f>IF(AT314="","",VLOOKUP(AT314,'シフト記号表（勤務時間帯）'!$C$6:$U$35,19,FALSE))</f>
        <v/>
      </c>
      <c r="AU316" s="218" t="str">
        <f>IF(AU314="","",VLOOKUP(AU314,'シフト記号表（勤務時間帯）'!$C$6:$U$35,19,FALSE))</f>
        <v/>
      </c>
      <c r="AV316" s="219" t="str">
        <f>IF(AV314="","",VLOOKUP(AV314,'シフト記号表（勤務時間帯）'!$C$6:$U$35,19,FALSE))</f>
        <v/>
      </c>
      <c r="AW316" s="219" t="str">
        <f>IF(AW314="","",VLOOKUP(AW314,'シフト記号表（勤務時間帯）'!$C$6:$U$35,19,FALSE))</f>
        <v/>
      </c>
      <c r="AX316" s="656">
        <f>IF($BB$3="４週",SUM(S316:AT316),IF($BB$3="暦月",SUM(S316:AW316),""))</f>
        <v>0</v>
      </c>
      <c r="AY316" s="657"/>
      <c r="AZ316" s="658">
        <f>IF($BB$3="４週",AX316/4,IF($BB$3="暦月",'勤務表（職員14～100名用）'!AX316/('勤務表（職員14～100名用）'!#REF!/7),""))</f>
        <v>0</v>
      </c>
      <c r="BA316" s="659"/>
      <c r="BB316" s="702"/>
      <c r="BC316" s="606"/>
      <c r="BD316" s="606"/>
      <c r="BE316" s="606"/>
      <c r="BF316" s="607"/>
    </row>
    <row r="317" spans="2:58" ht="20.25" customHeight="1" x14ac:dyDescent="0.15">
      <c r="B317" s="686">
        <f>B314+1</f>
        <v>100</v>
      </c>
      <c r="C317" s="706"/>
      <c r="D317" s="707"/>
      <c r="E317" s="708"/>
      <c r="F317" s="110"/>
      <c r="G317" s="592"/>
      <c r="H317" s="595"/>
      <c r="I317" s="596"/>
      <c r="J317" s="596"/>
      <c r="K317" s="597"/>
      <c r="L317" s="599"/>
      <c r="M317" s="600"/>
      <c r="N317" s="600"/>
      <c r="O317" s="601"/>
      <c r="P317" s="608" t="s">
        <v>147</v>
      </c>
      <c r="Q317" s="609"/>
      <c r="R317" s="610"/>
      <c r="S317" s="212"/>
      <c r="T317" s="213"/>
      <c r="U317" s="213"/>
      <c r="V317" s="213"/>
      <c r="W317" s="213"/>
      <c r="X317" s="213"/>
      <c r="Y317" s="214"/>
      <c r="Z317" s="212"/>
      <c r="AA317" s="213"/>
      <c r="AB317" s="213"/>
      <c r="AC317" s="213"/>
      <c r="AD317" s="213"/>
      <c r="AE317" s="213"/>
      <c r="AF317" s="214"/>
      <c r="AG317" s="212"/>
      <c r="AH317" s="213"/>
      <c r="AI317" s="213"/>
      <c r="AJ317" s="213"/>
      <c r="AK317" s="213"/>
      <c r="AL317" s="213"/>
      <c r="AM317" s="214"/>
      <c r="AN317" s="212"/>
      <c r="AO317" s="213"/>
      <c r="AP317" s="213"/>
      <c r="AQ317" s="213"/>
      <c r="AR317" s="213"/>
      <c r="AS317" s="213"/>
      <c r="AT317" s="214"/>
      <c r="AU317" s="212"/>
      <c r="AV317" s="213"/>
      <c r="AW317" s="213"/>
      <c r="AX317" s="806"/>
      <c r="AY317" s="807"/>
      <c r="AZ317" s="808"/>
      <c r="BA317" s="809"/>
      <c r="BB317" s="641"/>
      <c r="BC317" s="600"/>
      <c r="BD317" s="600"/>
      <c r="BE317" s="600"/>
      <c r="BF317" s="601"/>
    </row>
    <row r="318" spans="2:58" ht="20.25" customHeight="1" x14ac:dyDescent="0.15">
      <c r="B318" s="686"/>
      <c r="C318" s="706"/>
      <c r="D318" s="707"/>
      <c r="E318" s="708"/>
      <c r="F318" s="102"/>
      <c r="G318" s="593"/>
      <c r="H318" s="598"/>
      <c r="I318" s="596"/>
      <c r="J318" s="596"/>
      <c r="K318" s="597"/>
      <c r="L318" s="602"/>
      <c r="M318" s="603"/>
      <c r="N318" s="603"/>
      <c r="O318" s="604"/>
      <c r="P318" s="646" t="s">
        <v>150</v>
      </c>
      <c r="Q318" s="647"/>
      <c r="R318" s="648"/>
      <c r="S318" s="215" t="str">
        <f>IF(S317="","",VLOOKUP(S317,'シフト記号表（勤務時間帯）'!$C$6:$K$35,9,FALSE))</f>
        <v/>
      </c>
      <c r="T318" s="216" t="str">
        <f>IF(T317="","",VLOOKUP(T317,'シフト記号表（勤務時間帯）'!$C$6:$K$35,9,FALSE))</f>
        <v/>
      </c>
      <c r="U318" s="216" t="str">
        <f>IF(U317="","",VLOOKUP(U317,'シフト記号表（勤務時間帯）'!$C$6:$K$35,9,FALSE))</f>
        <v/>
      </c>
      <c r="V318" s="216" t="str">
        <f>IF(V317="","",VLOOKUP(V317,'シフト記号表（勤務時間帯）'!$C$6:$K$35,9,FALSE))</f>
        <v/>
      </c>
      <c r="W318" s="216" t="str">
        <f>IF(W317="","",VLOOKUP(W317,'シフト記号表（勤務時間帯）'!$C$6:$K$35,9,FALSE))</f>
        <v/>
      </c>
      <c r="X318" s="216" t="str">
        <f>IF(X317="","",VLOOKUP(X317,'シフト記号表（勤務時間帯）'!$C$6:$K$35,9,FALSE))</f>
        <v/>
      </c>
      <c r="Y318" s="217" t="str">
        <f>IF(Y317="","",VLOOKUP(Y317,'シフト記号表（勤務時間帯）'!$C$6:$K$35,9,FALSE))</f>
        <v/>
      </c>
      <c r="Z318" s="215" t="str">
        <f>IF(Z317="","",VLOOKUP(Z317,'シフト記号表（勤務時間帯）'!$C$6:$K$35,9,FALSE))</f>
        <v/>
      </c>
      <c r="AA318" s="216" t="str">
        <f>IF(AA317="","",VLOOKUP(AA317,'シフト記号表（勤務時間帯）'!$C$6:$K$35,9,FALSE))</f>
        <v/>
      </c>
      <c r="AB318" s="216" t="str">
        <f>IF(AB317="","",VLOOKUP(AB317,'シフト記号表（勤務時間帯）'!$C$6:$K$35,9,FALSE))</f>
        <v/>
      </c>
      <c r="AC318" s="216" t="str">
        <f>IF(AC317="","",VLOOKUP(AC317,'シフト記号表（勤務時間帯）'!$C$6:$K$35,9,FALSE))</f>
        <v/>
      </c>
      <c r="AD318" s="216" t="str">
        <f>IF(AD317="","",VLOOKUP(AD317,'シフト記号表（勤務時間帯）'!$C$6:$K$35,9,FALSE))</f>
        <v/>
      </c>
      <c r="AE318" s="216" t="str">
        <f>IF(AE317="","",VLOOKUP(AE317,'シフト記号表（勤務時間帯）'!$C$6:$K$35,9,FALSE))</f>
        <v/>
      </c>
      <c r="AF318" s="217" t="str">
        <f>IF(AF317="","",VLOOKUP(AF317,'シフト記号表（勤務時間帯）'!$C$6:$K$35,9,FALSE))</f>
        <v/>
      </c>
      <c r="AG318" s="215" t="str">
        <f>IF(AG317="","",VLOOKUP(AG317,'シフト記号表（勤務時間帯）'!$C$6:$K$35,9,FALSE))</f>
        <v/>
      </c>
      <c r="AH318" s="216" t="str">
        <f>IF(AH317="","",VLOOKUP(AH317,'シフト記号表（勤務時間帯）'!$C$6:$K$35,9,FALSE))</f>
        <v/>
      </c>
      <c r="AI318" s="216" t="str">
        <f>IF(AI317="","",VLOOKUP(AI317,'シフト記号表（勤務時間帯）'!$C$6:$K$35,9,FALSE))</f>
        <v/>
      </c>
      <c r="AJ318" s="216" t="str">
        <f>IF(AJ317="","",VLOOKUP(AJ317,'シフト記号表（勤務時間帯）'!$C$6:$K$35,9,FALSE))</f>
        <v/>
      </c>
      <c r="AK318" s="216" t="str">
        <f>IF(AK317="","",VLOOKUP(AK317,'シフト記号表（勤務時間帯）'!$C$6:$K$35,9,FALSE))</f>
        <v/>
      </c>
      <c r="AL318" s="216" t="str">
        <f>IF(AL317="","",VLOOKUP(AL317,'シフト記号表（勤務時間帯）'!$C$6:$K$35,9,FALSE))</f>
        <v/>
      </c>
      <c r="AM318" s="217" t="str">
        <f>IF(AM317="","",VLOOKUP(AM317,'シフト記号表（勤務時間帯）'!$C$6:$K$35,9,FALSE))</f>
        <v/>
      </c>
      <c r="AN318" s="215" t="str">
        <f>IF(AN317="","",VLOOKUP(AN317,'シフト記号表（勤務時間帯）'!$C$6:$K$35,9,FALSE))</f>
        <v/>
      </c>
      <c r="AO318" s="216" t="str">
        <f>IF(AO317="","",VLOOKUP(AO317,'シフト記号表（勤務時間帯）'!$C$6:$K$35,9,FALSE))</f>
        <v/>
      </c>
      <c r="AP318" s="216" t="str">
        <f>IF(AP317="","",VLOOKUP(AP317,'シフト記号表（勤務時間帯）'!$C$6:$K$35,9,FALSE))</f>
        <v/>
      </c>
      <c r="AQ318" s="216" t="str">
        <f>IF(AQ317="","",VLOOKUP(AQ317,'シフト記号表（勤務時間帯）'!$C$6:$K$35,9,FALSE))</f>
        <v/>
      </c>
      <c r="AR318" s="216" t="str">
        <f>IF(AR317="","",VLOOKUP(AR317,'シフト記号表（勤務時間帯）'!$C$6:$K$35,9,FALSE))</f>
        <v/>
      </c>
      <c r="AS318" s="216" t="str">
        <f>IF(AS317="","",VLOOKUP(AS317,'シフト記号表（勤務時間帯）'!$C$6:$K$35,9,FALSE))</f>
        <v/>
      </c>
      <c r="AT318" s="217" t="str">
        <f>IF(AT317="","",VLOOKUP(AT317,'シフト記号表（勤務時間帯）'!$C$6:$K$35,9,FALSE))</f>
        <v/>
      </c>
      <c r="AU318" s="215" t="str">
        <f>IF(AU317="","",VLOOKUP(AU317,'シフト記号表（勤務時間帯）'!$C$6:$K$35,9,FALSE))</f>
        <v/>
      </c>
      <c r="AV318" s="216" t="str">
        <f>IF(AV317="","",VLOOKUP(AV317,'シフト記号表（勤務時間帯）'!$C$6:$K$35,9,FALSE))</f>
        <v/>
      </c>
      <c r="AW318" s="216" t="str">
        <f>IF(AW317="","",VLOOKUP(AW317,'シフト記号表（勤務時間帯）'!$C$6:$K$35,9,FALSE))</f>
        <v/>
      </c>
      <c r="AX318" s="649">
        <f>IF($BB$3="４週",SUM(S318:AT318),IF($BB$3="暦月",SUM(S318:AW318),""))</f>
        <v>0</v>
      </c>
      <c r="AY318" s="650"/>
      <c r="AZ318" s="651">
        <f>IF($BB$3="４週",AX318/4,IF($BB$3="暦月",'勤務表（職員14～100名用）'!AX318/('勤務表（職員14～100名用）'!#REF!/7),""))</f>
        <v>0</v>
      </c>
      <c r="BA318" s="652"/>
      <c r="BB318" s="642"/>
      <c r="BC318" s="603"/>
      <c r="BD318" s="603"/>
      <c r="BE318" s="603"/>
      <c r="BF318" s="604"/>
    </row>
    <row r="319" spans="2:58" ht="20.25" customHeight="1" thickBot="1" x14ac:dyDescent="0.2">
      <c r="B319" s="686"/>
      <c r="C319" s="709"/>
      <c r="D319" s="710"/>
      <c r="E319" s="711"/>
      <c r="F319" s="221">
        <f>C317</f>
        <v>0</v>
      </c>
      <c r="G319" s="594"/>
      <c r="H319" s="598"/>
      <c r="I319" s="596"/>
      <c r="J319" s="596"/>
      <c r="K319" s="597"/>
      <c r="L319" s="605"/>
      <c r="M319" s="606"/>
      <c r="N319" s="606"/>
      <c r="O319" s="607"/>
      <c r="P319" s="683" t="s">
        <v>151</v>
      </c>
      <c r="Q319" s="684"/>
      <c r="R319" s="685"/>
      <c r="S319" s="218" t="str">
        <f>IF(S317="","",VLOOKUP(S317,'シフト記号表（勤務時間帯）'!$C$6:$U$35,19,FALSE))</f>
        <v/>
      </c>
      <c r="T319" s="219" t="str">
        <f>IF(T317="","",VLOOKUP(T317,'シフト記号表（勤務時間帯）'!$C$6:$U$35,19,FALSE))</f>
        <v/>
      </c>
      <c r="U319" s="219" t="str">
        <f>IF(U317="","",VLOOKUP(U317,'シフト記号表（勤務時間帯）'!$C$6:$U$35,19,FALSE))</f>
        <v/>
      </c>
      <c r="V319" s="219" t="str">
        <f>IF(V317="","",VLOOKUP(V317,'シフト記号表（勤務時間帯）'!$C$6:$U$35,19,FALSE))</f>
        <v/>
      </c>
      <c r="W319" s="219" t="str">
        <f>IF(W317="","",VLOOKUP(W317,'シフト記号表（勤務時間帯）'!$C$6:$U$35,19,FALSE))</f>
        <v/>
      </c>
      <c r="X319" s="219" t="str">
        <f>IF(X317="","",VLOOKUP(X317,'シフト記号表（勤務時間帯）'!$C$6:$U$35,19,FALSE))</f>
        <v/>
      </c>
      <c r="Y319" s="220" t="str">
        <f>IF(Y317="","",VLOOKUP(Y317,'シフト記号表（勤務時間帯）'!$C$6:$U$35,19,FALSE))</f>
        <v/>
      </c>
      <c r="Z319" s="218" t="str">
        <f>IF(Z317="","",VLOOKUP(Z317,'シフト記号表（勤務時間帯）'!$C$6:$U$35,19,FALSE))</f>
        <v/>
      </c>
      <c r="AA319" s="219" t="str">
        <f>IF(AA317="","",VLOOKUP(AA317,'シフト記号表（勤務時間帯）'!$C$6:$U$35,19,FALSE))</f>
        <v/>
      </c>
      <c r="AB319" s="219" t="str">
        <f>IF(AB317="","",VLOOKUP(AB317,'シフト記号表（勤務時間帯）'!$C$6:$U$35,19,FALSE))</f>
        <v/>
      </c>
      <c r="AC319" s="219" t="str">
        <f>IF(AC317="","",VLOOKUP(AC317,'シフト記号表（勤務時間帯）'!$C$6:$U$35,19,FALSE))</f>
        <v/>
      </c>
      <c r="AD319" s="219" t="str">
        <f>IF(AD317="","",VLOOKUP(AD317,'シフト記号表（勤務時間帯）'!$C$6:$U$35,19,FALSE))</f>
        <v/>
      </c>
      <c r="AE319" s="219" t="str">
        <f>IF(AE317="","",VLOOKUP(AE317,'シフト記号表（勤務時間帯）'!$C$6:$U$35,19,FALSE))</f>
        <v/>
      </c>
      <c r="AF319" s="220" t="str">
        <f>IF(AF317="","",VLOOKUP(AF317,'シフト記号表（勤務時間帯）'!$C$6:$U$35,19,FALSE))</f>
        <v/>
      </c>
      <c r="AG319" s="218" t="str">
        <f>IF(AG317="","",VLOOKUP(AG317,'シフト記号表（勤務時間帯）'!$C$6:$U$35,19,FALSE))</f>
        <v/>
      </c>
      <c r="AH319" s="219" t="str">
        <f>IF(AH317="","",VLOOKUP(AH317,'シフト記号表（勤務時間帯）'!$C$6:$U$35,19,FALSE))</f>
        <v/>
      </c>
      <c r="AI319" s="219" t="str">
        <f>IF(AI317="","",VLOOKUP(AI317,'シフト記号表（勤務時間帯）'!$C$6:$U$35,19,FALSE))</f>
        <v/>
      </c>
      <c r="AJ319" s="219" t="str">
        <f>IF(AJ317="","",VLOOKUP(AJ317,'シフト記号表（勤務時間帯）'!$C$6:$U$35,19,FALSE))</f>
        <v/>
      </c>
      <c r="AK319" s="219" t="str">
        <f>IF(AK317="","",VLOOKUP(AK317,'シフト記号表（勤務時間帯）'!$C$6:$U$35,19,FALSE))</f>
        <v/>
      </c>
      <c r="AL319" s="219" t="str">
        <f>IF(AL317="","",VLOOKUP(AL317,'シフト記号表（勤務時間帯）'!$C$6:$U$35,19,FALSE))</f>
        <v/>
      </c>
      <c r="AM319" s="220" t="str">
        <f>IF(AM317="","",VLOOKUP(AM317,'シフト記号表（勤務時間帯）'!$C$6:$U$35,19,FALSE))</f>
        <v/>
      </c>
      <c r="AN319" s="218" t="str">
        <f>IF(AN317="","",VLOOKUP(AN317,'シフト記号表（勤務時間帯）'!$C$6:$U$35,19,FALSE))</f>
        <v/>
      </c>
      <c r="AO319" s="219" t="str">
        <f>IF(AO317="","",VLOOKUP(AO317,'シフト記号表（勤務時間帯）'!$C$6:$U$35,19,FALSE))</f>
        <v/>
      </c>
      <c r="AP319" s="219" t="str">
        <f>IF(AP317="","",VLOOKUP(AP317,'シフト記号表（勤務時間帯）'!$C$6:$U$35,19,FALSE))</f>
        <v/>
      </c>
      <c r="AQ319" s="219" t="str">
        <f>IF(AQ317="","",VLOOKUP(AQ317,'シフト記号表（勤務時間帯）'!$C$6:$U$35,19,FALSE))</f>
        <v/>
      </c>
      <c r="AR319" s="219" t="str">
        <f>IF(AR317="","",VLOOKUP(AR317,'シフト記号表（勤務時間帯）'!$C$6:$U$35,19,FALSE))</f>
        <v/>
      </c>
      <c r="AS319" s="219" t="str">
        <f>IF(AS317="","",VLOOKUP(AS317,'シフト記号表（勤務時間帯）'!$C$6:$U$35,19,FALSE))</f>
        <v/>
      </c>
      <c r="AT319" s="220" t="str">
        <f>IF(AT317="","",VLOOKUP(AT317,'シフト記号表（勤務時間帯）'!$C$6:$U$35,19,FALSE))</f>
        <v/>
      </c>
      <c r="AU319" s="218" t="str">
        <f>IF(AU317="","",VLOOKUP(AU317,'シフト記号表（勤務時間帯）'!$C$6:$U$35,19,FALSE))</f>
        <v/>
      </c>
      <c r="AV319" s="219" t="str">
        <f>IF(AV317="","",VLOOKUP(AV317,'シフト記号表（勤務時間帯）'!$C$6:$U$35,19,FALSE))</f>
        <v/>
      </c>
      <c r="AW319" s="219" t="str">
        <f>IF(AW317="","",VLOOKUP(AW317,'シフト記号表（勤務時間帯）'!$C$6:$U$35,19,FALSE))</f>
        <v/>
      </c>
      <c r="AX319" s="656">
        <f>IF($BB$3="４週",SUM(S319:AT319),IF($BB$3="暦月",SUM(S319:AW319),""))</f>
        <v>0</v>
      </c>
      <c r="AY319" s="657"/>
      <c r="AZ319" s="658">
        <f>IF($BB$3="４週",AX319/4,IF($BB$3="暦月",'勤務表（職員14～100名用）'!AX319/('勤務表（職員14～100名用）'!#REF!/7),""))</f>
        <v>0</v>
      </c>
      <c r="BA319" s="659"/>
      <c r="BB319" s="702"/>
      <c r="BC319" s="606"/>
      <c r="BD319" s="606"/>
      <c r="BE319" s="606"/>
      <c r="BF319" s="607"/>
    </row>
    <row r="320" spans="2:58" s="223" customFormat="1" ht="6" customHeight="1" thickBot="1" x14ac:dyDescent="0.2">
      <c r="B320" s="224"/>
      <c r="C320" s="225"/>
      <c r="D320" s="225"/>
      <c r="E320" s="225"/>
      <c r="F320" s="226"/>
      <c r="G320" s="226"/>
      <c r="H320" s="227"/>
      <c r="I320" s="227"/>
      <c r="J320" s="227"/>
      <c r="K320" s="227"/>
      <c r="L320" s="226"/>
      <c r="M320" s="226"/>
      <c r="N320" s="226"/>
      <c r="O320" s="226"/>
      <c r="P320" s="228"/>
      <c r="Q320" s="228"/>
      <c r="R320" s="228"/>
      <c r="S320" s="229"/>
      <c r="T320" s="229"/>
      <c r="U320" s="229"/>
      <c r="V320" s="229"/>
      <c r="W320" s="229"/>
      <c r="X320" s="229"/>
      <c r="Y320" s="229"/>
      <c r="Z320" s="229"/>
      <c r="AA320" s="229"/>
      <c r="AB320" s="229"/>
      <c r="AC320" s="229"/>
      <c r="AD320" s="229"/>
      <c r="AE320" s="229"/>
      <c r="AF320" s="229"/>
      <c r="AG320" s="229"/>
      <c r="AH320" s="229"/>
      <c r="AI320" s="229"/>
      <c r="AJ320" s="229"/>
      <c r="AK320" s="229"/>
      <c r="AL320" s="229"/>
      <c r="AM320" s="229"/>
      <c r="AN320" s="229"/>
      <c r="AO320" s="229"/>
      <c r="AP320" s="229"/>
      <c r="AQ320" s="229"/>
      <c r="AR320" s="229"/>
      <c r="AS320" s="229"/>
      <c r="AT320" s="229"/>
      <c r="AU320" s="229"/>
      <c r="AV320" s="229"/>
      <c r="AW320" s="229"/>
      <c r="AX320" s="230"/>
      <c r="AY320" s="230"/>
      <c r="AZ320" s="230"/>
      <c r="BA320" s="230"/>
      <c r="BB320" s="226"/>
      <c r="BC320" s="226"/>
      <c r="BD320" s="226"/>
      <c r="BE320" s="226"/>
      <c r="BF320" s="231"/>
    </row>
    <row r="321" spans="1:73" ht="20.100000000000001" customHeight="1" x14ac:dyDescent="0.15">
      <c r="B321" s="232"/>
      <c r="C321" s="233"/>
      <c r="D321" s="233"/>
      <c r="E321" s="233"/>
      <c r="F321" s="233"/>
      <c r="G321" s="588" t="s">
        <v>174</v>
      </c>
      <c r="H321" s="588"/>
      <c r="I321" s="588"/>
      <c r="J321" s="588"/>
      <c r="K321" s="588"/>
      <c r="L321" s="588"/>
      <c r="M321" s="588"/>
      <c r="N321" s="588"/>
      <c r="O321" s="588"/>
      <c r="P321" s="588"/>
      <c r="Q321" s="588"/>
      <c r="R321" s="589"/>
      <c r="S321" s="464" t="str">
        <f>IF(SUMIF($F$20:$F$319, "生活相談員", S20:S319)=0,"",SUMIF($F$20:$F$319,"生活相談員",S20:S319))</f>
        <v/>
      </c>
      <c r="T321" s="465" t="str">
        <f>IF(SUMIF($F$20:$F$319, "生活相談員", T20:T319)=0,"",SUMIF($F$20:$F$319,"生活相談員",T20:T319))</f>
        <v/>
      </c>
      <c r="U321" s="465" t="str">
        <f t="shared" ref="U321:AF321" si="1">IF(SUMIF($F$20:$F$319, "生活相談員", U20:U319)=0,"",SUMIF($F$20:$F$319,"生活相談員",U20:U319))</f>
        <v/>
      </c>
      <c r="V321" s="465" t="str">
        <f t="shared" si="1"/>
        <v/>
      </c>
      <c r="W321" s="465" t="str">
        <f t="shared" si="1"/>
        <v/>
      </c>
      <c r="X321" s="465" t="str">
        <f t="shared" si="1"/>
        <v/>
      </c>
      <c r="Y321" s="466" t="str">
        <f t="shared" si="1"/>
        <v/>
      </c>
      <c r="Z321" s="464" t="str">
        <f>IF(SUMIF($F$20:$F$319, "生活相談員", Z20:Z319)=0,"",SUMIF($F$20:$F$319,"生活相談員",Z20:Z319))</f>
        <v/>
      </c>
      <c r="AA321" s="465" t="str">
        <f>IF(SUMIF($F$20:$F$319, "生活相談員", AA20:AA319)=0,"",SUMIF($F$20:$F$319,"生活相談員",AA20:AA319))</f>
        <v/>
      </c>
      <c r="AB321" s="465" t="str">
        <f t="shared" si="1"/>
        <v/>
      </c>
      <c r="AC321" s="465" t="str">
        <f t="shared" si="1"/>
        <v/>
      </c>
      <c r="AD321" s="465" t="str">
        <f t="shared" si="1"/>
        <v/>
      </c>
      <c r="AE321" s="465" t="str">
        <f t="shared" si="1"/>
        <v/>
      </c>
      <c r="AF321" s="466" t="str">
        <f t="shared" si="1"/>
        <v/>
      </c>
      <c r="AG321" s="464" t="str">
        <f>IF(SUMIF($F$20:$F$319, "生活相談員", AG20:AG319)=0,"",SUMIF($F$20:$F$319,"生活相談員",AG20:AG319))</f>
        <v/>
      </c>
      <c r="AH321" s="465" t="str">
        <f>IF(SUMIF($F$20:$F$319, "生活相談員", AH20:AH319)=0,"",SUMIF($F$20:$F$319,"生活相談員",AH20:AH319))</f>
        <v/>
      </c>
      <c r="AI321" s="465" t="str">
        <f t="shared" ref="AI321:AM321" si="2">IF(SUMIF($F$20:$F$319, "生活相談員", AI20:AI319)=0,"",SUMIF($F$20:$F$319,"生活相談員",AI20:AI319))</f>
        <v/>
      </c>
      <c r="AJ321" s="465" t="str">
        <f t="shared" si="2"/>
        <v/>
      </c>
      <c r="AK321" s="465" t="str">
        <f t="shared" si="2"/>
        <v/>
      </c>
      <c r="AL321" s="465" t="str">
        <f t="shared" si="2"/>
        <v/>
      </c>
      <c r="AM321" s="466" t="str">
        <f t="shared" si="2"/>
        <v/>
      </c>
      <c r="AN321" s="464" t="str">
        <f>IF(SUMIF($F$20:$F$319, "生活相談員", AN20:AN319)=0,"",SUMIF($F$20:$F$319,"生活相談員",AN20:AN319))</f>
        <v/>
      </c>
      <c r="AO321" s="465" t="str">
        <f>IF(SUMIF($F$20:$F$319, "生活相談員", AO20:AO319)=0,"",SUMIF($F$20:$F$319,"生活相談員",AO20:AO319))</f>
        <v/>
      </c>
      <c r="AP321" s="465" t="str">
        <f t="shared" ref="AP321:AT321" si="3">IF(SUMIF($F$20:$F$319, "生活相談員", AP20:AP319)=0,"",SUMIF($F$20:$F$319,"生活相談員",AP20:AP319))</f>
        <v/>
      </c>
      <c r="AQ321" s="465" t="str">
        <f t="shared" si="3"/>
        <v/>
      </c>
      <c r="AR321" s="465" t="str">
        <f t="shared" si="3"/>
        <v/>
      </c>
      <c r="AS321" s="465" t="str">
        <f t="shared" si="3"/>
        <v/>
      </c>
      <c r="AT321" s="466" t="str">
        <f t="shared" si="3"/>
        <v/>
      </c>
      <c r="AU321" s="464" t="str">
        <f>IF(SUMIF($F$20:$F$319, "生活相談員", AU20:AU319)=0,"",SUMIF($F$20:$F$319,"生活相談員",AU20:AU319))</f>
        <v/>
      </c>
      <c r="AV321" s="465" t="str">
        <f>IF(SUMIF($F$20:$F$319, "生活相談員", AV20:AV319)=0,"",SUMIF($F$20:$F$319,"生活相談員",AV20:AV319))</f>
        <v/>
      </c>
      <c r="AW321" s="466" t="str">
        <f t="shared" ref="AW321" si="4">IF(SUMIF($F$20:$F$319, "生活相談員", AW20:AW319)=0,"",SUMIF($F$20:$F$319,"生活相談員",AW20:AW319))</f>
        <v/>
      </c>
      <c r="AX321" s="590" t="str">
        <f>IF(SUMIF($F$20:$F$58, "生活相談員", AX20:AY58)=0,"",SUMIF($F$20:$F$58,"生活相談員",AX20:AY58))</f>
        <v/>
      </c>
      <c r="AY321" s="591"/>
      <c r="AZ321" s="611" t="str">
        <f>IF(AX321="","",IF($BB$3="４週",AX321/4,IF($BB$3="暦月",AX321/('勤務表（職員14～100名用）'!#REF!/7),"")))</f>
        <v/>
      </c>
      <c r="BA321" s="612"/>
      <c r="BB321" s="613"/>
      <c r="BC321" s="614"/>
      <c r="BD321" s="614"/>
      <c r="BE321" s="614"/>
      <c r="BF321" s="615"/>
    </row>
    <row r="322" spans="1:73" ht="20.25" customHeight="1" x14ac:dyDescent="0.15">
      <c r="B322" s="237"/>
      <c r="C322" s="238"/>
      <c r="D322" s="238"/>
      <c r="E322" s="238"/>
      <c r="F322" s="238"/>
      <c r="G322" s="622" t="s">
        <v>175</v>
      </c>
      <c r="H322" s="622"/>
      <c r="I322" s="622"/>
      <c r="J322" s="622"/>
      <c r="K322" s="622"/>
      <c r="L322" s="622"/>
      <c r="M322" s="622"/>
      <c r="N322" s="622"/>
      <c r="O322" s="622"/>
      <c r="P322" s="622"/>
      <c r="Q322" s="622"/>
      <c r="R322" s="623"/>
      <c r="S322" s="239" t="str">
        <f>IF(SUMIF($F$20:$F$319, "介護職員", S20:S319)=0,"",SUMIF($F$20:$F$319, "介護職員", S20:S319))</f>
        <v/>
      </c>
      <c r="T322" s="240" t="str">
        <f t="shared" ref="T322:AT322" si="5">IF(SUMIF($F$20:$F$319, "介護職員", T20:T319)=0,"",SUMIF($F$20:$F$319, "介護職員", T20:T319))</f>
        <v/>
      </c>
      <c r="U322" s="240" t="str">
        <f t="shared" si="5"/>
        <v/>
      </c>
      <c r="V322" s="240" t="str">
        <f t="shared" si="5"/>
        <v/>
      </c>
      <c r="W322" s="240" t="str">
        <f t="shared" si="5"/>
        <v/>
      </c>
      <c r="X322" s="240" t="str">
        <f t="shared" si="5"/>
        <v/>
      </c>
      <c r="Y322" s="241" t="str">
        <f t="shared" si="5"/>
        <v/>
      </c>
      <c r="Z322" s="239" t="str">
        <f>IF(SUMIF($F$20:$F$319, "介護職員", Z20:Z319)=0,"",SUMIF($F$20:$F$319, "介護職員", Z20:Z319))</f>
        <v/>
      </c>
      <c r="AA322" s="240" t="str">
        <f t="shared" si="5"/>
        <v/>
      </c>
      <c r="AB322" s="240" t="str">
        <f t="shared" si="5"/>
        <v/>
      </c>
      <c r="AC322" s="240" t="str">
        <f t="shared" si="5"/>
        <v/>
      </c>
      <c r="AD322" s="240" t="str">
        <f t="shared" si="5"/>
        <v/>
      </c>
      <c r="AE322" s="240" t="str">
        <f t="shared" si="5"/>
        <v/>
      </c>
      <c r="AF322" s="241" t="str">
        <f t="shared" si="5"/>
        <v/>
      </c>
      <c r="AG322" s="239" t="str">
        <f>IF(SUMIF($F$20:$F$319, "介護職員", AG20:AG319)=0,"",SUMIF($F$20:$F$319, "介護職員", AG20:AG319))</f>
        <v/>
      </c>
      <c r="AH322" s="240" t="str">
        <f t="shared" si="5"/>
        <v/>
      </c>
      <c r="AI322" s="240" t="str">
        <f t="shared" si="5"/>
        <v/>
      </c>
      <c r="AJ322" s="240" t="str">
        <f t="shared" si="5"/>
        <v/>
      </c>
      <c r="AK322" s="240" t="str">
        <f t="shared" si="5"/>
        <v/>
      </c>
      <c r="AL322" s="240" t="str">
        <f t="shared" si="5"/>
        <v/>
      </c>
      <c r="AM322" s="241" t="str">
        <f t="shared" si="5"/>
        <v/>
      </c>
      <c r="AN322" s="239" t="str">
        <f>IF(SUMIF($F$20:$F$319, "介護職員", AN20:AN319)=0,"",SUMIF($F$20:$F$319, "介護職員", AN20:AN319))</f>
        <v/>
      </c>
      <c r="AO322" s="240" t="str">
        <f t="shared" si="5"/>
        <v/>
      </c>
      <c r="AP322" s="240" t="str">
        <f t="shared" si="5"/>
        <v/>
      </c>
      <c r="AQ322" s="240" t="str">
        <f t="shared" si="5"/>
        <v/>
      </c>
      <c r="AR322" s="240" t="str">
        <f t="shared" si="5"/>
        <v/>
      </c>
      <c r="AS322" s="240" t="str">
        <f t="shared" si="5"/>
        <v/>
      </c>
      <c r="AT322" s="241" t="str">
        <f t="shared" si="5"/>
        <v/>
      </c>
      <c r="AU322" s="239" t="str">
        <f>IF(SUMIF($F$20:$F$319, "介護職員", AU20:AU319)=0,"",SUMIF($F$20:$F$319, "介護職員", AU20:AU319))</f>
        <v/>
      </c>
      <c r="AV322" s="240" t="str">
        <f>IF(SUMIF($F$20:$F$319, "介護職員", AV20:AV319)=0,"",SUMIF($F$20:$F$319, "介護職員", AV20:AV319))</f>
        <v/>
      </c>
      <c r="AW322" s="241" t="str">
        <f>IF(SUMIF($F$20:$F$319, "介護職員", AW20:AW319)=0,"",SUMIF($F$20:$F$319, "介護職員", AW20:AW319))</f>
        <v/>
      </c>
      <c r="AX322" s="624" t="str">
        <f>IF(SUMIF($F$20:$F$58, "介護職員", AX20:AX58)=0,"",SUMIF($F$20:$F$58, "介護職員", AX20:AX58))</f>
        <v/>
      </c>
      <c r="AY322" s="625"/>
      <c r="AZ322" s="626" t="str">
        <f>IF(AX322="","",IF($BB$3="４週",AX322/4,IF($BB$3="暦月",AX322/('勤務表（職員14～100名用）'!#REF!/7),"")))</f>
        <v/>
      </c>
      <c r="BA322" s="627"/>
      <c r="BB322" s="616"/>
      <c r="BC322" s="617"/>
      <c r="BD322" s="617"/>
      <c r="BE322" s="617"/>
      <c r="BF322" s="618"/>
    </row>
    <row r="323" spans="1:73" ht="20.25" customHeight="1" x14ac:dyDescent="0.15">
      <c r="B323" s="237"/>
      <c r="C323" s="238"/>
      <c r="D323" s="238"/>
      <c r="E323" s="238"/>
      <c r="F323" s="238"/>
      <c r="G323" s="622" t="s">
        <v>228</v>
      </c>
      <c r="H323" s="622"/>
      <c r="I323" s="622"/>
      <c r="J323" s="622"/>
      <c r="K323" s="622"/>
      <c r="L323" s="622"/>
      <c r="M323" s="622"/>
      <c r="N323" s="622"/>
      <c r="O323" s="622"/>
      <c r="P323" s="622"/>
      <c r="Q323" s="622"/>
      <c r="R323" s="623"/>
      <c r="S323" s="130"/>
      <c r="T323" s="131"/>
      <c r="U323" s="131"/>
      <c r="V323" s="131"/>
      <c r="W323" s="131"/>
      <c r="X323" s="131"/>
      <c r="Y323" s="132"/>
      <c r="Z323" s="130"/>
      <c r="AA323" s="131"/>
      <c r="AB323" s="131"/>
      <c r="AC323" s="131"/>
      <c r="AD323" s="131"/>
      <c r="AE323" s="131"/>
      <c r="AF323" s="132"/>
      <c r="AG323" s="130"/>
      <c r="AH323" s="131"/>
      <c r="AI323" s="131"/>
      <c r="AJ323" s="131"/>
      <c r="AK323" s="131"/>
      <c r="AL323" s="131"/>
      <c r="AM323" s="132"/>
      <c r="AN323" s="130"/>
      <c r="AO323" s="131"/>
      <c r="AP323" s="131"/>
      <c r="AQ323" s="131"/>
      <c r="AR323" s="131"/>
      <c r="AS323" s="131"/>
      <c r="AT323" s="132"/>
      <c r="AU323" s="130"/>
      <c r="AV323" s="131"/>
      <c r="AW323" s="132"/>
      <c r="AX323" s="628"/>
      <c r="AY323" s="629"/>
      <c r="AZ323" s="629"/>
      <c r="BA323" s="630"/>
      <c r="BB323" s="616"/>
      <c r="BC323" s="617"/>
      <c r="BD323" s="617"/>
      <c r="BE323" s="617"/>
      <c r="BF323" s="618"/>
    </row>
    <row r="324" spans="1:73" ht="20.25" customHeight="1" x14ac:dyDescent="0.15">
      <c r="B324" s="237"/>
      <c r="C324" s="238"/>
      <c r="D324" s="238"/>
      <c r="E324" s="238"/>
      <c r="F324" s="238"/>
      <c r="G324" s="622" t="s">
        <v>177</v>
      </c>
      <c r="H324" s="622"/>
      <c r="I324" s="622"/>
      <c r="J324" s="622"/>
      <c r="K324" s="622"/>
      <c r="L324" s="622"/>
      <c r="M324" s="622"/>
      <c r="N324" s="622"/>
      <c r="O324" s="622"/>
      <c r="P324" s="622"/>
      <c r="Q324" s="622"/>
      <c r="R324" s="623"/>
      <c r="S324" s="130"/>
      <c r="T324" s="131"/>
      <c r="U324" s="131"/>
      <c r="V324" s="131"/>
      <c r="W324" s="131"/>
      <c r="X324" s="131"/>
      <c r="Y324" s="132"/>
      <c r="Z324" s="130"/>
      <c r="AA324" s="131"/>
      <c r="AB324" s="131"/>
      <c r="AC324" s="131"/>
      <c r="AD324" s="131"/>
      <c r="AE324" s="131"/>
      <c r="AF324" s="132"/>
      <c r="AG324" s="130"/>
      <c r="AH324" s="131"/>
      <c r="AI324" s="131"/>
      <c r="AJ324" s="131"/>
      <c r="AK324" s="131"/>
      <c r="AL324" s="131"/>
      <c r="AM324" s="132"/>
      <c r="AN324" s="130"/>
      <c r="AO324" s="131"/>
      <c r="AP324" s="131"/>
      <c r="AQ324" s="131"/>
      <c r="AR324" s="131"/>
      <c r="AS324" s="131"/>
      <c r="AT324" s="132"/>
      <c r="AU324" s="130"/>
      <c r="AV324" s="131"/>
      <c r="AW324" s="132"/>
      <c r="AX324" s="631"/>
      <c r="AY324" s="632"/>
      <c r="AZ324" s="632"/>
      <c r="BA324" s="633"/>
      <c r="BB324" s="616"/>
      <c r="BC324" s="617"/>
      <c r="BD324" s="617"/>
      <c r="BE324" s="617"/>
      <c r="BF324" s="618"/>
    </row>
    <row r="325" spans="1:73" ht="20.25" customHeight="1" thickBot="1" x14ac:dyDescent="0.2">
      <c r="B325" s="242"/>
      <c r="C325" s="243"/>
      <c r="D325" s="243"/>
      <c r="E325" s="243"/>
      <c r="F325" s="243"/>
      <c r="G325" s="660" t="s">
        <v>178</v>
      </c>
      <c r="H325" s="660"/>
      <c r="I325" s="660"/>
      <c r="J325" s="660"/>
      <c r="K325" s="660"/>
      <c r="L325" s="660"/>
      <c r="M325" s="660"/>
      <c r="N325" s="660"/>
      <c r="O325" s="660"/>
      <c r="P325" s="660"/>
      <c r="Q325" s="660"/>
      <c r="R325" s="661"/>
      <c r="S325" s="244" t="str">
        <f>IF(S324&lt;&gt;"",IF(S323&gt;15,((S323-15)/5+1)*S324,S324),"")</f>
        <v/>
      </c>
      <c r="T325" s="245" t="str">
        <f t="shared" ref="T325:AW325" si="6">IF(T324&lt;&gt;"",IF(T323&gt;15,((T323-15)/5+1)*T324,T324),"")</f>
        <v/>
      </c>
      <c r="U325" s="245" t="str">
        <f t="shared" si="6"/>
        <v/>
      </c>
      <c r="V325" s="245" t="str">
        <f t="shared" si="6"/>
        <v/>
      </c>
      <c r="W325" s="245" t="str">
        <f t="shared" si="6"/>
        <v/>
      </c>
      <c r="X325" s="245" t="str">
        <f t="shared" si="6"/>
        <v/>
      </c>
      <c r="Y325" s="246" t="str">
        <f t="shared" si="6"/>
        <v/>
      </c>
      <c r="Z325" s="244" t="str">
        <f t="shared" si="6"/>
        <v/>
      </c>
      <c r="AA325" s="245" t="str">
        <f t="shared" si="6"/>
        <v/>
      </c>
      <c r="AB325" s="245" t="str">
        <f t="shared" si="6"/>
        <v/>
      </c>
      <c r="AC325" s="245" t="str">
        <f t="shared" si="6"/>
        <v/>
      </c>
      <c r="AD325" s="245" t="str">
        <f t="shared" si="6"/>
        <v/>
      </c>
      <c r="AE325" s="245" t="str">
        <f t="shared" si="6"/>
        <v/>
      </c>
      <c r="AF325" s="246" t="str">
        <f t="shared" si="6"/>
        <v/>
      </c>
      <c r="AG325" s="244" t="str">
        <f t="shared" si="6"/>
        <v/>
      </c>
      <c r="AH325" s="245" t="str">
        <f t="shared" si="6"/>
        <v/>
      </c>
      <c r="AI325" s="245" t="str">
        <f t="shared" si="6"/>
        <v/>
      </c>
      <c r="AJ325" s="245" t="str">
        <f t="shared" si="6"/>
        <v/>
      </c>
      <c r="AK325" s="245" t="str">
        <f t="shared" si="6"/>
        <v/>
      </c>
      <c r="AL325" s="245" t="str">
        <f t="shared" si="6"/>
        <v/>
      </c>
      <c r="AM325" s="246" t="str">
        <f t="shared" si="6"/>
        <v/>
      </c>
      <c r="AN325" s="244" t="str">
        <f t="shared" si="6"/>
        <v/>
      </c>
      <c r="AO325" s="245" t="str">
        <f t="shared" si="6"/>
        <v/>
      </c>
      <c r="AP325" s="245" t="str">
        <f t="shared" si="6"/>
        <v/>
      </c>
      <c r="AQ325" s="245" t="str">
        <f t="shared" si="6"/>
        <v/>
      </c>
      <c r="AR325" s="245" t="str">
        <f t="shared" si="6"/>
        <v/>
      </c>
      <c r="AS325" s="245" t="str">
        <f t="shared" si="6"/>
        <v/>
      </c>
      <c r="AT325" s="246" t="str">
        <f t="shared" si="6"/>
        <v/>
      </c>
      <c r="AU325" s="239" t="str">
        <f t="shared" si="6"/>
        <v/>
      </c>
      <c r="AV325" s="240" t="str">
        <f t="shared" si="6"/>
        <v/>
      </c>
      <c r="AW325" s="241" t="str">
        <f t="shared" si="6"/>
        <v/>
      </c>
      <c r="AX325" s="631"/>
      <c r="AY325" s="632"/>
      <c r="AZ325" s="632"/>
      <c r="BA325" s="633"/>
      <c r="BB325" s="616"/>
      <c r="BC325" s="617"/>
      <c r="BD325" s="617"/>
      <c r="BE325" s="617"/>
      <c r="BF325" s="618"/>
    </row>
    <row r="326" spans="1:73" ht="18.75" customHeight="1" x14ac:dyDescent="0.15">
      <c r="B326" s="662" t="s">
        <v>179</v>
      </c>
      <c r="C326" s="663"/>
      <c r="D326" s="663"/>
      <c r="E326" s="663"/>
      <c r="F326" s="663"/>
      <c r="G326" s="663"/>
      <c r="H326" s="663"/>
      <c r="I326" s="663"/>
      <c r="J326" s="663"/>
      <c r="K326" s="664"/>
      <c r="L326" s="668" t="s">
        <v>152</v>
      </c>
      <c r="M326" s="668"/>
      <c r="N326" s="668"/>
      <c r="O326" s="668"/>
      <c r="P326" s="668"/>
      <c r="Q326" s="668"/>
      <c r="R326" s="669"/>
      <c r="S326" s="138" t="str">
        <f>IF($L326="","",IF(COUNTIFS($F$20:$F$319,$L326,S$20:S$319,"&gt;0")=0,"",COUNTIFS($F$20:$F$319,$L326,S$20:S$319,"&gt;0")))</f>
        <v/>
      </c>
      <c r="T326" s="139" t="str">
        <f t="shared" ref="T326:AW327" si="7">IF($L326="","",IF(COUNTIFS($F$20:$F$319,$L326,T$20:T$319,"&gt;0")=0,"",COUNTIFS($F$20:$F$319,$L326,T$20:T$319,"&gt;0")))</f>
        <v/>
      </c>
      <c r="U326" s="139" t="str">
        <f t="shared" si="7"/>
        <v/>
      </c>
      <c r="V326" s="139" t="str">
        <f t="shared" si="7"/>
        <v/>
      </c>
      <c r="W326" s="139" t="str">
        <f t="shared" si="7"/>
        <v/>
      </c>
      <c r="X326" s="139" t="str">
        <f t="shared" si="7"/>
        <v/>
      </c>
      <c r="Y326" s="467" t="str">
        <f t="shared" si="7"/>
        <v/>
      </c>
      <c r="Z326" s="138" t="str">
        <f t="shared" si="7"/>
        <v/>
      </c>
      <c r="AA326" s="139" t="str">
        <f t="shared" si="7"/>
        <v/>
      </c>
      <c r="AB326" s="139" t="str">
        <f t="shared" si="7"/>
        <v/>
      </c>
      <c r="AC326" s="139" t="str">
        <f t="shared" si="7"/>
        <v/>
      </c>
      <c r="AD326" s="139" t="str">
        <f t="shared" si="7"/>
        <v/>
      </c>
      <c r="AE326" s="139" t="str">
        <f t="shared" si="7"/>
        <v/>
      </c>
      <c r="AF326" s="467" t="str">
        <f t="shared" si="7"/>
        <v/>
      </c>
      <c r="AG326" s="138" t="str">
        <f t="shared" si="7"/>
        <v/>
      </c>
      <c r="AH326" s="139" t="str">
        <f t="shared" si="7"/>
        <v/>
      </c>
      <c r="AI326" s="139" t="str">
        <f t="shared" si="7"/>
        <v/>
      </c>
      <c r="AJ326" s="139" t="str">
        <f t="shared" si="7"/>
        <v/>
      </c>
      <c r="AK326" s="139" t="str">
        <f t="shared" si="7"/>
        <v/>
      </c>
      <c r="AL326" s="139" t="str">
        <f t="shared" si="7"/>
        <v/>
      </c>
      <c r="AM326" s="467" t="str">
        <f t="shared" si="7"/>
        <v/>
      </c>
      <c r="AN326" s="138" t="str">
        <f t="shared" si="7"/>
        <v/>
      </c>
      <c r="AO326" s="139" t="str">
        <f t="shared" si="7"/>
        <v/>
      </c>
      <c r="AP326" s="139" t="str">
        <f t="shared" si="7"/>
        <v/>
      </c>
      <c r="AQ326" s="139" t="str">
        <f t="shared" si="7"/>
        <v/>
      </c>
      <c r="AR326" s="139" t="str">
        <f t="shared" si="7"/>
        <v/>
      </c>
      <c r="AS326" s="139" t="str">
        <f t="shared" si="7"/>
        <v/>
      </c>
      <c r="AT326" s="467" t="str">
        <f t="shared" si="7"/>
        <v/>
      </c>
      <c r="AU326" s="138" t="str">
        <f t="shared" si="7"/>
        <v/>
      </c>
      <c r="AV326" s="139" t="str">
        <f t="shared" si="7"/>
        <v/>
      </c>
      <c r="AW326" s="140" t="str">
        <f t="shared" si="7"/>
        <v/>
      </c>
      <c r="AX326" s="632"/>
      <c r="AY326" s="632"/>
      <c r="AZ326" s="632"/>
      <c r="BA326" s="633"/>
      <c r="BB326" s="616"/>
      <c r="BC326" s="617"/>
      <c r="BD326" s="617"/>
      <c r="BE326" s="617"/>
      <c r="BF326" s="618"/>
    </row>
    <row r="327" spans="1:73" ht="18.75" customHeight="1" x14ac:dyDescent="0.15">
      <c r="B327" s="662"/>
      <c r="C327" s="663"/>
      <c r="D327" s="663"/>
      <c r="E327" s="663"/>
      <c r="F327" s="663"/>
      <c r="G327" s="663"/>
      <c r="H327" s="663"/>
      <c r="I327" s="663"/>
      <c r="J327" s="663"/>
      <c r="K327" s="664"/>
      <c r="L327" s="670" t="s">
        <v>158</v>
      </c>
      <c r="M327" s="670"/>
      <c r="N327" s="670"/>
      <c r="O327" s="670"/>
      <c r="P327" s="670"/>
      <c r="Q327" s="670"/>
      <c r="R327" s="671"/>
      <c r="S327" s="127" t="str">
        <f>IF($L327="","",IF(COUNTIFS($F$20:$F$319,$L327,S$20:S$319,"&gt;0")=0,"",COUNTIFS($F$20:$F$319,$L327,S$20:S$319,"&gt;0")))</f>
        <v/>
      </c>
      <c r="T327" s="128" t="str">
        <f t="shared" si="7"/>
        <v/>
      </c>
      <c r="U327" s="128" t="str">
        <f t="shared" si="7"/>
        <v/>
      </c>
      <c r="V327" s="128" t="str">
        <f t="shared" si="7"/>
        <v/>
      </c>
      <c r="W327" s="128" t="str">
        <f t="shared" si="7"/>
        <v/>
      </c>
      <c r="X327" s="128" t="str">
        <f t="shared" si="7"/>
        <v/>
      </c>
      <c r="Y327" s="129" t="str">
        <f t="shared" si="7"/>
        <v/>
      </c>
      <c r="Z327" s="142" t="str">
        <f t="shared" si="7"/>
        <v/>
      </c>
      <c r="AA327" s="128" t="str">
        <f t="shared" si="7"/>
        <v/>
      </c>
      <c r="AB327" s="128" t="str">
        <f t="shared" si="7"/>
        <v/>
      </c>
      <c r="AC327" s="128" t="str">
        <f t="shared" si="7"/>
        <v/>
      </c>
      <c r="AD327" s="128" t="str">
        <f t="shared" si="7"/>
        <v/>
      </c>
      <c r="AE327" s="128" t="str">
        <f t="shared" si="7"/>
        <v/>
      </c>
      <c r="AF327" s="129" t="str">
        <f t="shared" si="7"/>
        <v/>
      </c>
      <c r="AG327" s="142" t="str">
        <f t="shared" si="7"/>
        <v/>
      </c>
      <c r="AH327" s="128" t="str">
        <f t="shared" si="7"/>
        <v/>
      </c>
      <c r="AI327" s="128" t="str">
        <f t="shared" si="7"/>
        <v/>
      </c>
      <c r="AJ327" s="128" t="str">
        <f t="shared" si="7"/>
        <v/>
      </c>
      <c r="AK327" s="128" t="str">
        <f t="shared" si="7"/>
        <v/>
      </c>
      <c r="AL327" s="128" t="str">
        <f t="shared" si="7"/>
        <v/>
      </c>
      <c r="AM327" s="129" t="str">
        <f t="shared" si="7"/>
        <v/>
      </c>
      <c r="AN327" s="142" t="str">
        <f t="shared" si="7"/>
        <v/>
      </c>
      <c r="AO327" s="128" t="str">
        <f t="shared" si="7"/>
        <v/>
      </c>
      <c r="AP327" s="128" t="str">
        <f t="shared" si="7"/>
        <v/>
      </c>
      <c r="AQ327" s="128" t="str">
        <f t="shared" si="7"/>
        <v/>
      </c>
      <c r="AR327" s="128" t="str">
        <f t="shared" si="7"/>
        <v/>
      </c>
      <c r="AS327" s="128" t="str">
        <f t="shared" si="7"/>
        <v/>
      </c>
      <c r="AT327" s="129" t="str">
        <f t="shared" si="7"/>
        <v/>
      </c>
      <c r="AU327" s="142" t="str">
        <f t="shared" si="7"/>
        <v/>
      </c>
      <c r="AV327" s="128" t="str">
        <f t="shared" si="7"/>
        <v/>
      </c>
      <c r="AW327" s="129" t="str">
        <f t="shared" si="7"/>
        <v/>
      </c>
      <c r="AX327" s="632"/>
      <c r="AY327" s="632"/>
      <c r="AZ327" s="632"/>
      <c r="BA327" s="633"/>
      <c r="BB327" s="616"/>
      <c r="BC327" s="617"/>
      <c r="BD327" s="617"/>
      <c r="BE327" s="617"/>
      <c r="BF327" s="618"/>
    </row>
    <row r="328" spans="1:73" ht="18.75" customHeight="1" x14ac:dyDescent="0.15">
      <c r="B328" s="662"/>
      <c r="C328" s="663"/>
      <c r="D328" s="663"/>
      <c r="E328" s="663"/>
      <c r="F328" s="663"/>
      <c r="G328" s="663"/>
      <c r="H328" s="663"/>
      <c r="I328" s="663"/>
      <c r="J328" s="663"/>
      <c r="K328" s="664"/>
      <c r="L328" s="670" t="s">
        <v>157</v>
      </c>
      <c r="M328" s="670"/>
      <c r="N328" s="670"/>
      <c r="O328" s="670"/>
      <c r="P328" s="670"/>
      <c r="Q328" s="670"/>
      <c r="R328" s="671"/>
      <c r="S328" s="127" t="str">
        <f>IF($L328="","",IF(COUNTIFS($F$20:$F$319,$L328,S$20:S$319,"&gt;0")=0,"",COUNTIFS($F$20:$F$319,$L328,S$20:S$319,"&gt;0")))</f>
        <v/>
      </c>
      <c r="T328" s="128" t="str">
        <f t="shared" ref="T328:AW330" si="8">IF($L328="","",IF(COUNTIFS($F$20:$F$319,$L328,T$20:T$319,"&gt;0")=0,"",COUNTIFS($F$20:$F$319,$L328,T$20:T$319,"&gt;0")))</f>
        <v/>
      </c>
      <c r="U328" s="128" t="str">
        <f t="shared" si="8"/>
        <v/>
      </c>
      <c r="V328" s="128" t="str">
        <f t="shared" si="8"/>
        <v/>
      </c>
      <c r="W328" s="128" t="str">
        <f t="shared" si="8"/>
        <v/>
      </c>
      <c r="X328" s="128" t="str">
        <f>IF($L328="","",IF(COUNTIFS($F$20:$F$319,$L328,X$20:X$319,"&gt;0")=0,"",COUNTIFS($F$20:$F$319,$L328,X$20:X$319,"&gt;0")))</f>
        <v/>
      </c>
      <c r="Y328" s="129" t="str">
        <f t="shared" si="8"/>
        <v/>
      </c>
      <c r="Z328" s="142" t="str">
        <f t="shared" si="8"/>
        <v/>
      </c>
      <c r="AA328" s="128" t="str">
        <f t="shared" si="8"/>
        <v/>
      </c>
      <c r="AB328" s="128" t="str">
        <f t="shared" si="8"/>
        <v/>
      </c>
      <c r="AC328" s="128" t="str">
        <f t="shared" si="8"/>
        <v/>
      </c>
      <c r="AD328" s="128" t="str">
        <f>IF($L328="","",IF(COUNTIFS($F$20:$F$319,$L328,AD$20:AD$319,"&gt;0")=0,"",COUNTIFS($F$20:$F$319,$L328,AD$20:AD$319,"&gt;0")))</f>
        <v/>
      </c>
      <c r="AE328" s="128" t="str">
        <f t="shared" si="8"/>
        <v/>
      </c>
      <c r="AF328" s="129" t="str">
        <f t="shared" si="8"/>
        <v/>
      </c>
      <c r="AG328" s="142" t="str">
        <f t="shared" si="8"/>
        <v/>
      </c>
      <c r="AH328" s="128" t="str">
        <f t="shared" si="8"/>
        <v/>
      </c>
      <c r="AI328" s="128" t="str">
        <f t="shared" si="8"/>
        <v/>
      </c>
      <c r="AJ328" s="128" t="str">
        <f t="shared" si="8"/>
        <v/>
      </c>
      <c r="AK328" s="128" t="str">
        <f t="shared" si="8"/>
        <v/>
      </c>
      <c r="AL328" s="128" t="str">
        <f t="shared" si="8"/>
        <v/>
      </c>
      <c r="AM328" s="129" t="str">
        <f t="shared" si="8"/>
        <v/>
      </c>
      <c r="AN328" s="142" t="str">
        <f t="shared" si="8"/>
        <v/>
      </c>
      <c r="AO328" s="128" t="str">
        <f t="shared" si="8"/>
        <v/>
      </c>
      <c r="AP328" s="128" t="str">
        <f t="shared" si="8"/>
        <v/>
      </c>
      <c r="AQ328" s="128" t="str">
        <f t="shared" si="8"/>
        <v/>
      </c>
      <c r="AR328" s="128" t="str">
        <f t="shared" si="8"/>
        <v/>
      </c>
      <c r="AS328" s="128" t="str">
        <f t="shared" si="8"/>
        <v/>
      </c>
      <c r="AT328" s="129" t="str">
        <f t="shared" si="8"/>
        <v/>
      </c>
      <c r="AU328" s="142" t="str">
        <f t="shared" si="8"/>
        <v/>
      </c>
      <c r="AV328" s="128" t="str">
        <f t="shared" si="8"/>
        <v/>
      </c>
      <c r="AW328" s="129" t="str">
        <f t="shared" si="8"/>
        <v/>
      </c>
      <c r="AX328" s="632"/>
      <c r="AY328" s="632"/>
      <c r="AZ328" s="632"/>
      <c r="BA328" s="633"/>
      <c r="BB328" s="616"/>
      <c r="BC328" s="617"/>
      <c r="BD328" s="617"/>
      <c r="BE328" s="617"/>
      <c r="BF328" s="618"/>
    </row>
    <row r="329" spans="1:73" ht="18.75" customHeight="1" x14ac:dyDescent="0.15">
      <c r="B329" s="662"/>
      <c r="C329" s="663"/>
      <c r="D329" s="663"/>
      <c r="E329" s="663"/>
      <c r="F329" s="663"/>
      <c r="G329" s="663"/>
      <c r="H329" s="663"/>
      <c r="I329" s="663"/>
      <c r="J329" s="663"/>
      <c r="K329" s="664"/>
      <c r="L329" s="670" t="s">
        <v>166</v>
      </c>
      <c r="M329" s="670"/>
      <c r="N329" s="670"/>
      <c r="O329" s="670"/>
      <c r="P329" s="670"/>
      <c r="Q329" s="670"/>
      <c r="R329" s="671"/>
      <c r="S329" s="127" t="str">
        <f>IF($L329="","",IF(COUNTIFS($F$20:$F$319,$L329,S$20:S$319,"&gt;0")=0,"",COUNTIFS($F$20:$F$319,$L329,S$20:S$319,"&gt;0")))</f>
        <v/>
      </c>
      <c r="T329" s="128" t="str">
        <f t="shared" si="8"/>
        <v/>
      </c>
      <c r="U329" s="128" t="str">
        <f t="shared" si="8"/>
        <v/>
      </c>
      <c r="V329" s="128" t="str">
        <f t="shared" si="8"/>
        <v/>
      </c>
      <c r="W329" s="128" t="str">
        <f t="shared" si="8"/>
        <v/>
      </c>
      <c r="X329" s="128" t="str">
        <f t="shared" si="8"/>
        <v/>
      </c>
      <c r="Y329" s="129" t="str">
        <f t="shared" si="8"/>
        <v/>
      </c>
      <c r="Z329" s="142" t="str">
        <f t="shared" si="8"/>
        <v/>
      </c>
      <c r="AA329" s="128" t="str">
        <f t="shared" si="8"/>
        <v/>
      </c>
      <c r="AB329" s="128" t="str">
        <f t="shared" si="8"/>
        <v/>
      </c>
      <c r="AC329" s="128" t="str">
        <f t="shared" si="8"/>
        <v/>
      </c>
      <c r="AD329" s="128" t="str">
        <f t="shared" si="8"/>
        <v/>
      </c>
      <c r="AE329" s="128" t="str">
        <f t="shared" si="8"/>
        <v/>
      </c>
      <c r="AF329" s="129" t="str">
        <f t="shared" si="8"/>
        <v/>
      </c>
      <c r="AG329" s="142" t="str">
        <f>IF($L329="","",IF(COUNTIFS($F$20:$F$319,$L329,AG$20:AG$319,"&gt;0")=0,"",COUNTIFS($F$20:$F$319,$L329,AG$20:AG$319,"&gt;0")))</f>
        <v/>
      </c>
      <c r="AH329" s="128" t="str">
        <f t="shared" si="8"/>
        <v/>
      </c>
      <c r="AI329" s="128" t="str">
        <f t="shared" si="8"/>
        <v/>
      </c>
      <c r="AJ329" s="128" t="str">
        <f t="shared" si="8"/>
        <v/>
      </c>
      <c r="AK329" s="128" t="str">
        <f t="shared" si="8"/>
        <v/>
      </c>
      <c r="AL329" s="128" t="str">
        <f t="shared" si="8"/>
        <v/>
      </c>
      <c r="AM329" s="129" t="str">
        <f t="shared" si="8"/>
        <v/>
      </c>
      <c r="AN329" s="142" t="str">
        <f t="shared" si="8"/>
        <v/>
      </c>
      <c r="AO329" s="128" t="str">
        <f t="shared" si="8"/>
        <v/>
      </c>
      <c r="AP329" s="128" t="str">
        <f t="shared" si="8"/>
        <v/>
      </c>
      <c r="AQ329" s="128" t="str">
        <f t="shared" si="8"/>
        <v/>
      </c>
      <c r="AR329" s="128" t="str">
        <f t="shared" si="8"/>
        <v/>
      </c>
      <c r="AS329" s="128" t="str">
        <f t="shared" si="8"/>
        <v/>
      </c>
      <c r="AT329" s="129" t="str">
        <f t="shared" si="8"/>
        <v/>
      </c>
      <c r="AU329" s="142" t="str">
        <f t="shared" si="8"/>
        <v/>
      </c>
      <c r="AV329" s="128" t="str">
        <f t="shared" si="8"/>
        <v/>
      </c>
      <c r="AW329" s="129" t="str">
        <f t="shared" si="8"/>
        <v/>
      </c>
      <c r="AX329" s="632"/>
      <c r="AY329" s="632"/>
      <c r="AZ329" s="632"/>
      <c r="BA329" s="633"/>
      <c r="BB329" s="616"/>
      <c r="BC329" s="617"/>
      <c r="BD329" s="617"/>
      <c r="BE329" s="617"/>
      <c r="BF329" s="618"/>
    </row>
    <row r="330" spans="1:73" ht="18.75" customHeight="1" thickBot="1" x14ac:dyDescent="0.2">
      <c r="B330" s="665"/>
      <c r="C330" s="666"/>
      <c r="D330" s="666"/>
      <c r="E330" s="666"/>
      <c r="F330" s="666"/>
      <c r="G330" s="666"/>
      <c r="H330" s="666"/>
      <c r="I330" s="666"/>
      <c r="J330" s="666"/>
      <c r="K330" s="667"/>
      <c r="L330" s="672"/>
      <c r="M330" s="672"/>
      <c r="N330" s="672"/>
      <c r="O330" s="672"/>
      <c r="P330" s="672"/>
      <c r="Q330" s="672"/>
      <c r="R330" s="673"/>
      <c r="S330" s="143" t="str">
        <f>IF($L330="","",IF(COUNTIFS($F$20:$F$319,$L330,S$20:S$319,"&gt;0")=0,"",COUNTIFS($F$20:$F$319,$L330,S$20:S$319,"&gt;0")))</f>
        <v/>
      </c>
      <c r="T330" s="144" t="str">
        <f t="shared" si="8"/>
        <v/>
      </c>
      <c r="U330" s="144" t="str">
        <f t="shared" si="8"/>
        <v/>
      </c>
      <c r="V330" s="144" t="str">
        <f t="shared" si="8"/>
        <v/>
      </c>
      <c r="W330" s="144" t="str">
        <f t="shared" si="8"/>
        <v/>
      </c>
      <c r="X330" s="144" t="str">
        <f>IF($L330="","",IF(COUNTIFS($F$20:$F$319,$L330,X$20:X$319,"&gt;0")=0,"",COUNTIFS($F$20:$F$319,$L330,X$20:X$319,"&gt;0")))</f>
        <v/>
      </c>
      <c r="Y330" s="145" t="str">
        <f t="shared" si="8"/>
        <v/>
      </c>
      <c r="Z330" s="146" t="str">
        <f t="shared" si="8"/>
        <v/>
      </c>
      <c r="AA330" s="144" t="str">
        <f t="shared" si="8"/>
        <v/>
      </c>
      <c r="AB330" s="144" t="str">
        <f t="shared" si="8"/>
        <v/>
      </c>
      <c r="AC330" s="144" t="str">
        <f t="shared" si="8"/>
        <v/>
      </c>
      <c r="AD330" s="144" t="str">
        <f t="shared" si="8"/>
        <v/>
      </c>
      <c r="AE330" s="144" t="str">
        <f t="shared" si="8"/>
        <v/>
      </c>
      <c r="AF330" s="145" t="str">
        <f t="shared" si="8"/>
        <v/>
      </c>
      <c r="AG330" s="146" t="str">
        <f t="shared" si="8"/>
        <v/>
      </c>
      <c r="AH330" s="144" t="str">
        <f t="shared" si="8"/>
        <v/>
      </c>
      <c r="AI330" s="144" t="str">
        <f t="shared" si="8"/>
        <v/>
      </c>
      <c r="AJ330" s="144" t="str">
        <f t="shared" si="8"/>
        <v/>
      </c>
      <c r="AK330" s="144" t="str">
        <f t="shared" si="8"/>
        <v/>
      </c>
      <c r="AL330" s="144" t="str">
        <f t="shared" si="8"/>
        <v/>
      </c>
      <c r="AM330" s="145" t="str">
        <f t="shared" si="8"/>
        <v/>
      </c>
      <c r="AN330" s="146" t="str">
        <f t="shared" si="8"/>
        <v/>
      </c>
      <c r="AO330" s="144" t="str">
        <f t="shared" si="8"/>
        <v/>
      </c>
      <c r="AP330" s="144" t="str">
        <f t="shared" si="8"/>
        <v/>
      </c>
      <c r="AQ330" s="144" t="str">
        <f t="shared" si="8"/>
        <v/>
      </c>
      <c r="AR330" s="144" t="str">
        <f t="shared" si="8"/>
        <v/>
      </c>
      <c r="AS330" s="144" t="str">
        <f t="shared" si="8"/>
        <v/>
      </c>
      <c r="AT330" s="145" t="str">
        <f t="shared" si="8"/>
        <v/>
      </c>
      <c r="AU330" s="146" t="str">
        <f t="shared" si="8"/>
        <v/>
      </c>
      <c r="AV330" s="144" t="str">
        <f t="shared" si="8"/>
        <v/>
      </c>
      <c r="AW330" s="145" t="str">
        <f t="shared" si="8"/>
        <v/>
      </c>
      <c r="AX330" s="635"/>
      <c r="AY330" s="635"/>
      <c r="AZ330" s="635"/>
      <c r="BA330" s="636"/>
      <c r="BB330" s="619"/>
      <c r="BC330" s="620"/>
      <c r="BD330" s="620"/>
      <c r="BE330" s="620"/>
      <c r="BF330" s="621"/>
    </row>
    <row r="331" spans="1:73" ht="13.5" customHeight="1" x14ac:dyDescent="0.15">
      <c r="C331" s="247"/>
      <c r="D331" s="247"/>
      <c r="E331" s="247"/>
      <c r="F331" s="247"/>
      <c r="G331" s="248"/>
      <c r="H331" s="249"/>
      <c r="AF331" s="250"/>
    </row>
    <row r="332" spans="1:73" ht="11.45" customHeight="1" x14ac:dyDescent="0.15">
      <c r="A332" s="251"/>
      <c r="B332" s="251"/>
      <c r="C332" s="251"/>
      <c r="D332" s="251"/>
      <c r="E332" s="251"/>
      <c r="F332" s="251"/>
      <c r="G332" s="251"/>
      <c r="H332" s="252"/>
      <c r="I332" s="252"/>
      <c r="J332" s="252"/>
      <c r="K332" s="252"/>
      <c r="L332" s="252"/>
      <c r="M332" s="252"/>
      <c r="N332" s="252"/>
      <c r="O332" s="252"/>
      <c r="P332" s="252"/>
      <c r="Q332" s="252"/>
      <c r="R332" s="252"/>
      <c r="S332" s="252"/>
      <c r="T332" s="252"/>
      <c r="U332" s="252"/>
      <c r="V332" s="252"/>
      <c r="W332" s="252"/>
      <c r="X332" s="252"/>
      <c r="Y332" s="252"/>
      <c r="Z332" s="252"/>
      <c r="AA332" s="252"/>
      <c r="AB332" s="252"/>
      <c r="AC332" s="252"/>
      <c r="AD332" s="252"/>
      <c r="AE332" s="252"/>
      <c r="AF332" s="252"/>
      <c r="AG332" s="252"/>
      <c r="AH332" s="252"/>
      <c r="AI332" s="252"/>
      <c r="AJ332" s="252"/>
      <c r="AK332" s="252"/>
      <c r="AL332" s="252"/>
      <c r="AM332" s="252"/>
      <c r="AN332" s="252"/>
      <c r="AO332" s="252"/>
      <c r="AP332" s="252"/>
      <c r="AQ332" s="252"/>
      <c r="AR332" s="253"/>
      <c r="AS332" s="253"/>
      <c r="AT332" s="253"/>
      <c r="AU332" s="253"/>
      <c r="AV332" s="253"/>
      <c r="AW332" s="253"/>
      <c r="AX332" s="253"/>
      <c r="AY332" s="253"/>
      <c r="AZ332" s="253"/>
      <c r="BA332" s="253"/>
    </row>
    <row r="333" spans="1:73" ht="20.25" customHeight="1" x14ac:dyDescent="0.2">
      <c r="A333" s="254"/>
      <c r="B333" s="254"/>
      <c r="C333" s="251"/>
      <c r="D333" s="251"/>
      <c r="E333" s="251"/>
      <c r="F333" s="251"/>
      <c r="G333" s="254"/>
      <c r="H333" s="254"/>
      <c r="I333" s="254"/>
      <c r="J333" s="254"/>
      <c r="K333" s="254"/>
      <c r="L333" s="254"/>
      <c r="M333" s="254"/>
      <c r="N333" s="254"/>
      <c r="O333" s="254"/>
      <c r="P333" s="254"/>
      <c r="Q333" s="254"/>
      <c r="R333" s="254"/>
      <c r="S333" s="254"/>
      <c r="T333" s="254"/>
      <c r="U333" s="254"/>
      <c r="V333" s="254"/>
      <c r="W333" s="254"/>
      <c r="X333" s="254"/>
      <c r="Y333" s="254"/>
      <c r="Z333" s="254"/>
      <c r="AA333" s="254"/>
      <c r="AB333" s="254"/>
      <c r="AC333" s="254"/>
      <c r="AD333" s="254"/>
      <c r="AE333" s="254"/>
      <c r="AF333" s="254"/>
      <c r="AG333" s="254"/>
      <c r="AH333" s="254"/>
      <c r="AI333" s="254"/>
      <c r="AJ333" s="254"/>
      <c r="AK333" s="254"/>
      <c r="AL333" s="254"/>
      <c r="AM333" s="254"/>
      <c r="AN333" s="254"/>
      <c r="AO333" s="254"/>
      <c r="AP333" s="254"/>
      <c r="AQ333" s="254"/>
      <c r="AR333" s="255"/>
      <c r="AS333" s="255"/>
      <c r="AT333" s="255"/>
      <c r="AU333" s="255"/>
      <c r="AV333" s="255"/>
      <c r="BN333" s="256"/>
      <c r="BO333" s="257"/>
      <c r="BP333" s="256"/>
      <c r="BQ333" s="256"/>
      <c r="BR333" s="256"/>
      <c r="BS333" s="258"/>
      <c r="BT333" s="259"/>
      <c r="BU333" s="259"/>
    </row>
    <row r="334" spans="1:73" ht="20.25" customHeight="1" x14ac:dyDescent="0.15">
      <c r="A334" s="251"/>
      <c r="B334" s="251"/>
      <c r="C334" s="260"/>
      <c r="D334" s="260"/>
      <c r="E334" s="260"/>
      <c r="F334" s="260"/>
      <c r="G334" s="260"/>
      <c r="H334" s="261"/>
      <c r="I334" s="261"/>
      <c r="J334" s="251"/>
      <c r="K334" s="251"/>
      <c r="L334" s="251"/>
      <c r="M334" s="251"/>
      <c r="N334" s="251"/>
      <c r="O334" s="251"/>
      <c r="P334" s="251"/>
      <c r="Q334" s="251"/>
      <c r="R334" s="251"/>
      <c r="S334" s="251"/>
      <c r="T334" s="251"/>
      <c r="U334" s="251"/>
      <c r="V334" s="251"/>
      <c r="W334" s="251"/>
      <c r="X334" s="251"/>
      <c r="Y334" s="251"/>
      <c r="Z334" s="251"/>
      <c r="AA334" s="251"/>
      <c r="AB334" s="251"/>
      <c r="AC334" s="251"/>
      <c r="AD334" s="251"/>
      <c r="AE334" s="251"/>
      <c r="AF334" s="251"/>
      <c r="AG334" s="251"/>
      <c r="AH334" s="251"/>
      <c r="AI334" s="251"/>
      <c r="AJ334" s="251"/>
      <c r="AK334" s="251"/>
      <c r="AL334" s="251"/>
      <c r="AM334" s="251"/>
      <c r="AN334" s="251"/>
      <c r="AO334" s="251"/>
      <c r="AP334" s="251"/>
      <c r="AQ334" s="251"/>
    </row>
    <row r="335" spans="1:73" ht="20.25" customHeight="1" x14ac:dyDescent="0.15">
      <c r="A335" s="251"/>
      <c r="B335" s="251"/>
      <c r="C335" s="260"/>
      <c r="D335" s="260"/>
      <c r="E335" s="260"/>
      <c r="F335" s="260"/>
      <c r="G335" s="260"/>
      <c r="H335" s="261"/>
      <c r="I335" s="261"/>
      <c r="J335" s="251"/>
      <c r="K335" s="251"/>
      <c r="L335" s="251"/>
      <c r="M335" s="251"/>
      <c r="N335" s="251"/>
      <c r="O335" s="251"/>
      <c r="P335" s="251"/>
      <c r="Q335" s="251"/>
      <c r="R335" s="251"/>
      <c r="S335" s="251"/>
      <c r="T335" s="251"/>
      <c r="U335" s="251"/>
      <c r="V335" s="251"/>
      <c r="W335" s="251"/>
      <c r="X335" s="251"/>
      <c r="Y335" s="251"/>
      <c r="Z335" s="251"/>
      <c r="AA335" s="251"/>
      <c r="AB335" s="251"/>
      <c r="AC335" s="251"/>
      <c r="AD335" s="251"/>
      <c r="AE335" s="251"/>
      <c r="AF335" s="251"/>
      <c r="AG335" s="251"/>
      <c r="AH335" s="251"/>
      <c r="AI335" s="251"/>
      <c r="AJ335" s="251"/>
      <c r="AK335" s="251"/>
      <c r="AL335" s="251"/>
      <c r="AM335" s="251"/>
      <c r="AN335" s="251"/>
      <c r="AO335" s="251"/>
      <c r="AP335" s="251"/>
      <c r="AQ335" s="251"/>
    </row>
    <row r="336" spans="1:73" ht="20.25" customHeight="1" x14ac:dyDescent="0.15">
      <c r="A336" s="251"/>
      <c r="B336" s="251"/>
      <c r="C336" s="261"/>
      <c r="D336" s="261"/>
      <c r="E336" s="261"/>
      <c r="F336" s="261"/>
      <c r="G336" s="261"/>
      <c r="H336" s="251"/>
      <c r="I336" s="251"/>
      <c r="J336" s="251"/>
      <c r="K336" s="251"/>
      <c r="L336" s="251"/>
      <c r="M336" s="251"/>
      <c r="N336" s="251"/>
      <c r="O336" s="251"/>
      <c r="P336" s="251"/>
      <c r="Q336" s="251"/>
      <c r="R336" s="251"/>
      <c r="S336" s="251"/>
      <c r="T336" s="251"/>
      <c r="U336" s="251"/>
      <c r="V336" s="251"/>
      <c r="W336" s="251"/>
      <c r="X336" s="251"/>
      <c r="Y336" s="251"/>
      <c r="Z336" s="251"/>
      <c r="AA336" s="251"/>
      <c r="AB336" s="251"/>
      <c r="AC336" s="251"/>
      <c r="AD336" s="251"/>
      <c r="AE336" s="251"/>
      <c r="AF336" s="251"/>
      <c r="AG336" s="251"/>
      <c r="AH336" s="251"/>
      <c r="AI336" s="251"/>
      <c r="AJ336" s="251"/>
      <c r="AK336" s="251"/>
      <c r="AL336" s="251"/>
      <c r="AM336" s="251"/>
      <c r="AN336" s="251"/>
      <c r="AO336" s="251"/>
      <c r="AP336" s="251"/>
      <c r="AQ336" s="251"/>
    </row>
    <row r="337" spans="1:43" ht="20.25" customHeight="1" x14ac:dyDescent="0.15">
      <c r="A337" s="251"/>
      <c r="B337" s="251"/>
      <c r="C337" s="261"/>
      <c r="D337" s="261"/>
      <c r="E337" s="261"/>
      <c r="F337" s="261"/>
      <c r="G337" s="261"/>
      <c r="H337" s="251"/>
      <c r="I337" s="251"/>
      <c r="J337" s="251"/>
      <c r="K337" s="251"/>
      <c r="L337" s="251"/>
      <c r="M337" s="251"/>
      <c r="N337" s="251"/>
      <c r="O337" s="251"/>
      <c r="P337" s="251"/>
      <c r="Q337" s="251"/>
      <c r="R337" s="251"/>
      <c r="S337" s="251"/>
      <c r="T337" s="251"/>
      <c r="U337" s="251"/>
      <c r="V337" s="251"/>
      <c r="W337" s="251"/>
      <c r="X337" s="251"/>
      <c r="Y337" s="251"/>
      <c r="Z337" s="251"/>
      <c r="AA337" s="251"/>
      <c r="AB337" s="251"/>
      <c r="AC337" s="251"/>
      <c r="AD337" s="251"/>
      <c r="AE337" s="251"/>
      <c r="AF337" s="251"/>
      <c r="AG337" s="251"/>
      <c r="AH337" s="251"/>
      <c r="AI337" s="251"/>
      <c r="AJ337" s="251"/>
      <c r="AK337" s="251"/>
      <c r="AL337" s="251"/>
      <c r="AM337" s="251"/>
      <c r="AN337" s="251"/>
      <c r="AO337" s="251"/>
      <c r="AP337" s="251"/>
      <c r="AQ337" s="251"/>
    </row>
    <row r="338" spans="1:43" ht="20.25" customHeight="1" x14ac:dyDescent="0.15">
      <c r="A338" s="251"/>
      <c r="B338" s="251"/>
      <c r="C338" s="261"/>
      <c r="D338" s="261"/>
      <c r="E338" s="261"/>
      <c r="F338" s="261"/>
      <c r="G338" s="261"/>
      <c r="H338" s="251"/>
      <c r="I338" s="251"/>
      <c r="J338" s="251"/>
      <c r="K338" s="251"/>
      <c r="L338" s="251"/>
      <c r="M338" s="251"/>
      <c r="N338" s="251"/>
      <c r="O338" s="251"/>
      <c r="P338" s="251"/>
      <c r="Q338" s="251"/>
      <c r="R338" s="251"/>
      <c r="S338" s="251"/>
      <c r="T338" s="251"/>
      <c r="U338" s="251"/>
      <c r="V338" s="251"/>
      <c r="W338" s="251"/>
      <c r="X338" s="251"/>
      <c r="Y338" s="251"/>
      <c r="Z338" s="251"/>
      <c r="AA338" s="251"/>
      <c r="AB338" s="251"/>
      <c r="AC338" s="251"/>
      <c r="AD338" s="251"/>
      <c r="AE338" s="251"/>
      <c r="AF338" s="251"/>
      <c r="AG338" s="251"/>
      <c r="AH338" s="251"/>
      <c r="AI338" s="251"/>
      <c r="AJ338" s="251"/>
      <c r="AK338" s="251"/>
      <c r="AL338" s="251"/>
      <c r="AM338" s="251"/>
      <c r="AN338" s="251"/>
      <c r="AO338" s="251"/>
      <c r="AP338" s="251"/>
      <c r="AQ338" s="251"/>
    </row>
    <row r="339" spans="1:43" ht="20.25" customHeight="1" x14ac:dyDescent="0.15">
      <c r="C339" s="250"/>
      <c r="D339" s="250"/>
      <c r="E339" s="250"/>
      <c r="F339" s="250"/>
      <c r="G339" s="250"/>
    </row>
  </sheetData>
  <sheetProtection insertColumns="0" deleteRows="0"/>
  <mergeCells count="1547">
    <mergeCell ref="BB4:BE4"/>
    <mergeCell ref="AX6:AY6"/>
    <mergeCell ref="BB6:BC6"/>
    <mergeCell ref="BB9:BD9"/>
    <mergeCell ref="AO11:AQ11"/>
    <mergeCell ref="BB11:BD11"/>
    <mergeCell ref="AP1:BE1"/>
    <mergeCell ref="Z2:AA2"/>
    <mergeCell ref="AC2:AD2"/>
    <mergeCell ref="AG2:AH2"/>
    <mergeCell ref="AP2:BE2"/>
    <mergeCell ref="BB3:BE3"/>
    <mergeCell ref="AX16:AY19"/>
    <mergeCell ref="AZ16:BA19"/>
    <mergeCell ref="BB16:BF19"/>
    <mergeCell ref="S17:Y17"/>
    <mergeCell ref="Z17:AF17"/>
    <mergeCell ref="AG17:AM17"/>
    <mergeCell ref="AN17:AT17"/>
    <mergeCell ref="AU17:AW17"/>
    <mergeCell ref="AU13:AW13"/>
    <mergeCell ref="AY13:BA13"/>
    <mergeCell ref="BC13:BD13"/>
    <mergeCell ref="B16:B19"/>
    <mergeCell ref="C16:E19"/>
    <mergeCell ref="G16:G19"/>
    <mergeCell ref="H16:K19"/>
    <mergeCell ref="L16:O19"/>
    <mergeCell ref="P16:R19"/>
    <mergeCell ref="S16:AW16"/>
    <mergeCell ref="AX23:AY23"/>
    <mergeCell ref="AZ23:BA23"/>
    <mergeCell ref="BB23:BF25"/>
    <mergeCell ref="P24:R24"/>
    <mergeCell ref="AX24:AY24"/>
    <mergeCell ref="AZ24:BA24"/>
    <mergeCell ref="P25:R25"/>
    <mergeCell ref="AX25:AY25"/>
    <mergeCell ref="AZ25:BA25"/>
    <mergeCell ref="B23:B25"/>
    <mergeCell ref="C23:E25"/>
    <mergeCell ref="G23:G25"/>
    <mergeCell ref="H23:K25"/>
    <mergeCell ref="L23:O25"/>
    <mergeCell ref="P23:R23"/>
    <mergeCell ref="AX20:AY20"/>
    <mergeCell ref="AZ20:BA20"/>
    <mergeCell ref="BB20:BF22"/>
    <mergeCell ref="P21:R21"/>
    <mergeCell ref="AX21:AY21"/>
    <mergeCell ref="AZ21:BA21"/>
    <mergeCell ref="P22:R22"/>
    <mergeCell ref="AX22:AY22"/>
    <mergeCell ref="AZ22:BA22"/>
    <mergeCell ref="B20:B22"/>
    <mergeCell ref="C20:E22"/>
    <mergeCell ref="G20:G22"/>
    <mergeCell ref="H20:K22"/>
    <mergeCell ref="L20:O22"/>
    <mergeCell ref="P20:R20"/>
    <mergeCell ref="AX29:AY29"/>
    <mergeCell ref="AZ29:BA29"/>
    <mergeCell ref="BB29:BF31"/>
    <mergeCell ref="P30:R30"/>
    <mergeCell ref="AX30:AY30"/>
    <mergeCell ref="AZ30:BA30"/>
    <mergeCell ref="P31:R31"/>
    <mergeCell ref="AX31:AY31"/>
    <mergeCell ref="AZ31:BA31"/>
    <mergeCell ref="B29:B31"/>
    <mergeCell ref="C29:E31"/>
    <mergeCell ref="G29:G31"/>
    <mergeCell ref="H29:K31"/>
    <mergeCell ref="L29:O31"/>
    <mergeCell ref="P29:R29"/>
    <mergeCell ref="AX26:AY26"/>
    <mergeCell ref="AZ26:BA26"/>
    <mergeCell ref="BB26:BF28"/>
    <mergeCell ref="P27:R27"/>
    <mergeCell ref="AX27:AY27"/>
    <mergeCell ref="AZ27:BA27"/>
    <mergeCell ref="P28:R28"/>
    <mergeCell ref="AX28:AY28"/>
    <mergeCell ref="AZ28:BA28"/>
    <mergeCell ref="B26:B28"/>
    <mergeCell ref="C26:E28"/>
    <mergeCell ref="G26:G28"/>
    <mergeCell ref="H26:K28"/>
    <mergeCell ref="L26:O28"/>
    <mergeCell ref="P26:R26"/>
    <mergeCell ref="AX35:AY35"/>
    <mergeCell ref="AZ35:BA35"/>
    <mergeCell ref="BB35:BF37"/>
    <mergeCell ref="P36:R36"/>
    <mergeCell ref="AX36:AY36"/>
    <mergeCell ref="AZ36:BA36"/>
    <mergeCell ref="P37:R37"/>
    <mergeCell ref="AX37:AY37"/>
    <mergeCell ref="AZ37:BA37"/>
    <mergeCell ref="B35:B37"/>
    <mergeCell ref="C35:E37"/>
    <mergeCell ref="G35:G37"/>
    <mergeCell ref="H35:K37"/>
    <mergeCell ref="L35:O37"/>
    <mergeCell ref="P35:R35"/>
    <mergeCell ref="AX32:AY32"/>
    <mergeCell ref="AZ32:BA32"/>
    <mergeCell ref="BB32:BF34"/>
    <mergeCell ref="P33:R33"/>
    <mergeCell ref="AX33:AY33"/>
    <mergeCell ref="AZ33:BA33"/>
    <mergeCell ref="P34:R34"/>
    <mergeCell ref="AX34:AY34"/>
    <mergeCell ref="AZ34:BA34"/>
    <mergeCell ref="B32:B34"/>
    <mergeCell ref="C32:E34"/>
    <mergeCell ref="G32:G34"/>
    <mergeCell ref="H32:K34"/>
    <mergeCell ref="L32:O34"/>
    <mergeCell ref="P32:R32"/>
    <mergeCell ref="AX41:AY41"/>
    <mergeCell ref="AZ41:BA41"/>
    <mergeCell ref="BB41:BF43"/>
    <mergeCell ref="P42:R42"/>
    <mergeCell ref="AX42:AY42"/>
    <mergeCell ref="AZ42:BA42"/>
    <mergeCell ref="P43:R43"/>
    <mergeCell ref="AX43:AY43"/>
    <mergeCell ref="AZ43:BA43"/>
    <mergeCell ref="B41:B43"/>
    <mergeCell ref="C41:E43"/>
    <mergeCell ref="G41:G43"/>
    <mergeCell ref="H41:K43"/>
    <mergeCell ref="L41:O43"/>
    <mergeCell ref="P41:R41"/>
    <mergeCell ref="AX38:AY38"/>
    <mergeCell ref="AZ38:BA38"/>
    <mergeCell ref="BB38:BF40"/>
    <mergeCell ref="P39:R39"/>
    <mergeCell ref="AX39:AY39"/>
    <mergeCell ref="AZ39:BA39"/>
    <mergeCell ref="P40:R40"/>
    <mergeCell ref="AX40:AY40"/>
    <mergeCell ref="AZ40:BA40"/>
    <mergeCell ref="B38:B40"/>
    <mergeCell ref="C38:E40"/>
    <mergeCell ref="G38:G40"/>
    <mergeCell ref="H38:K40"/>
    <mergeCell ref="L38:O40"/>
    <mergeCell ref="P38:R38"/>
    <mergeCell ref="AX47:AY47"/>
    <mergeCell ref="AZ47:BA47"/>
    <mergeCell ref="BB47:BF49"/>
    <mergeCell ref="P48:R48"/>
    <mergeCell ref="AX48:AY48"/>
    <mergeCell ref="AZ48:BA48"/>
    <mergeCell ref="P49:R49"/>
    <mergeCell ref="AX49:AY49"/>
    <mergeCell ref="AZ49:BA49"/>
    <mergeCell ref="B47:B49"/>
    <mergeCell ref="C47:E49"/>
    <mergeCell ref="G47:G49"/>
    <mergeCell ref="H47:K49"/>
    <mergeCell ref="L47:O49"/>
    <mergeCell ref="P47:R47"/>
    <mergeCell ref="AX44:AY44"/>
    <mergeCell ref="AZ44:BA44"/>
    <mergeCell ref="BB44:BF46"/>
    <mergeCell ref="P45:R45"/>
    <mergeCell ref="AX45:AY45"/>
    <mergeCell ref="AZ45:BA45"/>
    <mergeCell ref="P46:R46"/>
    <mergeCell ref="AX46:AY46"/>
    <mergeCell ref="AZ46:BA46"/>
    <mergeCell ref="B44:B46"/>
    <mergeCell ref="C44:E46"/>
    <mergeCell ref="G44:G46"/>
    <mergeCell ref="H44:K46"/>
    <mergeCell ref="L44:O46"/>
    <mergeCell ref="P44:R44"/>
    <mergeCell ref="AX53:AY53"/>
    <mergeCell ref="AZ53:BA53"/>
    <mergeCell ref="BB53:BF55"/>
    <mergeCell ref="P54:R54"/>
    <mergeCell ref="AX54:AY54"/>
    <mergeCell ref="AZ54:BA54"/>
    <mergeCell ref="P55:R55"/>
    <mergeCell ref="AX55:AY55"/>
    <mergeCell ref="AZ55:BA55"/>
    <mergeCell ref="B53:B55"/>
    <mergeCell ref="C53:E55"/>
    <mergeCell ref="G53:G55"/>
    <mergeCell ref="H53:K55"/>
    <mergeCell ref="L53:O55"/>
    <mergeCell ref="P53:R53"/>
    <mergeCell ref="AX50:AY50"/>
    <mergeCell ref="AZ50:BA50"/>
    <mergeCell ref="BB50:BF52"/>
    <mergeCell ref="P51:R51"/>
    <mergeCell ref="AX51:AY51"/>
    <mergeCell ref="AZ51:BA51"/>
    <mergeCell ref="P52:R52"/>
    <mergeCell ref="AX52:AY52"/>
    <mergeCell ref="AZ52:BA52"/>
    <mergeCell ref="B50:B52"/>
    <mergeCell ref="C50:E52"/>
    <mergeCell ref="G50:G52"/>
    <mergeCell ref="H50:K52"/>
    <mergeCell ref="L50:O52"/>
    <mergeCell ref="P50:R50"/>
    <mergeCell ref="AX59:AY59"/>
    <mergeCell ref="AZ59:BA59"/>
    <mergeCell ref="BB59:BF61"/>
    <mergeCell ref="P60:R60"/>
    <mergeCell ref="AX60:AY60"/>
    <mergeCell ref="AZ60:BA60"/>
    <mergeCell ref="P61:R61"/>
    <mergeCell ref="AX61:AY61"/>
    <mergeCell ref="AZ61:BA61"/>
    <mergeCell ref="B59:B61"/>
    <mergeCell ref="C59:E61"/>
    <mergeCell ref="G59:G61"/>
    <mergeCell ref="H59:K61"/>
    <mergeCell ref="L59:O61"/>
    <mergeCell ref="P59:R59"/>
    <mergeCell ref="AX56:AY56"/>
    <mergeCell ref="AZ56:BA56"/>
    <mergeCell ref="BB56:BF58"/>
    <mergeCell ref="P57:R57"/>
    <mergeCell ref="AX57:AY57"/>
    <mergeCell ref="AZ57:BA57"/>
    <mergeCell ref="P58:R58"/>
    <mergeCell ref="AX58:AY58"/>
    <mergeCell ref="AZ58:BA58"/>
    <mergeCell ref="B56:B58"/>
    <mergeCell ref="C56:E58"/>
    <mergeCell ref="G56:G58"/>
    <mergeCell ref="H56:K58"/>
    <mergeCell ref="L56:O58"/>
    <mergeCell ref="P56:R56"/>
    <mergeCell ref="AX65:AY65"/>
    <mergeCell ref="AZ65:BA65"/>
    <mergeCell ref="BB65:BF67"/>
    <mergeCell ref="P66:R66"/>
    <mergeCell ref="AX66:AY66"/>
    <mergeCell ref="AZ66:BA66"/>
    <mergeCell ref="P67:R67"/>
    <mergeCell ref="AX67:AY67"/>
    <mergeCell ref="AZ67:BA67"/>
    <mergeCell ref="B65:B67"/>
    <mergeCell ref="C65:E67"/>
    <mergeCell ref="G65:G67"/>
    <mergeCell ref="H65:K67"/>
    <mergeCell ref="L65:O67"/>
    <mergeCell ref="P65:R65"/>
    <mergeCell ref="AX62:AY62"/>
    <mergeCell ref="AZ62:BA62"/>
    <mergeCell ref="BB62:BF64"/>
    <mergeCell ref="P63:R63"/>
    <mergeCell ref="AX63:AY63"/>
    <mergeCell ref="AZ63:BA63"/>
    <mergeCell ref="P64:R64"/>
    <mergeCell ref="AX64:AY64"/>
    <mergeCell ref="AZ64:BA64"/>
    <mergeCell ref="B62:B64"/>
    <mergeCell ref="C62:E64"/>
    <mergeCell ref="G62:G64"/>
    <mergeCell ref="H62:K64"/>
    <mergeCell ref="L62:O64"/>
    <mergeCell ref="P62:R62"/>
    <mergeCell ref="AX71:AY71"/>
    <mergeCell ref="AZ71:BA71"/>
    <mergeCell ref="BB71:BF73"/>
    <mergeCell ref="P72:R72"/>
    <mergeCell ref="AX72:AY72"/>
    <mergeCell ref="AZ72:BA72"/>
    <mergeCell ref="P73:R73"/>
    <mergeCell ref="AX73:AY73"/>
    <mergeCell ref="AZ73:BA73"/>
    <mergeCell ref="B71:B73"/>
    <mergeCell ref="C71:E73"/>
    <mergeCell ref="G71:G73"/>
    <mergeCell ref="H71:K73"/>
    <mergeCell ref="L71:O73"/>
    <mergeCell ref="P71:R71"/>
    <mergeCell ref="AX68:AY68"/>
    <mergeCell ref="AZ68:BA68"/>
    <mergeCell ref="BB68:BF70"/>
    <mergeCell ref="P69:R69"/>
    <mergeCell ref="AX69:AY69"/>
    <mergeCell ref="AZ69:BA69"/>
    <mergeCell ref="P70:R70"/>
    <mergeCell ref="AX70:AY70"/>
    <mergeCell ref="AZ70:BA70"/>
    <mergeCell ref="B68:B70"/>
    <mergeCell ref="C68:E70"/>
    <mergeCell ref="G68:G70"/>
    <mergeCell ref="H68:K70"/>
    <mergeCell ref="L68:O70"/>
    <mergeCell ref="P68:R68"/>
    <mergeCell ref="AX77:AY77"/>
    <mergeCell ref="AZ77:BA77"/>
    <mergeCell ref="BB77:BF79"/>
    <mergeCell ref="P78:R78"/>
    <mergeCell ref="AX78:AY78"/>
    <mergeCell ref="AZ78:BA78"/>
    <mergeCell ref="P79:R79"/>
    <mergeCell ref="AX79:AY79"/>
    <mergeCell ref="AZ79:BA79"/>
    <mergeCell ref="B77:B79"/>
    <mergeCell ref="C77:E79"/>
    <mergeCell ref="G77:G79"/>
    <mergeCell ref="H77:K79"/>
    <mergeCell ref="L77:O79"/>
    <mergeCell ref="P77:R77"/>
    <mergeCell ref="AX74:AY74"/>
    <mergeCell ref="AZ74:BA74"/>
    <mergeCell ref="BB74:BF76"/>
    <mergeCell ref="P75:R75"/>
    <mergeCell ref="AX75:AY75"/>
    <mergeCell ref="AZ75:BA75"/>
    <mergeCell ref="P76:R76"/>
    <mergeCell ref="AX76:AY76"/>
    <mergeCell ref="AZ76:BA76"/>
    <mergeCell ref="B74:B76"/>
    <mergeCell ref="C74:E76"/>
    <mergeCell ref="G74:G76"/>
    <mergeCell ref="H74:K76"/>
    <mergeCell ref="L74:O76"/>
    <mergeCell ref="P74:R74"/>
    <mergeCell ref="AX83:AY83"/>
    <mergeCell ref="AZ83:BA83"/>
    <mergeCell ref="BB83:BF85"/>
    <mergeCell ref="P84:R84"/>
    <mergeCell ref="AX84:AY84"/>
    <mergeCell ref="AZ84:BA84"/>
    <mergeCell ref="P85:R85"/>
    <mergeCell ref="AX85:AY85"/>
    <mergeCell ref="AZ85:BA85"/>
    <mergeCell ref="B83:B85"/>
    <mergeCell ref="C83:E85"/>
    <mergeCell ref="G83:G85"/>
    <mergeCell ref="H83:K85"/>
    <mergeCell ref="L83:O85"/>
    <mergeCell ref="P83:R83"/>
    <mergeCell ref="AX80:AY80"/>
    <mergeCell ref="AZ80:BA80"/>
    <mergeCell ref="BB80:BF82"/>
    <mergeCell ref="P81:R81"/>
    <mergeCell ref="AX81:AY81"/>
    <mergeCell ref="AZ81:BA81"/>
    <mergeCell ref="P82:R82"/>
    <mergeCell ref="AX82:AY82"/>
    <mergeCell ref="AZ82:BA82"/>
    <mergeCell ref="B80:B82"/>
    <mergeCell ref="C80:E82"/>
    <mergeCell ref="G80:G82"/>
    <mergeCell ref="H80:K82"/>
    <mergeCell ref="L80:O82"/>
    <mergeCell ref="P80:R80"/>
    <mergeCell ref="AX89:AY89"/>
    <mergeCell ref="AZ89:BA89"/>
    <mergeCell ref="BB89:BF91"/>
    <mergeCell ref="P90:R90"/>
    <mergeCell ref="AX90:AY90"/>
    <mergeCell ref="AZ90:BA90"/>
    <mergeCell ref="P91:R91"/>
    <mergeCell ref="AX91:AY91"/>
    <mergeCell ref="AZ91:BA91"/>
    <mergeCell ref="B89:B91"/>
    <mergeCell ref="C89:E91"/>
    <mergeCell ref="G89:G91"/>
    <mergeCell ref="H89:K91"/>
    <mergeCell ref="L89:O91"/>
    <mergeCell ref="P89:R89"/>
    <mergeCell ref="AX86:AY86"/>
    <mergeCell ref="AZ86:BA86"/>
    <mergeCell ref="BB86:BF88"/>
    <mergeCell ref="P87:R87"/>
    <mergeCell ref="AX87:AY87"/>
    <mergeCell ref="AZ87:BA87"/>
    <mergeCell ref="P88:R88"/>
    <mergeCell ref="AX88:AY88"/>
    <mergeCell ref="AZ88:BA88"/>
    <mergeCell ref="B86:B88"/>
    <mergeCell ref="C86:E88"/>
    <mergeCell ref="G86:G88"/>
    <mergeCell ref="H86:K88"/>
    <mergeCell ref="L86:O88"/>
    <mergeCell ref="P86:R86"/>
    <mergeCell ref="AX95:AY95"/>
    <mergeCell ref="AZ95:BA95"/>
    <mergeCell ref="BB95:BF97"/>
    <mergeCell ref="P96:R96"/>
    <mergeCell ref="AX96:AY96"/>
    <mergeCell ref="AZ96:BA96"/>
    <mergeCell ref="P97:R97"/>
    <mergeCell ref="AX97:AY97"/>
    <mergeCell ref="AZ97:BA97"/>
    <mergeCell ref="B95:B97"/>
    <mergeCell ref="C95:E97"/>
    <mergeCell ref="G95:G97"/>
    <mergeCell ref="H95:K97"/>
    <mergeCell ref="L95:O97"/>
    <mergeCell ref="P95:R95"/>
    <mergeCell ref="AX92:AY92"/>
    <mergeCell ref="AZ92:BA92"/>
    <mergeCell ref="BB92:BF94"/>
    <mergeCell ref="P93:R93"/>
    <mergeCell ref="AX93:AY93"/>
    <mergeCell ref="AZ93:BA93"/>
    <mergeCell ref="P94:R94"/>
    <mergeCell ref="AX94:AY94"/>
    <mergeCell ref="AZ94:BA94"/>
    <mergeCell ref="B92:B94"/>
    <mergeCell ref="C92:E94"/>
    <mergeCell ref="G92:G94"/>
    <mergeCell ref="H92:K94"/>
    <mergeCell ref="L92:O94"/>
    <mergeCell ref="P92:R92"/>
    <mergeCell ref="AX101:AY101"/>
    <mergeCell ref="AZ101:BA101"/>
    <mergeCell ref="BB101:BF103"/>
    <mergeCell ref="P102:R102"/>
    <mergeCell ref="AX102:AY102"/>
    <mergeCell ref="AZ102:BA102"/>
    <mergeCell ref="P103:R103"/>
    <mergeCell ref="AX103:AY103"/>
    <mergeCell ref="AZ103:BA103"/>
    <mergeCell ref="B101:B103"/>
    <mergeCell ref="C101:E103"/>
    <mergeCell ref="G101:G103"/>
    <mergeCell ref="H101:K103"/>
    <mergeCell ref="L101:O103"/>
    <mergeCell ref="P101:R101"/>
    <mergeCell ref="AX98:AY98"/>
    <mergeCell ref="AZ98:BA98"/>
    <mergeCell ref="BB98:BF100"/>
    <mergeCell ref="P99:R99"/>
    <mergeCell ref="AX99:AY99"/>
    <mergeCell ref="AZ99:BA99"/>
    <mergeCell ref="P100:R100"/>
    <mergeCell ref="AX100:AY100"/>
    <mergeCell ref="AZ100:BA100"/>
    <mergeCell ref="B98:B100"/>
    <mergeCell ref="C98:E100"/>
    <mergeCell ref="G98:G100"/>
    <mergeCell ref="H98:K100"/>
    <mergeCell ref="L98:O100"/>
    <mergeCell ref="P98:R98"/>
    <mergeCell ref="AX107:AY107"/>
    <mergeCell ref="AZ107:BA107"/>
    <mergeCell ref="BB107:BF109"/>
    <mergeCell ref="P108:R108"/>
    <mergeCell ref="AX108:AY108"/>
    <mergeCell ref="AZ108:BA108"/>
    <mergeCell ref="P109:R109"/>
    <mergeCell ref="AX109:AY109"/>
    <mergeCell ref="AZ109:BA109"/>
    <mergeCell ref="B107:B109"/>
    <mergeCell ref="C107:E109"/>
    <mergeCell ref="G107:G109"/>
    <mergeCell ref="H107:K109"/>
    <mergeCell ref="L107:O109"/>
    <mergeCell ref="P107:R107"/>
    <mergeCell ref="AX104:AY104"/>
    <mergeCell ref="AZ104:BA104"/>
    <mergeCell ref="BB104:BF106"/>
    <mergeCell ref="P105:R105"/>
    <mergeCell ref="AX105:AY105"/>
    <mergeCell ref="AZ105:BA105"/>
    <mergeCell ref="P106:R106"/>
    <mergeCell ref="AX106:AY106"/>
    <mergeCell ref="AZ106:BA106"/>
    <mergeCell ref="B104:B106"/>
    <mergeCell ref="C104:E106"/>
    <mergeCell ref="G104:G106"/>
    <mergeCell ref="H104:K106"/>
    <mergeCell ref="L104:O106"/>
    <mergeCell ref="P104:R104"/>
    <mergeCell ref="AX113:AY113"/>
    <mergeCell ref="AZ113:BA113"/>
    <mergeCell ref="BB113:BF115"/>
    <mergeCell ref="P114:R114"/>
    <mergeCell ref="AX114:AY114"/>
    <mergeCell ref="AZ114:BA114"/>
    <mergeCell ref="P115:R115"/>
    <mergeCell ref="AX115:AY115"/>
    <mergeCell ref="AZ115:BA115"/>
    <mergeCell ref="B113:B115"/>
    <mergeCell ref="C113:E115"/>
    <mergeCell ref="G113:G115"/>
    <mergeCell ref="H113:K115"/>
    <mergeCell ref="L113:O115"/>
    <mergeCell ref="P113:R113"/>
    <mergeCell ref="AX110:AY110"/>
    <mergeCell ref="AZ110:BA110"/>
    <mergeCell ref="BB110:BF112"/>
    <mergeCell ref="P111:R111"/>
    <mergeCell ref="AX111:AY111"/>
    <mergeCell ref="AZ111:BA111"/>
    <mergeCell ref="P112:R112"/>
    <mergeCell ref="AX112:AY112"/>
    <mergeCell ref="AZ112:BA112"/>
    <mergeCell ref="B110:B112"/>
    <mergeCell ref="C110:E112"/>
    <mergeCell ref="G110:G112"/>
    <mergeCell ref="H110:K112"/>
    <mergeCell ref="L110:O112"/>
    <mergeCell ref="P110:R110"/>
    <mergeCell ref="AX119:AY119"/>
    <mergeCell ref="AZ119:BA119"/>
    <mergeCell ref="BB119:BF121"/>
    <mergeCell ref="P120:R120"/>
    <mergeCell ref="AX120:AY120"/>
    <mergeCell ref="AZ120:BA120"/>
    <mergeCell ref="P121:R121"/>
    <mergeCell ref="AX121:AY121"/>
    <mergeCell ref="AZ121:BA121"/>
    <mergeCell ref="B119:B121"/>
    <mergeCell ref="C119:E121"/>
    <mergeCell ref="G119:G121"/>
    <mergeCell ref="H119:K121"/>
    <mergeCell ref="L119:O121"/>
    <mergeCell ref="P119:R119"/>
    <mergeCell ref="AX116:AY116"/>
    <mergeCell ref="AZ116:BA116"/>
    <mergeCell ref="BB116:BF118"/>
    <mergeCell ref="P117:R117"/>
    <mergeCell ref="AX117:AY117"/>
    <mergeCell ref="AZ117:BA117"/>
    <mergeCell ref="P118:R118"/>
    <mergeCell ref="AX118:AY118"/>
    <mergeCell ref="AZ118:BA118"/>
    <mergeCell ref="B116:B118"/>
    <mergeCell ref="C116:E118"/>
    <mergeCell ref="G116:G118"/>
    <mergeCell ref="H116:K118"/>
    <mergeCell ref="L116:O118"/>
    <mergeCell ref="P116:R116"/>
    <mergeCell ref="AX125:AY125"/>
    <mergeCell ref="AZ125:BA125"/>
    <mergeCell ref="BB125:BF127"/>
    <mergeCell ref="P126:R126"/>
    <mergeCell ref="AX126:AY126"/>
    <mergeCell ref="AZ126:BA126"/>
    <mergeCell ref="P127:R127"/>
    <mergeCell ref="AX127:AY127"/>
    <mergeCell ref="AZ127:BA127"/>
    <mergeCell ref="B125:B127"/>
    <mergeCell ref="C125:E127"/>
    <mergeCell ref="G125:G127"/>
    <mergeCell ref="H125:K127"/>
    <mergeCell ref="L125:O127"/>
    <mergeCell ref="P125:R125"/>
    <mergeCell ref="AX122:AY122"/>
    <mergeCell ref="AZ122:BA122"/>
    <mergeCell ref="BB122:BF124"/>
    <mergeCell ref="P123:R123"/>
    <mergeCell ref="AX123:AY123"/>
    <mergeCell ref="AZ123:BA123"/>
    <mergeCell ref="P124:R124"/>
    <mergeCell ref="AX124:AY124"/>
    <mergeCell ref="AZ124:BA124"/>
    <mergeCell ref="B122:B124"/>
    <mergeCell ref="C122:E124"/>
    <mergeCell ref="G122:G124"/>
    <mergeCell ref="H122:K124"/>
    <mergeCell ref="L122:O124"/>
    <mergeCell ref="P122:R122"/>
    <mergeCell ref="AX131:AY131"/>
    <mergeCell ref="AZ131:BA131"/>
    <mergeCell ref="BB131:BF133"/>
    <mergeCell ref="P132:R132"/>
    <mergeCell ref="AX132:AY132"/>
    <mergeCell ref="AZ132:BA132"/>
    <mergeCell ref="P133:R133"/>
    <mergeCell ref="AX133:AY133"/>
    <mergeCell ref="AZ133:BA133"/>
    <mergeCell ref="B131:B133"/>
    <mergeCell ref="C131:E133"/>
    <mergeCell ref="G131:G133"/>
    <mergeCell ref="H131:K133"/>
    <mergeCell ref="L131:O133"/>
    <mergeCell ref="P131:R131"/>
    <mergeCell ref="AX128:AY128"/>
    <mergeCell ref="AZ128:BA128"/>
    <mergeCell ref="BB128:BF130"/>
    <mergeCell ref="P129:R129"/>
    <mergeCell ref="AX129:AY129"/>
    <mergeCell ref="AZ129:BA129"/>
    <mergeCell ref="P130:R130"/>
    <mergeCell ref="AX130:AY130"/>
    <mergeCell ref="AZ130:BA130"/>
    <mergeCell ref="B128:B130"/>
    <mergeCell ref="C128:E130"/>
    <mergeCell ref="G128:G130"/>
    <mergeCell ref="H128:K130"/>
    <mergeCell ref="L128:O130"/>
    <mergeCell ref="P128:R128"/>
    <mergeCell ref="AX137:AY137"/>
    <mergeCell ref="AZ137:BA137"/>
    <mergeCell ref="BB137:BF139"/>
    <mergeCell ref="P138:R138"/>
    <mergeCell ref="AX138:AY138"/>
    <mergeCell ref="AZ138:BA138"/>
    <mergeCell ref="P139:R139"/>
    <mergeCell ref="AX139:AY139"/>
    <mergeCell ref="AZ139:BA139"/>
    <mergeCell ref="B137:B139"/>
    <mergeCell ref="C137:E139"/>
    <mergeCell ref="G137:G139"/>
    <mergeCell ref="H137:K139"/>
    <mergeCell ref="L137:O139"/>
    <mergeCell ref="P137:R137"/>
    <mergeCell ref="AX134:AY134"/>
    <mergeCell ref="AZ134:BA134"/>
    <mergeCell ref="BB134:BF136"/>
    <mergeCell ref="P135:R135"/>
    <mergeCell ref="AX135:AY135"/>
    <mergeCell ref="AZ135:BA135"/>
    <mergeCell ref="P136:R136"/>
    <mergeCell ref="AX136:AY136"/>
    <mergeCell ref="AZ136:BA136"/>
    <mergeCell ref="B134:B136"/>
    <mergeCell ref="C134:E136"/>
    <mergeCell ref="G134:G136"/>
    <mergeCell ref="H134:K136"/>
    <mergeCell ref="L134:O136"/>
    <mergeCell ref="P134:R134"/>
    <mergeCell ref="AX143:AY143"/>
    <mergeCell ref="AZ143:BA143"/>
    <mergeCell ref="BB143:BF145"/>
    <mergeCell ref="P144:R144"/>
    <mergeCell ref="AX144:AY144"/>
    <mergeCell ref="AZ144:BA144"/>
    <mergeCell ref="P145:R145"/>
    <mergeCell ref="AX145:AY145"/>
    <mergeCell ref="AZ145:BA145"/>
    <mergeCell ref="B143:B145"/>
    <mergeCell ref="C143:E145"/>
    <mergeCell ref="G143:G145"/>
    <mergeCell ref="H143:K145"/>
    <mergeCell ref="L143:O145"/>
    <mergeCell ref="P143:R143"/>
    <mergeCell ref="AX140:AY140"/>
    <mergeCell ref="AZ140:BA140"/>
    <mergeCell ref="BB140:BF142"/>
    <mergeCell ref="P141:R141"/>
    <mergeCell ref="AX141:AY141"/>
    <mergeCell ref="AZ141:BA141"/>
    <mergeCell ref="P142:R142"/>
    <mergeCell ref="AX142:AY142"/>
    <mergeCell ref="AZ142:BA142"/>
    <mergeCell ref="B140:B142"/>
    <mergeCell ref="C140:E142"/>
    <mergeCell ref="G140:G142"/>
    <mergeCell ref="H140:K142"/>
    <mergeCell ref="L140:O142"/>
    <mergeCell ref="P140:R140"/>
    <mergeCell ref="AX149:AY149"/>
    <mergeCell ref="AZ149:BA149"/>
    <mergeCell ref="BB149:BF151"/>
    <mergeCell ref="P150:R150"/>
    <mergeCell ref="AX150:AY150"/>
    <mergeCell ref="AZ150:BA150"/>
    <mergeCell ref="P151:R151"/>
    <mergeCell ref="AX151:AY151"/>
    <mergeCell ref="AZ151:BA151"/>
    <mergeCell ref="B149:B151"/>
    <mergeCell ref="C149:E151"/>
    <mergeCell ref="G149:G151"/>
    <mergeCell ref="H149:K151"/>
    <mergeCell ref="L149:O151"/>
    <mergeCell ref="P149:R149"/>
    <mergeCell ref="AX146:AY146"/>
    <mergeCell ref="AZ146:BA146"/>
    <mergeCell ref="BB146:BF148"/>
    <mergeCell ref="P147:R147"/>
    <mergeCell ref="AX147:AY147"/>
    <mergeCell ref="AZ147:BA147"/>
    <mergeCell ref="P148:R148"/>
    <mergeCell ref="AX148:AY148"/>
    <mergeCell ref="AZ148:BA148"/>
    <mergeCell ref="B146:B148"/>
    <mergeCell ref="C146:E148"/>
    <mergeCell ref="G146:G148"/>
    <mergeCell ref="H146:K148"/>
    <mergeCell ref="L146:O148"/>
    <mergeCell ref="P146:R146"/>
    <mergeCell ref="AX155:AY155"/>
    <mergeCell ref="AZ155:BA155"/>
    <mergeCell ref="BB155:BF157"/>
    <mergeCell ref="P156:R156"/>
    <mergeCell ref="AX156:AY156"/>
    <mergeCell ref="AZ156:BA156"/>
    <mergeCell ref="P157:R157"/>
    <mergeCell ref="AX157:AY157"/>
    <mergeCell ref="AZ157:BA157"/>
    <mergeCell ref="B155:B157"/>
    <mergeCell ref="C155:E157"/>
    <mergeCell ref="G155:G157"/>
    <mergeCell ref="H155:K157"/>
    <mergeCell ref="L155:O157"/>
    <mergeCell ref="P155:R155"/>
    <mergeCell ref="AX152:AY152"/>
    <mergeCell ref="AZ152:BA152"/>
    <mergeCell ref="BB152:BF154"/>
    <mergeCell ref="P153:R153"/>
    <mergeCell ref="AX153:AY153"/>
    <mergeCell ref="AZ153:BA153"/>
    <mergeCell ref="P154:R154"/>
    <mergeCell ref="AX154:AY154"/>
    <mergeCell ref="AZ154:BA154"/>
    <mergeCell ref="B152:B154"/>
    <mergeCell ref="C152:E154"/>
    <mergeCell ref="G152:G154"/>
    <mergeCell ref="H152:K154"/>
    <mergeCell ref="L152:O154"/>
    <mergeCell ref="P152:R152"/>
    <mergeCell ref="AX161:AY161"/>
    <mergeCell ref="AZ161:BA161"/>
    <mergeCell ref="BB161:BF163"/>
    <mergeCell ref="P162:R162"/>
    <mergeCell ref="AX162:AY162"/>
    <mergeCell ref="AZ162:BA162"/>
    <mergeCell ref="P163:R163"/>
    <mergeCell ref="AX163:AY163"/>
    <mergeCell ref="AZ163:BA163"/>
    <mergeCell ref="B161:B163"/>
    <mergeCell ref="C161:E163"/>
    <mergeCell ref="G161:G163"/>
    <mergeCell ref="H161:K163"/>
    <mergeCell ref="L161:O163"/>
    <mergeCell ref="P161:R161"/>
    <mergeCell ref="AX158:AY158"/>
    <mergeCell ref="AZ158:BA158"/>
    <mergeCell ref="BB158:BF160"/>
    <mergeCell ref="P159:R159"/>
    <mergeCell ref="AX159:AY159"/>
    <mergeCell ref="AZ159:BA159"/>
    <mergeCell ref="P160:R160"/>
    <mergeCell ref="AX160:AY160"/>
    <mergeCell ref="AZ160:BA160"/>
    <mergeCell ref="B158:B160"/>
    <mergeCell ref="C158:E160"/>
    <mergeCell ref="G158:G160"/>
    <mergeCell ref="H158:K160"/>
    <mergeCell ref="L158:O160"/>
    <mergeCell ref="P158:R158"/>
    <mergeCell ref="AX167:AY167"/>
    <mergeCell ref="AZ167:BA167"/>
    <mergeCell ref="BB167:BF169"/>
    <mergeCell ref="P168:R168"/>
    <mergeCell ref="AX168:AY168"/>
    <mergeCell ref="AZ168:BA168"/>
    <mergeCell ref="P169:R169"/>
    <mergeCell ref="AX169:AY169"/>
    <mergeCell ref="AZ169:BA169"/>
    <mergeCell ref="B167:B169"/>
    <mergeCell ref="C167:E169"/>
    <mergeCell ref="G167:G169"/>
    <mergeCell ref="H167:K169"/>
    <mergeCell ref="L167:O169"/>
    <mergeCell ref="P167:R167"/>
    <mergeCell ref="AX164:AY164"/>
    <mergeCell ref="AZ164:BA164"/>
    <mergeCell ref="BB164:BF166"/>
    <mergeCell ref="P165:R165"/>
    <mergeCell ref="AX165:AY165"/>
    <mergeCell ref="AZ165:BA165"/>
    <mergeCell ref="P166:R166"/>
    <mergeCell ref="AX166:AY166"/>
    <mergeCell ref="AZ166:BA166"/>
    <mergeCell ref="B164:B166"/>
    <mergeCell ref="C164:E166"/>
    <mergeCell ref="G164:G166"/>
    <mergeCell ref="H164:K166"/>
    <mergeCell ref="L164:O166"/>
    <mergeCell ref="P164:R164"/>
    <mergeCell ref="AX173:AY173"/>
    <mergeCell ref="AZ173:BA173"/>
    <mergeCell ref="BB173:BF175"/>
    <mergeCell ref="P174:R174"/>
    <mergeCell ref="AX174:AY174"/>
    <mergeCell ref="AZ174:BA174"/>
    <mergeCell ref="P175:R175"/>
    <mergeCell ref="AX175:AY175"/>
    <mergeCell ref="AZ175:BA175"/>
    <mergeCell ref="B173:B175"/>
    <mergeCell ref="C173:E175"/>
    <mergeCell ref="G173:G175"/>
    <mergeCell ref="H173:K175"/>
    <mergeCell ref="L173:O175"/>
    <mergeCell ref="P173:R173"/>
    <mergeCell ref="AX170:AY170"/>
    <mergeCell ref="AZ170:BA170"/>
    <mergeCell ref="BB170:BF172"/>
    <mergeCell ref="P171:R171"/>
    <mergeCell ref="AX171:AY171"/>
    <mergeCell ref="AZ171:BA171"/>
    <mergeCell ref="P172:R172"/>
    <mergeCell ref="AX172:AY172"/>
    <mergeCell ref="AZ172:BA172"/>
    <mergeCell ref="B170:B172"/>
    <mergeCell ref="C170:E172"/>
    <mergeCell ref="G170:G172"/>
    <mergeCell ref="H170:K172"/>
    <mergeCell ref="L170:O172"/>
    <mergeCell ref="P170:R170"/>
    <mergeCell ref="AX179:AY179"/>
    <mergeCell ref="AZ179:BA179"/>
    <mergeCell ref="BB179:BF181"/>
    <mergeCell ref="P180:R180"/>
    <mergeCell ref="AX180:AY180"/>
    <mergeCell ref="AZ180:BA180"/>
    <mergeCell ref="P181:R181"/>
    <mergeCell ref="AX181:AY181"/>
    <mergeCell ref="AZ181:BA181"/>
    <mergeCell ref="B179:B181"/>
    <mergeCell ref="C179:E181"/>
    <mergeCell ref="G179:G181"/>
    <mergeCell ref="H179:K181"/>
    <mergeCell ref="L179:O181"/>
    <mergeCell ref="P179:R179"/>
    <mergeCell ref="AX176:AY176"/>
    <mergeCell ref="AZ176:BA176"/>
    <mergeCell ref="BB176:BF178"/>
    <mergeCell ref="P177:R177"/>
    <mergeCell ref="AX177:AY177"/>
    <mergeCell ref="AZ177:BA177"/>
    <mergeCell ref="P178:R178"/>
    <mergeCell ref="AX178:AY178"/>
    <mergeCell ref="AZ178:BA178"/>
    <mergeCell ref="B176:B178"/>
    <mergeCell ref="C176:E178"/>
    <mergeCell ref="G176:G178"/>
    <mergeCell ref="H176:K178"/>
    <mergeCell ref="L176:O178"/>
    <mergeCell ref="P176:R176"/>
    <mergeCell ref="AX185:AY185"/>
    <mergeCell ref="AZ185:BA185"/>
    <mergeCell ref="BB185:BF187"/>
    <mergeCell ref="P186:R186"/>
    <mergeCell ref="AX186:AY186"/>
    <mergeCell ref="AZ186:BA186"/>
    <mergeCell ref="P187:R187"/>
    <mergeCell ref="AX187:AY187"/>
    <mergeCell ref="AZ187:BA187"/>
    <mergeCell ref="B185:B187"/>
    <mergeCell ref="C185:E187"/>
    <mergeCell ref="G185:G187"/>
    <mergeCell ref="H185:K187"/>
    <mergeCell ref="L185:O187"/>
    <mergeCell ref="P185:R185"/>
    <mergeCell ref="AX182:AY182"/>
    <mergeCell ref="AZ182:BA182"/>
    <mergeCell ref="BB182:BF184"/>
    <mergeCell ref="P183:R183"/>
    <mergeCell ref="AX183:AY183"/>
    <mergeCell ref="AZ183:BA183"/>
    <mergeCell ref="P184:R184"/>
    <mergeCell ref="AX184:AY184"/>
    <mergeCell ref="AZ184:BA184"/>
    <mergeCell ref="B182:B184"/>
    <mergeCell ref="C182:E184"/>
    <mergeCell ref="G182:G184"/>
    <mergeCell ref="H182:K184"/>
    <mergeCell ref="L182:O184"/>
    <mergeCell ref="P182:R182"/>
    <mergeCell ref="AX191:AY191"/>
    <mergeCell ref="AZ191:BA191"/>
    <mergeCell ref="BB191:BF193"/>
    <mergeCell ref="P192:R192"/>
    <mergeCell ref="AX192:AY192"/>
    <mergeCell ref="AZ192:BA192"/>
    <mergeCell ref="P193:R193"/>
    <mergeCell ref="AX193:AY193"/>
    <mergeCell ref="AZ193:BA193"/>
    <mergeCell ref="B191:B193"/>
    <mergeCell ref="C191:E193"/>
    <mergeCell ref="G191:G193"/>
    <mergeCell ref="H191:K193"/>
    <mergeCell ref="L191:O193"/>
    <mergeCell ref="P191:R191"/>
    <mergeCell ref="AX188:AY188"/>
    <mergeCell ref="AZ188:BA188"/>
    <mergeCell ref="BB188:BF190"/>
    <mergeCell ref="P189:R189"/>
    <mergeCell ref="AX189:AY189"/>
    <mergeCell ref="AZ189:BA189"/>
    <mergeCell ref="P190:R190"/>
    <mergeCell ref="AX190:AY190"/>
    <mergeCell ref="AZ190:BA190"/>
    <mergeCell ref="B188:B190"/>
    <mergeCell ref="C188:E190"/>
    <mergeCell ref="G188:G190"/>
    <mergeCell ref="H188:K190"/>
    <mergeCell ref="L188:O190"/>
    <mergeCell ref="P188:R188"/>
    <mergeCell ref="AX197:AY197"/>
    <mergeCell ref="AZ197:BA197"/>
    <mergeCell ref="BB197:BF199"/>
    <mergeCell ref="P198:R198"/>
    <mergeCell ref="AX198:AY198"/>
    <mergeCell ref="AZ198:BA198"/>
    <mergeCell ref="P199:R199"/>
    <mergeCell ref="AX199:AY199"/>
    <mergeCell ref="AZ199:BA199"/>
    <mergeCell ref="B197:B199"/>
    <mergeCell ref="C197:E199"/>
    <mergeCell ref="G197:G199"/>
    <mergeCell ref="H197:K199"/>
    <mergeCell ref="L197:O199"/>
    <mergeCell ref="P197:R197"/>
    <mergeCell ref="AX194:AY194"/>
    <mergeCell ref="AZ194:BA194"/>
    <mergeCell ref="BB194:BF196"/>
    <mergeCell ref="P195:R195"/>
    <mergeCell ref="AX195:AY195"/>
    <mergeCell ref="AZ195:BA195"/>
    <mergeCell ref="P196:R196"/>
    <mergeCell ref="AX196:AY196"/>
    <mergeCell ref="AZ196:BA196"/>
    <mergeCell ref="B194:B196"/>
    <mergeCell ref="C194:E196"/>
    <mergeCell ref="G194:G196"/>
    <mergeCell ref="H194:K196"/>
    <mergeCell ref="L194:O196"/>
    <mergeCell ref="P194:R194"/>
    <mergeCell ref="AX203:AY203"/>
    <mergeCell ref="AZ203:BA203"/>
    <mergeCell ref="BB203:BF205"/>
    <mergeCell ref="P204:R204"/>
    <mergeCell ref="AX204:AY204"/>
    <mergeCell ref="AZ204:BA204"/>
    <mergeCell ref="P205:R205"/>
    <mergeCell ref="AX205:AY205"/>
    <mergeCell ref="AZ205:BA205"/>
    <mergeCell ref="B203:B205"/>
    <mergeCell ref="C203:E205"/>
    <mergeCell ref="G203:G205"/>
    <mergeCell ref="H203:K205"/>
    <mergeCell ref="L203:O205"/>
    <mergeCell ref="P203:R203"/>
    <mergeCell ref="AX200:AY200"/>
    <mergeCell ref="AZ200:BA200"/>
    <mergeCell ref="BB200:BF202"/>
    <mergeCell ref="P201:R201"/>
    <mergeCell ref="AX201:AY201"/>
    <mergeCell ref="AZ201:BA201"/>
    <mergeCell ref="P202:R202"/>
    <mergeCell ref="AX202:AY202"/>
    <mergeCell ref="AZ202:BA202"/>
    <mergeCell ref="B200:B202"/>
    <mergeCell ref="C200:E202"/>
    <mergeCell ref="G200:G202"/>
    <mergeCell ref="H200:K202"/>
    <mergeCell ref="L200:O202"/>
    <mergeCell ref="P200:R200"/>
    <mergeCell ref="AX209:AY209"/>
    <mergeCell ref="AZ209:BA209"/>
    <mergeCell ref="BB209:BF211"/>
    <mergeCell ref="P210:R210"/>
    <mergeCell ref="AX210:AY210"/>
    <mergeCell ref="AZ210:BA210"/>
    <mergeCell ref="P211:R211"/>
    <mergeCell ref="AX211:AY211"/>
    <mergeCell ref="AZ211:BA211"/>
    <mergeCell ref="B209:B211"/>
    <mergeCell ref="C209:E211"/>
    <mergeCell ref="G209:G211"/>
    <mergeCell ref="H209:K211"/>
    <mergeCell ref="L209:O211"/>
    <mergeCell ref="P209:R209"/>
    <mergeCell ref="AX206:AY206"/>
    <mergeCell ref="AZ206:BA206"/>
    <mergeCell ref="BB206:BF208"/>
    <mergeCell ref="P207:R207"/>
    <mergeCell ref="AX207:AY207"/>
    <mergeCell ref="AZ207:BA207"/>
    <mergeCell ref="P208:R208"/>
    <mergeCell ref="AX208:AY208"/>
    <mergeCell ref="AZ208:BA208"/>
    <mergeCell ref="B206:B208"/>
    <mergeCell ref="C206:E208"/>
    <mergeCell ref="G206:G208"/>
    <mergeCell ref="H206:K208"/>
    <mergeCell ref="L206:O208"/>
    <mergeCell ref="P206:R206"/>
    <mergeCell ref="AX215:AY215"/>
    <mergeCell ref="AZ215:BA215"/>
    <mergeCell ref="BB215:BF217"/>
    <mergeCell ref="P216:R216"/>
    <mergeCell ref="AX216:AY216"/>
    <mergeCell ref="AZ216:BA216"/>
    <mergeCell ref="P217:R217"/>
    <mergeCell ref="AX217:AY217"/>
    <mergeCell ref="AZ217:BA217"/>
    <mergeCell ref="B215:B217"/>
    <mergeCell ref="C215:E217"/>
    <mergeCell ref="G215:G217"/>
    <mergeCell ref="H215:K217"/>
    <mergeCell ref="L215:O217"/>
    <mergeCell ref="P215:R215"/>
    <mergeCell ref="AX212:AY212"/>
    <mergeCell ref="AZ212:BA212"/>
    <mergeCell ref="BB212:BF214"/>
    <mergeCell ref="P213:R213"/>
    <mergeCell ref="AX213:AY213"/>
    <mergeCell ref="AZ213:BA213"/>
    <mergeCell ref="P214:R214"/>
    <mergeCell ref="AX214:AY214"/>
    <mergeCell ref="AZ214:BA214"/>
    <mergeCell ref="B212:B214"/>
    <mergeCell ref="C212:E214"/>
    <mergeCell ref="G212:G214"/>
    <mergeCell ref="H212:K214"/>
    <mergeCell ref="L212:O214"/>
    <mergeCell ref="P212:R212"/>
    <mergeCell ref="AX221:AY221"/>
    <mergeCell ref="AZ221:BA221"/>
    <mergeCell ref="BB221:BF223"/>
    <mergeCell ref="P222:R222"/>
    <mergeCell ref="AX222:AY222"/>
    <mergeCell ref="AZ222:BA222"/>
    <mergeCell ref="P223:R223"/>
    <mergeCell ref="AX223:AY223"/>
    <mergeCell ref="AZ223:BA223"/>
    <mergeCell ref="B221:B223"/>
    <mergeCell ref="C221:E223"/>
    <mergeCell ref="G221:G223"/>
    <mergeCell ref="H221:K223"/>
    <mergeCell ref="L221:O223"/>
    <mergeCell ref="P221:R221"/>
    <mergeCell ref="AX218:AY218"/>
    <mergeCell ref="AZ218:BA218"/>
    <mergeCell ref="BB218:BF220"/>
    <mergeCell ref="P219:R219"/>
    <mergeCell ref="AX219:AY219"/>
    <mergeCell ref="AZ219:BA219"/>
    <mergeCell ref="P220:R220"/>
    <mergeCell ref="AX220:AY220"/>
    <mergeCell ref="AZ220:BA220"/>
    <mergeCell ref="B218:B220"/>
    <mergeCell ref="C218:E220"/>
    <mergeCell ref="G218:G220"/>
    <mergeCell ref="H218:K220"/>
    <mergeCell ref="L218:O220"/>
    <mergeCell ref="P218:R218"/>
    <mergeCell ref="AX227:AY227"/>
    <mergeCell ref="AZ227:BA227"/>
    <mergeCell ref="BB227:BF229"/>
    <mergeCell ref="P228:R228"/>
    <mergeCell ref="AX228:AY228"/>
    <mergeCell ref="AZ228:BA228"/>
    <mergeCell ref="P229:R229"/>
    <mergeCell ref="AX229:AY229"/>
    <mergeCell ref="AZ229:BA229"/>
    <mergeCell ref="B227:B229"/>
    <mergeCell ref="C227:E229"/>
    <mergeCell ref="G227:G229"/>
    <mergeCell ref="H227:K229"/>
    <mergeCell ref="L227:O229"/>
    <mergeCell ref="P227:R227"/>
    <mergeCell ref="AX224:AY224"/>
    <mergeCell ref="AZ224:BA224"/>
    <mergeCell ref="BB224:BF226"/>
    <mergeCell ref="P225:R225"/>
    <mergeCell ref="AX225:AY225"/>
    <mergeCell ref="AZ225:BA225"/>
    <mergeCell ref="P226:R226"/>
    <mergeCell ref="AX226:AY226"/>
    <mergeCell ref="AZ226:BA226"/>
    <mergeCell ref="B224:B226"/>
    <mergeCell ref="C224:E226"/>
    <mergeCell ref="G224:G226"/>
    <mergeCell ref="H224:K226"/>
    <mergeCell ref="L224:O226"/>
    <mergeCell ref="P224:R224"/>
    <mergeCell ref="AX233:AY233"/>
    <mergeCell ref="AZ233:BA233"/>
    <mergeCell ref="BB233:BF235"/>
    <mergeCell ref="P234:R234"/>
    <mergeCell ref="AX234:AY234"/>
    <mergeCell ref="AZ234:BA234"/>
    <mergeCell ref="P235:R235"/>
    <mergeCell ref="AX235:AY235"/>
    <mergeCell ref="AZ235:BA235"/>
    <mergeCell ref="B233:B235"/>
    <mergeCell ref="C233:E235"/>
    <mergeCell ref="G233:G235"/>
    <mergeCell ref="H233:K235"/>
    <mergeCell ref="L233:O235"/>
    <mergeCell ref="P233:R233"/>
    <mergeCell ref="AX230:AY230"/>
    <mergeCell ref="AZ230:BA230"/>
    <mergeCell ref="BB230:BF232"/>
    <mergeCell ref="P231:R231"/>
    <mergeCell ref="AX231:AY231"/>
    <mergeCell ref="AZ231:BA231"/>
    <mergeCell ref="P232:R232"/>
    <mergeCell ref="AX232:AY232"/>
    <mergeCell ref="AZ232:BA232"/>
    <mergeCell ref="B230:B232"/>
    <mergeCell ref="C230:E232"/>
    <mergeCell ref="G230:G232"/>
    <mergeCell ref="H230:K232"/>
    <mergeCell ref="L230:O232"/>
    <mergeCell ref="P230:R230"/>
    <mergeCell ref="AX239:AY239"/>
    <mergeCell ref="AZ239:BA239"/>
    <mergeCell ref="BB239:BF241"/>
    <mergeCell ref="P240:R240"/>
    <mergeCell ref="AX240:AY240"/>
    <mergeCell ref="AZ240:BA240"/>
    <mergeCell ref="P241:R241"/>
    <mergeCell ref="AX241:AY241"/>
    <mergeCell ref="AZ241:BA241"/>
    <mergeCell ref="B239:B241"/>
    <mergeCell ref="C239:E241"/>
    <mergeCell ref="G239:G241"/>
    <mergeCell ref="H239:K241"/>
    <mergeCell ref="L239:O241"/>
    <mergeCell ref="P239:R239"/>
    <mergeCell ref="AX236:AY236"/>
    <mergeCell ref="AZ236:BA236"/>
    <mergeCell ref="BB236:BF238"/>
    <mergeCell ref="P237:R237"/>
    <mergeCell ref="AX237:AY237"/>
    <mergeCell ref="AZ237:BA237"/>
    <mergeCell ref="P238:R238"/>
    <mergeCell ref="AX238:AY238"/>
    <mergeCell ref="AZ238:BA238"/>
    <mergeCell ref="B236:B238"/>
    <mergeCell ref="C236:E238"/>
    <mergeCell ref="G236:G238"/>
    <mergeCell ref="H236:K238"/>
    <mergeCell ref="L236:O238"/>
    <mergeCell ref="P236:R236"/>
    <mergeCell ref="AX245:AY245"/>
    <mergeCell ref="AZ245:BA245"/>
    <mergeCell ref="BB245:BF247"/>
    <mergeCell ref="P246:R246"/>
    <mergeCell ref="AX246:AY246"/>
    <mergeCell ref="AZ246:BA246"/>
    <mergeCell ref="P247:R247"/>
    <mergeCell ref="AX247:AY247"/>
    <mergeCell ref="AZ247:BA247"/>
    <mergeCell ref="B245:B247"/>
    <mergeCell ref="C245:E247"/>
    <mergeCell ref="G245:G247"/>
    <mergeCell ref="H245:K247"/>
    <mergeCell ref="L245:O247"/>
    <mergeCell ref="P245:R245"/>
    <mergeCell ref="AX242:AY242"/>
    <mergeCell ref="AZ242:BA242"/>
    <mergeCell ref="BB242:BF244"/>
    <mergeCell ref="P243:R243"/>
    <mergeCell ref="AX243:AY243"/>
    <mergeCell ref="AZ243:BA243"/>
    <mergeCell ref="P244:R244"/>
    <mergeCell ref="AX244:AY244"/>
    <mergeCell ref="AZ244:BA244"/>
    <mergeCell ref="B242:B244"/>
    <mergeCell ref="C242:E244"/>
    <mergeCell ref="G242:G244"/>
    <mergeCell ref="H242:K244"/>
    <mergeCell ref="L242:O244"/>
    <mergeCell ref="P242:R242"/>
    <mergeCell ref="AX251:AY251"/>
    <mergeCell ref="AZ251:BA251"/>
    <mergeCell ref="BB251:BF253"/>
    <mergeCell ref="P252:R252"/>
    <mergeCell ref="AX252:AY252"/>
    <mergeCell ref="AZ252:BA252"/>
    <mergeCell ref="P253:R253"/>
    <mergeCell ref="AX253:AY253"/>
    <mergeCell ref="AZ253:BA253"/>
    <mergeCell ref="B251:B253"/>
    <mergeCell ref="C251:E253"/>
    <mergeCell ref="G251:G253"/>
    <mergeCell ref="H251:K253"/>
    <mergeCell ref="L251:O253"/>
    <mergeCell ref="P251:R251"/>
    <mergeCell ref="AX248:AY248"/>
    <mergeCell ref="AZ248:BA248"/>
    <mergeCell ref="BB248:BF250"/>
    <mergeCell ref="P249:R249"/>
    <mergeCell ref="AX249:AY249"/>
    <mergeCell ref="AZ249:BA249"/>
    <mergeCell ref="P250:R250"/>
    <mergeCell ref="AX250:AY250"/>
    <mergeCell ref="AZ250:BA250"/>
    <mergeCell ref="B248:B250"/>
    <mergeCell ref="C248:E250"/>
    <mergeCell ref="G248:G250"/>
    <mergeCell ref="H248:K250"/>
    <mergeCell ref="L248:O250"/>
    <mergeCell ref="P248:R248"/>
    <mergeCell ref="AX257:AY257"/>
    <mergeCell ref="AZ257:BA257"/>
    <mergeCell ref="BB257:BF259"/>
    <mergeCell ref="P258:R258"/>
    <mergeCell ref="AX258:AY258"/>
    <mergeCell ref="AZ258:BA258"/>
    <mergeCell ref="P259:R259"/>
    <mergeCell ref="AX259:AY259"/>
    <mergeCell ref="AZ259:BA259"/>
    <mergeCell ref="B257:B259"/>
    <mergeCell ref="C257:E259"/>
    <mergeCell ref="G257:G259"/>
    <mergeCell ref="H257:K259"/>
    <mergeCell ref="L257:O259"/>
    <mergeCell ref="P257:R257"/>
    <mergeCell ref="AX254:AY254"/>
    <mergeCell ref="AZ254:BA254"/>
    <mergeCell ref="BB254:BF256"/>
    <mergeCell ref="P255:R255"/>
    <mergeCell ref="AX255:AY255"/>
    <mergeCell ref="AZ255:BA255"/>
    <mergeCell ref="P256:R256"/>
    <mergeCell ref="AX256:AY256"/>
    <mergeCell ref="AZ256:BA256"/>
    <mergeCell ref="B254:B256"/>
    <mergeCell ref="C254:E256"/>
    <mergeCell ref="G254:G256"/>
    <mergeCell ref="H254:K256"/>
    <mergeCell ref="L254:O256"/>
    <mergeCell ref="P254:R254"/>
    <mergeCell ref="AX263:AY263"/>
    <mergeCell ref="AZ263:BA263"/>
    <mergeCell ref="BB263:BF265"/>
    <mergeCell ref="P264:R264"/>
    <mergeCell ref="AX264:AY264"/>
    <mergeCell ref="AZ264:BA264"/>
    <mergeCell ref="P265:R265"/>
    <mergeCell ref="AX265:AY265"/>
    <mergeCell ref="AZ265:BA265"/>
    <mergeCell ref="B263:B265"/>
    <mergeCell ref="C263:E265"/>
    <mergeCell ref="G263:G265"/>
    <mergeCell ref="H263:K265"/>
    <mergeCell ref="L263:O265"/>
    <mergeCell ref="P263:R263"/>
    <mergeCell ref="AX260:AY260"/>
    <mergeCell ref="AZ260:BA260"/>
    <mergeCell ref="BB260:BF262"/>
    <mergeCell ref="P261:R261"/>
    <mergeCell ref="AX261:AY261"/>
    <mergeCell ref="AZ261:BA261"/>
    <mergeCell ref="P262:R262"/>
    <mergeCell ref="AX262:AY262"/>
    <mergeCell ref="AZ262:BA262"/>
    <mergeCell ref="B260:B262"/>
    <mergeCell ref="C260:E262"/>
    <mergeCell ref="G260:G262"/>
    <mergeCell ref="H260:K262"/>
    <mergeCell ref="L260:O262"/>
    <mergeCell ref="P260:R260"/>
    <mergeCell ref="AX269:AY269"/>
    <mergeCell ref="AZ269:BA269"/>
    <mergeCell ref="BB269:BF271"/>
    <mergeCell ref="P270:R270"/>
    <mergeCell ref="AX270:AY270"/>
    <mergeCell ref="AZ270:BA270"/>
    <mergeCell ref="P271:R271"/>
    <mergeCell ref="AX271:AY271"/>
    <mergeCell ref="AZ271:BA271"/>
    <mergeCell ref="B269:B271"/>
    <mergeCell ref="C269:E271"/>
    <mergeCell ref="G269:G271"/>
    <mergeCell ref="H269:K271"/>
    <mergeCell ref="L269:O271"/>
    <mergeCell ref="P269:R269"/>
    <mergeCell ref="AX266:AY266"/>
    <mergeCell ref="AZ266:BA266"/>
    <mergeCell ref="BB266:BF268"/>
    <mergeCell ref="P267:R267"/>
    <mergeCell ref="AX267:AY267"/>
    <mergeCell ref="AZ267:BA267"/>
    <mergeCell ref="P268:R268"/>
    <mergeCell ref="AX268:AY268"/>
    <mergeCell ref="AZ268:BA268"/>
    <mergeCell ref="B266:B268"/>
    <mergeCell ref="C266:E268"/>
    <mergeCell ref="G266:G268"/>
    <mergeCell ref="H266:K268"/>
    <mergeCell ref="L266:O268"/>
    <mergeCell ref="P266:R266"/>
    <mergeCell ref="AX275:AY275"/>
    <mergeCell ref="AZ275:BA275"/>
    <mergeCell ref="BB275:BF277"/>
    <mergeCell ref="P276:R276"/>
    <mergeCell ref="AX276:AY276"/>
    <mergeCell ref="AZ276:BA276"/>
    <mergeCell ref="P277:R277"/>
    <mergeCell ref="AX277:AY277"/>
    <mergeCell ref="AZ277:BA277"/>
    <mergeCell ref="B275:B277"/>
    <mergeCell ref="C275:E277"/>
    <mergeCell ref="G275:G277"/>
    <mergeCell ref="H275:K277"/>
    <mergeCell ref="L275:O277"/>
    <mergeCell ref="P275:R275"/>
    <mergeCell ref="AX272:AY272"/>
    <mergeCell ref="AZ272:BA272"/>
    <mergeCell ref="BB272:BF274"/>
    <mergeCell ref="P273:R273"/>
    <mergeCell ref="AX273:AY273"/>
    <mergeCell ref="AZ273:BA273"/>
    <mergeCell ref="P274:R274"/>
    <mergeCell ref="AX274:AY274"/>
    <mergeCell ref="AZ274:BA274"/>
    <mergeCell ref="B272:B274"/>
    <mergeCell ref="C272:E274"/>
    <mergeCell ref="G272:G274"/>
    <mergeCell ref="H272:K274"/>
    <mergeCell ref="L272:O274"/>
    <mergeCell ref="P272:R272"/>
    <mergeCell ref="AX281:AY281"/>
    <mergeCell ref="AZ281:BA281"/>
    <mergeCell ref="BB281:BF283"/>
    <mergeCell ref="P282:R282"/>
    <mergeCell ref="AX282:AY282"/>
    <mergeCell ref="AZ282:BA282"/>
    <mergeCell ref="P283:R283"/>
    <mergeCell ref="AX283:AY283"/>
    <mergeCell ref="AZ283:BA283"/>
    <mergeCell ref="B281:B283"/>
    <mergeCell ref="C281:E283"/>
    <mergeCell ref="G281:G283"/>
    <mergeCell ref="H281:K283"/>
    <mergeCell ref="L281:O283"/>
    <mergeCell ref="P281:R281"/>
    <mergeCell ref="AX278:AY278"/>
    <mergeCell ref="AZ278:BA278"/>
    <mergeCell ref="BB278:BF280"/>
    <mergeCell ref="P279:R279"/>
    <mergeCell ref="AX279:AY279"/>
    <mergeCell ref="AZ279:BA279"/>
    <mergeCell ref="P280:R280"/>
    <mergeCell ref="AX280:AY280"/>
    <mergeCell ref="AZ280:BA280"/>
    <mergeCell ref="B278:B280"/>
    <mergeCell ref="C278:E280"/>
    <mergeCell ref="G278:G280"/>
    <mergeCell ref="H278:K280"/>
    <mergeCell ref="L278:O280"/>
    <mergeCell ref="P278:R278"/>
    <mergeCell ref="AX287:AY287"/>
    <mergeCell ref="AZ287:BA287"/>
    <mergeCell ref="BB287:BF289"/>
    <mergeCell ref="P288:R288"/>
    <mergeCell ref="AX288:AY288"/>
    <mergeCell ref="AZ288:BA288"/>
    <mergeCell ref="P289:R289"/>
    <mergeCell ref="AX289:AY289"/>
    <mergeCell ref="AZ289:BA289"/>
    <mergeCell ref="B287:B289"/>
    <mergeCell ref="C287:E289"/>
    <mergeCell ref="G287:G289"/>
    <mergeCell ref="H287:K289"/>
    <mergeCell ref="L287:O289"/>
    <mergeCell ref="P287:R287"/>
    <mergeCell ref="AX284:AY284"/>
    <mergeCell ref="AZ284:BA284"/>
    <mergeCell ref="BB284:BF286"/>
    <mergeCell ref="P285:R285"/>
    <mergeCell ref="AX285:AY285"/>
    <mergeCell ref="AZ285:BA285"/>
    <mergeCell ref="P286:R286"/>
    <mergeCell ref="AX286:AY286"/>
    <mergeCell ref="AZ286:BA286"/>
    <mergeCell ref="B284:B286"/>
    <mergeCell ref="C284:E286"/>
    <mergeCell ref="G284:G286"/>
    <mergeCell ref="H284:K286"/>
    <mergeCell ref="L284:O286"/>
    <mergeCell ref="P284:R284"/>
    <mergeCell ref="AX293:AY293"/>
    <mergeCell ref="AZ293:BA293"/>
    <mergeCell ref="BB293:BF295"/>
    <mergeCell ref="P294:R294"/>
    <mergeCell ref="AX294:AY294"/>
    <mergeCell ref="AZ294:BA294"/>
    <mergeCell ref="P295:R295"/>
    <mergeCell ref="AX295:AY295"/>
    <mergeCell ref="AZ295:BA295"/>
    <mergeCell ref="B293:B295"/>
    <mergeCell ref="C293:E295"/>
    <mergeCell ref="G293:G295"/>
    <mergeCell ref="H293:K295"/>
    <mergeCell ref="L293:O295"/>
    <mergeCell ref="P293:R293"/>
    <mergeCell ref="AX290:AY290"/>
    <mergeCell ref="AZ290:BA290"/>
    <mergeCell ref="BB290:BF292"/>
    <mergeCell ref="P291:R291"/>
    <mergeCell ref="AX291:AY291"/>
    <mergeCell ref="AZ291:BA291"/>
    <mergeCell ref="P292:R292"/>
    <mergeCell ref="AX292:AY292"/>
    <mergeCell ref="AZ292:BA292"/>
    <mergeCell ref="B290:B292"/>
    <mergeCell ref="C290:E292"/>
    <mergeCell ref="G290:G292"/>
    <mergeCell ref="H290:K292"/>
    <mergeCell ref="L290:O292"/>
    <mergeCell ref="P290:R290"/>
    <mergeCell ref="AX299:AY299"/>
    <mergeCell ref="AZ299:BA299"/>
    <mergeCell ref="BB299:BF301"/>
    <mergeCell ref="P300:R300"/>
    <mergeCell ref="AX300:AY300"/>
    <mergeCell ref="AZ300:BA300"/>
    <mergeCell ref="P301:R301"/>
    <mergeCell ref="AX301:AY301"/>
    <mergeCell ref="AZ301:BA301"/>
    <mergeCell ref="B299:B301"/>
    <mergeCell ref="C299:E301"/>
    <mergeCell ref="G299:G301"/>
    <mergeCell ref="H299:K301"/>
    <mergeCell ref="L299:O301"/>
    <mergeCell ref="P299:R299"/>
    <mergeCell ref="AX296:AY296"/>
    <mergeCell ref="AZ296:BA296"/>
    <mergeCell ref="BB296:BF298"/>
    <mergeCell ref="P297:R297"/>
    <mergeCell ref="AX297:AY297"/>
    <mergeCell ref="AZ297:BA297"/>
    <mergeCell ref="P298:R298"/>
    <mergeCell ref="AX298:AY298"/>
    <mergeCell ref="AZ298:BA298"/>
    <mergeCell ref="B296:B298"/>
    <mergeCell ref="C296:E298"/>
    <mergeCell ref="G296:G298"/>
    <mergeCell ref="H296:K298"/>
    <mergeCell ref="L296:O298"/>
    <mergeCell ref="P296:R296"/>
    <mergeCell ref="AX305:AY305"/>
    <mergeCell ref="AZ305:BA305"/>
    <mergeCell ref="BB305:BF307"/>
    <mergeCell ref="P306:R306"/>
    <mergeCell ref="AX306:AY306"/>
    <mergeCell ref="AZ306:BA306"/>
    <mergeCell ref="P307:R307"/>
    <mergeCell ref="AX307:AY307"/>
    <mergeCell ref="AZ307:BA307"/>
    <mergeCell ref="B305:B307"/>
    <mergeCell ref="C305:E307"/>
    <mergeCell ref="G305:G307"/>
    <mergeCell ref="H305:K307"/>
    <mergeCell ref="L305:O307"/>
    <mergeCell ref="P305:R305"/>
    <mergeCell ref="AX302:AY302"/>
    <mergeCell ref="AZ302:BA302"/>
    <mergeCell ref="BB302:BF304"/>
    <mergeCell ref="P303:R303"/>
    <mergeCell ref="AX303:AY303"/>
    <mergeCell ref="AZ303:BA303"/>
    <mergeCell ref="P304:R304"/>
    <mergeCell ref="AX304:AY304"/>
    <mergeCell ref="AZ304:BA304"/>
    <mergeCell ref="B302:B304"/>
    <mergeCell ref="C302:E304"/>
    <mergeCell ref="G302:G304"/>
    <mergeCell ref="H302:K304"/>
    <mergeCell ref="L302:O304"/>
    <mergeCell ref="P302:R302"/>
    <mergeCell ref="AX311:AY311"/>
    <mergeCell ref="AZ311:BA311"/>
    <mergeCell ref="BB311:BF313"/>
    <mergeCell ref="P312:R312"/>
    <mergeCell ref="AX312:AY312"/>
    <mergeCell ref="AZ312:BA312"/>
    <mergeCell ref="P313:R313"/>
    <mergeCell ref="AX313:AY313"/>
    <mergeCell ref="AZ313:BA313"/>
    <mergeCell ref="B311:B313"/>
    <mergeCell ref="C311:E313"/>
    <mergeCell ref="G311:G313"/>
    <mergeCell ref="H311:K313"/>
    <mergeCell ref="L311:O313"/>
    <mergeCell ref="P311:R311"/>
    <mergeCell ref="AX308:AY308"/>
    <mergeCell ref="AZ308:BA308"/>
    <mergeCell ref="BB308:BF310"/>
    <mergeCell ref="P309:R309"/>
    <mergeCell ref="AX309:AY309"/>
    <mergeCell ref="AZ309:BA309"/>
    <mergeCell ref="P310:R310"/>
    <mergeCell ref="AX310:AY310"/>
    <mergeCell ref="AZ310:BA310"/>
    <mergeCell ref="B308:B310"/>
    <mergeCell ref="C308:E310"/>
    <mergeCell ref="G308:G310"/>
    <mergeCell ref="H308:K310"/>
    <mergeCell ref="L308:O310"/>
    <mergeCell ref="P308:R308"/>
    <mergeCell ref="AX317:AY317"/>
    <mergeCell ref="AZ317:BA317"/>
    <mergeCell ref="BB317:BF319"/>
    <mergeCell ref="P318:R318"/>
    <mergeCell ref="AX318:AY318"/>
    <mergeCell ref="AZ318:BA318"/>
    <mergeCell ref="P319:R319"/>
    <mergeCell ref="AX319:AY319"/>
    <mergeCell ref="AZ319:BA319"/>
    <mergeCell ref="B317:B319"/>
    <mergeCell ref="C317:E319"/>
    <mergeCell ref="G317:G319"/>
    <mergeCell ref="H317:K319"/>
    <mergeCell ref="L317:O319"/>
    <mergeCell ref="P317:R317"/>
    <mergeCell ref="AX314:AY314"/>
    <mergeCell ref="AZ314:BA314"/>
    <mergeCell ref="BB314:BF316"/>
    <mergeCell ref="P315:R315"/>
    <mergeCell ref="AX315:AY315"/>
    <mergeCell ref="AZ315:BA315"/>
    <mergeCell ref="P316:R316"/>
    <mergeCell ref="AX316:AY316"/>
    <mergeCell ref="AZ316:BA316"/>
    <mergeCell ref="B314:B316"/>
    <mergeCell ref="C314:E316"/>
    <mergeCell ref="G314:G316"/>
    <mergeCell ref="H314:K316"/>
    <mergeCell ref="L314:O316"/>
    <mergeCell ref="P314:R314"/>
    <mergeCell ref="G325:R325"/>
    <mergeCell ref="B326:K330"/>
    <mergeCell ref="L326:R326"/>
    <mergeCell ref="L327:R327"/>
    <mergeCell ref="L328:R328"/>
    <mergeCell ref="L329:R329"/>
    <mergeCell ref="L330:R330"/>
    <mergeCell ref="G321:R321"/>
    <mergeCell ref="AX321:AY321"/>
    <mergeCell ref="AZ321:BA321"/>
    <mergeCell ref="BB321:BF330"/>
    <mergeCell ref="G322:R322"/>
    <mergeCell ref="AX322:AY322"/>
    <mergeCell ref="AZ322:BA322"/>
    <mergeCell ref="G323:R323"/>
    <mergeCell ref="AX323:BA330"/>
    <mergeCell ref="G324:R324"/>
  </mergeCells>
  <phoneticPr fontId="3"/>
  <conditionalFormatting sqref="S321:BA330">
    <cfRule type="expression" dxfId="2375" priority="2145">
      <formula>INDIRECT(ADDRESS(ROW(),COLUMN()))=TRUNC(INDIRECT(ADDRESS(ROW(),COLUMN())))</formula>
    </cfRule>
  </conditionalFormatting>
  <conditionalFormatting sqref="AX21:BA22">
    <cfRule type="expression" dxfId="2374" priority="2141">
      <formula>INDIRECT(ADDRESS(ROW(),COLUMN()))=TRUNC(INDIRECT(ADDRESS(ROW(),COLUMN())))</formula>
    </cfRule>
  </conditionalFormatting>
  <conditionalFormatting sqref="AX24:BA25">
    <cfRule type="expression" dxfId="2373" priority="2140">
      <formula>INDIRECT(ADDRESS(ROW(),COLUMN()))=TRUNC(INDIRECT(ADDRESS(ROW(),COLUMN())))</formula>
    </cfRule>
  </conditionalFormatting>
  <conditionalFormatting sqref="AX27:BA28">
    <cfRule type="expression" dxfId="2372" priority="2139">
      <formula>INDIRECT(ADDRESS(ROW(),COLUMN()))=TRUNC(INDIRECT(ADDRESS(ROW(),COLUMN())))</formula>
    </cfRule>
  </conditionalFormatting>
  <conditionalFormatting sqref="AX30:BA31">
    <cfRule type="expression" dxfId="2371" priority="2138">
      <formula>INDIRECT(ADDRESS(ROW(),COLUMN()))=TRUNC(INDIRECT(ADDRESS(ROW(),COLUMN())))</formula>
    </cfRule>
  </conditionalFormatting>
  <conditionalFormatting sqref="AX33:BA34">
    <cfRule type="expression" dxfId="2370" priority="2137">
      <formula>INDIRECT(ADDRESS(ROW(),COLUMN()))=TRUNC(INDIRECT(ADDRESS(ROW(),COLUMN())))</formula>
    </cfRule>
  </conditionalFormatting>
  <conditionalFormatting sqref="AX36:BA37">
    <cfRule type="expression" dxfId="2369" priority="2136">
      <formula>INDIRECT(ADDRESS(ROW(),COLUMN()))=TRUNC(INDIRECT(ADDRESS(ROW(),COLUMN())))</formula>
    </cfRule>
  </conditionalFormatting>
  <conditionalFormatting sqref="AX39:BA40">
    <cfRule type="expression" dxfId="2368" priority="2135">
      <formula>INDIRECT(ADDRESS(ROW(),COLUMN()))=TRUNC(INDIRECT(ADDRESS(ROW(),COLUMN())))</formula>
    </cfRule>
  </conditionalFormatting>
  <conditionalFormatting sqref="AX42:BA43">
    <cfRule type="expression" dxfId="2367" priority="2134">
      <formula>INDIRECT(ADDRESS(ROW(),COLUMN()))=TRUNC(INDIRECT(ADDRESS(ROW(),COLUMN())))</formula>
    </cfRule>
  </conditionalFormatting>
  <conditionalFormatting sqref="AX45:BA46">
    <cfRule type="expression" dxfId="2366" priority="2133">
      <formula>INDIRECT(ADDRESS(ROW(),COLUMN()))=TRUNC(INDIRECT(ADDRESS(ROW(),COLUMN())))</formula>
    </cfRule>
  </conditionalFormatting>
  <conditionalFormatting sqref="AX48:BA49">
    <cfRule type="expression" dxfId="2365" priority="2132">
      <formula>INDIRECT(ADDRESS(ROW(),COLUMN()))=TRUNC(INDIRECT(ADDRESS(ROW(),COLUMN())))</formula>
    </cfRule>
  </conditionalFormatting>
  <conditionalFormatting sqref="AX51:BA52">
    <cfRule type="expression" dxfId="2364" priority="2131">
      <formula>INDIRECT(ADDRESS(ROW(),COLUMN()))=TRUNC(INDIRECT(ADDRESS(ROW(),COLUMN())))</formula>
    </cfRule>
  </conditionalFormatting>
  <conditionalFormatting sqref="AX54:BA55">
    <cfRule type="expression" dxfId="2363" priority="2130">
      <formula>INDIRECT(ADDRESS(ROW(),COLUMN()))=TRUNC(INDIRECT(ADDRESS(ROW(),COLUMN())))</formula>
    </cfRule>
  </conditionalFormatting>
  <conditionalFormatting sqref="AX57:BA58">
    <cfRule type="expression" dxfId="2362" priority="2129">
      <formula>INDIRECT(ADDRESS(ROW(),COLUMN()))=TRUNC(INDIRECT(ADDRESS(ROW(),COLUMN())))</formula>
    </cfRule>
  </conditionalFormatting>
  <conditionalFormatting sqref="BC13:BD13">
    <cfRule type="expression" dxfId="2361" priority="2128">
      <formula>INDIRECT(ADDRESS(ROW(),COLUMN()))=TRUNC(INDIRECT(ADDRESS(ROW(),COLUMN())))</formula>
    </cfRule>
  </conditionalFormatting>
  <conditionalFormatting sqref="AU22">
    <cfRule type="expression" dxfId="2360" priority="2115">
      <formula>INDIRECT(ADDRESS(ROW(),COLUMN()))=TRUNC(INDIRECT(ADDRESS(ROW(),COLUMN())))</formula>
    </cfRule>
  </conditionalFormatting>
  <conditionalFormatting sqref="AU21">
    <cfRule type="expression" dxfId="2359" priority="2114">
      <formula>INDIRECT(ADDRESS(ROW(),COLUMN()))=TRUNC(INDIRECT(ADDRESS(ROW(),COLUMN())))</formula>
    </cfRule>
  </conditionalFormatting>
  <conditionalFormatting sqref="AV22:AW22">
    <cfRule type="expression" dxfId="2358" priority="2113">
      <formula>INDIRECT(ADDRESS(ROW(),COLUMN()))=TRUNC(INDIRECT(ADDRESS(ROW(),COLUMN())))</formula>
    </cfRule>
  </conditionalFormatting>
  <conditionalFormatting sqref="AV21:AW21">
    <cfRule type="expression" dxfId="2357" priority="2112">
      <formula>INDIRECT(ADDRESS(ROW(),COLUMN()))=TRUNC(INDIRECT(ADDRESS(ROW(),COLUMN())))</formula>
    </cfRule>
  </conditionalFormatting>
  <conditionalFormatting sqref="Z25">
    <cfRule type="expression" dxfId="2356" priority="2107">
      <formula>INDIRECT(ADDRESS(ROW(),COLUMN()))=TRUNC(INDIRECT(ADDRESS(ROW(),COLUMN())))</formula>
    </cfRule>
  </conditionalFormatting>
  <conditionalFormatting sqref="Z24">
    <cfRule type="expression" dxfId="2355" priority="2106">
      <formula>INDIRECT(ADDRESS(ROW(),COLUMN()))=TRUNC(INDIRECT(ADDRESS(ROW(),COLUMN())))</formula>
    </cfRule>
  </conditionalFormatting>
  <conditionalFormatting sqref="AA25:AF25">
    <cfRule type="expression" dxfId="2354" priority="2105">
      <formula>INDIRECT(ADDRESS(ROW(),COLUMN()))=TRUNC(INDIRECT(ADDRESS(ROW(),COLUMN())))</formula>
    </cfRule>
  </conditionalFormatting>
  <conditionalFormatting sqref="AA24:AF24">
    <cfRule type="expression" dxfId="2353" priority="2104">
      <formula>INDIRECT(ADDRESS(ROW(),COLUMN()))=TRUNC(INDIRECT(ADDRESS(ROW(),COLUMN())))</formula>
    </cfRule>
  </conditionalFormatting>
  <conditionalFormatting sqref="AG25">
    <cfRule type="expression" dxfId="2352" priority="2103">
      <formula>INDIRECT(ADDRESS(ROW(),COLUMN()))=TRUNC(INDIRECT(ADDRESS(ROW(),COLUMN())))</formula>
    </cfRule>
  </conditionalFormatting>
  <conditionalFormatting sqref="AG24">
    <cfRule type="expression" dxfId="2351" priority="2102">
      <formula>INDIRECT(ADDRESS(ROW(),COLUMN()))=TRUNC(INDIRECT(ADDRESS(ROW(),COLUMN())))</formula>
    </cfRule>
  </conditionalFormatting>
  <conditionalFormatting sqref="AH25:AM25">
    <cfRule type="expression" dxfId="2350" priority="2101">
      <formula>INDIRECT(ADDRESS(ROW(),COLUMN()))=TRUNC(INDIRECT(ADDRESS(ROW(),COLUMN())))</formula>
    </cfRule>
  </conditionalFormatting>
  <conditionalFormatting sqref="AH24:AM24">
    <cfRule type="expression" dxfId="2349" priority="2100">
      <formula>INDIRECT(ADDRESS(ROW(),COLUMN()))=TRUNC(INDIRECT(ADDRESS(ROW(),COLUMN())))</formula>
    </cfRule>
  </conditionalFormatting>
  <conditionalFormatting sqref="AN25">
    <cfRule type="expression" dxfId="2348" priority="2099">
      <formula>INDIRECT(ADDRESS(ROW(),COLUMN()))=TRUNC(INDIRECT(ADDRESS(ROW(),COLUMN())))</formula>
    </cfRule>
  </conditionalFormatting>
  <conditionalFormatting sqref="AN24">
    <cfRule type="expression" dxfId="2347" priority="2098">
      <formula>INDIRECT(ADDRESS(ROW(),COLUMN()))=TRUNC(INDIRECT(ADDRESS(ROW(),COLUMN())))</formula>
    </cfRule>
  </conditionalFormatting>
  <conditionalFormatting sqref="AO25:AT25">
    <cfRule type="expression" dxfId="2346" priority="2097">
      <formula>INDIRECT(ADDRESS(ROW(),COLUMN()))=TRUNC(INDIRECT(ADDRESS(ROW(),COLUMN())))</formula>
    </cfRule>
  </conditionalFormatting>
  <conditionalFormatting sqref="AO24:AT24">
    <cfRule type="expression" dxfId="2345" priority="2096">
      <formula>INDIRECT(ADDRESS(ROW(),COLUMN()))=TRUNC(INDIRECT(ADDRESS(ROW(),COLUMN())))</formula>
    </cfRule>
  </conditionalFormatting>
  <conditionalFormatting sqref="AU25">
    <cfRule type="expression" dxfId="2344" priority="2095">
      <formula>INDIRECT(ADDRESS(ROW(),COLUMN()))=TRUNC(INDIRECT(ADDRESS(ROW(),COLUMN())))</formula>
    </cfRule>
  </conditionalFormatting>
  <conditionalFormatting sqref="AU24">
    <cfRule type="expression" dxfId="2343" priority="2094">
      <formula>INDIRECT(ADDRESS(ROW(),COLUMN()))=TRUNC(INDIRECT(ADDRESS(ROW(),COLUMN())))</formula>
    </cfRule>
  </conditionalFormatting>
  <conditionalFormatting sqref="AV25:AW25">
    <cfRule type="expression" dxfId="2342" priority="2093">
      <formula>INDIRECT(ADDRESS(ROW(),COLUMN()))=TRUNC(INDIRECT(ADDRESS(ROW(),COLUMN())))</formula>
    </cfRule>
  </conditionalFormatting>
  <conditionalFormatting sqref="AV24:AW24">
    <cfRule type="expression" dxfId="2341" priority="2092">
      <formula>INDIRECT(ADDRESS(ROW(),COLUMN()))=TRUNC(INDIRECT(ADDRESS(ROW(),COLUMN())))</formula>
    </cfRule>
  </conditionalFormatting>
  <conditionalFormatting sqref="Z28">
    <cfRule type="expression" dxfId="2340" priority="2087">
      <formula>INDIRECT(ADDRESS(ROW(),COLUMN()))=TRUNC(INDIRECT(ADDRESS(ROW(),COLUMN())))</formula>
    </cfRule>
  </conditionalFormatting>
  <conditionalFormatting sqref="Z27">
    <cfRule type="expression" dxfId="2339" priority="2086">
      <formula>INDIRECT(ADDRESS(ROW(),COLUMN()))=TRUNC(INDIRECT(ADDRESS(ROW(),COLUMN())))</formula>
    </cfRule>
  </conditionalFormatting>
  <conditionalFormatting sqref="AA28:AF28">
    <cfRule type="expression" dxfId="2338" priority="2085">
      <formula>INDIRECT(ADDRESS(ROW(),COLUMN()))=TRUNC(INDIRECT(ADDRESS(ROW(),COLUMN())))</formula>
    </cfRule>
  </conditionalFormatting>
  <conditionalFormatting sqref="AA27:AF27">
    <cfRule type="expression" dxfId="2337" priority="2084">
      <formula>INDIRECT(ADDRESS(ROW(),COLUMN()))=TRUNC(INDIRECT(ADDRESS(ROW(),COLUMN())))</formula>
    </cfRule>
  </conditionalFormatting>
  <conditionalFormatting sqref="AG28">
    <cfRule type="expression" dxfId="2336" priority="2083">
      <formula>INDIRECT(ADDRESS(ROW(),COLUMN()))=TRUNC(INDIRECT(ADDRESS(ROW(),COLUMN())))</formula>
    </cfRule>
  </conditionalFormatting>
  <conditionalFormatting sqref="AG27">
    <cfRule type="expression" dxfId="2335" priority="2082">
      <formula>INDIRECT(ADDRESS(ROW(),COLUMN()))=TRUNC(INDIRECT(ADDRESS(ROW(),COLUMN())))</formula>
    </cfRule>
  </conditionalFormatting>
  <conditionalFormatting sqref="AH28:AM28">
    <cfRule type="expression" dxfId="2334" priority="2081">
      <formula>INDIRECT(ADDRESS(ROW(),COLUMN()))=TRUNC(INDIRECT(ADDRESS(ROW(),COLUMN())))</formula>
    </cfRule>
  </conditionalFormatting>
  <conditionalFormatting sqref="AH27:AM27">
    <cfRule type="expression" dxfId="2333" priority="2080">
      <formula>INDIRECT(ADDRESS(ROW(),COLUMN()))=TRUNC(INDIRECT(ADDRESS(ROW(),COLUMN())))</formula>
    </cfRule>
  </conditionalFormatting>
  <conditionalFormatting sqref="AN28">
    <cfRule type="expression" dxfId="2332" priority="2079">
      <formula>INDIRECT(ADDRESS(ROW(),COLUMN()))=TRUNC(INDIRECT(ADDRESS(ROW(),COLUMN())))</formula>
    </cfRule>
  </conditionalFormatting>
  <conditionalFormatting sqref="AN27">
    <cfRule type="expression" dxfId="2331" priority="2078">
      <formula>INDIRECT(ADDRESS(ROW(),COLUMN()))=TRUNC(INDIRECT(ADDRESS(ROW(),COLUMN())))</formula>
    </cfRule>
  </conditionalFormatting>
  <conditionalFormatting sqref="AO28:AT28">
    <cfRule type="expression" dxfId="2330" priority="2077">
      <formula>INDIRECT(ADDRESS(ROW(),COLUMN()))=TRUNC(INDIRECT(ADDRESS(ROW(),COLUMN())))</formula>
    </cfRule>
  </conditionalFormatting>
  <conditionalFormatting sqref="AO27:AT27">
    <cfRule type="expression" dxfId="2329" priority="2076">
      <formula>INDIRECT(ADDRESS(ROW(),COLUMN()))=TRUNC(INDIRECT(ADDRESS(ROW(),COLUMN())))</formula>
    </cfRule>
  </conditionalFormatting>
  <conditionalFormatting sqref="AU28">
    <cfRule type="expression" dxfId="2328" priority="2075">
      <formula>INDIRECT(ADDRESS(ROW(),COLUMN()))=TRUNC(INDIRECT(ADDRESS(ROW(),COLUMN())))</formula>
    </cfRule>
  </conditionalFormatting>
  <conditionalFormatting sqref="AU27">
    <cfRule type="expression" dxfId="2327" priority="2074">
      <formula>INDIRECT(ADDRESS(ROW(),COLUMN()))=TRUNC(INDIRECT(ADDRESS(ROW(),COLUMN())))</formula>
    </cfRule>
  </conditionalFormatting>
  <conditionalFormatting sqref="AV28:AW28">
    <cfRule type="expression" dxfId="2326" priority="2073">
      <formula>INDIRECT(ADDRESS(ROW(),COLUMN()))=TRUNC(INDIRECT(ADDRESS(ROW(),COLUMN())))</formula>
    </cfRule>
  </conditionalFormatting>
  <conditionalFormatting sqref="AV27:AW27">
    <cfRule type="expression" dxfId="2325" priority="2072">
      <formula>INDIRECT(ADDRESS(ROW(),COLUMN()))=TRUNC(INDIRECT(ADDRESS(ROW(),COLUMN())))</formula>
    </cfRule>
  </conditionalFormatting>
  <conditionalFormatting sqref="Z31">
    <cfRule type="expression" dxfId="2324" priority="2067">
      <formula>INDIRECT(ADDRESS(ROW(),COLUMN()))=TRUNC(INDIRECT(ADDRESS(ROW(),COLUMN())))</formula>
    </cfRule>
  </conditionalFormatting>
  <conditionalFormatting sqref="Z30">
    <cfRule type="expression" dxfId="2323" priority="2066">
      <formula>INDIRECT(ADDRESS(ROW(),COLUMN()))=TRUNC(INDIRECT(ADDRESS(ROW(),COLUMN())))</formula>
    </cfRule>
  </conditionalFormatting>
  <conditionalFormatting sqref="AA31:AF31">
    <cfRule type="expression" dxfId="2322" priority="2065">
      <formula>INDIRECT(ADDRESS(ROW(),COLUMN()))=TRUNC(INDIRECT(ADDRESS(ROW(),COLUMN())))</formula>
    </cfRule>
  </conditionalFormatting>
  <conditionalFormatting sqref="AA30:AF30">
    <cfRule type="expression" dxfId="2321" priority="2064">
      <formula>INDIRECT(ADDRESS(ROW(),COLUMN()))=TRUNC(INDIRECT(ADDRESS(ROW(),COLUMN())))</formula>
    </cfRule>
  </conditionalFormatting>
  <conditionalFormatting sqref="AG31">
    <cfRule type="expression" dxfId="2320" priority="2063">
      <formula>INDIRECT(ADDRESS(ROW(),COLUMN()))=TRUNC(INDIRECT(ADDRESS(ROW(),COLUMN())))</formula>
    </cfRule>
  </conditionalFormatting>
  <conditionalFormatting sqref="AG30">
    <cfRule type="expression" dxfId="2319" priority="2062">
      <formula>INDIRECT(ADDRESS(ROW(),COLUMN()))=TRUNC(INDIRECT(ADDRESS(ROW(),COLUMN())))</formula>
    </cfRule>
  </conditionalFormatting>
  <conditionalFormatting sqref="AH31:AM31">
    <cfRule type="expression" dxfId="2318" priority="2061">
      <formula>INDIRECT(ADDRESS(ROW(),COLUMN()))=TRUNC(INDIRECT(ADDRESS(ROW(),COLUMN())))</formula>
    </cfRule>
  </conditionalFormatting>
  <conditionalFormatting sqref="AH30:AM30">
    <cfRule type="expression" dxfId="2317" priority="2060">
      <formula>INDIRECT(ADDRESS(ROW(),COLUMN()))=TRUNC(INDIRECT(ADDRESS(ROW(),COLUMN())))</formula>
    </cfRule>
  </conditionalFormatting>
  <conditionalFormatting sqref="AN31">
    <cfRule type="expression" dxfId="2316" priority="2059">
      <formula>INDIRECT(ADDRESS(ROW(),COLUMN()))=TRUNC(INDIRECT(ADDRESS(ROW(),COLUMN())))</formula>
    </cfRule>
  </conditionalFormatting>
  <conditionalFormatting sqref="AN30">
    <cfRule type="expression" dxfId="2315" priority="2058">
      <formula>INDIRECT(ADDRESS(ROW(),COLUMN()))=TRUNC(INDIRECT(ADDRESS(ROW(),COLUMN())))</formula>
    </cfRule>
  </conditionalFormatting>
  <conditionalFormatting sqref="AO31:AT31">
    <cfRule type="expression" dxfId="2314" priority="2057">
      <formula>INDIRECT(ADDRESS(ROW(),COLUMN()))=TRUNC(INDIRECT(ADDRESS(ROW(),COLUMN())))</formula>
    </cfRule>
  </conditionalFormatting>
  <conditionalFormatting sqref="AO30:AT30">
    <cfRule type="expression" dxfId="2313" priority="2056">
      <formula>INDIRECT(ADDRESS(ROW(),COLUMN()))=TRUNC(INDIRECT(ADDRESS(ROW(),COLUMN())))</formula>
    </cfRule>
  </conditionalFormatting>
  <conditionalFormatting sqref="AU31">
    <cfRule type="expression" dxfId="2312" priority="2055">
      <formula>INDIRECT(ADDRESS(ROW(),COLUMN()))=TRUNC(INDIRECT(ADDRESS(ROW(),COLUMN())))</formula>
    </cfRule>
  </conditionalFormatting>
  <conditionalFormatting sqref="AU30">
    <cfRule type="expression" dxfId="2311" priority="2054">
      <formula>INDIRECT(ADDRESS(ROW(),COLUMN()))=TRUNC(INDIRECT(ADDRESS(ROW(),COLUMN())))</formula>
    </cfRule>
  </conditionalFormatting>
  <conditionalFormatting sqref="AV31:AW31">
    <cfRule type="expression" dxfId="2310" priority="2053">
      <formula>INDIRECT(ADDRESS(ROW(),COLUMN()))=TRUNC(INDIRECT(ADDRESS(ROW(),COLUMN())))</formula>
    </cfRule>
  </conditionalFormatting>
  <conditionalFormatting sqref="AV30:AW30">
    <cfRule type="expression" dxfId="2309" priority="2052">
      <formula>INDIRECT(ADDRESS(ROW(),COLUMN()))=TRUNC(INDIRECT(ADDRESS(ROW(),COLUMN())))</formula>
    </cfRule>
  </conditionalFormatting>
  <conditionalFormatting sqref="Z34">
    <cfRule type="expression" dxfId="2308" priority="2047">
      <formula>INDIRECT(ADDRESS(ROW(),COLUMN()))=TRUNC(INDIRECT(ADDRESS(ROW(),COLUMN())))</formula>
    </cfRule>
  </conditionalFormatting>
  <conditionalFormatting sqref="Z33">
    <cfRule type="expression" dxfId="2307" priority="2046">
      <formula>INDIRECT(ADDRESS(ROW(),COLUMN()))=TRUNC(INDIRECT(ADDRESS(ROW(),COLUMN())))</formula>
    </cfRule>
  </conditionalFormatting>
  <conditionalFormatting sqref="AA34:AF34">
    <cfRule type="expression" dxfId="2306" priority="2045">
      <formula>INDIRECT(ADDRESS(ROW(),COLUMN()))=TRUNC(INDIRECT(ADDRESS(ROW(),COLUMN())))</formula>
    </cfRule>
  </conditionalFormatting>
  <conditionalFormatting sqref="AA33:AF33">
    <cfRule type="expression" dxfId="2305" priority="2044">
      <formula>INDIRECT(ADDRESS(ROW(),COLUMN()))=TRUNC(INDIRECT(ADDRESS(ROW(),COLUMN())))</formula>
    </cfRule>
  </conditionalFormatting>
  <conditionalFormatting sqref="AG34">
    <cfRule type="expression" dxfId="2304" priority="2043">
      <formula>INDIRECT(ADDRESS(ROW(),COLUMN()))=TRUNC(INDIRECT(ADDRESS(ROW(),COLUMN())))</formula>
    </cfRule>
  </conditionalFormatting>
  <conditionalFormatting sqref="AG33">
    <cfRule type="expression" dxfId="2303" priority="2042">
      <formula>INDIRECT(ADDRESS(ROW(),COLUMN()))=TRUNC(INDIRECT(ADDRESS(ROW(),COLUMN())))</formula>
    </cfRule>
  </conditionalFormatting>
  <conditionalFormatting sqref="AH34:AM34">
    <cfRule type="expression" dxfId="2302" priority="2041">
      <formula>INDIRECT(ADDRESS(ROW(),COLUMN()))=TRUNC(INDIRECT(ADDRESS(ROW(),COLUMN())))</formula>
    </cfRule>
  </conditionalFormatting>
  <conditionalFormatting sqref="AH33:AM33">
    <cfRule type="expression" dxfId="2301" priority="2040">
      <formula>INDIRECT(ADDRESS(ROW(),COLUMN()))=TRUNC(INDIRECT(ADDRESS(ROW(),COLUMN())))</formula>
    </cfRule>
  </conditionalFormatting>
  <conditionalFormatting sqref="AN34">
    <cfRule type="expression" dxfId="2300" priority="2039">
      <formula>INDIRECT(ADDRESS(ROW(),COLUMN()))=TRUNC(INDIRECT(ADDRESS(ROW(),COLUMN())))</formula>
    </cfRule>
  </conditionalFormatting>
  <conditionalFormatting sqref="AN33">
    <cfRule type="expression" dxfId="2299" priority="2038">
      <formula>INDIRECT(ADDRESS(ROW(),COLUMN()))=TRUNC(INDIRECT(ADDRESS(ROW(),COLUMN())))</formula>
    </cfRule>
  </conditionalFormatting>
  <conditionalFormatting sqref="AO34:AT34">
    <cfRule type="expression" dxfId="2298" priority="2037">
      <formula>INDIRECT(ADDRESS(ROW(),COLUMN()))=TRUNC(INDIRECT(ADDRESS(ROW(),COLUMN())))</formula>
    </cfRule>
  </conditionalFormatting>
  <conditionalFormatting sqref="AO33:AT33">
    <cfRule type="expression" dxfId="2297" priority="2036">
      <formula>INDIRECT(ADDRESS(ROW(),COLUMN()))=TRUNC(INDIRECT(ADDRESS(ROW(),COLUMN())))</formula>
    </cfRule>
  </conditionalFormatting>
  <conditionalFormatting sqref="AU34">
    <cfRule type="expression" dxfId="2296" priority="2035">
      <formula>INDIRECT(ADDRESS(ROW(),COLUMN()))=TRUNC(INDIRECT(ADDRESS(ROW(),COLUMN())))</formula>
    </cfRule>
  </conditionalFormatting>
  <conditionalFormatting sqref="AU33">
    <cfRule type="expression" dxfId="2295" priority="2034">
      <formula>INDIRECT(ADDRESS(ROW(),COLUMN()))=TRUNC(INDIRECT(ADDRESS(ROW(),COLUMN())))</formula>
    </cfRule>
  </conditionalFormatting>
  <conditionalFormatting sqref="AV34:AW34">
    <cfRule type="expression" dxfId="2294" priority="2033">
      <formula>INDIRECT(ADDRESS(ROW(),COLUMN()))=TRUNC(INDIRECT(ADDRESS(ROW(),COLUMN())))</formula>
    </cfRule>
  </conditionalFormatting>
  <conditionalFormatting sqref="AV33:AW33">
    <cfRule type="expression" dxfId="2293" priority="2032">
      <formula>INDIRECT(ADDRESS(ROW(),COLUMN()))=TRUNC(INDIRECT(ADDRESS(ROW(),COLUMN())))</formula>
    </cfRule>
  </conditionalFormatting>
  <conditionalFormatting sqref="Z37">
    <cfRule type="expression" dxfId="2292" priority="2027">
      <formula>INDIRECT(ADDRESS(ROW(),COLUMN()))=TRUNC(INDIRECT(ADDRESS(ROW(),COLUMN())))</formula>
    </cfRule>
  </conditionalFormatting>
  <conditionalFormatting sqref="Z36">
    <cfRule type="expression" dxfId="2291" priority="2026">
      <formula>INDIRECT(ADDRESS(ROW(),COLUMN()))=TRUNC(INDIRECT(ADDRESS(ROW(),COLUMN())))</formula>
    </cfRule>
  </conditionalFormatting>
  <conditionalFormatting sqref="AA37:AF37">
    <cfRule type="expression" dxfId="2290" priority="2025">
      <formula>INDIRECT(ADDRESS(ROW(),COLUMN()))=TRUNC(INDIRECT(ADDRESS(ROW(),COLUMN())))</formula>
    </cfRule>
  </conditionalFormatting>
  <conditionalFormatting sqref="AA36:AF36">
    <cfRule type="expression" dxfId="2289" priority="2024">
      <formula>INDIRECT(ADDRESS(ROW(),COLUMN()))=TRUNC(INDIRECT(ADDRESS(ROW(),COLUMN())))</formula>
    </cfRule>
  </conditionalFormatting>
  <conditionalFormatting sqref="AG37">
    <cfRule type="expression" dxfId="2288" priority="2023">
      <formula>INDIRECT(ADDRESS(ROW(),COLUMN()))=TRUNC(INDIRECT(ADDRESS(ROW(),COLUMN())))</formula>
    </cfRule>
  </conditionalFormatting>
  <conditionalFormatting sqref="AG36">
    <cfRule type="expression" dxfId="2287" priority="2022">
      <formula>INDIRECT(ADDRESS(ROW(),COLUMN()))=TRUNC(INDIRECT(ADDRESS(ROW(),COLUMN())))</formula>
    </cfRule>
  </conditionalFormatting>
  <conditionalFormatting sqref="AH37:AM37">
    <cfRule type="expression" dxfId="2286" priority="2021">
      <formula>INDIRECT(ADDRESS(ROW(),COLUMN()))=TRUNC(INDIRECT(ADDRESS(ROW(),COLUMN())))</formula>
    </cfRule>
  </conditionalFormatting>
  <conditionalFormatting sqref="AH36:AM36">
    <cfRule type="expression" dxfId="2285" priority="2020">
      <formula>INDIRECT(ADDRESS(ROW(),COLUMN()))=TRUNC(INDIRECT(ADDRESS(ROW(),COLUMN())))</formula>
    </cfRule>
  </conditionalFormatting>
  <conditionalFormatting sqref="AN37">
    <cfRule type="expression" dxfId="2284" priority="2019">
      <formula>INDIRECT(ADDRESS(ROW(),COLUMN()))=TRUNC(INDIRECT(ADDRESS(ROW(),COLUMN())))</formula>
    </cfRule>
  </conditionalFormatting>
  <conditionalFormatting sqref="AN36">
    <cfRule type="expression" dxfId="2283" priority="2018">
      <formula>INDIRECT(ADDRESS(ROW(),COLUMN()))=TRUNC(INDIRECT(ADDRESS(ROW(),COLUMN())))</formula>
    </cfRule>
  </conditionalFormatting>
  <conditionalFormatting sqref="AO37:AT37">
    <cfRule type="expression" dxfId="2282" priority="2017">
      <formula>INDIRECT(ADDRESS(ROW(),COLUMN()))=TRUNC(INDIRECT(ADDRESS(ROW(),COLUMN())))</formula>
    </cfRule>
  </conditionalFormatting>
  <conditionalFormatting sqref="AO36:AT36">
    <cfRule type="expression" dxfId="2281" priority="2016">
      <formula>INDIRECT(ADDRESS(ROW(),COLUMN()))=TRUNC(INDIRECT(ADDRESS(ROW(),COLUMN())))</formula>
    </cfRule>
  </conditionalFormatting>
  <conditionalFormatting sqref="AU37">
    <cfRule type="expression" dxfId="2280" priority="2015">
      <formula>INDIRECT(ADDRESS(ROW(),COLUMN()))=TRUNC(INDIRECT(ADDRESS(ROW(),COLUMN())))</formula>
    </cfRule>
  </conditionalFormatting>
  <conditionalFormatting sqref="AU36">
    <cfRule type="expression" dxfId="2279" priority="2014">
      <formula>INDIRECT(ADDRESS(ROW(),COLUMN()))=TRUNC(INDIRECT(ADDRESS(ROW(),COLUMN())))</formula>
    </cfRule>
  </conditionalFormatting>
  <conditionalFormatting sqref="AV37:AW37">
    <cfRule type="expression" dxfId="2278" priority="2013">
      <formula>INDIRECT(ADDRESS(ROW(),COLUMN()))=TRUNC(INDIRECT(ADDRESS(ROW(),COLUMN())))</formula>
    </cfRule>
  </conditionalFormatting>
  <conditionalFormatting sqref="AV36:AW36">
    <cfRule type="expression" dxfId="2277" priority="2012">
      <formula>INDIRECT(ADDRESS(ROW(),COLUMN()))=TRUNC(INDIRECT(ADDRESS(ROW(),COLUMN())))</formula>
    </cfRule>
  </conditionalFormatting>
  <conditionalFormatting sqref="S40">
    <cfRule type="expression" dxfId="2276" priority="2011">
      <formula>INDIRECT(ADDRESS(ROW(),COLUMN()))=TRUNC(INDIRECT(ADDRESS(ROW(),COLUMN())))</formula>
    </cfRule>
  </conditionalFormatting>
  <conditionalFormatting sqref="S39">
    <cfRule type="expression" dxfId="2275" priority="2010">
      <formula>INDIRECT(ADDRESS(ROW(),COLUMN()))=TRUNC(INDIRECT(ADDRESS(ROW(),COLUMN())))</formula>
    </cfRule>
  </conditionalFormatting>
  <conditionalFormatting sqref="T40:Y40">
    <cfRule type="expression" dxfId="2274" priority="2009">
      <formula>INDIRECT(ADDRESS(ROW(),COLUMN()))=TRUNC(INDIRECT(ADDRESS(ROW(),COLUMN())))</formula>
    </cfRule>
  </conditionalFormatting>
  <conditionalFormatting sqref="T39:Y39">
    <cfRule type="expression" dxfId="2273" priority="2008">
      <formula>INDIRECT(ADDRESS(ROW(),COLUMN()))=TRUNC(INDIRECT(ADDRESS(ROW(),COLUMN())))</formula>
    </cfRule>
  </conditionalFormatting>
  <conditionalFormatting sqref="Z40">
    <cfRule type="expression" dxfId="2272" priority="2007">
      <formula>INDIRECT(ADDRESS(ROW(),COLUMN()))=TRUNC(INDIRECT(ADDRESS(ROW(),COLUMN())))</formula>
    </cfRule>
  </conditionalFormatting>
  <conditionalFormatting sqref="Z39">
    <cfRule type="expression" dxfId="2271" priority="2006">
      <formula>INDIRECT(ADDRESS(ROW(),COLUMN()))=TRUNC(INDIRECT(ADDRESS(ROW(),COLUMN())))</formula>
    </cfRule>
  </conditionalFormatting>
  <conditionalFormatting sqref="AA40:AF40">
    <cfRule type="expression" dxfId="2270" priority="2005">
      <formula>INDIRECT(ADDRESS(ROW(),COLUMN()))=TRUNC(INDIRECT(ADDRESS(ROW(),COLUMN())))</formula>
    </cfRule>
  </conditionalFormatting>
  <conditionalFormatting sqref="AA39:AF39">
    <cfRule type="expression" dxfId="2269" priority="2004">
      <formula>INDIRECT(ADDRESS(ROW(),COLUMN()))=TRUNC(INDIRECT(ADDRESS(ROW(),COLUMN())))</formula>
    </cfRule>
  </conditionalFormatting>
  <conditionalFormatting sqref="AG40">
    <cfRule type="expression" dxfId="2268" priority="2003">
      <formula>INDIRECT(ADDRESS(ROW(),COLUMN()))=TRUNC(INDIRECT(ADDRESS(ROW(),COLUMN())))</formula>
    </cfRule>
  </conditionalFormatting>
  <conditionalFormatting sqref="AG39">
    <cfRule type="expression" dxfId="2267" priority="2002">
      <formula>INDIRECT(ADDRESS(ROW(),COLUMN()))=TRUNC(INDIRECT(ADDRESS(ROW(),COLUMN())))</formula>
    </cfRule>
  </conditionalFormatting>
  <conditionalFormatting sqref="AH40:AM40">
    <cfRule type="expression" dxfId="2266" priority="2001">
      <formula>INDIRECT(ADDRESS(ROW(),COLUMN()))=TRUNC(INDIRECT(ADDRESS(ROW(),COLUMN())))</formula>
    </cfRule>
  </conditionalFormatting>
  <conditionalFormatting sqref="AH39:AM39">
    <cfRule type="expression" dxfId="2265" priority="2000">
      <formula>INDIRECT(ADDRESS(ROW(),COLUMN()))=TRUNC(INDIRECT(ADDRESS(ROW(),COLUMN())))</formula>
    </cfRule>
  </conditionalFormatting>
  <conditionalFormatting sqref="AN40">
    <cfRule type="expression" dxfId="2264" priority="1999">
      <formula>INDIRECT(ADDRESS(ROW(),COLUMN()))=TRUNC(INDIRECT(ADDRESS(ROW(),COLUMN())))</formula>
    </cfRule>
  </conditionalFormatting>
  <conditionalFormatting sqref="AN39">
    <cfRule type="expression" dxfId="2263" priority="1998">
      <formula>INDIRECT(ADDRESS(ROW(),COLUMN()))=TRUNC(INDIRECT(ADDRESS(ROW(),COLUMN())))</formula>
    </cfRule>
  </conditionalFormatting>
  <conditionalFormatting sqref="AO40:AT40">
    <cfRule type="expression" dxfId="2262" priority="1997">
      <formula>INDIRECT(ADDRESS(ROW(),COLUMN()))=TRUNC(INDIRECT(ADDRESS(ROW(),COLUMN())))</formula>
    </cfRule>
  </conditionalFormatting>
  <conditionalFormatting sqref="AO39:AT39">
    <cfRule type="expression" dxfId="2261" priority="1996">
      <formula>INDIRECT(ADDRESS(ROW(),COLUMN()))=TRUNC(INDIRECT(ADDRESS(ROW(),COLUMN())))</formula>
    </cfRule>
  </conditionalFormatting>
  <conditionalFormatting sqref="AU40">
    <cfRule type="expression" dxfId="2260" priority="1995">
      <formula>INDIRECT(ADDRESS(ROW(),COLUMN()))=TRUNC(INDIRECT(ADDRESS(ROW(),COLUMN())))</formula>
    </cfRule>
  </conditionalFormatting>
  <conditionalFormatting sqref="AU39">
    <cfRule type="expression" dxfId="2259" priority="1994">
      <formula>INDIRECT(ADDRESS(ROW(),COLUMN()))=TRUNC(INDIRECT(ADDRESS(ROW(),COLUMN())))</formula>
    </cfRule>
  </conditionalFormatting>
  <conditionalFormatting sqref="AV40:AW40">
    <cfRule type="expression" dxfId="2258" priority="1993">
      <formula>INDIRECT(ADDRESS(ROW(),COLUMN()))=TRUNC(INDIRECT(ADDRESS(ROW(),COLUMN())))</formula>
    </cfRule>
  </conditionalFormatting>
  <conditionalFormatting sqref="AV39:AW39">
    <cfRule type="expression" dxfId="2257" priority="1992">
      <formula>INDIRECT(ADDRESS(ROW(),COLUMN()))=TRUNC(INDIRECT(ADDRESS(ROW(),COLUMN())))</formula>
    </cfRule>
  </conditionalFormatting>
  <conditionalFormatting sqref="S43">
    <cfRule type="expression" dxfId="2256" priority="1991">
      <formula>INDIRECT(ADDRESS(ROW(),COLUMN()))=TRUNC(INDIRECT(ADDRESS(ROW(),COLUMN())))</formula>
    </cfRule>
  </conditionalFormatting>
  <conditionalFormatting sqref="S42">
    <cfRule type="expression" dxfId="2255" priority="1990">
      <formula>INDIRECT(ADDRESS(ROW(),COLUMN()))=TRUNC(INDIRECT(ADDRESS(ROW(),COLUMN())))</formula>
    </cfRule>
  </conditionalFormatting>
  <conditionalFormatting sqref="T43:Y43">
    <cfRule type="expression" dxfId="2254" priority="1989">
      <formula>INDIRECT(ADDRESS(ROW(),COLUMN()))=TRUNC(INDIRECT(ADDRESS(ROW(),COLUMN())))</formula>
    </cfRule>
  </conditionalFormatting>
  <conditionalFormatting sqref="T42:Y42">
    <cfRule type="expression" dxfId="2253" priority="1988">
      <formula>INDIRECT(ADDRESS(ROW(),COLUMN()))=TRUNC(INDIRECT(ADDRESS(ROW(),COLUMN())))</formula>
    </cfRule>
  </conditionalFormatting>
  <conditionalFormatting sqref="Z43">
    <cfRule type="expression" dxfId="2252" priority="1987">
      <formula>INDIRECT(ADDRESS(ROW(),COLUMN()))=TRUNC(INDIRECT(ADDRESS(ROW(),COLUMN())))</formula>
    </cfRule>
  </conditionalFormatting>
  <conditionalFormatting sqref="Z42">
    <cfRule type="expression" dxfId="2251" priority="1986">
      <formula>INDIRECT(ADDRESS(ROW(),COLUMN()))=TRUNC(INDIRECT(ADDRESS(ROW(),COLUMN())))</formula>
    </cfRule>
  </conditionalFormatting>
  <conditionalFormatting sqref="AA43:AF43">
    <cfRule type="expression" dxfId="2250" priority="1985">
      <formula>INDIRECT(ADDRESS(ROW(),COLUMN()))=TRUNC(INDIRECT(ADDRESS(ROW(),COLUMN())))</formula>
    </cfRule>
  </conditionalFormatting>
  <conditionalFormatting sqref="AA42:AF42">
    <cfRule type="expression" dxfId="2249" priority="1984">
      <formula>INDIRECT(ADDRESS(ROW(),COLUMN()))=TRUNC(INDIRECT(ADDRESS(ROW(),COLUMN())))</formula>
    </cfRule>
  </conditionalFormatting>
  <conditionalFormatting sqref="AG43">
    <cfRule type="expression" dxfId="2248" priority="1983">
      <formula>INDIRECT(ADDRESS(ROW(),COLUMN()))=TRUNC(INDIRECT(ADDRESS(ROW(),COLUMN())))</formula>
    </cfRule>
  </conditionalFormatting>
  <conditionalFormatting sqref="AG42">
    <cfRule type="expression" dxfId="2247" priority="1982">
      <formula>INDIRECT(ADDRESS(ROW(),COLUMN()))=TRUNC(INDIRECT(ADDRESS(ROW(),COLUMN())))</formula>
    </cfRule>
  </conditionalFormatting>
  <conditionalFormatting sqref="AH43:AM43">
    <cfRule type="expression" dxfId="2246" priority="1981">
      <formula>INDIRECT(ADDRESS(ROW(),COLUMN()))=TRUNC(INDIRECT(ADDRESS(ROW(),COLUMN())))</formula>
    </cfRule>
  </conditionalFormatting>
  <conditionalFormatting sqref="AH42:AM42">
    <cfRule type="expression" dxfId="2245" priority="1980">
      <formula>INDIRECT(ADDRESS(ROW(),COLUMN()))=TRUNC(INDIRECT(ADDRESS(ROW(),COLUMN())))</formula>
    </cfRule>
  </conditionalFormatting>
  <conditionalFormatting sqref="AN43">
    <cfRule type="expression" dxfId="2244" priority="1979">
      <formula>INDIRECT(ADDRESS(ROW(),COLUMN()))=TRUNC(INDIRECT(ADDRESS(ROW(),COLUMN())))</formula>
    </cfRule>
  </conditionalFormatting>
  <conditionalFormatting sqref="AN42">
    <cfRule type="expression" dxfId="2243" priority="1978">
      <formula>INDIRECT(ADDRESS(ROW(),COLUMN()))=TRUNC(INDIRECT(ADDRESS(ROW(),COLUMN())))</formula>
    </cfRule>
  </conditionalFormatting>
  <conditionalFormatting sqref="AO43:AT43">
    <cfRule type="expression" dxfId="2242" priority="1977">
      <formula>INDIRECT(ADDRESS(ROW(),COLUMN()))=TRUNC(INDIRECT(ADDRESS(ROW(),COLUMN())))</formula>
    </cfRule>
  </conditionalFormatting>
  <conditionalFormatting sqref="AO42:AT42">
    <cfRule type="expression" dxfId="2241" priority="1976">
      <formula>INDIRECT(ADDRESS(ROW(),COLUMN()))=TRUNC(INDIRECT(ADDRESS(ROW(),COLUMN())))</formula>
    </cfRule>
  </conditionalFormatting>
  <conditionalFormatting sqref="AU43">
    <cfRule type="expression" dxfId="2240" priority="1975">
      <formula>INDIRECT(ADDRESS(ROW(),COLUMN()))=TRUNC(INDIRECT(ADDRESS(ROW(),COLUMN())))</formula>
    </cfRule>
  </conditionalFormatting>
  <conditionalFormatting sqref="AU42">
    <cfRule type="expression" dxfId="2239" priority="1974">
      <formula>INDIRECT(ADDRESS(ROW(),COLUMN()))=TRUNC(INDIRECT(ADDRESS(ROW(),COLUMN())))</formula>
    </cfRule>
  </conditionalFormatting>
  <conditionalFormatting sqref="AV43:AW43">
    <cfRule type="expression" dxfId="2238" priority="1973">
      <formula>INDIRECT(ADDRESS(ROW(),COLUMN()))=TRUNC(INDIRECT(ADDRESS(ROW(),COLUMN())))</formula>
    </cfRule>
  </conditionalFormatting>
  <conditionalFormatting sqref="AV42:AW42">
    <cfRule type="expression" dxfId="2237" priority="1972">
      <formula>INDIRECT(ADDRESS(ROW(),COLUMN()))=TRUNC(INDIRECT(ADDRESS(ROW(),COLUMN())))</formula>
    </cfRule>
  </conditionalFormatting>
  <conditionalFormatting sqref="S46">
    <cfRule type="expression" dxfId="2236" priority="1971">
      <formula>INDIRECT(ADDRESS(ROW(),COLUMN()))=TRUNC(INDIRECT(ADDRESS(ROW(),COLUMN())))</formula>
    </cfRule>
  </conditionalFormatting>
  <conditionalFormatting sqref="S45">
    <cfRule type="expression" dxfId="2235" priority="1970">
      <formula>INDIRECT(ADDRESS(ROW(),COLUMN()))=TRUNC(INDIRECT(ADDRESS(ROW(),COLUMN())))</formula>
    </cfRule>
  </conditionalFormatting>
  <conditionalFormatting sqref="T46:Y46">
    <cfRule type="expression" dxfId="2234" priority="1969">
      <formula>INDIRECT(ADDRESS(ROW(),COLUMN()))=TRUNC(INDIRECT(ADDRESS(ROW(),COLUMN())))</formula>
    </cfRule>
  </conditionalFormatting>
  <conditionalFormatting sqref="T45:Y45">
    <cfRule type="expression" dxfId="2233" priority="1968">
      <formula>INDIRECT(ADDRESS(ROW(),COLUMN()))=TRUNC(INDIRECT(ADDRESS(ROW(),COLUMN())))</formula>
    </cfRule>
  </conditionalFormatting>
  <conditionalFormatting sqref="Z46">
    <cfRule type="expression" dxfId="2232" priority="1967">
      <formula>INDIRECT(ADDRESS(ROW(),COLUMN()))=TRUNC(INDIRECT(ADDRESS(ROW(),COLUMN())))</formula>
    </cfRule>
  </conditionalFormatting>
  <conditionalFormatting sqref="Z45">
    <cfRule type="expression" dxfId="2231" priority="1966">
      <formula>INDIRECT(ADDRESS(ROW(),COLUMN()))=TRUNC(INDIRECT(ADDRESS(ROW(),COLUMN())))</formula>
    </cfRule>
  </conditionalFormatting>
  <conditionalFormatting sqref="AA46:AF46">
    <cfRule type="expression" dxfId="2230" priority="1965">
      <formula>INDIRECT(ADDRESS(ROW(),COLUMN()))=TRUNC(INDIRECT(ADDRESS(ROW(),COLUMN())))</formula>
    </cfRule>
  </conditionalFormatting>
  <conditionalFormatting sqref="AA45:AF45">
    <cfRule type="expression" dxfId="2229" priority="1964">
      <formula>INDIRECT(ADDRESS(ROW(),COLUMN()))=TRUNC(INDIRECT(ADDRESS(ROW(),COLUMN())))</formula>
    </cfRule>
  </conditionalFormatting>
  <conditionalFormatting sqref="AG46">
    <cfRule type="expression" dxfId="2228" priority="1963">
      <formula>INDIRECT(ADDRESS(ROW(),COLUMN()))=TRUNC(INDIRECT(ADDRESS(ROW(),COLUMN())))</formula>
    </cfRule>
  </conditionalFormatting>
  <conditionalFormatting sqref="AG45">
    <cfRule type="expression" dxfId="2227" priority="1962">
      <formula>INDIRECT(ADDRESS(ROW(),COLUMN()))=TRUNC(INDIRECT(ADDRESS(ROW(),COLUMN())))</formula>
    </cfRule>
  </conditionalFormatting>
  <conditionalFormatting sqref="AH46:AM46">
    <cfRule type="expression" dxfId="2226" priority="1961">
      <formula>INDIRECT(ADDRESS(ROW(),COLUMN()))=TRUNC(INDIRECT(ADDRESS(ROW(),COLUMN())))</formula>
    </cfRule>
  </conditionalFormatting>
  <conditionalFormatting sqref="AH45:AM45">
    <cfRule type="expression" dxfId="2225" priority="1960">
      <formula>INDIRECT(ADDRESS(ROW(),COLUMN()))=TRUNC(INDIRECT(ADDRESS(ROW(),COLUMN())))</formula>
    </cfRule>
  </conditionalFormatting>
  <conditionalFormatting sqref="AN46">
    <cfRule type="expression" dxfId="2224" priority="1959">
      <formula>INDIRECT(ADDRESS(ROW(),COLUMN()))=TRUNC(INDIRECT(ADDRESS(ROW(),COLUMN())))</formula>
    </cfRule>
  </conditionalFormatting>
  <conditionalFormatting sqref="AN45">
    <cfRule type="expression" dxfId="2223" priority="1958">
      <formula>INDIRECT(ADDRESS(ROW(),COLUMN()))=TRUNC(INDIRECT(ADDRESS(ROW(),COLUMN())))</formula>
    </cfRule>
  </conditionalFormatting>
  <conditionalFormatting sqref="AO46:AT46">
    <cfRule type="expression" dxfId="2222" priority="1957">
      <formula>INDIRECT(ADDRESS(ROW(),COLUMN()))=TRUNC(INDIRECT(ADDRESS(ROW(),COLUMN())))</formula>
    </cfRule>
  </conditionalFormatting>
  <conditionalFormatting sqref="AO45:AT45">
    <cfRule type="expression" dxfId="2221" priority="1956">
      <formula>INDIRECT(ADDRESS(ROW(),COLUMN()))=TRUNC(INDIRECT(ADDRESS(ROW(),COLUMN())))</formula>
    </cfRule>
  </conditionalFormatting>
  <conditionalFormatting sqref="AU46">
    <cfRule type="expression" dxfId="2220" priority="1955">
      <formula>INDIRECT(ADDRESS(ROW(),COLUMN()))=TRUNC(INDIRECT(ADDRESS(ROW(),COLUMN())))</formula>
    </cfRule>
  </conditionalFormatting>
  <conditionalFormatting sqref="AU45">
    <cfRule type="expression" dxfId="2219" priority="1954">
      <formula>INDIRECT(ADDRESS(ROW(),COLUMN()))=TRUNC(INDIRECT(ADDRESS(ROW(),COLUMN())))</formula>
    </cfRule>
  </conditionalFormatting>
  <conditionalFormatting sqref="AV46:AW46">
    <cfRule type="expression" dxfId="2218" priority="1953">
      <formula>INDIRECT(ADDRESS(ROW(),COLUMN()))=TRUNC(INDIRECT(ADDRESS(ROW(),COLUMN())))</formula>
    </cfRule>
  </conditionalFormatting>
  <conditionalFormatting sqref="AV45:AW45">
    <cfRule type="expression" dxfId="2217" priority="1952">
      <formula>INDIRECT(ADDRESS(ROW(),COLUMN()))=TRUNC(INDIRECT(ADDRESS(ROW(),COLUMN())))</formula>
    </cfRule>
  </conditionalFormatting>
  <conditionalFormatting sqref="S49">
    <cfRule type="expression" dxfId="2216" priority="1951">
      <formula>INDIRECT(ADDRESS(ROW(),COLUMN()))=TRUNC(INDIRECT(ADDRESS(ROW(),COLUMN())))</formula>
    </cfRule>
  </conditionalFormatting>
  <conditionalFormatting sqref="S48">
    <cfRule type="expression" dxfId="2215" priority="1950">
      <formula>INDIRECT(ADDRESS(ROW(),COLUMN()))=TRUNC(INDIRECT(ADDRESS(ROW(),COLUMN())))</formula>
    </cfRule>
  </conditionalFormatting>
  <conditionalFormatting sqref="T49:Y49">
    <cfRule type="expression" dxfId="2214" priority="1949">
      <formula>INDIRECT(ADDRESS(ROW(),COLUMN()))=TRUNC(INDIRECT(ADDRESS(ROW(),COLUMN())))</formula>
    </cfRule>
  </conditionalFormatting>
  <conditionalFormatting sqref="T48:Y48">
    <cfRule type="expression" dxfId="2213" priority="1948">
      <formula>INDIRECT(ADDRESS(ROW(),COLUMN()))=TRUNC(INDIRECT(ADDRESS(ROW(),COLUMN())))</formula>
    </cfRule>
  </conditionalFormatting>
  <conditionalFormatting sqref="Z49">
    <cfRule type="expression" dxfId="2212" priority="1947">
      <formula>INDIRECT(ADDRESS(ROW(),COLUMN()))=TRUNC(INDIRECT(ADDRESS(ROW(),COLUMN())))</formula>
    </cfRule>
  </conditionalFormatting>
  <conditionalFormatting sqref="Z48">
    <cfRule type="expression" dxfId="2211" priority="1946">
      <formula>INDIRECT(ADDRESS(ROW(),COLUMN()))=TRUNC(INDIRECT(ADDRESS(ROW(),COLUMN())))</formula>
    </cfRule>
  </conditionalFormatting>
  <conditionalFormatting sqref="AA49:AF49">
    <cfRule type="expression" dxfId="2210" priority="1945">
      <formula>INDIRECT(ADDRESS(ROW(),COLUMN()))=TRUNC(INDIRECT(ADDRESS(ROW(),COLUMN())))</formula>
    </cfRule>
  </conditionalFormatting>
  <conditionalFormatting sqref="AA48:AF48">
    <cfRule type="expression" dxfId="2209" priority="1944">
      <formula>INDIRECT(ADDRESS(ROW(),COLUMN()))=TRUNC(INDIRECT(ADDRESS(ROW(),COLUMN())))</formula>
    </cfRule>
  </conditionalFormatting>
  <conditionalFormatting sqref="AG49">
    <cfRule type="expression" dxfId="2208" priority="1943">
      <formula>INDIRECT(ADDRESS(ROW(),COLUMN()))=TRUNC(INDIRECT(ADDRESS(ROW(),COLUMN())))</formula>
    </cfRule>
  </conditionalFormatting>
  <conditionalFormatting sqref="AG48">
    <cfRule type="expression" dxfId="2207" priority="1942">
      <formula>INDIRECT(ADDRESS(ROW(),COLUMN()))=TRUNC(INDIRECT(ADDRESS(ROW(),COLUMN())))</formula>
    </cfRule>
  </conditionalFormatting>
  <conditionalFormatting sqref="AH49:AM49">
    <cfRule type="expression" dxfId="2206" priority="1941">
      <formula>INDIRECT(ADDRESS(ROW(),COLUMN()))=TRUNC(INDIRECT(ADDRESS(ROW(),COLUMN())))</formula>
    </cfRule>
  </conditionalFormatting>
  <conditionalFormatting sqref="AH48:AM48">
    <cfRule type="expression" dxfId="2205" priority="1940">
      <formula>INDIRECT(ADDRESS(ROW(),COLUMN()))=TRUNC(INDIRECT(ADDRESS(ROW(),COLUMN())))</formula>
    </cfRule>
  </conditionalFormatting>
  <conditionalFormatting sqref="AN49">
    <cfRule type="expression" dxfId="2204" priority="1939">
      <formula>INDIRECT(ADDRESS(ROW(),COLUMN()))=TRUNC(INDIRECT(ADDRESS(ROW(),COLUMN())))</formula>
    </cfRule>
  </conditionalFormatting>
  <conditionalFormatting sqref="AN48">
    <cfRule type="expression" dxfId="2203" priority="1938">
      <formula>INDIRECT(ADDRESS(ROW(),COLUMN()))=TRUNC(INDIRECT(ADDRESS(ROW(),COLUMN())))</formula>
    </cfRule>
  </conditionalFormatting>
  <conditionalFormatting sqref="AO49:AT49">
    <cfRule type="expression" dxfId="2202" priority="1937">
      <formula>INDIRECT(ADDRESS(ROW(),COLUMN()))=TRUNC(INDIRECT(ADDRESS(ROW(),COLUMN())))</formula>
    </cfRule>
  </conditionalFormatting>
  <conditionalFormatting sqref="AO48:AT48">
    <cfRule type="expression" dxfId="2201" priority="1936">
      <formula>INDIRECT(ADDRESS(ROW(),COLUMN()))=TRUNC(INDIRECT(ADDRESS(ROW(),COLUMN())))</formula>
    </cfRule>
  </conditionalFormatting>
  <conditionalFormatting sqref="AU49">
    <cfRule type="expression" dxfId="2200" priority="1935">
      <formula>INDIRECT(ADDRESS(ROW(),COLUMN()))=TRUNC(INDIRECT(ADDRESS(ROW(),COLUMN())))</formula>
    </cfRule>
  </conditionalFormatting>
  <conditionalFormatting sqref="AU48">
    <cfRule type="expression" dxfId="2199" priority="1934">
      <formula>INDIRECT(ADDRESS(ROW(),COLUMN()))=TRUNC(INDIRECT(ADDRESS(ROW(),COLUMN())))</formula>
    </cfRule>
  </conditionalFormatting>
  <conditionalFormatting sqref="AV49:AW49">
    <cfRule type="expression" dxfId="2198" priority="1933">
      <formula>INDIRECT(ADDRESS(ROW(),COLUMN()))=TRUNC(INDIRECT(ADDRESS(ROW(),COLUMN())))</formula>
    </cfRule>
  </conditionalFormatting>
  <conditionalFormatting sqref="AV48:AW48">
    <cfRule type="expression" dxfId="2197" priority="1932">
      <formula>INDIRECT(ADDRESS(ROW(),COLUMN()))=TRUNC(INDIRECT(ADDRESS(ROW(),COLUMN())))</formula>
    </cfRule>
  </conditionalFormatting>
  <conditionalFormatting sqref="S52">
    <cfRule type="expression" dxfId="2196" priority="1931">
      <formula>INDIRECT(ADDRESS(ROW(),COLUMN()))=TRUNC(INDIRECT(ADDRESS(ROW(),COLUMN())))</formula>
    </cfRule>
  </conditionalFormatting>
  <conditionalFormatting sqref="S51">
    <cfRule type="expression" dxfId="2195" priority="1930">
      <formula>INDIRECT(ADDRESS(ROW(),COLUMN()))=TRUNC(INDIRECT(ADDRESS(ROW(),COLUMN())))</formula>
    </cfRule>
  </conditionalFormatting>
  <conditionalFormatting sqref="T52:Y52">
    <cfRule type="expression" dxfId="2194" priority="1929">
      <formula>INDIRECT(ADDRESS(ROW(),COLUMN()))=TRUNC(INDIRECT(ADDRESS(ROW(),COLUMN())))</formula>
    </cfRule>
  </conditionalFormatting>
  <conditionalFormatting sqref="T51:Y51">
    <cfRule type="expression" dxfId="2193" priority="1928">
      <formula>INDIRECT(ADDRESS(ROW(),COLUMN()))=TRUNC(INDIRECT(ADDRESS(ROW(),COLUMN())))</formula>
    </cfRule>
  </conditionalFormatting>
  <conditionalFormatting sqref="Z52">
    <cfRule type="expression" dxfId="2192" priority="1927">
      <formula>INDIRECT(ADDRESS(ROW(),COLUMN()))=TRUNC(INDIRECT(ADDRESS(ROW(),COLUMN())))</formula>
    </cfRule>
  </conditionalFormatting>
  <conditionalFormatting sqref="Z51">
    <cfRule type="expression" dxfId="2191" priority="1926">
      <formula>INDIRECT(ADDRESS(ROW(),COLUMN()))=TRUNC(INDIRECT(ADDRESS(ROW(),COLUMN())))</formula>
    </cfRule>
  </conditionalFormatting>
  <conditionalFormatting sqref="AA52:AF52">
    <cfRule type="expression" dxfId="2190" priority="1925">
      <formula>INDIRECT(ADDRESS(ROW(),COLUMN()))=TRUNC(INDIRECT(ADDRESS(ROW(),COLUMN())))</formula>
    </cfRule>
  </conditionalFormatting>
  <conditionalFormatting sqref="AA51:AF51">
    <cfRule type="expression" dxfId="2189" priority="1924">
      <formula>INDIRECT(ADDRESS(ROW(),COLUMN()))=TRUNC(INDIRECT(ADDRESS(ROW(),COLUMN())))</formula>
    </cfRule>
  </conditionalFormatting>
  <conditionalFormatting sqref="AG52">
    <cfRule type="expression" dxfId="2188" priority="1923">
      <formula>INDIRECT(ADDRESS(ROW(),COLUMN()))=TRUNC(INDIRECT(ADDRESS(ROW(),COLUMN())))</formula>
    </cfRule>
  </conditionalFormatting>
  <conditionalFormatting sqref="AG51">
    <cfRule type="expression" dxfId="2187" priority="1922">
      <formula>INDIRECT(ADDRESS(ROW(),COLUMN()))=TRUNC(INDIRECT(ADDRESS(ROW(),COLUMN())))</formula>
    </cfRule>
  </conditionalFormatting>
  <conditionalFormatting sqref="AH52:AM52">
    <cfRule type="expression" dxfId="2186" priority="1921">
      <formula>INDIRECT(ADDRESS(ROW(),COLUMN()))=TRUNC(INDIRECT(ADDRESS(ROW(),COLUMN())))</formula>
    </cfRule>
  </conditionalFormatting>
  <conditionalFormatting sqref="AH51:AM51">
    <cfRule type="expression" dxfId="2185" priority="1920">
      <formula>INDIRECT(ADDRESS(ROW(),COLUMN()))=TRUNC(INDIRECT(ADDRESS(ROW(),COLUMN())))</formula>
    </cfRule>
  </conditionalFormatting>
  <conditionalFormatting sqref="AN52">
    <cfRule type="expression" dxfId="2184" priority="1919">
      <formula>INDIRECT(ADDRESS(ROW(),COLUMN()))=TRUNC(INDIRECT(ADDRESS(ROW(),COLUMN())))</formula>
    </cfRule>
  </conditionalFormatting>
  <conditionalFormatting sqref="AN51">
    <cfRule type="expression" dxfId="2183" priority="1918">
      <formula>INDIRECT(ADDRESS(ROW(),COLUMN()))=TRUNC(INDIRECT(ADDRESS(ROW(),COLUMN())))</formula>
    </cfRule>
  </conditionalFormatting>
  <conditionalFormatting sqref="AO52:AT52">
    <cfRule type="expression" dxfId="2182" priority="1917">
      <formula>INDIRECT(ADDRESS(ROW(),COLUMN()))=TRUNC(INDIRECT(ADDRESS(ROW(),COLUMN())))</formula>
    </cfRule>
  </conditionalFormatting>
  <conditionalFormatting sqref="AO51:AT51">
    <cfRule type="expression" dxfId="2181" priority="1916">
      <formula>INDIRECT(ADDRESS(ROW(),COLUMN()))=TRUNC(INDIRECT(ADDRESS(ROW(),COLUMN())))</formula>
    </cfRule>
  </conditionalFormatting>
  <conditionalFormatting sqref="AU52">
    <cfRule type="expression" dxfId="2180" priority="1915">
      <formula>INDIRECT(ADDRESS(ROW(),COLUMN()))=TRUNC(INDIRECT(ADDRESS(ROW(),COLUMN())))</formula>
    </cfRule>
  </conditionalFormatting>
  <conditionalFormatting sqref="AU51">
    <cfRule type="expression" dxfId="2179" priority="1914">
      <formula>INDIRECT(ADDRESS(ROW(),COLUMN()))=TRUNC(INDIRECT(ADDRESS(ROW(),COLUMN())))</formula>
    </cfRule>
  </conditionalFormatting>
  <conditionalFormatting sqref="AV52:AW52">
    <cfRule type="expression" dxfId="2178" priority="1913">
      <formula>INDIRECT(ADDRESS(ROW(),COLUMN()))=TRUNC(INDIRECT(ADDRESS(ROW(),COLUMN())))</formula>
    </cfRule>
  </conditionalFormatting>
  <conditionalFormatting sqref="AV51:AW51">
    <cfRule type="expression" dxfId="2177" priority="1912">
      <formula>INDIRECT(ADDRESS(ROW(),COLUMN()))=TRUNC(INDIRECT(ADDRESS(ROW(),COLUMN())))</formula>
    </cfRule>
  </conditionalFormatting>
  <conditionalFormatting sqref="S55">
    <cfRule type="expression" dxfId="2176" priority="1911">
      <formula>INDIRECT(ADDRESS(ROW(),COLUMN()))=TRUNC(INDIRECT(ADDRESS(ROW(),COLUMN())))</formula>
    </cfRule>
  </conditionalFormatting>
  <conditionalFormatting sqref="S54">
    <cfRule type="expression" dxfId="2175" priority="1910">
      <formula>INDIRECT(ADDRESS(ROW(),COLUMN()))=TRUNC(INDIRECT(ADDRESS(ROW(),COLUMN())))</formula>
    </cfRule>
  </conditionalFormatting>
  <conditionalFormatting sqref="T55:Y55">
    <cfRule type="expression" dxfId="2174" priority="1909">
      <formula>INDIRECT(ADDRESS(ROW(),COLUMN()))=TRUNC(INDIRECT(ADDRESS(ROW(),COLUMN())))</formula>
    </cfRule>
  </conditionalFormatting>
  <conditionalFormatting sqref="T54:Y54">
    <cfRule type="expression" dxfId="2173" priority="1908">
      <formula>INDIRECT(ADDRESS(ROW(),COLUMN()))=TRUNC(INDIRECT(ADDRESS(ROW(),COLUMN())))</formula>
    </cfRule>
  </conditionalFormatting>
  <conditionalFormatting sqref="Z55">
    <cfRule type="expression" dxfId="2172" priority="1907">
      <formula>INDIRECT(ADDRESS(ROW(),COLUMN()))=TRUNC(INDIRECT(ADDRESS(ROW(),COLUMN())))</formula>
    </cfRule>
  </conditionalFormatting>
  <conditionalFormatting sqref="Z54">
    <cfRule type="expression" dxfId="2171" priority="1906">
      <formula>INDIRECT(ADDRESS(ROW(),COLUMN()))=TRUNC(INDIRECT(ADDRESS(ROW(),COLUMN())))</formula>
    </cfRule>
  </conditionalFormatting>
  <conditionalFormatting sqref="AA55:AF55">
    <cfRule type="expression" dxfId="2170" priority="1905">
      <formula>INDIRECT(ADDRESS(ROW(),COLUMN()))=TRUNC(INDIRECT(ADDRESS(ROW(),COLUMN())))</formula>
    </cfRule>
  </conditionalFormatting>
  <conditionalFormatting sqref="AA54:AF54">
    <cfRule type="expression" dxfId="2169" priority="1904">
      <formula>INDIRECT(ADDRESS(ROW(),COLUMN()))=TRUNC(INDIRECT(ADDRESS(ROW(),COLUMN())))</formula>
    </cfRule>
  </conditionalFormatting>
  <conditionalFormatting sqref="AG55">
    <cfRule type="expression" dxfId="2168" priority="1903">
      <formula>INDIRECT(ADDRESS(ROW(),COLUMN()))=TRUNC(INDIRECT(ADDRESS(ROW(),COLUMN())))</formula>
    </cfRule>
  </conditionalFormatting>
  <conditionalFormatting sqref="AG54">
    <cfRule type="expression" dxfId="2167" priority="1902">
      <formula>INDIRECT(ADDRESS(ROW(),COLUMN()))=TRUNC(INDIRECT(ADDRESS(ROW(),COLUMN())))</formula>
    </cfRule>
  </conditionalFormatting>
  <conditionalFormatting sqref="AH55:AM55">
    <cfRule type="expression" dxfId="2166" priority="1901">
      <formula>INDIRECT(ADDRESS(ROW(),COLUMN()))=TRUNC(INDIRECT(ADDRESS(ROW(),COLUMN())))</formula>
    </cfRule>
  </conditionalFormatting>
  <conditionalFormatting sqref="AH54:AM54">
    <cfRule type="expression" dxfId="2165" priority="1900">
      <formula>INDIRECT(ADDRESS(ROW(),COLUMN()))=TRUNC(INDIRECT(ADDRESS(ROW(),COLUMN())))</formula>
    </cfRule>
  </conditionalFormatting>
  <conditionalFormatting sqref="AN55">
    <cfRule type="expression" dxfId="2164" priority="1899">
      <formula>INDIRECT(ADDRESS(ROW(),COLUMN()))=TRUNC(INDIRECT(ADDRESS(ROW(),COLUMN())))</formula>
    </cfRule>
  </conditionalFormatting>
  <conditionalFormatting sqref="AN54">
    <cfRule type="expression" dxfId="2163" priority="1898">
      <formula>INDIRECT(ADDRESS(ROW(),COLUMN()))=TRUNC(INDIRECT(ADDRESS(ROW(),COLUMN())))</formula>
    </cfRule>
  </conditionalFormatting>
  <conditionalFormatting sqref="AO55:AT55">
    <cfRule type="expression" dxfId="2162" priority="1897">
      <formula>INDIRECT(ADDRESS(ROW(),COLUMN()))=TRUNC(INDIRECT(ADDRESS(ROW(),COLUMN())))</formula>
    </cfRule>
  </conditionalFormatting>
  <conditionalFormatting sqref="AO54:AT54">
    <cfRule type="expression" dxfId="2161" priority="1896">
      <formula>INDIRECT(ADDRESS(ROW(),COLUMN()))=TRUNC(INDIRECT(ADDRESS(ROW(),COLUMN())))</formula>
    </cfRule>
  </conditionalFormatting>
  <conditionalFormatting sqref="AU55">
    <cfRule type="expression" dxfId="2160" priority="1895">
      <formula>INDIRECT(ADDRESS(ROW(),COLUMN()))=TRUNC(INDIRECT(ADDRESS(ROW(),COLUMN())))</formula>
    </cfRule>
  </conditionalFormatting>
  <conditionalFormatting sqref="AU54">
    <cfRule type="expression" dxfId="2159" priority="1894">
      <formula>INDIRECT(ADDRESS(ROW(),COLUMN()))=TRUNC(INDIRECT(ADDRESS(ROW(),COLUMN())))</formula>
    </cfRule>
  </conditionalFormatting>
  <conditionalFormatting sqref="AV55:AW55">
    <cfRule type="expression" dxfId="2158" priority="1893">
      <formula>INDIRECT(ADDRESS(ROW(),COLUMN()))=TRUNC(INDIRECT(ADDRESS(ROW(),COLUMN())))</formula>
    </cfRule>
  </conditionalFormatting>
  <conditionalFormatting sqref="AV54:AW54">
    <cfRule type="expression" dxfId="2157" priority="1892">
      <formula>INDIRECT(ADDRESS(ROW(),COLUMN()))=TRUNC(INDIRECT(ADDRESS(ROW(),COLUMN())))</formula>
    </cfRule>
  </conditionalFormatting>
  <conditionalFormatting sqref="S58">
    <cfRule type="expression" dxfId="2156" priority="1891">
      <formula>INDIRECT(ADDRESS(ROW(),COLUMN()))=TRUNC(INDIRECT(ADDRESS(ROW(),COLUMN())))</formula>
    </cfRule>
  </conditionalFormatting>
  <conditionalFormatting sqref="S57">
    <cfRule type="expression" dxfId="2155" priority="1890">
      <formula>INDIRECT(ADDRESS(ROW(),COLUMN()))=TRUNC(INDIRECT(ADDRESS(ROW(),COLUMN())))</formula>
    </cfRule>
  </conditionalFormatting>
  <conditionalFormatting sqref="T58:Y58">
    <cfRule type="expression" dxfId="2154" priority="1889">
      <formula>INDIRECT(ADDRESS(ROW(),COLUMN()))=TRUNC(INDIRECT(ADDRESS(ROW(),COLUMN())))</formula>
    </cfRule>
  </conditionalFormatting>
  <conditionalFormatting sqref="T57:Y57">
    <cfRule type="expression" dxfId="2153" priority="1888">
      <formula>INDIRECT(ADDRESS(ROW(),COLUMN()))=TRUNC(INDIRECT(ADDRESS(ROW(),COLUMN())))</formula>
    </cfRule>
  </conditionalFormatting>
  <conditionalFormatting sqref="Z58">
    <cfRule type="expression" dxfId="2152" priority="1887">
      <formula>INDIRECT(ADDRESS(ROW(),COLUMN()))=TRUNC(INDIRECT(ADDRESS(ROW(),COLUMN())))</formula>
    </cfRule>
  </conditionalFormatting>
  <conditionalFormatting sqref="Z57">
    <cfRule type="expression" dxfId="2151" priority="1886">
      <formula>INDIRECT(ADDRESS(ROW(),COLUMN()))=TRUNC(INDIRECT(ADDRESS(ROW(),COLUMN())))</formula>
    </cfRule>
  </conditionalFormatting>
  <conditionalFormatting sqref="AA58:AF58">
    <cfRule type="expression" dxfId="2150" priority="1885">
      <formula>INDIRECT(ADDRESS(ROW(),COLUMN()))=TRUNC(INDIRECT(ADDRESS(ROW(),COLUMN())))</formula>
    </cfRule>
  </conditionalFormatting>
  <conditionalFormatting sqref="AA57:AF57">
    <cfRule type="expression" dxfId="2149" priority="1884">
      <formula>INDIRECT(ADDRESS(ROW(),COLUMN()))=TRUNC(INDIRECT(ADDRESS(ROW(),COLUMN())))</formula>
    </cfRule>
  </conditionalFormatting>
  <conditionalFormatting sqref="AG58">
    <cfRule type="expression" dxfId="2148" priority="1883">
      <formula>INDIRECT(ADDRESS(ROW(),COLUMN()))=TRUNC(INDIRECT(ADDRESS(ROW(),COLUMN())))</formula>
    </cfRule>
  </conditionalFormatting>
  <conditionalFormatting sqref="AG57">
    <cfRule type="expression" dxfId="2147" priority="1882">
      <formula>INDIRECT(ADDRESS(ROW(),COLUMN()))=TRUNC(INDIRECT(ADDRESS(ROW(),COLUMN())))</formula>
    </cfRule>
  </conditionalFormatting>
  <conditionalFormatting sqref="AH58:AM58">
    <cfRule type="expression" dxfId="2146" priority="1881">
      <formula>INDIRECT(ADDRESS(ROW(),COLUMN()))=TRUNC(INDIRECT(ADDRESS(ROW(),COLUMN())))</formula>
    </cfRule>
  </conditionalFormatting>
  <conditionalFormatting sqref="AH57:AM57">
    <cfRule type="expression" dxfId="2145" priority="1880">
      <formula>INDIRECT(ADDRESS(ROW(),COLUMN()))=TRUNC(INDIRECT(ADDRESS(ROW(),COLUMN())))</formula>
    </cfRule>
  </conditionalFormatting>
  <conditionalFormatting sqref="AN58">
    <cfRule type="expression" dxfId="2144" priority="1879">
      <formula>INDIRECT(ADDRESS(ROW(),COLUMN()))=TRUNC(INDIRECT(ADDRESS(ROW(),COLUMN())))</formula>
    </cfRule>
  </conditionalFormatting>
  <conditionalFormatting sqref="AN57">
    <cfRule type="expression" dxfId="2143" priority="1878">
      <formula>INDIRECT(ADDRESS(ROW(),COLUMN()))=TRUNC(INDIRECT(ADDRESS(ROW(),COLUMN())))</formula>
    </cfRule>
  </conditionalFormatting>
  <conditionalFormatting sqref="AO58:AT58">
    <cfRule type="expression" dxfId="2142" priority="1877">
      <formula>INDIRECT(ADDRESS(ROW(),COLUMN()))=TRUNC(INDIRECT(ADDRESS(ROW(),COLUMN())))</formula>
    </cfRule>
  </conditionalFormatting>
  <conditionalFormatting sqref="AO57:AT57">
    <cfRule type="expression" dxfId="2141" priority="1876">
      <formula>INDIRECT(ADDRESS(ROW(),COLUMN()))=TRUNC(INDIRECT(ADDRESS(ROW(),COLUMN())))</formula>
    </cfRule>
  </conditionalFormatting>
  <conditionalFormatting sqref="AU58">
    <cfRule type="expression" dxfId="2140" priority="1875">
      <formula>INDIRECT(ADDRESS(ROW(),COLUMN()))=TRUNC(INDIRECT(ADDRESS(ROW(),COLUMN())))</formula>
    </cfRule>
  </conditionalFormatting>
  <conditionalFormatting sqref="AU57">
    <cfRule type="expression" dxfId="2139" priority="1874">
      <formula>INDIRECT(ADDRESS(ROW(),COLUMN()))=TRUNC(INDIRECT(ADDRESS(ROW(),COLUMN())))</formula>
    </cfRule>
  </conditionalFormatting>
  <conditionalFormatting sqref="AV58:AW58">
    <cfRule type="expression" dxfId="2138" priority="1873">
      <formula>INDIRECT(ADDRESS(ROW(),COLUMN()))=TRUNC(INDIRECT(ADDRESS(ROW(),COLUMN())))</formula>
    </cfRule>
  </conditionalFormatting>
  <conditionalFormatting sqref="AV57:AW57">
    <cfRule type="expression" dxfId="2137" priority="1872">
      <formula>INDIRECT(ADDRESS(ROW(),COLUMN()))=TRUNC(INDIRECT(ADDRESS(ROW(),COLUMN())))</formula>
    </cfRule>
  </conditionalFormatting>
  <conditionalFormatting sqref="AX60:BA61">
    <cfRule type="expression" dxfId="2136" priority="1871">
      <formula>INDIRECT(ADDRESS(ROW(),COLUMN()))=TRUNC(INDIRECT(ADDRESS(ROW(),COLUMN())))</formula>
    </cfRule>
  </conditionalFormatting>
  <conditionalFormatting sqref="S61">
    <cfRule type="expression" dxfId="2135" priority="1870">
      <formula>INDIRECT(ADDRESS(ROW(),COLUMN()))=TRUNC(INDIRECT(ADDRESS(ROW(),COLUMN())))</formula>
    </cfRule>
  </conditionalFormatting>
  <conditionalFormatting sqref="S60">
    <cfRule type="expression" dxfId="2134" priority="1869">
      <formula>INDIRECT(ADDRESS(ROW(),COLUMN()))=TRUNC(INDIRECT(ADDRESS(ROW(),COLUMN())))</formula>
    </cfRule>
  </conditionalFormatting>
  <conditionalFormatting sqref="T61:Y61">
    <cfRule type="expression" dxfId="2133" priority="1868">
      <formula>INDIRECT(ADDRESS(ROW(),COLUMN()))=TRUNC(INDIRECT(ADDRESS(ROW(),COLUMN())))</formula>
    </cfRule>
  </conditionalFormatting>
  <conditionalFormatting sqref="T60:Y60">
    <cfRule type="expression" dxfId="2132" priority="1867">
      <formula>INDIRECT(ADDRESS(ROW(),COLUMN()))=TRUNC(INDIRECT(ADDRESS(ROW(),COLUMN())))</formula>
    </cfRule>
  </conditionalFormatting>
  <conditionalFormatting sqref="Z61">
    <cfRule type="expression" dxfId="2131" priority="1866">
      <formula>INDIRECT(ADDRESS(ROW(),COLUMN()))=TRUNC(INDIRECT(ADDRESS(ROW(),COLUMN())))</formula>
    </cfRule>
  </conditionalFormatting>
  <conditionalFormatting sqref="Z60">
    <cfRule type="expression" dxfId="2130" priority="1865">
      <formula>INDIRECT(ADDRESS(ROW(),COLUMN()))=TRUNC(INDIRECT(ADDRESS(ROW(),COLUMN())))</formula>
    </cfRule>
  </conditionalFormatting>
  <conditionalFormatting sqref="AA61:AF61">
    <cfRule type="expression" dxfId="2129" priority="1864">
      <formula>INDIRECT(ADDRESS(ROW(),COLUMN()))=TRUNC(INDIRECT(ADDRESS(ROW(),COLUMN())))</formula>
    </cfRule>
  </conditionalFormatting>
  <conditionalFormatting sqref="AA60:AF60">
    <cfRule type="expression" dxfId="2128" priority="1863">
      <formula>INDIRECT(ADDRESS(ROW(),COLUMN()))=TRUNC(INDIRECT(ADDRESS(ROW(),COLUMN())))</formula>
    </cfRule>
  </conditionalFormatting>
  <conditionalFormatting sqref="AG61">
    <cfRule type="expression" dxfId="2127" priority="1862">
      <formula>INDIRECT(ADDRESS(ROW(),COLUMN()))=TRUNC(INDIRECT(ADDRESS(ROW(),COLUMN())))</formula>
    </cfRule>
  </conditionalFormatting>
  <conditionalFormatting sqref="AG60">
    <cfRule type="expression" dxfId="2126" priority="1861">
      <formula>INDIRECT(ADDRESS(ROW(),COLUMN()))=TRUNC(INDIRECT(ADDRESS(ROW(),COLUMN())))</formula>
    </cfRule>
  </conditionalFormatting>
  <conditionalFormatting sqref="AH61:AM61">
    <cfRule type="expression" dxfId="2125" priority="1860">
      <formula>INDIRECT(ADDRESS(ROW(),COLUMN()))=TRUNC(INDIRECT(ADDRESS(ROW(),COLUMN())))</formula>
    </cfRule>
  </conditionalFormatting>
  <conditionalFormatting sqref="AH60:AM60">
    <cfRule type="expression" dxfId="2124" priority="1859">
      <formula>INDIRECT(ADDRESS(ROW(),COLUMN()))=TRUNC(INDIRECT(ADDRESS(ROW(),COLUMN())))</formula>
    </cfRule>
  </conditionalFormatting>
  <conditionalFormatting sqref="AN61">
    <cfRule type="expression" dxfId="2123" priority="1858">
      <formula>INDIRECT(ADDRESS(ROW(),COLUMN()))=TRUNC(INDIRECT(ADDRESS(ROW(),COLUMN())))</formula>
    </cfRule>
  </conditionalFormatting>
  <conditionalFormatting sqref="AN60">
    <cfRule type="expression" dxfId="2122" priority="1857">
      <formula>INDIRECT(ADDRESS(ROW(),COLUMN()))=TRUNC(INDIRECT(ADDRESS(ROW(),COLUMN())))</formula>
    </cfRule>
  </conditionalFormatting>
  <conditionalFormatting sqref="AO61:AT61">
    <cfRule type="expression" dxfId="2121" priority="1856">
      <formula>INDIRECT(ADDRESS(ROW(),COLUMN()))=TRUNC(INDIRECT(ADDRESS(ROW(),COLUMN())))</formula>
    </cfRule>
  </conditionalFormatting>
  <conditionalFormatting sqref="AO60:AT60">
    <cfRule type="expression" dxfId="2120" priority="1855">
      <formula>INDIRECT(ADDRESS(ROW(),COLUMN()))=TRUNC(INDIRECT(ADDRESS(ROW(),COLUMN())))</formula>
    </cfRule>
  </conditionalFormatting>
  <conditionalFormatting sqref="AU61">
    <cfRule type="expression" dxfId="2119" priority="1854">
      <formula>INDIRECT(ADDRESS(ROW(),COLUMN()))=TRUNC(INDIRECT(ADDRESS(ROW(),COLUMN())))</formula>
    </cfRule>
  </conditionalFormatting>
  <conditionalFormatting sqref="AU60">
    <cfRule type="expression" dxfId="2118" priority="1853">
      <formula>INDIRECT(ADDRESS(ROW(),COLUMN()))=TRUNC(INDIRECT(ADDRESS(ROW(),COLUMN())))</formula>
    </cfRule>
  </conditionalFormatting>
  <conditionalFormatting sqref="AV61:AW61">
    <cfRule type="expression" dxfId="2117" priority="1852">
      <formula>INDIRECT(ADDRESS(ROW(),COLUMN()))=TRUNC(INDIRECT(ADDRESS(ROW(),COLUMN())))</formula>
    </cfRule>
  </conditionalFormatting>
  <conditionalFormatting sqref="AV60:AW60">
    <cfRule type="expression" dxfId="2116" priority="1851">
      <formula>INDIRECT(ADDRESS(ROW(),COLUMN()))=TRUNC(INDIRECT(ADDRESS(ROW(),COLUMN())))</formula>
    </cfRule>
  </conditionalFormatting>
  <conditionalFormatting sqref="AX63:BA64">
    <cfRule type="expression" dxfId="2115" priority="1850">
      <formula>INDIRECT(ADDRESS(ROW(),COLUMN()))=TRUNC(INDIRECT(ADDRESS(ROW(),COLUMN())))</formula>
    </cfRule>
  </conditionalFormatting>
  <conditionalFormatting sqref="S64">
    <cfRule type="expression" dxfId="2114" priority="1849">
      <formula>INDIRECT(ADDRESS(ROW(),COLUMN()))=TRUNC(INDIRECT(ADDRESS(ROW(),COLUMN())))</formula>
    </cfRule>
  </conditionalFormatting>
  <conditionalFormatting sqref="S63">
    <cfRule type="expression" dxfId="2113" priority="1848">
      <formula>INDIRECT(ADDRESS(ROW(),COLUMN()))=TRUNC(INDIRECT(ADDRESS(ROW(),COLUMN())))</formula>
    </cfRule>
  </conditionalFormatting>
  <conditionalFormatting sqref="T64:Y64">
    <cfRule type="expression" dxfId="2112" priority="1847">
      <formula>INDIRECT(ADDRESS(ROW(),COLUMN()))=TRUNC(INDIRECT(ADDRESS(ROW(),COLUMN())))</formula>
    </cfRule>
  </conditionalFormatting>
  <conditionalFormatting sqref="T63:Y63">
    <cfRule type="expression" dxfId="2111" priority="1846">
      <formula>INDIRECT(ADDRESS(ROW(),COLUMN()))=TRUNC(INDIRECT(ADDRESS(ROW(),COLUMN())))</formula>
    </cfRule>
  </conditionalFormatting>
  <conditionalFormatting sqref="Z64">
    <cfRule type="expression" dxfId="2110" priority="1845">
      <formula>INDIRECT(ADDRESS(ROW(),COLUMN()))=TRUNC(INDIRECT(ADDRESS(ROW(),COLUMN())))</formula>
    </cfRule>
  </conditionalFormatting>
  <conditionalFormatting sqref="Z63">
    <cfRule type="expression" dxfId="2109" priority="1844">
      <formula>INDIRECT(ADDRESS(ROW(),COLUMN()))=TRUNC(INDIRECT(ADDRESS(ROW(),COLUMN())))</formula>
    </cfRule>
  </conditionalFormatting>
  <conditionalFormatting sqref="AA64:AF64">
    <cfRule type="expression" dxfId="2108" priority="1843">
      <formula>INDIRECT(ADDRESS(ROW(),COLUMN()))=TRUNC(INDIRECT(ADDRESS(ROW(),COLUMN())))</formula>
    </cfRule>
  </conditionalFormatting>
  <conditionalFormatting sqref="AA63:AF63">
    <cfRule type="expression" dxfId="2107" priority="1842">
      <formula>INDIRECT(ADDRESS(ROW(),COLUMN()))=TRUNC(INDIRECT(ADDRESS(ROW(),COLUMN())))</formula>
    </cfRule>
  </conditionalFormatting>
  <conditionalFormatting sqref="AG64">
    <cfRule type="expression" dxfId="2106" priority="1841">
      <formula>INDIRECT(ADDRESS(ROW(),COLUMN()))=TRUNC(INDIRECT(ADDRESS(ROW(),COLUMN())))</formula>
    </cfRule>
  </conditionalFormatting>
  <conditionalFormatting sqref="AG63">
    <cfRule type="expression" dxfId="2105" priority="1840">
      <formula>INDIRECT(ADDRESS(ROW(),COLUMN()))=TRUNC(INDIRECT(ADDRESS(ROW(),COLUMN())))</formula>
    </cfRule>
  </conditionalFormatting>
  <conditionalFormatting sqref="AH64:AM64">
    <cfRule type="expression" dxfId="2104" priority="1839">
      <formula>INDIRECT(ADDRESS(ROW(),COLUMN()))=TRUNC(INDIRECT(ADDRESS(ROW(),COLUMN())))</formula>
    </cfRule>
  </conditionalFormatting>
  <conditionalFormatting sqref="AH63:AM63">
    <cfRule type="expression" dxfId="2103" priority="1838">
      <formula>INDIRECT(ADDRESS(ROW(),COLUMN()))=TRUNC(INDIRECT(ADDRESS(ROW(),COLUMN())))</formula>
    </cfRule>
  </conditionalFormatting>
  <conditionalFormatting sqref="AN64">
    <cfRule type="expression" dxfId="2102" priority="1837">
      <formula>INDIRECT(ADDRESS(ROW(),COLUMN()))=TRUNC(INDIRECT(ADDRESS(ROW(),COLUMN())))</formula>
    </cfRule>
  </conditionalFormatting>
  <conditionalFormatting sqref="AN63">
    <cfRule type="expression" dxfId="2101" priority="1836">
      <formula>INDIRECT(ADDRESS(ROW(),COLUMN()))=TRUNC(INDIRECT(ADDRESS(ROW(),COLUMN())))</formula>
    </cfRule>
  </conditionalFormatting>
  <conditionalFormatting sqref="AO64:AT64">
    <cfRule type="expression" dxfId="2100" priority="1835">
      <formula>INDIRECT(ADDRESS(ROW(),COLUMN()))=TRUNC(INDIRECT(ADDRESS(ROW(),COLUMN())))</formula>
    </cfRule>
  </conditionalFormatting>
  <conditionalFormatting sqref="AO63:AT63">
    <cfRule type="expression" dxfId="2099" priority="1834">
      <formula>INDIRECT(ADDRESS(ROW(),COLUMN()))=TRUNC(INDIRECT(ADDRESS(ROW(),COLUMN())))</formula>
    </cfRule>
  </conditionalFormatting>
  <conditionalFormatting sqref="AU64">
    <cfRule type="expression" dxfId="2098" priority="1833">
      <formula>INDIRECT(ADDRESS(ROW(),COLUMN()))=TRUNC(INDIRECT(ADDRESS(ROW(),COLUMN())))</formula>
    </cfRule>
  </conditionalFormatting>
  <conditionalFormatting sqref="AU63">
    <cfRule type="expression" dxfId="2097" priority="1832">
      <formula>INDIRECT(ADDRESS(ROW(),COLUMN()))=TRUNC(INDIRECT(ADDRESS(ROW(),COLUMN())))</formula>
    </cfRule>
  </conditionalFormatting>
  <conditionalFormatting sqref="AV64:AW64">
    <cfRule type="expression" dxfId="2096" priority="1831">
      <formula>INDIRECT(ADDRESS(ROW(),COLUMN()))=TRUNC(INDIRECT(ADDRESS(ROW(),COLUMN())))</formula>
    </cfRule>
  </conditionalFormatting>
  <conditionalFormatting sqref="AV63:AW63">
    <cfRule type="expression" dxfId="2095" priority="1830">
      <formula>INDIRECT(ADDRESS(ROW(),COLUMN()))=TRUNC(INDIRECT(ADDRESS(ROW(),COLUMN())))</formula>
    </cfRule>
  </conditionalFormatting>
  <conditionalFormatting sqref="AX66:BA67">
    <cfRule type="expression" dxfId="2094" priority="1829">
      <formula>INDIRECT(ADDRESS(ROW(),COLUMN()))=TRUNC(INDIRECT(ADDRESS(ROW(),COLUMN())))</formula>
    </cfRule>
  </conditionalFormatting>
  <conditionalFormatting sqref="S67">
    <cfRule type="expression" dxfId="2093" priority="1828">
      <formula>INDIRECT(ADDRESS(ROW(),COLUMN()))=TRUNC(INDIRECT(ADDRESS(ROW(),COLUMN())))</formula>
    </cfRule>
  </conditionalFormatting>
  <conditionalFormatting sqref="S66">
    <cfRule type="expression" dxfId="2092" priority="1827">
      <formula>INDIRECT(ADDRESS(ROW(),COLUMN()))=TRUNC(INDIRECT(ADDRESS(ROW(),COLUMN())))</formula>
    </cfRule>
  </conditionalFormatting>
  <conditionalFormatting sqref="T67:Y67">
    <cfRule type="expression" dxfId="2091" priority="1826">
      <formula>INDIRECT(ADDRESS(ROW(),COLUMN()))=TRUNC(INDIRECT(ADDRESS(ROW(),COLUMN())))</formula>
    </cfRule>
  </conditionalFormatting>
  <conditionalFormatting sqref="T66:Y66">
    <cfRule type="expression" dxfId="2090" priority="1825">
      <formula>INDIRECT(ADDRESS(ROW(),COLUMN()))=TRUNC(INDIRECT(ADDRESS(ROW(),COLUMN())))</formula>
    </cfRule>
  </conditionalFormatting>
  <conditionalFormatting sqref="Z67">
    <cfRule type="expression" dxfId="2089" priority="1824">
      <formula>INDIRECT(ADDRESS(ROW(),COLUMN()))=TRUNC(INDIRECT(ADDRESS(ROW(),COLUMN())))</formula>
    </cfRule>
  </conditionalFormatting>
  <conditionalFormatting sqref="Z66">
    <cfRule type="expression" dxfId="2088" priority="1823">
      <formula>INDIRECT(ADDRESS(ROW(),COLUMN()))=TRUNC(INDIRECT(ADDRESS(ROW(),COLUMN())))</formula>
    </cfRule>
  </conditionalFormatting>
  <conditionalFormatting sqref="AA67:AF67">
    <cfRule type="expression" dxfId="2087" priority="1822">
      <formula>INDIRECT(ADDRESS(ROW(),COLUMN()))=TRUNC(INDIRECT(ADDRESS(ROW(),COLUMN())))</formula>
    </cfRule>
  </conditionalFormatting>
  <conditionalFormatting sqref="AA66:AF66">
    <cfRule type="expression" dxfId="2086" priority="1821">
      <formula>INDIRECT(ADDRESS(ROW(),COLUMN()))=TRUNC(INDIRECT(ADDRESS(ROW(),COLUMN())))</formula>
    </cfRule>
  </conditionalFormatting>
  <conditionalFormatting sqref="AG67">
    <cfRule type="expression" dxfId="2085" priority="1820">
      <formula>INDIRECT(ADDRESS(ROW(),COLUMN()))=TRUNC(INDIRECT(ADDRESS(ROW(),COLUMN())))</formula>
    </cfRule>
  </conditionalFormatting>
  <conditionalFormatting sqref="AG66">
    <cfRule type="expression" dxfId="2084" priority="1819">
      <formula>INDIRECT(ADDRESS(ROW(),COLUMN()))=TRUNC(INDIRECT(ADDRESS(ROW(),COLUMN())))</formula>
    </cfRule>
  </conditionalFormatting>
  <conditionalFormatting sqref="AH67:AM67">
    <cfRule type="expression" dxfId="2083" priority="1818">
      <formula>INDIRECT(ADDRESS(ROW(),COLUMN()))=TRUNC(INDIRECT(ADDRESS(ROW(),COLUMN())))</formula>
    </cfRule>
  </conditionalFormatting>
  <conditionalFormatting sqref="AH66:AM66">
    <cfRule type="expression" dxfId="2082" priority="1817">
      <formula>INDIRECT(ADDRESS(ROW(),COLUMN()))=TRUNC(INDIRECT(ADDRESS(ROW(),COLUMN())))</formula>
    </cfRule>
  </conditionalFormatting>
  <conditionalFormatting sqref="AN67">
    <cfRule type="expression" dxfId="2081" priority="1816">
      <formula>INDIRECT(ADDRESS(ROW(),COLUMN()))=TRUNC(INDIRECT(ADDRESS(ROW(),COLUMN())))</formula>
    </cfRule>
  </conditionalFormatting>
  <conditionalFormatting sqref="AN66">
    <cfRule type="expression" dxfId="2080" priority="1815">
      <formula>INDIRECT(ADDRESS(ROW(),COLUMN()))=TRUNC(INDIRECT(ADDRESS(ROW(),COLUMN())))</formula>
    </cfRule>
  </conditionalFormatting>
  <conditionalFormatting sqref="AO67:AT67">
    <cfRule type="expression" dxfId="2079" priority="1814">
      <formula>INDIRECT(ADDRESS(ROW(),COLUMN()))=TRUNC(INDIRECT(ADDRESS(ROW(),COLUMN())))</formula>
    </cfRule>
  </conditionalFormatting>
  <conditionalFormatting sqref="AO66:AT66">
    <cfRule type="expression" dxfId="2078" priority="1813">
      <formula>INDIRECT(ADDRESS(ROW(),COLUMN()))=TRUNC(INDIRECT(ADDRESS(ROW(),COLUMN())))</formula>
    </cfRule>
  </conditionalFormatting>
  <conditionalFormatting sqref="AU67">
    <cfRule type="expression" dxfId="2077" priority="1812">
      <formula>INDIRECT(ADDRESS(ROW(),COLUMN()))=TRUNC(INDIRECT(ADDRESS(ROW(),COLUMN())))</formula>
    </cfRule>
  </conditionalFormatting>
  <conditionalFormatting sqref="AU66">
    <cfRule type="expression" dxfId="2076" priority="1811">
      <formula>INDIRECT(ADDRESS(ROW(),COLUMN()))=TRUNC(INDIRECT(ADDRESS(ROW(),COLUMN())))</formula>
    </cfRule>
  </conditionalFormatting>
  <conditionalFormatting sqref="AV67:AW67">
    <cfRule type="expression" dxfId="2075" priority="1810">
      <formula>INDIRECT(ADDRESS(ROW(),COLUMN()))=TRUNC(INDIRECT(ADDRESS(ROW(),COLUMN())))</formula>
    </cfRule>
  </conditionalFormatting>
  <conditionalFormatting sqref="AV66:AW66">
    <cfRule type="expression" dxfId="2074" priority="1809">
      <formula>INDIRECT(ADDRESS(ROW(),COLUMN()))=TRUNC(INDIRECT(ADDRESS(ROW(),COLUMN())))</formula>
    </cfRule>
  </conditionalFormatting>
  <conditionalFormatting sqref="AX69:BA70">
    <cfRule type="expression" dxfId="2073" priority="1808">
      <formula>INDIRECT(ADDRESS(ROW(),COLUMN()))=TRUNC(INDIRECT(ADDRESS(ROW(),COLUMN())))</formula>
    </cfRule>
  </conditionalFormatting>
  <conditionalFormatting sqref="S70">
    <cfRule type="expression" dxfId="2072" priority="1807">
      <formula>INDIRECT(ADDRESS(ROW(),COLUMN()))=TRUNC(INDIRECT(ADDRESS(ROW(),COLUMN())))</formula>
    </cfRule>
  </conditionalFormatting>
  <conditionalFormatting sqref="S69">
    <cfRule type="expression" dxfId="2071" priority="1806">
      <formula>INDIRECT(ADDRESS(ROW(),COLUMN()))=TRUNC(INDIRECT(ADDRESS(ROW(),COLUMN())))</formula>
    </cfRule>
  </conditionalFormatting>
  <conditionalFormatting sqref="T70:Y70">
    <cfRule type="expression" dxfId="2070" priority="1805">
      <formula>INDIRECT(ADDRESS(ROW(),COLUMN()))=TRUNC(INDIRECT(ADDRESS(ROW(),COLUMN())))</formula>
    </cfRule>
  </conditionalFormatting>
  <conditionalFormatting sqref="T69:Y69">
    <cfRule type="expression" dxfId="2069" priority="1804">
      <formula>INDIRECT(ADDRESS(ROW(),COLUMN()))=TRUNC(INDIRECT(ADDRESS(ROW(),COLUMN())))</formula>
    </cfRule>
  </conditionalFormatting>
  <conditionalFormatting sqref="Z70">
    <cfRule type="expression" dxfId="2068" priority="1803">
      <formula>INDIRECT(ADDRESS(ROW(),COLUMN()))=TRUNC(INDIRECT(ADDRESS(ROW(),COLUMN())))</formula>
    </cfRule>
  </conditionalFormatting>
  <conditionalFormatting sqref="Z69">
    <cfRule type="expression" dxfId="2067" priority="1802">
      <formula>INDIRECT(ADDRESS(ROW(),COLUMN()))=TRUNC(INDIRECT(ADDRESS(ROW(),COLUMN())))</formula>
    </cfRule>
  </conditionalFormatting>
  <conditionalFormatting sqref="AA70:AF70">
    <cfRule type="expression" dxfId="2066" priority="1801">
      <formula>INDIRECT(ADDRESS(ROW(),COLUMN()))=TRUNC(INDIRECT(ADDRESS(ROW(),COLUMN())))</formula>
    </cfRule>
  </conditionalFormatting>
  <conditionalFormatting sqref="AA69:AF69">
    <cfRule type="expression" dxfId="2065" priority="1800">
      <formula>INDIRECT(ADDRESS(ROW(),COLUMN()))=TRUNC(INDIRECT(ADDRESS(ROW(),COLUMN())))</formula>
    </cfRule>
  </conditionalFormatting>
  <conditionalFormatting sqref="AG70">
    <cfRule type="expression" dxfId="2064" priority="1799">
      <formula>INDIRECT(ADDRESS(ROW(),COLUMN()))=TRUNC(INDIRECT(ADDRESS(ROW(),COLUMN())))</formula>
    </cfRule>
  </conditionalFormatting>
  <conditionalFormatting sqref="AG69">
    <cfRule type="expression" dxfId="2063" priority="1798">
      <formula>INDIRECT(ADDRESS(ROW(),COLUMN()))=TRUNC(INDIRECT(ADDRESS(ROW(),COLUMN())))</formula>
    </cfRule>
  </conditionalFormatting>
  <conditionalFormatting sqref="AH70:AM70">
    <cfRule type="expression" dxfId="2062" priority="1797">
      <formula>INDIRECT(ADDRESS(ROW(),COLUMN()))=TRUNC(INDIRECT(ADDRESS(ROW(),COLUMN())))</formula>
    </cfRule>
  </conditionalFormatting>
  <conditionalFormatting sqref="AH69:AM69">
    <cfRule type="expression" dxfId="2061" priority="1796">
      <formula>INDIRECT(ADDRESS(ROW(),COLUMN()))=TRUNC(INDIRECT(ADDRESS(ROW(),COLUMN())))</formula>
    </cfRule>
  </conditionalFormatting>
  <conditionalFormatting sqref="AN70">
    <cfRule type="expression" dxfId="2060" priority="1795">
      <formula>INDIRECT(ADDRESS(ROW(),COLUMN()))=TRUNC(INDIRECT(ADDRESS(ROW(),COLUMN())))</formula>
    </cfRule>
  </conditionalFormatting>
  <conditionalFormatting sqref="AN69">
    <cfRule type="expression" dxfId="2059" priority="1794">
      <formula>INDIRECT(ADDRESS(ROW(),COLUMN()))=TRUNC(INDIRECT(ADDRESS(ROW(),COLUMN())))</formula>
    </cfRule>
  </conditionalFormatting>
  <conditionalFormatting sqref="AO70:AT70">
    <cfRule type="expression" dxfId="2058" priority="1793">
      <formula>INDIRECT(ADDRESS(ROW(),COLUMN()))=TRUNC(INDIRECT(ADDRESS(ROW(),COLUMN())))</formula>
    </cfRule>
  </conditionalFormatting>
  <conditionalFormatting sqref="AO69:AT69">
    <cfRule type="expression" dxfId="2057" priority="1792">
      <formula>INDIRECT(ADDRESS(ROW(),COLUMN()))=TRUNC(INDIRECT(ADDRESS(ROW(),COLUMN())))</formula>
    </cfRule>
  </conditionalFormatting>
  <conditionalFormatting sqref="AU70">
    <cfRule type="expression" dxfId="2056" priority="1791">
      <formula>INDIRECT(ADDRESS(ROW(),COLUMN()))=TRUNC(INDIRECT(ADDRESS(ROW(),COLUMN())))</formula>
    </cfRule>
  </conditionalFormatting>
  <conditionalFormatting sqref="AU69">
    <cfRule type="expression" dxfId="2055" priority="1790">
      <formula>INDIRECT(ADDRESS(ROW(),COLUMN()))=TRUNC(INDIRECT(ADDRESS(ROW(),COLUMN())))</formula>
    </cfRule>
  </conditionalFormatting>
  <conditionalFormatting sqref="AV70:AW70">
    <cfRule type="expression" dxfId="2054" priority="1789">
      <formula>INDIRECT(ADDRESS(ROW(),COLUMN()))=TRUNC(INDIRECT(ADDRESS(ROW(),COLUMN())))</formula>
    </cfRule>
  </conditionalFormatting>
  <conditionalFormatting sqref="AV69:AW69">
    <cfRule type="expression" dxfId="2053" priority="1788">
      <formula>INDIRECT(ADDRESS(ROW(),COLUMN()))=TRUNC(INDIRECT(ADDRESS(ROW(),COLUMN())))</formula>
    </cfRule>
  </conditionalFormatting>
  <conditionalFormatting sqref="AX72:BA73">
    <cfRule type="expression" dxfId="2052" priority="1787">
      <formula>INDIRECT(ADDRESS(ROW(),COLUMN()))=TRUNC(INDIRECT(ADDRESS(ROW(),COLUMN())))</formula>
    </cfRule>
  </conditionalFormatting>
  <conditionalFormatting sqref="S73">
    <cfRule type="expression" dxfId="2051" priority="1786">
      <formula>INDIRECT(ADDRESS(ROW(),COLUMN()))=TRUNC(INDIRECT(ADDRESS(ROW(),COLUMN())))</formula>
    </cfRule>
  </conditionalFormatting>
  <conditionalFormatting sqref="S72">
    <cfRule type="expression" dxfId="2050" priority="1785">
      <formula>INDIRECT(ADDRESS(ROW(),COLUMN()))=TRUNC(INDIRECT(ADDRESS(ROW(),COLUMN())))</formula>
    </cfRule>
  </conditionalFormatting>
  <conditionalFormatting sqref="T73:Y73">
    <cfRule type="expression" dxfId="2049" priority="1784">
      <formula>INDIRECT(ADDRESS(ROW(),COLUMN()))=TRUNC(INDIRECT(ADDRESS(ROW(),COLUMN())))</formula>
    </cfRule>
  </conditionalFormatting>
  <conditionalFormatting sqref="T72:Y72">
    <cfRule type="expression" dxfId="2048" priority="1783">
      <formula>INDIRECT(ADDRESS(ROW(),COLUMN()))=TRUNC(INDIRECT(ADDRESS(ROW(),COLUMN())))</formula>
    </cfRule>
  </conditionalFormatting>
  <conditionalFormatting sqref="Z73">
    <cfRule type="expression" dxfId="2047" priority="1782">
      <formula>INDIRECT(ADDRESS(ROW(),COLUMN()))=TRUNC(INDIRECT(ADDRESS(ROW(),COLUMN())))</formula>
    </cfRule>
  </conditionalFormatting>
  <conditionalFormatting sqref="Z72">
    <cfRule type="expression" dxfId="2046" priority="1781">
      <formula>INDIRECT(ADDRESS(ROW(),COLUMN()))=TRUNC(INDIRECT(ADDRESS(ROW(),COLUMN())))</formula>
    </cfRule>
  </conditionalFormatting>
  <conditionalFormatting sqref="AA73:AF73">
    <cfRule type="expression" dxfId="2045" priority="1780">
      <formula>INDIRECT(ADDRESS(ROW(),COLUMN()))=TRUNC(INDIRECT(ADDRESS(ROW(),COLUMN())))</formula>
    </cfRule>
  </conditionalFormatting>
  <conditionalFormatting sqref="AA72:AF72">
    <cfRule type="expression" dxfId="2044" priority="1779">
      <formula>INDIRECT(ADDRESS(ROW(),COLUMN()))=TRUNC(INDIRECT(ADDRESS(ROW(),COLUMN())))</formula>
    </cfRule>
  </conditionalFormatting>
  <conditionalFormatting sqref="AG73">
    <cfRule type="expression" dxfId="2043" priority="1778">
      <formula>INDIRECT(ADDRESS(ROW(),COLUMN()))=TRUNC(INDIRECT(ADDRESS(ROW(),COLUMN())))</formula>
    </cfRule>
  </conditionalFormatting>
  <conditionalFormatting sqref="AG72">
    <cfRule type="expression" dxfId="2042" priority="1777">
      <formula>INDIRECT(ADDRESS(ROW(),COLUMN()))=TRUNC(INDIRECT(ADDRESS(ROW(),COLUMN())))</formula>
    </cfRule>
  </conditionalFormatting>
  <conditionalFormatting sqref="AH73:AM73">
    <cfRule type="expression" dxfId="2041" priority="1776">
      <formula>INDIRECT(ADDRESS(ROW(),COLUMN()))=TRUNC(INDIRECT(ADDRESS(ROW(),COLUMN())))</formula>
    </cfRule>
  </conditionalFormatting>
  <conditionalFormatting sqref="AH72:AM72">
    <cfRule type="expression" dxfId="2040" priority="1775">
      <formula>INDIRECT(ADDRESS(ROW(),COLUMN()))=TRUNC(INDIRECT(ADDRESS(ROW(),COLUMN())))</formula>
    </cfRule>
  </conditionalFormatting>
  <conditionalFormatting sqref="AN73">
    <cfRule type="expression" dxfId="2039" priority="1774">
      <formula>INDIRECT(ADDRESS(ROW(),COLUMN()))=TRUNC(INDIRECT(ADDRESS(ROW(),COLUMN())))</formula>
    </cfRule>
  </conditionalFormatting>
  <conditionalFormatting sqref="AN72">
    <cfRule type="expression" dxfId="2038" priority="1773">
      <formula>INDIRECT(ADDRESS(ROW(),COLUMN()))=TRUNC(INDIRECT(ADDRESS(ROW(),COLUMN())))</formula>
    </cfRule>
  </conditionalFormatting>
  <conditionalFormatting sqref="AO73:AT73">
    <cfRule type="expression" dxfId="2037" priority="1772">
      <formula>INDIRECT(ADDRESS(ROW(),COLUMN()))=TRUNC(INDIRECT(ADDRESS(ROW(),COLUMN())))</formula>
    </cfRule>
  </conditionalFormatting>
  <conditionalFormatting sqref="AO72:AT72">
    <cfRule type="expression" dxfId="2036" priority="1771">
      <formula>INDIRECT(ADDRESS(ROW(),COLUMN()))=TRUNC(INDIRECT(ADDRESS(ROW(),COLUMN())))</formula>
    </cfRule>
  </conditionalFormatting>
  <conditionalFormatting sqref="AU73">
    <cfRule type="expression" dxfId="2035" priority="1770">
      <formula>INDIRECT(ADDRESS(ROW(),COLUMN()))=TRUNC(INDIRECT(ADDRESS(ROW(),COLUMN())))</formula>
    </cfRule>
  </conditionalFormatting>
  <conditionalFormatting sqref="AU72">
    <cfRule type="expression" dxfId="2034" priority="1769">
      <formula>INDIRECT(ADDRESS(ROW(),COLUMN()))=TRUNC(INDIRECT(ADDRESS(ROW(),COLUMN())))</formula>
    </cfRule>
  </conditionalFormatting>
  <conditionalFormatting sqref="AV73:AW73">
    <cfRule type="expression" dxfId="2033" priority="1768">
      <formula>INDIRECT(ADDRESS(ROW(),COLUMN()))=TRUNC(INDIRECT(ADDRESS(ROW(),COLUMN())))</formula>
    </cfRule>
  </conditionalFormatting>
  <conditionalFormatting sqref="AV72:AW72">
    <cfRule type="expression" dxfId="2032" priority="1767">
      <formula>INDIRECT(ADDRESS(ROW(),COLUMN()))=TRUNC(INDIRECT(ADDRESS(ROW(),COLUMN())))</formula>
    </cfRule>
  </conditionalFormatting>
  <conditionalFormatting sqref="AX75:BA76">
    <cfRule type="expression" dxfId="2031" priority="1766">
      <formula>INDIRECT(ADDRESS(ROW(),COLUMN()))=TRUNC(INDIRECT(ADDRESS(ROW(),COLUMN())))</formula>
    </cfRule>
  </conditionalFormatting>
  <conditionalFormatting sqref="S76">
    <cfRule type="expression" dxfId="2030" priority="1765">
      <formula>INDIRECT(ADDRESS(ROW(),COLUMN()))=TRUNC(INDIRECT(ADDRESS(ROW(),COLUMN())))</formula>
    </cfRule>
  </conditionalFormatting>
  <conditionalFormatting sqref="S75">
    <cfRule type="expression" dxfId="2029" priority="1764">
      <formula>INDIRECT(ADDRESS(ROW(),COLUMN()))=TRUNC(INDIRECT(ADDRESS(ROW(),COLUMN())))</formula>
    </cfRule>
  </conditionalFormatting>
  <conditionalFormatting sqref="T76:Y76">
    <cfRule type="expression" dxfId="2028" priority="1763">
      <formula>INDIRECT(ADDRESS(ROW(),COLUMN()))=TRUNC(INDIRECT(ADDRESS(ROW(),COLUMN())))</formula>
    </cfRule>
  </conditionalFormatting>
  <conditionalFormatting sqref="T75:Y75">
    <cfRule type="expression" dxfId="2027" priority="1762">
      <formula>INDIRECT(ADDRESS(ROW(),COLUMN()))=TRUNC(INDIRECT(ADDRESS(ROW(),COLUMN())))</formula>
    </cfRule>
  </conditionalFormatting>
  <conditionalFormatting sqref="Z76">
    <cfRule type="expression" dxfId="2026" priority="1761">
      <formula>INDIRECT(ADDRESS(ROW(),COLUMN()))=TRUNC(INDIRECT(ADDRESS(ROW(),COLUMN())))</formula>
    </cfRule>
  </conditionalFormatting>
  <conditionalFormatting sqref="Z75">
    <cfRule type="expression" dxfId="2025" priority="1760">
      <formula>INDIRECT(ADDRESS(ROW(),COLUMN()))=TRUNC(INDIRECT(ADDRESS(ROW(),COLUMN())))</formula>
    </cfRule>
  </conditionalFormatting>
  <conditionalFormatting sqref="AA76:AF76">
    <cfRule type="expression" dxfId="2024" priority="1759">
      <formula>INDIRECT(ADDRESS(ROW(),COLUMN()))=TRUNC(INDIRECT(ADDRESS(ROW(),COLUMN())))</formula>
    </cfRule>
  </conditionalFormatting>
  <conditionalFormatting sqref="AA75:AF75">
    <cfRule type="expression" dxfId="2023" priority="1758">
      <formula>INDIRECT(ADDRESS(ROW(),COLUMN()))=TRUNC(INDIRECT(ADDRESS(ROW(),COLUMN())))</formula>
    </cfRule>
  </conditionalFormatting>
  <conditionalFormatting sqref="AG76">
    <cfRule type="expression" dxfId="2022" priority="1757">
      <formula>INDIRECT(ADDRESS(ROW(),COLUMN()))=TRUNC(INDIRECT(ADDRESS(ROW(),COLUMN())))</formula>
    </cfRule>
  </conditionalFormatting>
  <conditionalFormatting sqref="AG75">
    <cfRule type="expression" dxfId="2021" priority="1756">
      <formula>INDIRECT(ADDRESS(ROW(),COLUMN()))=TRUNC(INDIRECT(ADDRESS(ROW(),COLUMN())))</formula>
    </cfRule>
  </conditionalFormatting>
  <conditionalFormatting sqref="AH76:AM76">
    <cfRule type="expression" dxfId="2020" priority="1755">
      <formula>INDIRECT(ADDRESS(ROW(),COLUMN()))=TRUNC(INDIRECT(ADDRESS(ROW(),COLUMN())))</formula>
    </cfRule>
  </conditionalFormatting>
  <conditionalFormatting sqref="AH75:AM75">
    <cfRule type="expression" dxfId="2019" priority="1754">
      <formula>INDIRECT(ADDRESS(ROW(),COLUMN()))=TRUNC(INDIRECT(ADDRESS(ROW(),COLUMN())))</formula>
    </cfRule>
  </conditionalFormatting>
  <conditionalFormatting sqref="AN76">
    <cfRule type="expression" dxfId="2018" priority="1753">
      <formula>INDIRECT(ADDRESS(ROW(),COLUMN()))=TRUNC(INDIRECT(ADDRESS(ROW(),COLUMN())))</formula>
    </cfRule>
  </conditionalFormatting>
  <conditionalFormatting sqref="AN75">
    <cfRule type="expression" dxfId="2017" priority="1752">
      <formula>INDIRECT(ADDRESS(ROW(),COLUMN()))=TRUNC(INDIRECT(ADDRESS(ROW(),COLUMN())))</formula>
    </cfRule>
  </conditionalFormatting>
  <conditionalFormatting sqref="AO76:AT76">
    <cfRule type="expression" dxfId="2016" priority="1751">
      <formula>INDIRECT(ADDRESS(ROW(),COLUMN()))=TRUNC(INDIRECT(ADDRESS(ROW(),COLUMN())))</formula>
    </cfRule>
  </conditionalFormatting>
  <conditionalFormatting sqref="AO75:AT75">
    <cfRule type="expression" dxfId="2015" priority="1750">
      <formula>INDIRECT(ADDRESS(ROW(),COLUMN()))=TRUNC(INDIRECT(ADDRESS(ROW(),COLUMN())))</formula>
    </cfRule>
  </conditionalFormatting>
  <conditionalFormatting sqref="AU76">
    <cfRule type="expression" dxfId="2014" priority="1749">
      <formula>INDIRECT(ADDRESS(ROW(),COLUMN()))=TRUNC(INDIRECT(ADDRESS(ROW(),COLUMN())))</formula>
    </cfRule>
  </conditionalFormatting>
  <conditionalFormatting sqref="AU75">
    <cfRule type="expression" dxfId="2013" priority="1748">
      <formula>INDIRECT(ADDRESS(ROW(),COLUMN()))=TRUNC(INDIRECT(ADDRESS(ROW(),COLUMN())))</formula>
    </cfRule>
  </conditionalFormatting>
  <conditionalFormatting sqref="AV76:AW76">
    <cfRule type="expression" dxfId="2012" priority="1747">
      <formula>INDIRECT(ADDRESS(ROW(),COLUMN()))=TRUNC(INDIRECT(ADDRESS(ROW(),COLUMN())))</formula>
    </cfRule>
  </conditionalFormatting>
  <conditionalFormatting sqref="AV75:AW75">
    <cfRule type="expression" dxfId="2011" priority="1746">
      <formula>INDIRECT(ADDRESS(ROW(),COLUMN()))=TRUNC(INDIRECT(ADDRESS(ROW(),COLUMN())))</formula>
    </cfRule>
  </conditionalFormatting>
  <conditionalFormatting sqref="AX78:BA79">
    <cfRule type="expression" dxfId="2010" priority="1745">
      <formula>INDIRECT(ADDRESS(ROW(),COLUMN()))=TRUNC(INDIRECT(ADDRESS(ROW(),COLUMN())))</formula>
    </cfRule>
  </conditionalFormatting>
  <conditionalFormatting sqref="S79">
    <cfRule type="expression" dxfId="2009" priority="1744">
      <formula>INDIRECT(ADDRESS(ROW(),COLUMN()))=TRUNC(INDIRECT(ADDRESS(ROW(),COLUMN())))</formula>
    </cfRule>
  </conditionalFormatting>
  <conditionalFormatting sqref="S78">
    <cfRule type="expression" dxfId="2008" priority="1743">
      <formula>INDIRECT(ADDRESS(ROW(),COLUMN()))=TRUNC(INDIRECT(ADDRESS(ROW(),COLUMN())))</formula>
    </cfRule>
  </conditionalFormatting>
  <conditionalFormatting sqref="T79:Y79">
    <cfRule type="expression" dxfId="2007" priority="1742">
      <formula>INDIRECT(ADDRESS(ROW(),COLUMN()))=TRUNC(INDIRECT(ADDRESS(ROW(),COLUMN())))</formula>
    </cfRule>
  </conditionalFormatting>
  <conditionalFormatting sqref="T78:Y78">
    <cfRule type="expression" dxfId="2006" priority="1741">
      <formula>INDIRECT(ADDRESS(ROW(),COLUMN()))=TRUNC(INDIRECT(ADDRESS(ROW(),COLUMN())))</formula>
    </cfRule>
  </conditionalFormatting>
  <conditionalFormatting sqref="Z79">
    <cfRule type="expression" dxfId="2005" priority="1740">
      <formula>INDIRECT(ADDRESS(ROW(),COLUMN()))=TRUNC(INDIRECT(ADDRESS(ROW(),COLUMN())))</formula>
    </cfRule>
  </conditionalFormatting>
  <conditionalFormatting sqref="Z78">
    <cfRule type="expression" dxfId="2004" priority="1739">
      <formula>INDIRECT(ADDRESS(ROW(),COLUMN()))=TRUNC(INDIRECT(ADDRESS(ROW(),COLUMN())))</formula>
    </cfRule>
  </conditionalFormatting>
  <conditionalFormatting sqref="AA79:AF79">
    <cfRule type="expression" dxfId="2003" priority="1738">
      <formula>INDIRECT(ADDRESS(ROW(),COLUMN()))=TRUNC(INDIRECT(ADDRESS(ROW(),COLUMN())))</formula>
    </cfRule>
  </conditionalFormatting>
  <conditionalFormatting sqref="AA78:AF78">
    <cfRule type="expression" dxfId="2002" priority="1737">
      <formula>INDIRECT(ADDRESS(ROW(),COLUMN()))=TRUNC(INDIRECT(ADDRESS(ROW(),COLUMN())))</formula>
    </cfRule>
  </conditionalFormatting>
  <conditionalFormatting sqref="AG79">
    <cfRule type="expression" dxfId="2001" priority="1736">
      <formula>INDIRECT(ADDRESS(ROW(),COLUMN()))=TRUNC(INDIRECT(ADDRESS(ROW(),COLUMN())))</formula>
    </cfRule>
  </conditionalFormatting>
  <conditionalFormatting sqref="AG78">
    <cfRule type="expression" dxfId="2000" priority="1735">
      <formula>INDIRECT(ADDRESS(ROW(),COLUMN()))=TRUNC(INDIRECT(ADDRESS(ROW(),COLUMN())))</formula>
    </cfRule>
  </conditionalFormatting>
  <conditionalFormatting sqref="AH79:AM79">
    <cfRule type="expression" dxfId="1999" priority="1734">
      <formula>INDIRECT(ADDRESS(ROW(),COLUMN()))=TRUNC(INDIRECT(ADDRESS(ROW(),COLUMN())))</formula>
    </cfRule>
  </conditionalFormatting>
  <conditionalFormatting sqref="AH78:AM78">
    <cfRule type="expression" dxfId="1998" priority="1733">
      <formula>INDIRECT(ADDRESS(ROW(),COLUMN()))=TRUNC(INDIRECT(ADDRESS(ROW(),COLUMN())))</formula>
    </cfRule>
  </conditionalFormatting>
  <conditionalFormatting sqref="AN79">
    <cfRule type="expression" dxfId="1997" priority="1732">
      <formula>INDIRECT(ADDRESS(ROW(),COLUMN()))=TRUNC(INDIRECT(ADDRESS(ROW(),COLUMN())))</formula>
    </cfRule>
  </conditionalFormatting>
  <conditionalFormatting sqref="AN78">
    <cfRule type="expression" dxfId="1996" priority="1731">
      <formula>INDIRECT(ADDRESS(ROW(),COLUMN()))=TRUNC(INDIRECT(ADDRESS(ROW(),COLUMN())))</formula>
    </cfRule>
  </conditionalFormatting>
  <conditionalFormatting sqref="AO79:AT79">
    <cfRule type="expression" dxfId="1995" priority="1730">
      <formula>INDIRECT(ADDRESS(ROW(),COLUMN()))=TRUNC(INDIRECT(ADDRESS(ROW(),COLUMN())))</formula>
    </cfRule>
  </conditionalFormatting>
  <conditionalFormatting sqref="AO78:AT78">
    <cfRule type="expression" dxfId="1994" priority="1729">
      <formula>INDIRECT(ADDRESS(ROW(),COLUMN()))=TRUNC(INDIRECT(ADDRESS(ROW(),COLUMN())))</formula>
    </cfRule>
  </conditionalFormatting>
  <conditionalFormatting sqref="AU79">
    <cfRule type="expression" dxfId="1993" priority="1728">
      <formula>INDIRECT(ADDRESS(ROW(),COLUMN()))=TRUNC(INDIRECT(ADDRESS(ROW(),COLUMN())))</formula>
    </cfRule>
  </conditionalFormatting>
  <conditionalFormatting sqref="AU78">
    <cfRule type="expression" dxfId="1992" priority="1727">
      <formula>INDIRECT(ADDRESS(ROW(),COLUMN()))=TRUNC(INDIRECT(ADDRESS(ROW(),COLUMN())))</formula>
    </cfRule>
  </conditionalFormatting>
  <conditionalFormatting sqref="AV79:AW79">
    <cfRule type="expression" dxfId="1991" priority="1726">
      <formula>INDIRECT(ADDRESS(ROW(),COLUMN()))=TRUNC(INDIRECT(ADDRESS(ROW(),COLUMN())))</formula>
    </cfRule>
  </conditionalFormatting>
  <conditionalFormatting sqref="AV78:AW78">
    <cfRule type="expression" dxfId="1990" priority="1725">
      <formula>INDIRECT(ADDRESS(ROW(),COLUMN()))=TRUNC(INDIRECT(ADDRESS(ROW(),COLUMN())))</formula>
    </cfRule>
  </conditionalFormatting>
  <conditionalFormatting sqref="AX81:BA82">
    <cfRule type="expression" dxfId="1989" priority="1724">
      <formula>INDIRECT(ADDRESS(ROW(),COLUMN()))=TRUNC(INDIRECT(ADDRESS(ROW(),COLUMN())))</formula>
    </cfRule>
  </conditionalFormatting>
  <conditionalFormatting sqref="S82">
    <cfRule type="expression" dxfId="1988" priority="1723">
      <formula>INDIRECT(ADDRESS(ROW(),COLUMN()))=TRUNC(INDIRECT(ADDRESS(ROW(),COLUMN())))</formula>
    </cfRule>
  </conditionalFormatting>
  <conditionalFormatting sqref="S81">
    <cfRule type="expression" dxfId="1987" priority="1722">
      <formula>INDIRECT(ADDRESS(ROW(),COLUMN()))=TRUNC(INDIRECT(ADDRESS(ROW(),COLUMN())))</formula>
    </cfRule>
  </conditionalFormatting>
  <conditionalFormatting sqref="T82:Y82">
    <cfRule type="expression" dxfId="1986" priority="1721">
      <formula>INDIRECT(ADDRESS(ROW(),COLUMN()))=TRUNC(INDIRECT(ADDRESS(ROW(),COLUMN())))</formula>
    </cfRule>
  </conditionalFormatting>
  <conditionalFormatting sqref="T81:Y81">
    <cfRule type="expression" dxfId="1985" priority="1720">
      <formula>INDIRECT(ADDRESS(ROW(),COLUMN()))=TRUNC(INDIRECT(ADDRESS(ROW(),COLUMN())))</formula>
    </cfRule>
  </conditionalFormatting>
  <conditionalFormatting sqref="Z82">
    <cfRule type="expression" dxfId="1984" priority="1719">
      <formula>INDIRECT(ADDRESS(ROW(),COLUMN()))=TRUNC(INDIRECT(ADDRESS(ROW(),COLUMN())))</formula>
    </cfRule>
  </conditionalFormatting>
  <conditionalFormatting sqref="Z81">
    <cfRule type="expression" dxfId="1983" priority="1718">
      <formula>INDIRECT(ADDRESS(ROW(),COLUMN()))=TRUNC(INDIRECT(ADDRESS(ROW(),COLUMN())))</formula>
    </cfRule>
  </conditionalFormatting>
  <conditionalFormatting sqref="AA82:AF82">
    <cfRule type="expression" dxfId="1982" priority="1717">
      <formula>INDIRECT(ADDRESS(ROW(),COLUMN()))=TRUNC(INDIRECT(ADDRESS(ROW(),COLUMN())))</formula>
    </cfRule>
  </conditionalFormatting>
  <conditionalFormatting sqref="AA81:AF81">
    <cfRule type="expression" dxfId="1981" priority="1716">
      <formula>INDIRECT(ADDRESS(ROW(),COLUMN()))=TRUNC(INDIRECT(ADDRESS(ROW(),COLUMN())))</formula>
    </cfRule>
  </conditionalFormatting>
  <conditionalFormatting sqref="AG82">
    <cfRule type="expression" dxfId="1980" priority="1715">
      <formula>INDIRECT(ADDRESS(ROW(),COLUMN()))=TRUNC(INDIRECT(ADDRESS(ROW(),COLUMN())))</formula>
    </cfRule>
  </conditionalFormatting>
  <conditionalFormatting sqref="AG81">
    <cfRule type="expression" dxfId="1979" priority="1714">
      <formula>INDIRECT(ADDRESS(ROW(),COLUMN()))=TRUNC(INDIRECT(ADDRESS(ROW(),COLUMN())))</formula>
    </cfRule>
  </conditionalFormatting>
  <conditionalFormatting sqref="AH82:AM82">
    <cfRule type="expression" dxfId="1978" priority="1713">
      <formula>INDIRECT(ADDRESS(ROW(),COLUMN()))=TRUNC(INDIRECT(ADDRESS(ROW(),COLUMN())))</formula>
    </cfRule>
  </conditionalFormatting>
  <conditionalFormatting sqref="AH81:AM81">
    <cfRule type="expression" dxfId="1977" priority="1712">
      <formula>INDIRECT(ADDRESS(ROW(),COLUMN()))=TRUNC(INDIRECT(ADDRESS(ROW(),COLUMN())))</formula>
    </cfRule>
  </conditionalFormatting>
  <conditionalFormatting sqref="AN82">
    <cfRule type="expression" dxfId="1976" priority="1711">
      <formula>INDIRECT(ADDRESS(ROW(),COLUMN()))=TRUNC(INDIRECT(ADDRESS(ROW(),COLUMN())))</formula>
    </cfRule>
  </conditionalFormatting>
  <conditionalFormatting sqref="AN81">
    <cfRule type="expression" dxfId="1975" priority="1710">
      <formula>INDIRECT(ADDRESS(ROW(),COLUMN()))=TRUNC(INDIRECT(ADDRESS(ROW(),COLUMN())))</formula>
    </cfRule>
  </conditionalFormatting>
  <conditionalFormatting sqref="AO82:AT82">
    <cfRule type="expression" dxfId="1974" priority="1709">
      <formula>INDIRECT(ADDRESS(ROW(),COLUMN()))=TRUNC(INDIRECT(ADDRESS(ROW(),COLUMN())))</formula>
    </cfRule>
  </conditionalFormatting>
  <conditionalFormatting sqref="AO81:AT81">
    <cfRule type="expression" dxfId="1973" priority="1708">
      <formula>INDIRECT(ADDRESS(ROW(),COLUMN()))=TRUNC(INDIRECT(ADDRESS(ROW(),COLUMN())))</formula>
    </cfRule>
  </conditionalFormatting>
  <conditionalFormatting sqref="AU82">
    <cfRule type="expression" dxfId="1972" priority="1707">
      <formula>INDIRECT(ADDRESS(ROW(),COLUMN()))=TRUNC(INDIRECT(ADDRESS(ROW(),COLUMN())))</formula>
    </cfRule>
  </conditionalFormatting>
  <conditionalFormatting sqref="AU81">
    <cfRule type="expression" dxfId="1971" priority="1706">
      <formula>INDIRECT(ADDRESS(ROW(),COLUMN()))=TRUNC(INDIRECT(ADDRESS(ROW(),COLUMN())))</formula>
    </cfRule>
  </conditionalFormatting>
  <conditionalFormatting sqref="AV82:AW82">
    <cfRule type="expression" dxfId="1970" priority="1705">
      <formula>INDIRECT(ADDRESS(ROW(),COLUMN()))=TRUNC(INDIRECT(ADDRESS(ROW(),COLUMN())))</formula>
    </cfRule>
  </conditionalFormatting>
  <conditionalFormatting sqref="AV81:AW81">
    <cfRule type="expression" dxfId="1969" priority="1704">
      <formula>INDIRECT(ADDRESS(ROW(),COLUMN()))=TRUNC(INDIRECT(ADDRESS(ROW(),COLUMN())))</formula>
    </cfRule>
  </conditionalFormatting>
  <conditionalFormatting sqref="AX84:BA85">
    <cfRule type="expression" dxfId="1968" priority="1703">
      <formula>INDIRECT(ADDRESS(ROW(),COLUMN()))=TRUNC(INDIRECT(ADDRESS(ROW(),COLUMN())))</formula>
    </cfRule>
  </conditionalFormatting>
  <conditionalFormatting sqref="S85">
    <cfRule type="expression" dxfId="1967" priority="1702">
      <formula>INDIRECT(ADDRESS(ROW(),COLUMN()))=TRUNC(INDIRECT(ADDRESS(ROW(),COLUMN())))</formula>
    </cfRule>
  </conditionalFormatting>
  <conditionalFormatting sqref="S84">
    <cfRule type="expression" dxfId="1966" priority="1701">
      <formula>INDIRECT(ADDRESS(ROW(),COLUMN()))=TRUNC(INDIRECT(ADDRESS(ROW(),COLUMN())))</formula>
    </cfRule>
  </conditionalFormatting>
  <conditionalFormatting sqref="T85:Y85">
    <cfRule type="expression" dxfId="1965" priority="1700">
      <formula>INDIRECT(ADDRESS(ROW(),COLUMN()))=TRUNC(INDIRECT(ADDRESS(ROW(),COLUMN())))</formula>
    </cfRule>
  </conditionalFormatting>
  <conditionalFormatting sqref="T84:Y84">
    <cfRule type="expression" dxfId="1964" priority="1699">
      <formula>INDIRECT(ADDRESS(ROW(),COLUMN()))=TRUNC(INDIRECT(ADDRESS(ROW(),COLUMN())))</formula>
    </cfRule>
  </conditionalFormatting>
  <conditionalFormatting sqref="Z85">
    <cfRule type="expression" dxfId="1963" priority="1698">
      <formula>INDIRECT(ADDRESS(ROW(),COLUMN()))=TRUNC(INDIRECT(ADDRESS(ROW(),COLUMN())))</formula>
    </cfRule>
  </conditionalFormatting>
  <conditionalFormatting sqref="Z84">
    <cfRule type="expression" dxfId="1962" priority="1697">
      <formula>INDIRECT(ADDRESS(ROW(),COLUMN()))=TRUNC(INDIRECT(ADDRESS(ROW(),COLUMN())))</formula>
    </cfRule>
  </conditionalFormatting>
  <conditionalFormatting sqref="AA85:AF85">
    <cfRule type="expression" dxfId="1961" priority="1696">
      <formula>INDIRECT(ADDRESS(ROW(),COLUMN()))=TRUNC(INDIRECT(ADDRESS(ROW(),COLUMN())))</formula>
    </cfRule>
  </conditionalFormatting>
  <conditionalFormatting sqref="AA84:AF84">
    <cfRule type="expression" dxfId="1960" priority="1695">
      <formula>INDIRECT(ADDRESS(ROW(),COLUMN()))=TRUNC(INDIRECT(ADDRESS(ROW(),COLUMN())))</formula>
    </cfRule>
  </conditionalFormatting>
  <conditionalFormatting sqref="AG85">
    <cfRule type="expression" dxfId="1959" priority="1694">
      <formula>INDIRECT(ADDRESS(ROW(),COLUMN()))=TRUNC(INDIRECT(ADDRESS(ROW(),COLUMN())))</formula>
    </cfRule>
  </conditionalFormatting>
  <conditionalFormatting sqref="AG84">
    <cfRule type="expression" dxfId="1958" priority="1693">
      <formula>INDIRECT(ADDRESS(ROW(),COLUMN()))=TRUNC(INDIRECT(ADDRESS(ROW(),COLUMN())))</formula>
    </cfRule>
  </conditionalFormatting>
  <conditionalFormatting sqref="AH85:AM85">
    <cfRule type="expression" dxfId="1957" priority="1692">
      <formula>INDIRECT(ADDRESS(ROW(),COLUMN()))=TRUNC(INDIRECT(ADDRESS(ROW(),COLUMN())))</formula>
    </cfRule>
  </conditionalFormatting>
  <conditionalFormatting sqref="AH84:AM84">
    <cfRule type="expression" dxfId="1956" priority="1691">
      <formula>INDIRECT(ADDRESS(ROW(),COLUMN()))=TRUNC(INDIRECT(ADDRESS(ROW(),COLUMN())))</formula>
    </cfRule>
  </conditionalFormatting>
  <conditionalFormatting sqref="AN85">
    <cfRule type="expression" dxfId="1955" priority="1690">
      <formula>INDIRECT(ADDRESS(ROW(),COLUMN()))=TRUNC(INDIRECT(ADDRESS(ROW(),COLUMN())))</formula>
    </cfRule>
  </conditionalFormatting>
  <conditionalFormatting sqref="AN84">
    <cfRule type="expression" dxfId="1954" priority="1689">
      <formula>INDIRECT(ADDRESS(ROW(),COLUMN()))=TRUNC(INDIRECT(ADDRESS(ROW(),COLUMN())))</formula>
    </cfRule>
  </conditionalFormatting>
  <conditionalFormatting sqref="AO85:AT85">
    <cfRule type="expression" dxfId="1953" priority="1688">
      <formula>INDIRECT(ADDRESS(ROW(),COLUMN()))=TRUNC(INDIRECT(ADDRESS(ROW(),COLUMN())))</formula>
    </cfRule>
  </conditionalFormatting>
  <conditionalFormatting sqref="AO84:AT84">
    <cfRule type="expression" dxfId="1952" priority="1687">
      <formula>INDIRECT(ADDRESS(ROW(),COLUMN()))=TRUNC(INDIRECT(ADDRESS(ROW(),COLUMN())))</formula>
    </cfRule>
  </conditionalFormatting>
  <conditionalFormatting sqref="AU85">
    <cfRule type="expression" dxfId="1951" priority="1686">
      <formula>INDIRECT(ADDRESS(ROW(),COLUMN()))=TRUNC(INDIRECT(ADDRESS(ROW(),COLUMN())))</formula>
    </cfRule>
  </conditionalFormatting>
  <conditionalFormatting sqref="AU84">
    <cfRule type="expression" dxfId="1950" priority="1685">
      <formula>INDIRECT(ADDRESS(ROW(),COLUMN()))=TRUNC(INDIRECT(ADDRESS(ROW(),COLUMN())))</formula>
    </cfRule>
  </conditionalFormatting>
  <conditionalFormatting sqref="AV85:AW85">
    <cfRule type="expression" dxfId="1949" priority="1684">
      <formula>INDIRECT(ADDRESS(ROW(),COLUMN()))=TRUNC(INDIRECT(ADDRESS(ROW(),COLUMN())))</formula>
    </cfRule>
  </conditionalFormatting>
  <conditionalFormatting sqref="AV84:AW84">
    <cfRule type="expression" dxfId="1948" priority="1683">
      <formula>INDIRECT(ADDRESS(ROW(),COLUMN()))=TRUNC(INDIRECT(ADDRESS(ROW(),COLUMN())))</formula>
    </cfRule>
  </conditionalFormatting>
  <conditionalFormatting sqref="AX87:BA88">
    <cfRule type="expression" dxfId="1947" priority="1682">
      <formula>INDIRECT(ADDRESS(ROW(),COLUMN()))=TRUNC(INDIRECT(ADDRESS(ROW(),COLUMN())))</formula>
    </cfRule>
  </conditionalFormatting>
  <conditionalFormatting sqref="S88">
    <cfRule type="expression" dxfId="1946" priority="1681">
      <formula>INDIRECT(ADDRESS(ROW(),COLUMN()))=TRUNC(INDIRECT(ADDRESS(ROW(),COLUMN())))</formula>
    </cfRule>
  </conditionalFormatting>
  <conditionalFormatting sqref="S87">
    <cfRule type="expression" dxfId="1945" priority="1680">
      <formula>INDIRECT(ADDRESS(ROW(),COLUMN()))=TRUNC(INDIRECT(ADDRESS(ROW(),COLUMN())))</formula>
    </cfRule>
  </conditionalFormatting>
  <conditionalFormatting sqref="T88:Y88">
    <cfRule type="expression" dxfId="1944" priority="1679">
      <formula>INDIRECT(ADDRESS(ROW(),COLUMN()))=TRUNC(INDIRECT(ADDRESS(ROW(),COLUMN())))</formula>
    </cfRule>
  </conditionalFormatting>
  <conditionalFormatting sqref="T87:Y87">
    <cfRule type="expression" dxfId="1943" priority="1678">
      <formula>INDIRECT(ADDRESS(ROW(),COLUMN()))=TRUNC(INDIRECT(ADDRESS(ROW(),COLUMN())))</formula>
    </cfRule>
  </conditionalFormatting>
  <conditionalFormatting sqref="Z88">
    <cfRule type="expression" dxfId="1942" priority="1677">
      <formula>INDIRECT(ADDRESS(ROW(),COLUMN()))=TRUNC(INDIRECT(ADDRESS(ROW(),COLUMN())))</formula>
    </cfRule>
  </conditionalFormatting>
  <conditionalFormatting sqref="Z87">
    <cfRule type="expression" dxfId="1941" priority="1676">
      <formula>INDIRECT(ADDRESS(ROW(),COLUMN()))=TRUNC(INDIRECT(ADDRESS(ROW(),COLUMN())))</formula>
    </cfRule>
  </conditionalFormatting>
  <conditionalFormatting sqref="AA88:AF88">
    <cfRule type="expression" dxfId="1940" priority="1675">
      <formula>INDIRECT(ADDRESS(ROW(),COLUMN()))=TRUNC(INDIRECT(ADDRESS(ROW(),COLUMN())))</formula>
    </cfRule>
  </conditionalFormatting>
  <conditionalFormatting sqref="AA87:AF87">
    <cfRule type="expression" dxfId="1939" priority="1674">
      <formula>INDIRECT(ADDRESS(ROW(),COLUMN()))=TRUNC(INDIRECT(ADDRESS(ROW(),COLUMN())))</formula>
    </cfRule>
  </conditionalFormatting>
  <conditionalFormatting sqref="AG88">
    <cfRule type="expression" dxfId="1938" priority="1673">
      <formula>INDIRECT(ADDRESS(ROW(),COLUMN()))=TRUNC(INDIRECT(ADDRESS(ROW(),COLUMN())))</formula>
    </cfRule>
  </conditionalFormatting>
  <conditionalFormatting sqref="AG87">
    <cfRule type="expression" dxfId="1937" priority="1672">
      <formula>INDIRECT(ADDRESS(ROW(),COLUMN()))=TRUNC(INDIRECT(ADDRESS(ROW(),COLUMN())))</formula>
    </cfRule>
  </conditionalFormatting>
  <conditionalFormatting sqref="AH88:AM88">
    <cfRule type="expression" dxfId="1936" priority="1671">
      <formula>INDIRECT(ADDRESS(ROW(),COLUMN()))=TRUNC(INDIRECT(ADDRESS(ROW(),COLUMN())))</formula>
    </cfRule>
  </conditionalFormatting>
  <conditionalFormatting sqref="AH87:AM87">
    <cfRule type="expression" dxfId="1935" priority="1670">
      <formula>INDIRECT(ADDRESS(ROW(),COLUMN()))=TRUNC(INDIRECT(ADDRESS(ROW(),COLUMN())))</formula>
    </cfRule>
  </conditionalFormatting>
  <conditionalFormatting sqref="AN88">
    <cfRule type="expression" dxfId="1934" priority="1669">
      <formula>INDIRECT(ADDRESS(ROW(),COLUMN()))=TRUNC(INDIRECT(ADDRESS(ROW(),COLUMN())))</formula>
    </cfRule>
  </conditionalFormatting>
  <conditionalFormatting sqref="AN87">
    <cfRule type="expression" dxfId="1933" priority="1668">
      <formula>INDIRECT(ADDRESS(ROW(),COLUMN()))=TRUNC(INDIRECT(ADDRESS(ROW(),COLUMN())))</formula>
    </cfRule>
  </conditionalFormatting>
  <conditionalFormatting sqref="AO88:AT88">
    <cfRule type="expression" dxfId="1932" priority="1667">
      <formula>INDIRECT(ADDRESS(ROW(),COLUMN()))=TRUNC(INDIRECT(ADDRESS(ROW(),COLUMN())))</formula>
    </cfRule>
  </conditionalFormatting>
  <conditionalFormatting sqref="AO87:AT87">
    <cfRule type="expression" dxfId="1931" priority="1666">
      <formula>INDIRECT(ADDRESS(ROW(),COLUMN()))=TRUNC(INDIRECT(ADDRESS(ROW(),COLUMN())))</formula>
    </cfRule>
  </conditionalFormatting>
  <conditionalFormatting sqref="AU88">
    <cfRule type="expression" dxfId="1930" priority="1665">
      <formula>INDIRECT(ADDRESS(ROW(),COLUMN()))=TRUNC(INDIRECT(ADDRESS(ROW(),COLUMN())))</formula>
    </cfRule>
  </conditionalFormatting>
  <conditionalFormatting sqref="AU87">
    <cfRule type="expression" dxfId="1929" priority="1664">
      <formula>INDIRECT(ADDRESS(ROW(),COLUMN()))=TRUNC(INDIRECT(ADDRESS(ROW(),COLUMN())))</formula>
    </cfRule>
  </conditionalFormatting>
  <conditionalFormatting sqref="AV88:AW88">
    <cfRule type="expression" dxfId="1928" priority="1663">
      <formula>INDIRECT(ADDRESS(ROW(),COLUMN()))=TRUNC(INDIRECT(ADDRESS(ROW(),COLUMN())))</formula>
    </cfRule>
  </conditionalFormatting>
  <conditionalFormatting sqref="AV87:AW87">
    <cfRule type="expression" dxfId="1927" priority="1662">
      <formula>INDIRECT(ADDRESS(ROW(),COLUMN()))=TRUNC(INDIRECT(ADDRESS(ROW(),COLUMN())))</formula>
    </cfRule>
  </conditionalFormatting>
  <conditionalFormatting sqref="AX90:BA91">
    <cfRule type="expression" dxfId="1926" priority="1661">
      <formula>INDIRECT(ADDRESS(ROW(),COLUMN()))=TRUNC(INDIRECT(ADDRESS(ROW(),COLUMN())))</formula>
    </cfRule>
  </conditionalFormatting>
  <conditionalFormatting sqref="S91">
    <cfRule type="expression" dxfId="1925" priority="1660">
      <formula>INDIRECT(ADDRESS(ROW(),COLUMN()))=TRUNC(INDIRECT(ADDRESS(ROW(),COLUMN())))</formula>
    </cfRule>
  </conditionalFormatting>
  <conditionalFormatting sqref="S90">
    <cfRule type="expression" dxfId="1924" priority="1659">
      <formula>INDIRECT(ADDRESS(ROW(),COLUMN()))=TRUNC(INDIRECT(ADDRESS(ROW(),COLUMN())))</formula>
    </cfRule>
  </conditionalFormatting>
  <conditionalFormatting sqref="T91:Y91">
    <cfRule type="expression" dxfId="1923" priority="1658">
      <formula>INDIRECT(ADDRESS(ROW(),COLUMN()))=TRUNC(INDIRECT(ADDRESS(ROW(),COLUMN())))</formula>
    </cfRule>
  </conditionalFormatting>
  <conditionalFormatting sqref="T90:Y90">
    <cfRule type="expression" dxfId="1922" priority="1657">
      <formula>INDIRECT(ADDRESS(ROW(),COLUMN()))=TRUNC(INDIRECT(ADDRESS(ROW(),COLUMN())))</formula>
    </cfRule>
  </conditionalFormatting>
  <conditionalFormatting sqref="Z91">
    <cfRule type="expression" dxfId="1921" priority="1656">
      <formula>INDIRECT(ADDRESS(ROW(),COLUMN()))=TRUNC(INDIRECT(ADDRESS(ROW(),COLUMN())))</formula>
    </cfRule>
  </conditionalFormatting>
  <conditionalFormatting sqref="Z90">
    <cfRule type="expression" dxfId="1920" priority="1655">
      <formula>INDIRECT(ADDRESS(ROW(),COLUMN()))=TRUNC(INDIRECT(ADDRESS(ROW(),COLUMN())))</formula>
    </cfRule>
  </conditionalFormatting>
  <conditionalFormatting sqref="AA91:AF91">
    <cfRule type="expression" dxfId="1919" priority="1654">
      <formula>INDIRECT(ADDRESS(ROW(),COLUMN()))=TRUNC(INDIRECT(ADDRESS(ROW(),COLUMN())))</formula>
    </cfRule>
  </conditionalFormatting>
  <conditionalFormatting sqref="AA90:AF90">
    <cfRule type="expression" dxfId="1918" priority="1653">
      <formula>INDIRECT(ADDRESS(ROW(),COLUMN()))=TRUNC(INDIRECT(ADDRESS(ROW(),COLUMN())))</formula>
    </cfRule>
  </conditionalFormatting>
  <conditionalFormatting sqref="AG91">
    <cfRule type="expression" dxfId="1917" priority="1652">
      <formula>INDIRECT(ADDRESS(ROW(),COLUMN()))=TRUNC(INDIRECT(ADDRESS(ROW(),COLUMN())))</formula>
    </cfRule>
  </conditionalFormatting>
  <conditionalFormatting sqref="AG90">
    <cfRule type="expression" dxfId="1916" priority="1651">
      <formula>INDIRECT(ADDRESS(ROW(),COLUMN()))=TRUNC(INDIRECT(ADDRESS(ROW(),COLUMN())))</formula>
    </cfRule>
  </conditionalFormatting>
  <conditionalFormatting sqref="AH91:AM91">
    <cfRule type="expression" dxfId="1915" priority="1650">
      <formula>INDIRECT(ADDRESS(ROW(),COLUMN()))=TRUNC(INDIRECT(ADDRESS(ROW(),COLUMN())))</formula>
    </cfRule>
  </conditionalFormatting>
  <conditionalFormatting sqref="AH90:AM90">
    <cfRule type="expression" dxfId="1914" priority="1649">
      <formula>INDIRECT(ADDRESS(ROW(),COLUMN()))=TRUNC(INDIRECT(ADDRESS(ROW(),COLUMN())))</formula>
    </cfRule>
  </conditionalFormatting>
  <conditionalFormatting sqref="AN91">
    <cfRule type="expression" dxfId="1913" priority="1648">
      <formula>INDIRECT(ADDRESS(ROW(),COLUMN()))=TRUNC(INDIRECT(ADDRESS(ROW(),COLUMN())))</formula>
    </cfRule>
  </conditionalFormatting>
  <conditionalFormatting sqref="AN90">
    <cfRule type="expression" dxfId="1912" priority="1647">
      <formula>INDIRECT(ADDRESS(ROW(),COLUMN()))=TRUNC(INDIRECT(ADDRESS(ROW(),COLUMN())))</formula>
    </cfRule>
  </conditionalFormatting>
  <conditionalFormatting sqref="AO91:AT91">
    <cfRule type="expression" dxfId="1911" priority="1646">
      <formula>INDIRECT(ADDRESS(ROW(),COLUMN()))=TRUNC(INDIRECT(ADDRESS(ROW(),COLUMN())))</formula>
    </cfRule>
  </conditionalFormatting>
  <conditionalFormatting sqref="AO90:AT90">
    <cfRule type="expression" dxfId="1910" priority="1645">
      <formula>INDIRECT(ADDRESS(ROW(),COLUMN()))=TRUNC(INDIRECT(ADDRESS(ROW(),COLUMN())))</formula>
    </cfRule>
  </conditionalFormatting>
  <conditionalFormatting sqref="AU91">
    <cfRule type="expression" dxfId="1909" priority="1644">
      <formula>INDIRECT(ADDRESS(ROW(),COLUMN()))=TRUNC(INDIRECT(ADDRESS(ROW(),COLUMN())))</formula>
    </cfRule>
  </conditionalFormatting>
  <conditionalFormatting sqref="AU90">
    <cfRule type="expression" dxfId="1908" priority="1643">
      <formula>INDIRECT(ADDRESS(ROW(),COLUMN()))=TRUNC(INDIRECT(ADDRESS(ROW(),COLUMN())))</formula>
    </cfRule>
  </conditionalFormatting>
  <conditionalFormatting sqref="AV91:AW91">
    <cfRule type="expression" dxfId="1907" priority="1642">
      <formula>INDIRECT(ADDRESS(ROW(),COLUMN()))=TRUNC(INDIRECT(ADDRESS(ROW(),COLUMN())))</formula>
    </cfRule>
  </conditionalFormatting>
  <conditionalFormatting sqref="AV90:AW90">
    <cfRule type="expression" dxfId="1906" priority="1641">
      <formula>INDIRECT(ADDRESS(ROW(),COLUMN()))=TRUNC(INDIRECT(ADDRESS(ROW(),COLUMN())))</formula>
    </cfRule>
  </conditionalFormatting>
  <conditionalFormatting sqref="AX93:BA94">
    <cfRule type="expression" dxfId="1905" priority="1640">
      <formula>INDIRECT(ADDRESS(ROW(),COLUMN()))=TRUNC(INDIRECT(ADDRESS(ROW(),COLUMN())))</formula>
    </cfRule>
  </conditionalFormatting>
  <conditionalFormatting sqref="S94">
    <cfRule type="expression" dxfId="1904" priority="1639">
      <formula>INDIRECT(ADDRESS(ROW(),COLUMN()))=TRUNC(INDIRECT(ADDRESS(ROW(),COLUMN())))</formula>
    </cfRule>
  </conditionalFormatting>
  <conditionalFormatting sqref="S93">
    <cfRule type="expression" dxfId="1903" priority="1638">
      <formula>INDIRECT(ADDRESS(ROW(),COLUMN()))=TRUNC(INDIRECT(ADDRESS(ROW(),COLUMN())))</formula>
    </cfRule>
  </conditionalFormatting>
  <conditionalFormatting sqref="T94:Y94">
    <cfRule type="expression" dxfId="1902" priority="1637">
      <formula>INDIRECT(ADDRESS(ROW(),COLUMN()))=TRUNC(INDIRECT(ADDRESS(ROW(),COLUMN())))</formula>
    </cfRule>
  </conditionalFormatting>
  <conditionalFormatting sqref="T93:Y93">
    <cfRule type="expression" dxfId="1901" priority="1636">
      <formula>INDIRECT(ADDRESS(ROW(),COLUMN()))=TRUNC(INDIRECT(ADDRESS(ROW(),COLUMN())))</formula>
    </cfRule>
  </conditionalFormatting>
  <conditionalFormatting sqref="Z94">
    <cfRule type="expression" dxfId="1900" priority="1635">
      <formula>INDIRECT(ADDRESS(ROW(),COLUMN()))=TRUNC(INDIRECT(ADDRESS(ROW(),COLUMN())))</formula>
    </cfRule>
  </conditionalFormatting>
  <conditionalFormatting sqref="Z93">
    <cfRule type="expression" dxfId="1899" priority="1634">
      <formula>INDIRECT(ADDRESS(ROW(),COLUMN()))=TRUNC(INDIRECT(ADDRESS(ROW(),COLUMN())))</formula>
    </cfRule>
  </conditionalFormatting>
  <conditionalFormatting sqref="AA94:AF94">
    <cfRule type="expression" dxfId="1898" priority="1633">
      <formula>INDIRECT(ADDRESS(ROW(),COLUMN()))=TRUNC(INDIRECT(ADDRESS(ROW(),COLUMN())))</formula>
    </cfRule>
  </conditionalFormatting>
  <conditionalFormatting sqref="AA93:AF93">
    <cfRule type="expression" dxfId="1897" priority="1632">
      <formula>INDIRECT(ADDRESS(ROW(),COLUMN()))=TRUNC(INDIRECT(ADDRESS(ROW(),COLUMN())))</formula>
    </cfRule>
  </conditionalFormatting>
  <conditionalFormatting sqref="AG94">
    <cfRule type="expression" dxfId="1896" priority="1631">
      <formula>INDIRECT(ADDRESS(ROW(),COLUMN()))=TRUNC(INDIRECT(ADDRESS(ROW(),COLUMN())))</formula>
    </cfRule>
  </conditionalFormatting>
  <conditionalFormatting sqref="AG93">
    <cfRule type="expression" dxfId="1895" priority="1630">
      <formula>INDIRECT(ADDRESS(ROW(),COLUMN()))=TRUNC(INDIRECT(ADDRESS(ROW(),COLUMN())))</formula>
    </cfRule>
  </conditionalFormatting>
  <conditionalFormatting sqref="AH94:AM94">
    <cfRule type="expression" dxfId="1894" priority="1629">
      <formula>INDIRECT(ADDRESS(ROW(),COLUMN()))=TRUNC(INDIRECT(ADDRESS(ROW(),COLUMN())))</formula>
    </cfRule>
  </conditionalFormatting>
  <conditionalFormatting sqref="AH93:AM93">
    <cfRule type="expression" dxfId="1893" priority="1628">
      <formula>INDIRECT(ADDRESS(ROW(),COLUMN()))=TRUNC(INDIRECT(ADDRESS(ROW(),COLUMN())))</formula>
    </cfRule>
  </conditionalFormatting>
  <conditionalFormatting sqref="AN94">
    <cfRule type="expression" dxfId="1892" priority="1627">
      <formula>INDIRECT(ADDRESS(ROW(),COLUMN()))=TRUNC(INDIRECT(ADDRESS(ROW(),COLUMN())))</formula>
    </cfRule>
  </conditionalFormatting>
  <conditionalFormatting sqref="AN93">
    <cfRule type="expression" dxfId="1891" priority="1626">
      <formula>INDIRECT(ADDRESS(ROW(),COLUMN()))=TRUNC(INDIRECT(ADDRESS(ROW(),COLUMN())))</formula>
    </cfRule>
  </conditionalFormatting>
  <conditionalFormatting sqref="AO94:AT94">
    <cfRule type="expression" dxfId="1890" priority="1625">
      <formula>INDIRECT(ADDRESS(ROW(),COLUMN()))=TRUNC(INDIRECT(ADDRESS(ROW(),COLUMN())))</formula>
    </cfRule>
  </conditionalFormatting>
  <conditionalFormatting sqref="AO93:AT93">
    <cfRule type="expression" dxfId="1889" priority="1624">
      <formula>INDIRECT(ADDRESS(ROW(),COLUMN()))=TRUNC(INDIRECT(ADDRESS(ROW(),COLUMN())))</formula>
    </cfRule>
  </conditionalFormatting>
  <conditionalFormatting sqref="AU94">
    <cfRule type="expression" dxfId="1888" priority="1623">
      <formula>INDIRECT(ADDRESS(ROW(),COLUMN()))=TRUNC(INDIRECT(ADDRESS(ROW(),COLUMN())))</formula>
    </cfRule>
  </conditionalFormatting>
  <conditionalFormatting sqref="AU93">
    <cfRule type="expression" dxfId="1887" priority="1622">
      <formula>INDIRECT(ADDRESS(ROW(),COLUMN()))=TRUNC(INDIRECT(ADDRESS(ROW(),COLUMN())))</formula>
    </cfRule>
  </conditionalFormatting>
  <conditionalFormatting sqref="AV94:AW94">
    <cfRule type="expression" dxfId="1886" priority="1621">
      <formula>INDIRECT(ADDRESS(ROW(),COLUMN()))=TRUNC(INDIRECT(ADDRESS(ROW(),COLUMN())))</formula>
    </cfRule>
  </conditionalFormatting>
  <conditionalFormatting sqref="AV93:AW93">
    <cfRule type="expression" dxfId="1885" priority="1620">
      <formula>INDIRECT(ADDRESS(ROW(),COLUMN()))=TRUNC(INDIRECT(ADDRESS(ROW(),COLUMN())))</formula>
    </cfRule>
  </conditionalFormatting>
  <conditionalFormatting sqref="AX96:BA97">
    <cfRule type="expression" dxfId="1884" priority="1619">
      <formula>INDIRECT(ADDRESS(ROW(),COLUMN()))=TRUNC(INDIRECT(ADDRESS(ROW(),COLUMN())))</formula>
    </cfRule>
  </conditionalFormatting>
  <conditionalFormatting sqref="S97">
    <cfRule type="expression" dxfId="1883" priority="1618">
      <formula>INDIRECT(ADDRESS(ROW(),COLUMN()))=TRUNC(INDIRECT(ADDRESS(ROW(),COLUMN())))</formula>
    </cfRule>
  </conditionalFormatting>
  <conditionalFormatting sqref="S96">
    <cfRule type="expression" dxfId="1882" priority="1617">
      <formula>INDIRECT(ADDRESS(ROW(),COLUMN()))=TRUNC(INDIRECT(ADDRESS(ROW(),COLUMN())))</formula>
    </cfRule>
  </conditionalFormatting>
  <conditionalFormatting sqref="T97:Y97">
    <cfRule type="expression" dxfId="1881" priority="1616">
      <formula>INDIRECT(ADDRESS(ROW(),COLUMN()))=TRUNC(INDIRECT(ADDRESS(ROW(),COLUMN())))</formula>
    </cfRule>
  </conditionalFormatting>
  <conditionalFormatting sqref="T96:Y96">
    <cfRule type="expression" dxfId="1880" priority="1615">
      <formula>INDIRECT(ADDRESS(ROW(),COLUMN()))=TRUNC(INDIRECT(ADDRESS(ROW(),COLUMN())))</formula>
    </cfRule>
  </conditionalFormatting>
  <conditionalFormatting sqref="Z97">
    <cfRule type="expression" dxfId="1879" priority="1614">
      <formula>INDIRECT(ADDRESS(ROW(),COLUMN()))=TRUNC(INDIRECT(ADDRESS(ROW(),COLUMN())))</formula>
    </cfRule>
  </conditionalFormatting>
  <conditionalFormatting sqref="Z96">
    <cfRule type="expression" dxfId="1878" priority="1613">
      <formula>INDIRECT(ADDRESS(ROW(),COLUMN()))=TRUNC(INDIRECT(ADDRESS(ROW(),COLUMN())))</formula>
    </cfRule>
  </conditionalFormatting>
  <conditionalFormatting sqref="AA97:AF97">
    <cfRule type="expression" dxfId="1877" priority="1612">
      <formula>INDIRECT(ADDRESS(ROW(),COLUMN()))=TRUNC(INDIRECT(ADDRESS(ROW(),COLUMN())))</formula>
    </cfRule>
  </conditionalFormatting>
  <conditionalFormatting sqref="AA96:AF96">
    <cfRule type="expression" dxfId="1876" priority="1611">
      <formula>INDIRECT(ADDRESS(ROW(),COLUMN()))=TRUNC(INDIRECT(ADDRESS(ROW(),COLUMN())))</formula>
    </cfRule>
  </conditionalFormatting>
  <conditionalFormatting sqref="AG97">
    <cfRule type="expression" dxfId="1875" priority="1610">
      <formula>INDIRECT(ADDRESS(ROW(),COLUMN()))=TRUNC(INDIRECT(ADDRESS(ROW(),COLUMN())))</formula>
    </cfRule>
  </conditionalFormatting>
  <conditionalFormatting sqref="AG96">
    <cfRule type="expression" dxfId="1874" priority="1609">
      <formula>INDIRECT(ADDRESS(ROW(),COLUMN()))=TRUNC(INDIRECT(ADDRESS(ROW(),COLUMN())))</formula>
    </cfRule>
  </conditionalFormatting>
  <conditionalFormatting sqref="AH97:AM97">
    <cfRule type="expression" dxfId="1873" priority="1608">
      <formula>INDIRECT(ADDRESS(ROW(),COLUMN()))=TRUNC(INDIRECT(ADDRESS(ROW(),COLUMN())))</formula>
    </cfRule>
  </conditionalFormatting>
  <conditionalFormatting sqref="AH96:AM96">
    <cfRule type="expression" dxfId="1872" priority="1607">
      <formula>INDIRECT(ADDRESS(ROW(),COLUMN()))=TRUNC(INDIRECT(ADDRESS(ROW(),COLUMN())))</formula>
    </cfRule>
  </conditionalFormatting>
  <conditionalFormatting sqref="AN97">
    <cfRule type="expression" dxfId="1871" priority="1606">
      <formula>INDIRECT(ADDRESS(ROW(),COLUMN()))=TRUNC(INDIRECT(ADDRESS(ROW(),COLUMN())))</formula>
    </cfRule>
  </conditionalFormatting>
  <conditionalFormatting sqref="AN96">
    <cfRule type="expression" dxfId="1870" priority="1605">
      <formula>INDIRECT(ADDRESS(ROW(),COLUMN()))=TRUNC(INDIRECT(ADDRESS(ROW(),COLUMN())))</formula>
    </cfRule>
  </conditionalFormatting>
  <conditionalFormatting sqref="AO97:AT97">
    <cfRule type="expression" dxfId="1869" priority="1604">
      <formula>INDIRECT(ADDRESS(ROW(),COLUMN()))=TRUNC(INDIRECT(ADDRESS(ROW(),COLUMN())))</formula>
    </cfRule>
  </conditionalFormatting>
  <conditionalFormatting sqref="AO96:AT96">
    <cfRule type="expression" dxfId="1868" priority="1603">
      <formula>INDIRECT(ADDRESS(ROW(),COLUMN()))=TRUNC(INDIRECT(ADDRESS(ROW(),COLUMN())))</formula>
    </cfRule>
  </conditionalFormatting>
  <conditionalFormatting sqref="AU97">
    <cfRule type="expression" dxfId="1867" priority="1602">
      <formula>INDIRECT(ADDRESS(ROW(),COLUMN()))=TRUNC(INDIRECT(ADDRESS(ROW(),COLUMN())))</formula>
    </cfRule>
  </conditionalFormatting>
  <conditionalFormatting sqref="AU96">
    <cfRule type="expression" dxfId="1866" priority="1601">
      <formula>INDIRECT(ADDRESS(ROW(),COLUMN()))=TRUNC(INDIRECT(ADDRESS(ROW(),COLUMN())))</formula>
    </cfRule>
  </conditionalFormatting>
  <conditionalFormatting sqref="AV97:AW97">
    <cfRule type="expression" dxfId="1865" priority="1600">
      <formula>INDIRECT(ADDRESS(ROW(),COLUMN()))=TRUNC(INDIRECT(ADDRESS(ROW(),COLUMN())))</formula>
    </cfRule>
  </conditionalFormatting>
  <conditionalFormatting sqref="AV96:AW96">
    <cfRule type="expression" dxfId="1864" priority="1599">
      <formula>INDIRECT(ADDRESS(ROW(),COLUMN()))=TRUNC(INDIRECT(ADDRESS(ROW(),COLUMN())))</formula>
    </cfRule>
  </conditionalFormatting>
  <conditionalFormatting sqref="AX99:BA100">
    <cfRule type="expression" dxfId="1863" priority="1598">
      <formula>INDIRECT(ADDRESS(ROW(),COLUMN()))=TRUNC(INDIRECT(ADDRESS(ROW(),COLUMN())))</formula>
    </cfRule>
  </conditionalFormatting>
  <conditionalFormatting sqref="S100">
    <cfRule type="expression" dxfId="1862" priority="1597">
      <formula>INDIRECT(ADDRESS(ROW(),COLUMN()))=TRUNC(INDIRECT(ADDRESS(ROW(),COLUMN())))</formula>
    </cfRule>
  </conditionalFormatting>
  <conditionalFormatting sqref="S99">
    <cfRule type="expression" dxfId="1861" priority="1596">
      <formula>INDIRECT(ADDRESS(ROW(),COLUMN()))=TRUNC(INDIRECT(ADDRESS(ROW(),COLUMN())))</formula>
    </cfRule>
  </conditionalFormatting>
  <conditionalFormatting sqref="T100:Y100">
    <cfRule type="expression" dxfId="1860" priority="1595">
      <formula>INDIRECT(ADDRESS(ROW(),COLUMN()))=TRUNC(INDIRECT(ADDRESS(ROW(),COLUMN())))</formula>
    </cfRule>
  </conditionalFormatting>
  <conditionalFormatting sqref="T99:Y99">
    <cfRule type="expression" dxfId="1859" priority="1594">
      <formula>INDIRECT(ADDRESS(ROW(),COLUMN()))=TRUNC(INDIRECT(ADDRESS(ROW(),COLUMN())))</formula>
    </cfRule>
  </conditionalFormatting>
  <conditionalFormatting sqref="Z100">
    <cfRule type="expression" dxfId="1858" priority="1593">
      <formula>INDIRECT(ADDRESS(ROW(),COLUMN()))=TRUNC(INDIRECT(ADDRESS(ROW(),COLUMN())))</formula>
    </cfRule>
  </conditionalFormatting>
  <conditionalFormatting sqref="Z99">
    <cfRule type="expression" dxfId="1857" priority="1592">
      <formula>INDIRECT(ADDRESS(ROW(),COLUMN()))=TRUNC(INDIRECT(ADDRESS(ROW(),COLUMN())))</formula>
    </cfRule>
  </conditionalFormatting>
  <conditionalFormatting sqref="AA100:AF100">
    <cfRule type="expression" dxfId="1856" priority="1591">
      <formula>INDIRECT(ADDRESS(ROW(),COLUMN()))=TRUNC(INDIRECT(ADDRESS(ROW(),COLUMN())))</formula>
    </cfRule>
  </conditionalFormatting>
  <conditionalFormatting sqref="AA99:AF99">
    <cfRule type="expression" dxfId="1855" priority="1590">
      <formula>INDIRECT(ADDRESS(ROW(),COLUMN()))=TRUNC(INDIRECT(ADDRESS(ROW(),COLUMN())))</formula>
    </cfRule>
  </conditionalFormatting>
  <conditionalFormatting sqref="AG100">
    <cfRule type="expression" dxfId="1854" priority="1589">
      <formula>INDIRECT(ADDRESS(ROW(),COLUMN()))=TRUNC(INDIRECT(ADDRESS(ROW(),COLUMN())))</formula>
    </cfRule>
  </conditionalFormatting>
  <conditionalFormatting sqref="AG99">
    <cfRule type="expression" dxfId="1853" priority="1588">
      <formula>INDIRECT(ADDRESS(ROW(),COLUMN()))=TRUNC(INDIRECT(ADDRESS(ROW(),COLUMN())))</formula>
    </cfRule>
  </conditionalFormatting>
  <conditionalFormatting sqref="AH100:AM100">
    <cfRule type="expression" dxfId="1852" priority="1587">
      <formula>INDIRECT(ADDRESS(ROW(),COLUMN()))=TRUNC(INDIRECT(ADDRESS(ROW(),COLUMN())))</formula>
    </cfRule>
  </conditionalFormatting>
  <conditionalFormatting sqref="AH99:AM99">
    <cfRule type="expression" dxfId="1851" priority="1586">
      <formula>INDIRECT(ADDRESS(ROW(),COLUMN()))=TRUNC(INDIRECT(ADDRESS(ROW(),COLUMN())))</formula>
    </cfRule>
  </conditionalFormatting>
  <conditionalFormatting sqref="AN100">
    <cfRule type="expression" dxfId="1850" priority="1585">
      <formula>INDIRECT(ADDRESS(ROW(),COLUMN()))=TRUNC(INDIRECT(ADDRESS(ROW(),COLUMN())))</formula>
    </cfRule>
  </conditionalFormatting>
  <conditionalFormatting sqref="AN99">
    <cfRule type="expression" dxfId="1849" priority="1584">
      <formula>INDIRECT(ADDRESS(ROW(),COLUMN()))=TRUNC(INDIRECT(ADDRESS(ROW(),COLUMN())))</formula>
    </cfRule>
  </conditionalFormatting>
  <conditionalFormatting sqref="AO100:AT100">
    <cfRule type="expression" dxfId="1848" priority="1583">
      <formula>INDIRECT(ADDRESS(ROW(),COLUMN()))=TRUNC(INDIRECT(ADDRESS(ROW(),COLUMN())))</formula>
    </cfRule>
  </conditionalFormatting>
  <conditionalFormatting sqref="AO99:AT99">
    <cfRule type="expression" dxfId="1847" priority="1582">
      <formula>INDIRECT(ADDRESS(ROW(),COLUMN()))=TRUNC(INDIRECT(ADDRESS(ROW(),COLUMN())))</formula>
    </cfRule>
  </conditionalFormatting>
  <conditionalFormatting sqref="AU100">
    <cfRule type="expression" dxfId="1846" priority="1581">
      <formula>INDIRECT(ADDRESS(ROW(),COLUMN()))=TRUNC(INDIRECT(ADDRESS(ROW(),COLUMN())))</formula>
    </cfRule>
  </conditionalFormatting>
  <conditionalFormatting sqref="AU99">
    <cfRule type="expression" dxfId="1845" priority="1580">
      <formula>INDIRECT(ADDRESS(ROW(),COLUMN()))=TRUNC(INDIRECT(ADDRESS(ROW(),COLUMN())))</formula>
    </cfRule>
  </conditionalFormatting>
  <conditionalFormatting sqref="AV100:AW100">
    <cfRule type="expression" dxfId="1844" priority="1579">
      <formula>INDIRECT(ADDRESS(ROW(),COLUMN()))=TRUNC(INDIRECT(ADDRESS(ROW(),COLUMN())))</formula>
    </cfRule>
  </conditionalFormatting>
  <conditionalFormatting sqref="AV99:AW99">
    <cfRule type="expression" dxfId="1843" priority="1578">
      <formula>INDIRECT(ADDRESS(ROW(),COLUMN()))=TRUNC(INDIRECT(ADDRESS(ROW(),COLUMN())))</formula>
    </cfRule>
  </conditionalFormatting>
  <conditionalFormatting sqref="AX102:BA103">
    <cfRule type="expression" dxfId="1842" priority="1577">
      <formula>INDIRECT(ADDRESS(ROW(),COLUMN()))=TRUNC(INDIRECT(ADDRESS(ROW(),COLUMN())))</formula>
    </cfRule>
  </conditionalFormatting>
  <conditionalFormatting sqref="S103">
    <cfRule type="expression" dxfId="1841" priority="1576">
      <formula>INDIRECT(ADDRESS(ROW(),COLUMN()))=TRUNC(INDIRECT(ADDRESS(ROW(),COLUMN())))</formula>
    </cfRule>
  </conditionalFormatting>
  <conditionalFormatting sqref="S102">
    <cfRule type="expression" dxfId="1840" priority="1575">
      <formula>INDIRECT(ADDRESS(ROW(),COLUMN()))=TRUNC(INDIRECT(ADDRESS(ROW(),COLUMN())))</formula>
    </cfRule>
  </conditionalFormatting>
  <conditionalFormatting sqref="T103:Y103">
    <cfRule type="expression" dxfId="1839" priority="1574">
      <formula>INDIRECT(ADDRESS(ROW(),COLUMN()))=TRUNC(INDIRECT(ADDRESS(ROW(),COLUMN())))</formula>
    </cfRule>
  </conditionalFormatting>
  <conditionalFormatting sqref="T102:Y102">
    <cfRule type="expression" dxfId="1838" priority="1573">
      <formula>INDIRECT(ADDRESS(ROW(),COLUMN()))=TRUNC(INDIRECT(ADDRESS(ROW(),COLUMN())))</formula>
    </cfRule>
  </conditionalFormatting>
  <conditionalFormatting sqref="Z103">
    <cfRule type="expression" dxfId="1837" priority="1572">
      <formula>INDIRECT(ADDRESS(ROW(),COLUMN()))=TRUNC(INDIRECT(ADDRESS(ROW(),COLUMN())))</formula>
    </cfRule>
  </conditionalFormatting>
  <conditionalFormatting sqref="Z102">
    <cfRule type="expression" dxfId="1836" priority="1571">
      <formula>INDIRECT(ADDRESS(ROW(),COLUMN()))=TRUNC(INDIRECT(ADDRESS(ROW(),COLUMN())))</formula>
    </cfRule>
  </conditionalFormatting>
  <conditionalFormatting sqref="AA103:AF103">
    <cfRule type="expression" dxfId="1835" priority="1570">
      <formula>INDIRECT(ADDRESS(ROW(),COLUMN()))=TRUNC(INDIRECT(ADDRESS(ROW(),COLUMN())))</formula>
    </cfRule>
  </conditionalFormatting>
  <conditionalFormatting sqref="AA102:AF102">
    <cfRule type="expression" dxfId="1834" priority="1569">
      <formula>INDIRECT(ADDRESS(ROW(),COLUMN()))=TRUNC(INDIRECT(ADDRESS(ROW(),COLUMN())))</formula>
    </cfRule>
  </conditionalFormatting>
  <conditionalFormatting sqref="AG103">
    <cfRule type="expression" dxfId="1833" priority="1568">
      <formula>INDIRECT(ADDRESS(ROW(),COLUMN()))=TRUNC(INDIRECT(ADDRESS(ROW(),COLUMN())))</formula>
    </cfRule>
  </conditionalFormatting>
  <conditionalFormatting sqref="AG102">
    <cfRule type="expression" dxfId="1832" priority="1567">
      <formula>INDIRECT(ADDRESS(ROW(),COLUMN()))=TRUNC(INDIRECT(ADDRESS(ROW(),COLUMN())))</formula>
    </cfRule>
  </conditionalFormatting>
  <conditionalFormatting sqref="AH103:AM103">
    <cfRule type="expression" dxfId="1831" priority="1566">
      <formula>INDIRECT(ADDRESS(ROW(),COLUMN()))=TRUNC(INDIRECT(ADDRESS(ROW(),COLUMN())))</formula>
    </cfRule>
  </conditionalFormatting>
  <conditionalFormatting sqref="AH102:AM102">
    <cfRule type="expression" dxfId="1830" priority="1565">
      <formula>INDIRECT(ADDRESS(ROW(),COLUMN()))=TRUNC(INDIRECT(ADDRESS(ROW(),COLUMN())))</formula>
    </cfRule>
  </conditionalFormatting>
  <conditionalFormatting sqref="AN103">
    <cfRule type="expression" dxfId="1829" priority="1564">
      <formula>INDIRECT(ADDRESS(ROW(),COLUMN()))=TRUNC(INDIRECT(ADDRESS(ROW(),COLUMN())))</formula>
    </cfRule>
  </conditionalFormatting>
  <conditionalFormatting sqref="AN102">
    <cfRule type="expression" dxfId="1828" priority="1563">
      <formula>INDIRECT(ADDRESS(ROW(),COLUMN()))=TRUNC(INDIRECT(ADDRESS(ROW(),COLUMN())))</formula>
    </cfRule>
  </conditionalFormatting>
  <conditionalFormatting sqref="AO103:AT103">
    <cfRule type="expression" dxfId="1827" priority="1562">
      <formula>INDIRECT(ADDRESS(ROW(),COLUMN()))=TRUNC(INDIRECT(ADDRESS(ROW(),COLUMN())))</formula>
    </cfRule>
  </conditionalFormatting>
  <conditionalFormatting sqref="AO102:AT102">
    <cfRule type="expression" dxfId="1826" priority="1561">
      <formula>INDIRECT(ADDRESS(ROW(),COLUMN()))=TRUNC(INDIRECT(ADDRESS(ROW(),COLUMN())))</formula>
    </cfRule>
  </conditionalFormatting>
  <conditionalFormatting sqref="AU103">
    <cfRule type="expression" dxfId="1825" priority="1560">
      <formula>INDIRECT(ADDRESS(ROW(),COLUMN()))=TRUNC(INDIRECT(ADDRESS(ROW(),COLUMN())))</formula>
    </cfRule>
  </conditionalFormatting>
  <conditionalFormatting sqref="AU102">
    <cfRule type="expression" dxfId="1824" priority="1559">
      <formula>INDIRECT(ADDRESS(ROW(),COLUMN()))=TRUNC(INDIRECT(ADDRESS(ROW(),COLUMN())))</formula>
    </cfRule>
  </conditionalFormatting>
  <conditionalFormatting sqref="AV103:AW103">
    <cfRule type="expression" dxfId="1823" priority="1558">
      <formula>INDIRECT(ADDRESS(ROW(),COLUMN()))=TRUNC(INDIRECT(ADDRESS(ROW(),COLUMN())))</formula>
    </cfRule>
  </conditionalFormatting>
  <conditionalFormatting sqref="AV102:AW102">
    <cfRule type="expression" dxfId="1822" priority="1557">
      <formula>INDIRECT(ADDRESS(ROW(),COLUMN()))=TRUNC(INDIRECT(ADDRESS(ROW(),COLUMN())))</formula>
    </cfRule>
  </conditionalFormatting>
  <conditionalFormatting sqref="AX105:BA106">
    <cfRule type="expression" dxfId="1821" priority="1556">
      <formula>INDIRECT(ADDRESS(ROW(),COLUMN()))=TRUNC(INDIRECT(ADDRESS(ROW(),COLUMN())))</formula>
    </cfRule>
  </conditionalFormatting>
  <conditionalFormatting sqref="S106">
    <cfRule type="expression" dxfId="1820" priority="1555">
      <formula>INDIRECT(ADDRESS(ROW(),COLUMN()))=TRUNC(INDIRECT(ADDRESS(ROW(),COLUMN())))</formula>
    </cfRule>
  </conditionalFormatting>
  <conditionalFormatting sqref="S105">
    <cfRule type="expression" dxfId="1819" priority="1554">
      <formula>INDIRECT(ADDRESS(ROW(),COLUMN()))=TRUNC(INDIRECT(ADDRESS(ROW(),COLUMN())))</formula>
    </cfRule>
  </conditionalFormatting>
  <conditionalFormatting sqref="T106:Y106">
    <cfRule type="expression" dxfId="1818" priority="1553">
      <formula>INDIRECT(ADDRESS(ROW(),COLUMN()))=TRUNC(INDIRECT(ADDRESS(ROW(),COLUMN())))</formula>
    </cfRule>
  </conditionalFormatting>
  <conditionalFormatting sqref="T105:Y105">
    <cfRule type="expression" dxfId="1817" priority="1552">
      <formula>INDIRECT(ADDRESS(ROW(),COLUMN()))=TRUNC(INDIRECT(ADDRESS(ROW(),COLUMN())))</formula>
    </cfRule>
  </conditionalFormatting>
  <conditionalFormatting sqref="Z106">
    <cfRule type="expression" dxfId="1816" priority="1551">
      <formula>INDIRECT(ADDRESS(ROW(),COLUMN()))=TRUNC(INDIRECT(ADDRESS(ROW(),COLUMN())))</formula>
    </cfRule>
  </conditionalFormatting>
  <conditionalFormatting sqref="Z105">
    <cfRule type="expression" dxfId="1815" priority="1550">
      <formula>INDIRECT(ADDRESS(ROW(),COLUMN()))=TRUNC(INDIRECT(ADDRESS(ROW(),COLUMN())))</formula>
    </cfRule>
  </conditionalFormatting>
  <conditionalFormatting sqref="AA106:AF106">
    <cfRule type="expression" dxfId="1814" priority="1549">
      <formula>INDIRECT(ADDRESS(ROW(),COLUMN()))=TRUNC(INDIRECT(ADDRESS(ROW(),COLUMN())))</formula>
    </cfRule>
  </conditionalFormatting>
  <conditionalFormatting sqref="AA105:AF105">
    <cfRule type="expression" dxfId="1813" priority="1548">
      <formula>INDIRECT(ADDRESS(ROW(),COLUMN()))=TRUNC(INDIRECT(ADDRESS(ROW(),COLUMN())))</formula>
    </cfRule>
  </conditionalFormatting>
  <conditionalFormatting sqref="AG106">
    <cfRule type="expression" dxfId="1812" priority="1547">
      <formula>INDIRECT(ADDRESS(ROW(),COLUMN()))=TRUNC(INDIRECT(ADDRESS(ROW(),COLUMN())))</formula>
    </cfRule>
  </conditionalFormatting>
  <conditionalFormatting sqref="AG105">
    <cfRule type="expression" dxfId="1811" priority="1546">
      <formula>INDIRECT(ADDRESS(ROW(),COLUMN()))=TRUNC(INDIRECT(ADDRESS(ROW(),COLUMN())))</formula>
    </cfRule>
  </conditionalFormatting>
  <conditionalFormatting sqref="AH106:AM106">
    <cfRule type="expression" dxfId="1810" priority="1545">
      <formula>INDIRECT(ADDRESS(ROW(),COLUMN()))=TRUNC(INDIRECT(ADDRESS(ROW(),COLUMN())))</formula>
    </cfRule>
  </conditionalFormatting>
  <conditionalFormatting sqref="AH105:AM105">
    <cfRule type="expression" dxfId="1809" priority="1544">
      <formula>INDIRECT(ADDRESS(ROW(),COLUMN()))=TRUNC(INDIRECT(ADDRESS(ROW(),COLUMN())))</formula>
    </cfRule>
  </conditionalFormatting>
  <conditionalFormatting sqref="AN106">
    <cfRule type="expression" dxfId="1808" priority="1543">
      <formula>INDIRECT(ADDRESS(ROW(),COLUMN()))=TRUNC(INDIRECT(ADDRESS(ROW(),COLUMN())))</formula>
    </cfRule>
  </conditionalFormatting>
  <conditionalFormatting sqref="AN105">
    <cfRule type="expression" dxfId="1807" priority="1542">
      <formula>INDIRECT(ADDRESS(ROW(),COLUMN()))=TRUNC(INDIRECT(ADDRESS(ROW(),COLUMN())))</formula>
    </cfRule>
  </conditionalFormatting>
  <conditionalFormatting sqref="AO106:AT106">
    <cfRule type="expression" dxfId="1806" priority="1541">
      <formula>INDIRECT(ADDRESS(ROW(),COLUMN()))=TRUNC(INDIRECT(ADDRESS(ROW(),COLUMN())))</formula>
    </cfRule>
  </conditionalFormatting>
  <conditionalFormatting sqref="AO105:AT105">
    <cfRule type="expression" dxfId="1805" priority="1540">
      <formula>INDIRECT(ADDRESS(ROW(),COLUMN()))=TRUNC(INDIRECT(ADDRESS(ROW(),COLUMN())))</formula>
    </cfRule>
  </conditionalFormatting>
  <conditionalFormatting sqref="AU106">
    <cfRule type="expression" dxfId="1804" priority="1539">
      <formula>INDIRECT(ADDRESS(ROW(),COLUMN()))=TRUNC(INDIRECT(ADDRESS(ROW(),COLUMN())))</formula>
    </cfRule>
  </conditionalFormatting>
  <conditionalFormatting sqref="AU105">
    <cfRule type="expression" dxfId="1803" priority="1538">
      <formula>INDIRECT(ADDRESS(ROW(),COLUMN()))=TRUNC(INDIRECT(ADDRESS(ROW(),COLUMN())))</formula>
    </cfRule>
  </conditionalFormatting>
  <conditionalFormatting sqref="AV106:AW106">
    <cfRule type="expression" dxfId="1802" priority="1537">
      <formula>INDIRECT(ADDRESS(ROW(),COLUMN()))=TRUNC(INDIRECT(ADDRESS(ROW(),COLUMN())))</formula>
    </cfRule>
  </conditionalFormatting>
  <conditionalFormatting sqref="AV105:AW105">
    <cfRule type="expression" dxfId="1801" priority="1536">
      <formula>INDIRECT(ADDRESS(ROW(),COLUMN()))=TRUNC(INDIRECT(ADDRESS(ROW(),COLUMN())))</formula>
    </cfRule>
  </conditionalFormatting>
  <conditionalFormatting sqref="AX108:BA109">
    <cfRule type="expression" dxfId="1800" priority="1535">
      <formula>INDIRECT(ADDRESS(ROW(),COLUMN()))=TRUNC(INDIRECT(ADDRESS(ROW(),COLUMN())))</formula>
    </cfRule>
  </conditionalFormatting>
  <conditionalFormatting sqref="S109">
    <cfRule type="expression" dxfId="1799" priority="1534">
      <formula>INDIRECT(ADDRESS(ROW(),COLUMN()))=TRUNC(INDIRECT(ADDRESS(ROW(),COLUMN())))</formula>
    </cfRule>
  </conditionalFormatting>
  <conditionalFormatting sqref="S108">
    <cfRule type="expression" dxfId="1798" priority="1533">
      <formula>INDIRECT(ADDRESS(ROW(),COLUMN()))=TRUNC(INDIRECT(ADDRESS(ROW(),COLUMN())))</formula>
    </cfRule>
  </conditionalFormatting>
  <conditionalFormatting sqref="T109:Y109">
    <cfRule type="expression" dxfId="1797" priority="1532">
      <formula>INDIRECT(ADDRESS(ROW(),COLUMN()))=TRUNC(INDIRECT(ADDRESS(ROW(),COLUMN())))</formula>
    </cfRule>
  </conditionalFormatting>
  <conditionalFormatting sqref="T108:Y108">
    <cfRule type="expression" dxfId="1796" priority="1531">
      <formula>INDIRECT(ADDRESS(ROW(),COLUMN()))=TRUNC(INDIRECT(ADDRESS(ROW(),COLUMN())))</formula>
    </cfRule>
  </conditionalFormatting>
  <conditionalFormatting sqref="Z109">
    <cfRule type="expression" dxfId="1795" priority="1530">
      <formula>INDIRECT(ADDRESS(ROW(),COLUMN()))=TRUNC(INDIRECT(ADDRESS(ROW(),COLUMN())))</formula>
    </cfRule>
  </conditionalFormatting>
  <conditionalFormatting sqref="Z108">
    <cfRule type="expression" dxfId="1794" priority="1529">
      <formula>INDIRECT(ADDRESS(ROW(),COLUMN()))=TRUNC(INDIRECT(ADDRESS(ROW(),COLUMN())))</formula>
    </cfRule>
  </conditionalFormatting>
  <conditionalFormatting sqref="AA109:AF109">
    <cfRule type="expression" dxfId="1793" priority="1528">
      <formula>INDIRECT(ADDRESS(ROW(),COLUMN()))=TRUNC(INDIRECT(ADDRESS(ROW(),COLUMN())))</formula>
    </cfRule>
  </conditionalFormatting>
  <conditionalFormatting sqref="AA108:AF108">
    <cfRule type="expression" dxfId="1792" priority="1527">
      <formula>INDIRECT(ADDRESS(ROW(),COLUMN()))=TRUNC(INDIRECT(ADDRESS(ROW(),COLUMN())))</formula>
    </cfRule>
  </conditionalFormatting>
  <conditionalFormatting sqref="AG109">
    <cfRule type="expression" dxfId="1791" priority="1526">
      <formula>INDIRECT(ADDRESS(ROW(),COLUMN()))=TRUNC(INDIRECT(ADDRESS(ROW(),COLUMN())))</formula>
    </cfRule>
  </conditionalFormatting>
  <conditionalFormatting sqref="AG108">
    <cfRule type="expression" dxfId="1790" priority="1525">
      <formula>INDIRECT(ADDRESS(ROW(),COLUMN()))=TRUNC(INDIRECT(ADDRESS(ROW(),COLUMN())))</formula>
    </cfRule>
  </conditionalFormatting>
  <conditionalFormatting sqref="AH109:AM109">
    <cfRule type="expression" dxfId="1789" priority="1524">
      <formula>INDIRECT(ADDRESS(ROW(),COLUMN()))=TRUNC(INDIRECT(ADDRESS(ROW(),COLUMN())))</formula>
    </cfRule>
  </conditionalFormatting>
  <conditionalFormatting sqref="AH108:AM108">
    <cfRule type="expression" dxfId="1788" priority="1523">
      <formula>INDIRECT(ADDRESS(ROW(),COLUMN()))=TRUNC(INDIRECT(ADDRESS(ROW(),COLUMN())))</formula>
    </cfRule>
  </conditionalFormatting>
  <conditionalFormatting sqref="AN109">
    <cfRule type="expression" dxfId="1787" priority="1522">
      <formula>INDIRECT(ADDRESS(ROW(),COLUMN()))=TRUNC(INDIRECT(ADDRESS(ROW(),COLUMN())))</formula>
    </cfRule>
  </conditionalFormatting>
  <conditionalFormatting sqref="AN108">
    <cfRule type="expression" dxfId="1786" priority="1521">
      <formula>INDIRECT(ADDRESS(ROW(),COLUMN()))=TRUNC(INDIRECT(ADDRESS(ROW(),COLUMN())))</formula>
    </cfRule>
  </conditionalFormatting>
  <conditionalFormatting sqref="AO109:AT109">
    <cfRule type="expression" dxfId="1785" priority="1520">
      <formula>INDIRECT(ADDRESS(ROW(),COLUMN()))=TRUNC(INDIRECT(ADDRESS(ROW(),COLUMN())))</formula>
    </cfRule>
  </conditionalFormatting>
  <conditionalFormatting sqref="AO108:AT108">
    <cfRule type="expression" dxfId="1784" priority="1519">
      <formula>INDIRECT(ADDRESS(ROW(),COLUMN()))=TRUNC(INDIRECT(ADDRESS(ROW(),COLUMN())))</formula>
    </cfRule>
  </conditionalFormatting>
  <conditionalFormatting sqref="AU109">
    <cfRule type="expression" dxfId="1783" priority="1518">
      <formula>INDIRECT(ADDRESS(ROW(),COLUMN()))=TRUNC(INDIRECT(ADDRESS(ROW(),COLUMN())))</formula>
    </cfRule>
  </conditionalFormatting>
  <conditionalFormatting sqref="AU108">
    <cfRule type="expression" dxfId="1782" priority="1517">
      <formula>INDIRECT(ADDRESS(ROW(),COLUMN()))=TRUNC(INDIRECT(ADDRESS(ROW(),COLUMN())))</formula>
    </cfRule>
  </conditionalFormatting>
  <conditionalFormatting sqref="AV109:AW109">
    <cfRule type="expression" dxfId="1781" priority="1516">
      <formula>INDIRECT(ADDRESS(ROW(),COLUMN()))=TRUNC(INDIRECT(ADDRESS(ROW(),COLUMN())))</formula>
    </cfRule>
  </conditionalFormatting>
  <conditionalFormatting sqref="AV108:AW108">
    <cfRule type="expression" dxfId="1780" priority="1515">
      <formula>INDIRECT(ADDRESS(ROW(),COLUMN()))=TRUNC(INDIRECT(ADDRESS(ROW(),COLUMN())))</formula>
    </cfRule>
  </conditionalFormatting>
  <conditionalFormatting sqref="AX111:BA112">
    <cfRule type="expression" dxfId="1779" priority="1514">
      <formula>INDIRECT(ADDRESS(ROW(),COLUMN()))=TRUNC(INDIRECT(ADDRESS(ROW(),COLUMN())))</formula>
    </cfRule>
  </conditionalFormatting>
  <conditionalFormatting sqref="S112">
    <cfRule type="expression" dxfId="1778" priority="1513">
      <formula>INDIRECT(ADDRESS(ROW(),COLUMN()))=TRUNC(INDIRECT(ADDRESS(ROW(),COLUMN())))</formula>
    </cfRule>
  </conditionalFormatting>
  <conditionalFormatting sqref="S111">
    <cfRule type="expression" dxfId="1777" priority="1512">
      <formula>INDIRECT(ADDRESS(ROW(),COLUMN()))=TRUNC(INDIRECT(ADDRESS(ROW(),COLUMN())))</formula>
    </cfRule>
  </conditionalFormatting>
  <conditionalFormatting sqref="T112:Y112">
    <cfRule type="expression" dxfId="1776" priority="1511">
      <formula>INDIRECT(ADDRESS(ROW(),COLUMN()))=TRUNC(INDIRECT(ADDRESS(ROW(),COLUMN())))</formula>
    </cfRule>
  </conditionalFormatting>
  <conditionalFormatting sqref="T111:Y111">
    <cfRule type="expression" dxfId="1775" priority="1510">
      <formula>INDIRECT(ADDRESS(ROW(),COLUMN()))=TRUNC(INDIRECT(ADDRESS(ROW(),COLUMN())))</formula>
    </cfRule>
  </conditionalFormatting>
  <conditionalFormatting sqref="Z112">
    <cfRule type="expression" dxfId="1774" priority="1509">
      <formula>INDIRECT(ADDRESS(ROW(),COLUMN()))=TRUNC(INDIRECT(ADDRESS(ROW(),COLUMN())))</formula>
    </cfRule>
  </conditionalFormatting>
  <conditionalFormatting sqref="Z111">
    <cfRule type="expression" dxfId="1773" priority="1508">
      <formula>INDIRECT(ADDRESS(ROW(),COLUMN()))=TRUNC(INDIRECT(ADDRESS(ROW(),COLUMN())))</formula>
    </cfRule>
  </conditionalFormatting>
  <conditionalFormatting sqref="AA112:AF112">
    <cfRule type="expression" dxfId="1772" priority="1507">
      <formula>INDIRECT(ADDRESS(ROW(),COLUMN()))=TRUNC(INDIRECT(ADDRESS(ROW(),COLUMN())))</formula>
    </cfRule>
  </conditionalFormatting>
  <conditionalFormatting sqref="AA111:AF111">
    <cfRule type="expression" dxfId="1771" priority="1506">
      <formula>INDIRECT(ADDRESS(ROW(),COLUMN()))=TRUNC(INDIRECT(ADDRESS(ROW(),COLUMN())))</formula>
    </cfRule>
  </conditionalFormatting>
  <conditionalFormatting sqref="AG112">
    <cfRule type="expression" dxfId="1770" priority="1505">
      <formula>INDIRECT(ADDRESS(ROW(),COLUMN()))=TRUNC(INDIRECT(ADDRESS(ROW(),COLUMN())))</formula>
    </cfRule>
  </conditionalFormatting>
  <conditionalFormatting sqref="AG111">
    <cfRule type="expression" dxfId="1769" priority="1504">
      <formula>INDIRECT(ADDRESS(ROW(),COLUMN()))=TRUNC(INDIRECT(ADDRESS(ROW(),COLUMN())))</formula>
    </cfRule>
  </conditionalFormatting>
  <conditionalFormatting sqref="AH112:AM112">
    <cfRule type="expression" dxfId="1768" priority="1503">
      <formula>INDIRECT(ADDRESS(ROW(),COLUMN()))=TRUNC(INDIRECT(ADDRESS(ROW(),COLUMN())))</formula>
    </cfRule>
  </conditionalFormatting>
  <conditionalFormatting sqref="AH111:AM111">
    <cfRule type="expression" dxfId="1767" priority="1502">
      <formula>INDIRECT(ADDRESS(ROW(),COLUMN()))=TRUNC(INDIRECT(ADDRESS(ROW(),COLUMN())))</formula>
    </cfRule>
  </conditionalFormatting>
  <conditionalFormatting sqref="AN112">
    <cfRule type="expression" dxfId="1766" priority="1501">
      <formula>INDIRECT(ADDRESS(ROW(),COLUMN()))=TRUNC(INDIRECT(ADDRESS(ROW(),COLUMN())))</formula>
    </cfRule>
  </conditionalFormatting>
  <conditionalFormatting sqref="AN111">
    <cfRule type="expression" dxfId="1765" priority="1500">
      <formula>INDIRECT(ADDRESS(ROW(),COLUMN()))=TRUNC(INDIRECT(ADDRESS(ROW(),COLUMN())))</formula>
    </cfRule>
  </conditionalFormatting>
  <conditionalFormatting sqref="AO112:AT112">
    <cfRule type="expression" dxfId="1764" priority="1499">
      <formula>INDIRECT(ADDRESS(ROW(),COLUMN()))=TRUNC(INDIRECT(ADDRESS(ROW(),COLUMN())))</formula>
    </cfRule>
  </conditionalFormatting>
  <conditionalFormatting sqref="AO111:AT111">
    <cfRule type="expression" dxfId="1763" priority="1498">
      <formula>INDIRECT(ADDRESS(ROW(),COLUMN()))=TRUNC(INDIRECT(ADDRESS(ROW(),COLUMN())))</formula>
    </cfRule>
  </conditionalFormatting>
  <conditionalFormatting sqref="AU112">
    <cfRule type="expression" dxfId="1762" priority="1497">
      <formula>INDIRECT(ADDRESS(ROW(),COLUMN()))=TRUNC(INDIRECT(ADDRESS(ROW(),COLUMN())))</formula>
    </cfRule>
  </conditionalFormatting>
  <conditionalFormatting sqref="AU111">
    <cfRule type="expression" dxfId="1761" priority="1496">
      <formula>INDIRECT(ADDRESS(ROW(),COLUMN()))=TRUNC(INDIRECT(ADDRESS(ROW(),COLUMN())))</formula>
    </cfRule>
  </conditionalFormatting>
  <conditionalFormatting sqref="AV112:AW112">
    <cfRule type="expression" dxfId="1760" priority="1495">
      <formula>INDIRECT(ADDRESS(ROW(),COLUMN()))=TRUNC(INDIRECT(ADDRESS(ROW(),COLUMN())))</formula>
    </cfRule>
  </conditionalFormatting>
  <conditionalFormatting sqref="AV111:AW111">
    <cfRule type="expression" dxfId="1759" priority="1494">
      <formula>INDIRECT(ADDRESS(ROW(),COLUMN()))=TRUNC(INDIRECT(ADDRESS(ROW(),COLUMN())))</formula>
    </cfRule>
  </conditionalFormatting>
  <conditionalFormatting sqref="AX114:BA115">
    <cfRule type="expression" dxfId="1758" priority="1493">
      <formula>INDIRECT(ADDRESS(ROW(),COLUMN()))=TRUNC(INDIRECT(ADDRESS(ROW(),COLUMN())))</formula>
    </cfRule>
  </conditionalFormatting>
  <conditionalFormatting sqref="S115">
    <cfRule type="expression" dxfId="1757" priority="1492">
      <formula>INDIRECT(ADDRESS(ROW(),COLUMN()))=TRUNC(INDIRECT(ADDRESS(ROW(),COLUMN())))</formula>
    </cfRule>
  </conditionalFormatting>
  <conditionalFormatting sqref="S114">
    <cfRule type="expression" dxfId="1756" priority="1491">
      <formula>INDIRECT(ADDRESS(ROW(),COLUMN()))=TRUNC(INDIRECT(ADDRESS(ROW(),COLUMN())))</formula>
    </cfRule>
  </conditionalFormatting>
  <conditionalFormatting sqref="T115:Y115">
    <cfRule type="expression" dxfId="1755" priority="1490">
      <formula>INDIRECT(ADDRESS(ROW(),COLUMN()))=TRUNC(INDIRECT(ADDRESS(ROW(),COLUMN())))</formula>
    </cfRule>
  </conditionalFormatting>
  <conditionalFormatting sqref="T114:Y114">
    <cfRule type="expression" dxfId="1754" priority="1489">
      <formula>INDIRECT(ADDRESS(ROW(),COLUMN()))=TRUNC(INDIRECT(ADDRESS(ROW(),COLUMN())))</formula>
    </cfRule>
  </conditionalFormatting>
  <conditionalFormatting sqref="Z115">
    <cfRule type="expression" dxfId="1753" priority="1488">
      <formula>INDIRECT(ADDRESS(ROW(),COLUMN()))=TRUNC(INDIRECT(ADDRESS(ROW(),COLUMN())))</formula>
    </cfRule>
  </conditionalFormatting>
  <conditionalFormatting sqref="Z114">
    <cfRule type="expression" dxfId="1752" priority="1487">
      <formula>INDIRECT(ADDRESS(ROW(),COLUMN()))=TRUNC(INDIRECT(ADDRESS(ROW(),COLUMN())))</formula>
    </cfRule>
  </conditionalFormatting>
  <conditionalFormatting sqref="AA115:AF115">
    <cfRule type="expression" dxfId="1751" priority="1486">
      <formula>INDIRECT(ADDRESS(ROW(),COLUMN()))=TRUNC(INDIRECT(ADDRESS(ROW(),COLUMN())))</formula>
    </cfRule>
  </conditionalFormatting>
  <conditionalFormatting sqref="AA114:AF114">
    <cfRule type="expression" dxfId="1750" priority="1485">
      <formula>INDIRECT(ADDRESS(ROW(),COLUMN()))=TRUNC(INDIRECT(ADDRESS(ROW(),COLUMN())))</formula>
    </cfRule>
  </conditionalFormatting>
  <conditionalFormatting sqref="AG115">
    <cfRule type="expression" dxfId="1749" priority="1484">
      <formula>INDIRECT(ADDRESS(ROW(),COLUMN()))=TRUNC(INDIRECT(ADDRESS(ROW(),COLUMN())))</formula>
    </cfRule>
  </conditionalFormatting>
  <conditionalFormatting sqref="AG114">
    <cfRule type="expression" dxfId="1748" priority="1483">
      <formula>INDIRECT(ADDRESS(ROW(),COLUMN()))=TRUNC(INDIRECT(ADDRESS(ROW(),COLUMN())))</formula>
    </cfRule>
  </conditionalFormatting>
  <conditionalFormatting sqref="AH115:AM115">
    <cfRule type="expression" dxfId="1747" priority="1482">
      <formula>INDIRECT(ADDRESS(ROW(),COLUMN()))=TRUNC(INDIRECT(ADDRESS(ROW(),COLUMN())))</formula>
    </cfRule>
  </conditionalFormatting>
  <conditionalFormatting sqref="AH114:AM114">
    <cfRule type="expression" dxfId="1746" priority="1481">
      <formula>INDIRECT(ADDRESS(ROW(),COLUMN()))=TRUNC(INDIRECT(ADDRESS(ROW(),COLUMN())))</formula>
    </cfRule>
  </conditionalFormatting>
  <conditionalFormatting sqref="AN115">
    <cfRule type="expression" dxfId="1745" priority="1480">
      <formula>INDIRECT(ADDRESS(ROW(),COLUMN()))=TRUNC(INDIRECT(ADDRESS(ROW(),COLUMN())))</formula>
    </cfRule>
  </conditionalFormatting>
  <conditionalFormatting sqref="AN114">
    <cfRule type="expression" dxfId="1744" priority="1479">
      <formula>INDIRECT(ADDRESS(ROW(),COLUMN()))=TRUNC(INDIRECT(ADDRESS(ROW(),COLUMN())))</formula>
    </cfRule>
  </conditionalFormatting>
  <conditionalFormatting sqref="AO115:AT115">
    <cfRule type="expression" dxfId="1743" priority="1478">
      <formula>INDIRECT(ADDRESS(ROW(),COLUMN()))=TRUNC(INDIRECT(ADDRESS(ROW(),COLUMN())))</formula>
    </cfRule>
  </conditionalFormatting>
  <conditionalFormatting sqref="AO114:AT114">
    <cfRule type="expression" dxfId="1742" priority="1477">
      <formula>INDIRECT(ADDRESS(ROW(),COLUMN()))=TRUNC(INDIRECT(ADDRESS(ROW(),COLUMN())))</formula>
    </cfRule>
  </conditionalFormatting>
  <conditionalFormatting sqref="AU115">
    <cfRule type="expression" dxfId="1741" priority="1476">
      <formula>INDIRECT(ADDRESS(ROW(),COLUMN()))=TRUNC(INDIRECT(ADDRESS(ROW(),COLUMN())))</formula>
    </cfRule>
  </conditionalFormatting>
  <conditionalFormatting sqref="AU114">
    <cfRule type="expression" dxfId="1740" priority="1475">
      <formula>INDIRECT(ADDRESS(ROW(),COLUMN()))=TRUNC(INDIRECT(ADDRESS(ROW(),COLUMN())))</formula>
    </cfRule>
  </conditionalFormatting>
  <conditionalFormatting sqref="AV115:AW115">
    <cfRule type="expression" dxfId="1739" priority="1474">
      <formula>INDIRECT(ADDRESS(ROW(),COLUMN()))=TRUNC(INDIRECT(ADDRESS(ROW(),COLUMN())))</formula>
    </cfRule>
  </conditionalFormatting>
  <conditionalFormatting sqref="AV114:AW114">
    <cfRule type="expression" dxfId="1738" priority="1473">
      <formula>INDIRECT(ADDRESS(ROW(),COLUMN()))=TRUNC(INDIRECT(ADDRESS(ROW(),COLUMN())))</formula>
    </cfRule>
  </conditionalFormatting>
  <conditionalFormatting sqref="AX117:BA118">
    <cfRule type="expression" dxfId="1737" priority="1472">
      <formula>INDIRECT(ADDRESS(ROW(),COLUMN()))=TRUNC(INDIRECT(ADDRESS(ROW(),COLUMN())))</formula>
    </cfRule>
  </conditionalFormatting>
  <conditionalFormatting sqref="S118">
    <cfRule type="expression" dxfId="1736" priority="1471">
      <formula>INDIRECT(ADDRESS(ROW(),COLUMN()))=TRUNC(INDIRECT(ADDRESS(ROW(),COLUMN())))</formula>
    </cfRule>
  </conditionalFormatting>
  <conditionalFormatting sqref="S117">
    <cfRule type="expression" dxfId="1735" priority="1470">
      <formula>INDIRECT(ADDRESS(ROW(),COLUMN()))=TRUNC(INDIRECT(ADDRESS(ROW(),COLUMN())))</formula>
    </cfRule>
  </conditionalFormatting>
  <conditionalFormatting sqref="T118:Y118">
    <cfRule type="expression" dxfId="1734" priority="1469">
      <formula>INDIRECT(ADDRESS(ROW(),COLUMN()))=TRUNC(INDIRECT(ADDRESS(ROW(),COLUMN())))</formula>
    </cfRule>
  </conditionalFormatting>
  <conditionalFormatting sqref="T117:Y117">
    <cfRule type="expression" dxfId="1733" priority="1468">
      <formula>INDIRECT(ADDRESS(ROW(),COLUMN()))=TRUNC(INDIRECT(ADDRESS(ROW(),COLUMN())))</formula>
    </cfRule>
  </conditionalFormatting>
  <conditionalFormatting sqref="Z118">
    <cfRule type="expression" dxfId="1732" priority="1467">
      <formula>INDIRECT(ADDRESS(ROW(),COLUMN()))=TRUNC(INDIRECT(ADDRESS(ROW(),COLUMN())))</formula>
    </cfRule>
  </conditionalFormatting>
  <conditionalFormatting sqref="Z117">
    <cfRule type="expression" dxfId="1731" priority="1466">
      <formula>INDIRECT(ADDRESS(ROW(),COLUMN()))=TRUNC(INDIRECT(ADDRESS(ROW(),COLUMN())))</formula>
    </cfRule>
  </conditionalFormatting>
  <conditionalFormatting sqref="AA118:AF118">
    <cfRule type="expression" dxfId="1730" priority="1465">
      <formula>INDIRECT(ADDRESS(ROW(),COLUMN()))=TRUNC(INDIRECT(ADDRESS(ROW(),COLUMN())))</formula>
    </cfRule>
  </conditionalFormatting>
  <conditionalFormatting sqref="AA117:AF117">
    <cfRule type="expression" dxfId="1729" priority="1464">
      <formula>INDIRECT(ADDRESS(ROW(),COLUMN()))=TRUNC(INDIRECT(ADDRESS(ROW(),COLUMN())))</formula>
    </cfRule>
  </conditionalFormatting>
  <conditionalFormatting sqref="AG118">
    <cfRule type="expression" dxfId="1728" priority="1463">
      <formula>INDIRECT(ADDRESS(ROW(),COLUMN()))=TRUNC(INDIRECT(ADDRESS(ROW(),COLUMN())))</formula>
    </cfRule>
  </conditionalFormatting>
  <conditionalFormatting sqref="AG117">
    <cfRule type="expression" dxfId="1727" priority="1462">
      <formula>INDIRECT(ADDRESS(ROW(),COLUMN()))=TRUNC(INDIRECT(ADDRESS(ROW(),COLUMN())))</formula>
    </cfRule>
  </conditionalFormatting>
  <conditionalFormatting sqref="AH118:AM118">
    <cfRule type="expression" dxfId="1726" priority="1461">
      <formula>INDIRECT(ADDRESS(ROW(),COLUMN()))=TRUNC(INDIRECT(ADDRESS(ROW(),COLUMN())))</formula>
    </cfRule>
  </conditionalFormatting>
  <conditionalFormatting sqref="AH117:AM117">
    <cfRule type="expression" dxfId="1725" priority="1460">
      <formula>INDIRECT(ADDRESS(ROW(),COLUMN()))=TRUNC(INDIRECT(ADDRESS(ROW(),COLUMN())))</formula>
    </cfRule>
  </conditionalFormatting>
  <conditionalFormatting sqref="AN118">
    <cfRule type="expression" dxfId="1724" priority="1459">
      <formula>INDIRECT(ADDRESS(ROW(),COLUMN()))=TRUNC(INDIRECT(ADDRESS(ROW(),COLUMN())))</formula>
    </cfRule>
  </conditionalFormatting>
  <conditionalFormatting sqref="AN117">
    <cfRule type="expression" dxfId="1723" priority="1458">
      <formula>INDIRECT(ADDRESS(ROW(),COLUMN()))=TRUNC(INDIRECT(ADDRESS(ROW(),COLUMN())))</formula>
    </cfRule>
  </conditionalFormatting>
  <conditionalFormatting sqref="AO118:AT118">
    <cfRule type="expression" dxfId="1722" priority="1457">
      <formula>INDIRECT(ADDRESS(ROW(),COLUMN()))=TRUNC(INDIRECT(ADDRESS(ROW(),COLUMN())))</formula>
    </cfRule>
  </conditionalFormatting>
  <conditionalFormatting sqref="AO117:AT117">
    <cfRule type="expression" dxfId="1721" priority="1456">
      <formula>INDIRECT(ADDRESS(ROW(),COLUMN()))=TRUNC(INDIRECT(ADDRESS(ROW(),COLUMN())))</formula>
    </cfRule>
  </conditionalFormatting>
  <conditionalFormatting sqref="AU118">
    <cfRule type="expression" dxfId="1720" priority="1455">
      <formula>INDIRECT(ADDRESS(ROW(),COLUMN()))=TRUNC(INDIRECT(ADDRESS(ROW(),COLUMN())))</formula>
    </cfRule>
  </conditionalFormatting>
  <conditionalFormatting sqref="AU117">
    <cfRule type="expression" dxfId="1719" priority="1454">
      <formula>INDIRECT(ADDRESS(ROW(),COLUMN()))=TRUNC(INDIRECT(ADDRESS(ROW(),COLUMN())))</formula>
    </cfRule>
  </conditionalFormatting>
  <conditionalFormatting sqref="AV118:AW118">
    <cfRule type="expression" dxfId="1718" priority="1453">
      <formula>INDIRECT(ADDRESS(ROW(),COLUMN()))=TRUNC(INDIRECT(ADDRESS(ROW(),COLUMN())))</formula>
    </cfRule>
  </conditionalFormatting>
  <conditionalFormatting sqref="AV117:AW117">
    <cfRule type="expression" dxfId="1717" priority="1452">
      <formula>INDIRECT(ADDRESS(ROW(),COLUMN()))=TRUNC(INDIRECT(ADDRESS(ROW(),COLUMN())))</formula>
    </cfRule>
  </conditionalFormatting>
  <conditionalFormatting sqref="AX120:BA121">
    <cfRule type="expression" dxfId="1716" priority="1451">
      <formula>INDIRECT(ADDRESS(ROW(),COLUMN()))=TRUNC(INDIRECT(ADDRESS(ROW(),COLUMN())))</formula>
    </cfRule>
  </conditionalFormatting>
  <conditionalFormatting sqref="S121">
    <cfRule type="expression" dxfId="1715" priority="1450">
      <formula>INDIRECT(ADDRESS(ROW(),COLUMN()))=TRUNC(INDIRECT(ADDRESS(ROW(),COLUMN())))</formula>
    </cfRule>
  </conditionalFormatting>
  <conditionalFormatting sqref="S120">
    <cfRule type="expression" dxfId="1714" priority="1449">
      <formula>INDIRECT(ADDRESS(ROW(),COLUMN()))=TRUNC(INDIRECT(ADDRESS(ROW(),COLUMN())))</formula>
    </cfRule>
  </conditionalFormatting>
  <conditionalFormatting sqref="T121:Y121">
    <cfRule type="expression" dxfId="1713" priority="1448">
      <formula>INDIRECT(ADDRESS(ROW(),COLUMN()))=TRUNC(INDIRECT(ADDRESS(ROW(),COLUMN())))</formula>
    </cfRule>
  </conditionalFormatting>
  <conditionalFormatting sqref="T120:Y120">
    <cfRule type="expression" dxfId="1712" priority="1447">
      <formula>INDIRECT(ADDRESS(ROW(),COLUMN()))=TRUNC(INDIRECT(ADDRESS(ROW(),COLUMN())))</formula>
    </cfRule>
  </conditionalFormatting>
  <conditionalFormatting sqref="Z121">
    <cfRule type="expression" dxfId="1711" priority="1446">
      <formula>INDIRECT(ADDRESS(ROW(),COLUMN()))=TRUNC(INDIRECT(ADDRESS(ROW(),COLUMN())))</formula>
    </cfRule>
  </conditionalFormatting>
  <conditionalFormatting sqref="Z120">
    <cfRule type="expression" dxfId="1710" priority="1445">
      <formula>INDIRECT(ADDRESS(ROW(),COLUMN()))=TRUNC(INDIRECT(ADDRESS(ROW(),COLUMN())))</formula>
    </cfRule>
  </conditionalFormatting>
  <conditionalFormatting sqref="AA121:AF121">
    <cfRule type="expression" dxfId="1709" priority="1444">
      <formula>INDIRECT(ADDRESS(ROW(),COLUMN()))=TRUNC(INDIRECT(ADDRESS(ROW(),COLUMN())))</formula>
    </cfRule>
  </conditionalFormatting>
  <conditionalFormatting sqref="AA120:AF120">
    <cfRule type="expression" dxfId="1708" priority="1443">
      <formula>INDIRECT(ADDRESS(ROW(),COLUMN()))=TRUNC(INDIRECT(ADDRESS(ROW(),COLUMN())))</formula>
    </cfRule>
  </conditionalFormatting>
  <conditionalFormatting sqref="AG121">
    <cfRule type="expression" dxfId="1707" priority="1442">
      <formula>INDIRECT(ADDRESS(ROW(),COLUMN()))=TRUNC(INDIRECT(ADDRESS(ROW(),COLUMN())))</formula>
    </cfRule>
  </conditionalFormatting>
  <conditionalFormatting sqref="AG120">
    <cfRule type="expression" dxfId="1706" priority="1441">
      <formula>INDIRECT(ADDRESS(ROW(),COLUMN()))=TRUNC(INDIRECT(ADDRESS(ROW(),COLUMN())))</formula>
    </cfRule>
  </conditionalFormatting>
  <conditionalFormatting sqref="AH121:AM121">
    <cfRule type="expression" dxfId="1705" priority="1440">
      <formula>INDIRECT(ADDRESS(ROW(),COLUMN()))=TRUNC(INDIRECT(ADDRESS(ROW(),COLUMN())))</formula>
    </cfRule>
  </conditionalFormatting>
  <conditionalFormatting sqref="AH120:AM120">
    <cfRule type="expression" dxfId="1704" priority="1439">
      <formula>INDIRECT(ADDRESS(ROW(),COLUMN()))=TRUNC(INDIRECT(ADDRESS(ROW(),COLUMN())))</formula>
    </cfRule>
  </conditionalFormatting>
  <conditionalFormatting sqref="AN121">
    <cfRule type="expression" dxfId="1703" priority="1438">
      <formula>INDIRECT(ADDRESS(ROW(),COLUMN()))=TRUNC(INDIRECT(ADDRESS(ROW(),COLUMN())))</formula>
    </cfRule>
  </conditionalFormatting>
  <conditionalFormatting sqref="AN120">
    <cfRule type="expression" dxfId="1702" priority="1437">
      <formula>INDIRECT(ADDRESS(ROW(),COLUMN()))=TRUNC(INDIRECT(ADDRESS(ROW(),COLUMN())))</formula>
    </cfRule>
  </conditionalFormatting>
  <conditionalFormatting sqref="AO121:AT121">
    <cfRule type="expression" dxfId="1701" priority="1436">
      <formula>INDIRECT(ADDRESS(ROW(),COLUMN()))=TRUNC(INDIRECT(ADDRESS(ROW(),COLUMN())))</formula>
    </cfRule>
  </conditionalFormatting>
  <conditionalFormatting sqref="AO120:AT120">
    <cfRule type="expression" dxfId="1700" priority="1435">
      <formula>INDIRECT(ADDRESS(ROW(),COLUMN()))=TRUNC(INDIRECT(ADDRESS(ROW(),COLUMN())))</formula>
    </cfRule>
  </conditionalFormatting>
  <conditionalFormatting sqref="AU121">
    <cfRule type="expression" dxfId="1699" priority="1434">
      <formula>INDIRECT(ADDRESS(ROW(),COLUMN()))=TRUNC(INDIRECT(ADDRESS(ROW(),COLUMN())))</formula>
    </cfRule>
  </conditionalFormatting>
  <conditionalFormatting sqref="AU120">
    <cfRule type="expression" dxfId="1698" priority="1433">
      <formula>INDIRECT(ADDRESS(ROW(),COLUMN()))=TRUNC(INDIRECT(ADDRESS(ROW(),COLUMN())))</formula>
    </cfRule>
  </conditionalFormatting>
  <conditionalFormatting sqref="AV121:AW121">
    <cfRule type="expression" dxfId="1697" priority="1432">
      <formula>INDIRECT(ADDRESS(ROW(),COLUMN()))=TRUNC(INDIRECT(ADDRESS(ROW(),COLUMN())))</formula>
    </cfRule>
  </conditionalFormatting>
  <conditionalFormatting sqref="AV120:AW120">
    <cfRule type="expression" dxfId="1696" priority="1431">
      <formula>INDIRECT(ADDRESS(ROW(),COLUMN()))=TRUNC(INDIRECT(ADDRESS(ROW(),COLUMN())))</formula>
    </cfRule>
  </conditionalFormatting>
  <conditionalFormatting sqref="AX123:BA124">
    <cfRule type="expression" dxfId="1695" priority="1430">
      <formula>INDIRECT(ADDRESS(ROW(),COLUMN()))=TRUNC(INDIRECT(ADDRESS(ROW(),COLUMN())))</formula>
    </cfRule>
  </conditionalFormatting>
  <conditionalFormatting sqref="S124">
    <cfRule type="expression" dxfId="1694" priority="1429">
      <formula>INDIRECT(ADDRESS(ROW(),COLUMN()))=TRUNC(INDIRECT(ADDRESS(ROW(),COLUMN())))</formula>
    </cfRule>
  </conditionalFormatting>
  <conditionalFormatting sqref="S123">
    <cfRule type="expression" dxfId="1693" priority="1428">
      <formula>INDIRECT(ADDRESS(ROW(),COLUMN()))=TRUNC(INDIRECT(ADDRESS(ROW(),COLUMN())))</formula>
    </cfRule>
  </conditionalFormatting>
  <conditionalFormatting sqref="T124:Y124">
    <cfRule type="expression" dxfId="1692" priority="1427">
      <formula>INDIRECT(ADDRESS(ROW(),COLUMN()))=TRUNC(INDIRECT(ADDRESS(ROW(),COLUMN())))</formula>
    </cfRule>
  </conditionalFormatting>
  <conditionalFormatting sqref="T123:Y123">
    <cfRule type="expression" dxfId="1691" priority="1426">
      <formula>INDIRECT(ADDRESS(ROW(),COLUMN()))=TRUNC(INDIRECT(ADDRESS(ROW(),COLUMN())))</formula>
    </cfRule>
  </conditionalFormatting>
  <conditionalFormatting sqref="Z124">
    <cfRule type="expression" dxfId="1690" priority="1425">
      <formula>INDIRECT(ADDRESS(ROW(),COLUMN()))=TRUNC(INDIRECT(ADDRESS(ROW(),COLUMN())))</formula>
    </cfRule>
  </conditionalFormatting>
  <conditionalFormatting sqref="Z123">
    <cfRule type="expression" dxfId="1689" priority="1424">
      <formula>INDIRECT(ADDRESS(ROW(),COLUMN()))=TRUNC(INDIRECT(ADDRESS(ROW(),COLUMN())))</formula>
    </cfRule>
  </conditionalFormatting>
  <conditionalFormatting sqref="AA124:AF124">
    <cfRule type="expression" dxfId="1688" priority="1423">
      <formula>INDIRECT(ADDRESS(ROW(),COLUMN()))=TRUNC(INDIRECT(ADDRESS(ROW(),COLUMN())))</formula>
    </cfRule>
  </conditionalFormatting>
  <conditionalFormatting sqref="AA123:AF123">
    <cfRule type="expression" dxfId="1687" priority="1422">
      <formula>INDIRECT(ADDRESS(ROW(),COLUMN()))=TRUNC(INDIRECT(ADDRESS(ROW(),COLUMN())))</formula>
    </cfRule>
  </conditionalFormatting>
  <conditionalFormatting sqref="AG124">
    <cfRule type="expression" dxfId="1686" priority="1421">
      <formula>INDIRECT(ADDRESS(ROW(),COLUMN()))=TRUNC(INDIRECT(ADDRESS(ROW(),COLUMN())))</formula>
    </cfRule>
  </conditionalFormatting>
  <conditionalFormatting sqref="AG123">
    <cfRule type="expression" dxfId="1685" priority="1420">
      <formula>INDIRECT(ADDRESS(ROW(),COLUMN()))=TRUNC(INDIRECT(ADDRESS(ROW(),COLUMN())))</formula>
    </cfRule>
  </conditionalFormatting>
  <conditionalFormatting sqref="AH124:AM124">
    <cfRule type="expression" dxfId="1684" priority="1419">
      <formula>INDIRECT(ADDRESS(ROW(),COLUMN()))=TRUNC(INDIRECT(ADDRESS(ROW(),COLUMN())))</formula>
    </cfRule>
  </conditionalFormatting>
  <conditionalFormatting sqref="AH123:AM123">
    <cfRule type="expression" dxfId="1683" priority="1418">
      <formula>INDIRECT(ADDRESS(ROW(),COLUMN()))=TRUNC(INDIRECT(ADDRESS(ROW(),COLUMN())))</formula>
    </cfRule>
  </conditionalFormatting>
  <conditionalFormatting sqref="AN124">
    <cfRule type="expression" dxfId="1682" priority="1417">
      <formula>INDIRECT(ADDRESS(ROW(),COLUMN()))=TRUNC(INDIRECT(ADDRESS(ROW(),COLUMN())))</formula>
    </cfRule>
  </conditionalFormatting>
  <conditionalFormatting sqref="AN123">
    <cfRule type="expression" dxfId="1681" priority="1416">
      <formula>INDIRECT(ADDRESS(ROW(),COLUMN()))=TRUNC(INDIRECT(ADDRESS(ROW(),COLUMN())))</formula>
    </cfRule>
  </conditionalFormatting>
  <conditionalFormatting sqref="AO124:AT124">
    <cfRule type="expression" dxfId="1680" priority="1415">
      <formula>INDIRECT(ADDRESS(ROW(),COLUMN()))=TRUNC(INDIRECT(ADDRESS(ROW(),COLUMN())))</formula>
    </cfRule>
  </conditionalFormatting>
  <conditionalFormatting sqref="AO123:AT123">
    <cfRule type="expression" dxfId="1679" priority="1414">
      <formula>INDIRECT(ADDRESS(ROW(),COLUMN()))=TRUNC(INDIRECT(ADDRESS(ROW(),COLUMN())))</formula>
    </cfRule>
  </conditionalFormatting>
  <conditionalFormatting sqref="AU124">
    <cfRule type="expression" dxfId="1678" priority="1413">
      <formula>INDIRECT(ADDRESS(ROW(),COLUMN()))=TRUNC(INDIRECT(ADDRESS(ROW(),COLUMN())))</formula>
    </cfRule>
  </conditionalFormatting>
  <conditionalFormatting sqref="AU123">
    <cfRule type="expression" dxfId="1677" priority="1412">
      <formula>INDIRECT(ADDRESS(ROW(),COLUMN()))=TRUNC(INDIRECT(ADDRESS(ROW(),COLUMN())))</formula>
    </cfRule>
  </conditionalFormatting>
  <conditionalFormatting sqref="AV124:AW124">
    <cfRule type="expression" dxfId="1676" priority="1411">
      <formula>INDIRECT(ADDRESS(ROW(),COLUMN()))=TRUNC(INDIRECT(ADDRESS(ROW(),COLUMN())))</formula>
    </cfRule>
  </conditionalFormatting>
  <conditionalFormatting sqref="AV123:AW123">
    <cfRule type="expression" dxfId="1675" priority="1410">
      <formula>INDIRECT(ADDRESS(ROW(),COLUMN()))=TRUNC(INDIRECT(ADDRESS(ROW(),COLUMN())))</formula>
    </cfRule>
  </conditionalFormatting>
  <conditionalFormatting sqref="AX126:BA127">
    <cfRule type="expression" dxfId="1674" priority="1409">
      <formula>INDIRECT(ADDRESS(ROW(),COLUMN()))=TRUNC(INDIRECT(ADDRESS(ROW(),COLUMN())))</formula>
    </cfRule>
  </conditionalFormatting>
  <conditionalFormatting sqref="S127">
    <cfRule type="expression" dxfId="1673" priority="1408">
      <formula>INDIRECT(ADDRESS(ROW(),COLUMN()))=TRUNC(INDIRECT(ADDRESS(ROW(),COLUMN())))</formula>
    </cfRule>
  </conditionalFormatting>
  <conditionalFormatting sqref="S126">
    <cfRule type="expression" dxfId="1672" priority="1407">
      <formula>INDIRECT(ADDRESS(ROW(),COLUMN()))=TRUNC(INDIRECT(ADDRESS(ROW(),COLUMN())))</formula>
    </cfRule>
  </conditionalFormatting>
  <conditionalFormatting sqref="T127:Y127">
    <cfRule type="expression" dxfId="1671" priority="1406">
      <formula>INDIRECT(ADDRESS(ROW(),COLUMN()))=TRUNC(INDIRECT(ADDRESS(ROW(),COLUMN())))</formula>
    </cfRule>
  </conditionalFormatting>
  <conditionalFormatting sqref="T126:Y126">
    <cfRule type="expression" dxfId="1670" priority="1405">
      <formula>INDIRECT(ADDRESS(ROW(),COLUMN()))=TRUNC(INDIRECT(ADDRESS(ROW(),COLUMN())))</formula>
    </cfRule>
  </conditionalFormatting>
  <conditionalFormatting sqref="Z127">
    <cfRule type="expression" dxfId="1669" priority="1404">
      <formula>INDIRECT(ADDRESS(ROW(),COLUMN()))=TRUNC(INDIRECT(ADDRESS(ROW(),COLUMN())))</formula>
    </cfRule>
  </conditionalFormatting>
  <conditionalFormatting sqref="Z126">
    <cfRule type="expression" dxfId="1668" priority="1403">
      <formula>INDIRECT(ADDRESS(ROW(),COLUMN()))=TRUNC(INDIRECT(ADDRESS(ROW(),COLUMN())))</formula>
    </cfRule>
  </conditionalFormatting>
  <conditionalFormatting sqref="AA127:AF127">
    <cfRule type="expression" dxfId="1667" priority="1402">
      <formula>INDIRECT(ADDRESS(ROW(),COLUMN()))=TRUNC(INDIRECT(ADDRESS(ROW(),COLUMN())))</formula>
    </cfRule>
  </conditionalFormatting>
  <conditionalFormatting sqref="AA126:AF126">
    <cfRule type="expression" dxfId="1666" priority="1401">
      <formula>INDIRECT(ADDRESS(ROW(),COLUMN()))=TRUNC(INDIRECT(ADDRESS(ROW(),COLUMN())))</formula>
    </cfRule>
  </conditionalFormatting>
  <conditionalFormatting sqref="AG127">
    <cfRule type="expression" dxfId="1665" priority="1400">
      <formula>INDIRECT(ADDRESS(ROW(),COLUMN()))=TRUNC(INDIRECT(ADDRESS(ROW(),COLUMN())))</formula>
    </cfRule>
  </conditionalFormatting>
  <conditionalFormatting sqref="AG126">
    <cfRule type="expression" dxfId="1664" priority="1399">
      <formula>INDIRECT(ADDRESS(ROW(),COLUMN()))=TRUNC(INDIRECT(ADDRESS(ROW(),COLUMN())))</formula>
    </cfRule>
  </conditionalFormatting>
  <conditionalFormatting sqref="AH127:AM127">
    <cfRule type="expression" dxfId="1663" priority="1398">
      <formula>INDIRECT(ADDRESS(ROW(),COLUMN()))=TRUNC(INDIRECT(ADDRESS(ROW(),COLUMN())))</formula>
    </cfRule>
  </conditionalFormatting>
  <conditionalFormatting sqref="AH126:AM126">
    <cfRule type="expression" dxfId="1662" priority="1397">
      <formula>INDIRECT(ADDRESS(ROW(),COLUMN()))=TRUNC(INDIRECT(ADDRESS(ROW(),COLUMN())))</formula>
    </cfRule>
  </conditionalFormatting>
  <conditionalFormatting sqref="AN127">
    <cfRule type="expression" dxfId="1661" priority="1396">
      <formula>INDIRECT(ADDRESS(ROW(),COLUMN()))=TRUNC(INDIRECT(ADDRESS(ROW(),COLUMN())))</formula>
    </cfRule>
  </conditionalFormatting>
  <conditionalFormatting sqref="AN126">
    <cfRule type="expression" dxfId="1660" priority="1395">
      <formula>INDIRECT(ADDRESS(ROW(),COLUMN()))=TRUNC(INDIRECT(ADDRESS(ROW(),COLUMN())))</formula>
    </cfRule>
  </conditionalFormatting>
  <conditionalFormatting sqref="AO127:AT127">
    <cfRule type="expression" dxfId="1659" priority="1394">
      <formula>INDIRECT(ADDRESS(ROW(),COLUMN()))=TRUNC(INDIRECT(ADDRESS(ROW(),COLUMN())))</formula>
    </cfRule>
  </conditionalFormatting>
  <conditionalFormatting sqref="AO126:AT126">
    <cfRule type="expression" dxfId="1658" priority="1393">
      <formula>INDIRECT(ADDRESS(ROW(),COLUMN()))=TRUNC(INDIRECT(ADDRESS(ROW(),COLUMN())))</formula>
    </cfRule>
  </conditionalFormatting>
  <conditionalFormatting sqref="AU127">
    <cfRule type="expression" dxfId="1657" priority="1392">
      <formula>INDIRECT(ADDRESS(ROW(),COLUMN()))=TRUNC(INDIRECT(ADDRESS(ROW(),COLUMN())))</formula>
    </cfRule>
  </conditionalFormatting>
  <conditionalFormatting sqref="AU126">
    <cfRule type="expression" dxfId="1656" priority="1391">
      <formula>INDIRECT(ADDRESS(ROW(),COLUMN()))=TRUNC(INDIRECT(ADDRESS(ROW(),COLUMN())))</formula>
    </cfRule>
  </conditionalFormatting>
  <conditionalFormatting sqref="AV127:AW127">
    <cfRule type="expression" dxfId="1655" priority="1390">
      <formula>INDIRECT(ADDRESS(ROW(),COLUMN()))=TRUNC(INDIRECT(ADDRESS(ROW(),COLUMN())))</formula>
    </cfRule>
  </conditionalFormatting>
  <conditionalFormatting sqref="AV126:AW126">
    <cfRule type="expression" dxfId="1654" priority="1389">
      <formula>INDIRECT(ADDRESS(ROW(),COLUMN()))=TRUNC(INDIRECT(ADDRESS(ROW(),COLUMN())))</formula>
    </cfRule>
  </conditionalFormatting>
  <conditionalFormatting sqref="AX129:BA130">
    <cfRule type="expression" dxfId="1653" priority="1388">
      <formula>INDIRECT(ADDRESS(ROW(),COLUMN()))=TRUNC(INDIRECT(ADDRESS(ROW(),COLUMN())))</formula>
    </cfRule>
  </conditionalFormatting>
  <conditionalFormatting sqref="S130">
    <cfRule type="expression" dxfId="1652" priority="1387">
      <formula>INDIRECT(ADDRESS(ROW(),COLUMN()))=TRUNC(INDIRECT(ADDRESS(ROW(),COLUMN())))</formula>
    </cfRule>
  </conditionalFormatting>
  <conditionalFormatting sqref="S129">
    <cfRule type="expression" dxfId="1651" priority="1386">
      <formula>INDIRECT(ADDRESS(ROW(),COLUMN()))=TRUNC(INDIRECT(ADDRESS(ROW(),COLUMN())))</formula>
    </cfRule>
  </conditionalFormatting>
  <conditionalFormatting sqref="T130:Y130">
    <cfRule type="expression" dxfId="1650" priority="1385">
      <formula>INDIRECT(ADDRESS(ROW(),COLUMN()))=TRUNC(INDIRECT(ADDRESS(ROW(),COLUMN())))</formula>
    </cfRule>
  </conditionalFormatting>
  <conditionalFormatting sqref="T129:Y129">
    <cfRule type="expression" dxfId="1649" priority="1384">
      <formula>INDIRECT(ADDRESS(ROW(),COLUMN()))=TRUNC(INDIRECT(ADDRESS(ROW(),COLUMN())))</formula>
    </cfRule>
  </conditionalFormatting>
  <conditionalFormatting sqref="Z130">
    <cfRule type="expression" dxfId="1648" priority="1383">
      <formula>INDIRECT(ADDRESS(ROW(),COLUMN()))=TRUNC(INDIRECT(ADDRESS(ROW(),COLUMN())))</formula>
    </cfRule>
  </conditionalFormatting>
  <conditionalFormatting sqref="Z129">
    <cfRule type="expression" dxfId="1647" priority="1382">
      <formula>INDIRECT(ADDRESS(ROW(),COLUMN()))=TRUNC(INDIRECT(ADDRESS(ROW(),COLUMN())))</formula>
    </cfRule>
  </conditionalFormatting>
  <conditionalFormatting sqref="AA130:AF130">
    <cfRule type="expression" dxfId="1646" priority="1381">
      <formula>INDIRECT(ADDRESS(ROW(),COLUMN()))=TRUNC(INDIRECT(ADDRESS(ROW(),COLUMN())))</formula>
    </cfRule>
  </conditionalFormatting>
  <conditionalFormatting sqref="AA129:AF129">
    <cfRule type="expression" dxfId="1645" priority="1380">
      <formula>INDIRECT(ADDRESS(ROW(),COLUMN()))=TRUNC(INDIRECT(ADDRESS(ROW(),COLUMN())))</formula>
    </cfRule>
  </conditionalFormatting>
  <conditionalFormatting sqref="AG130">
    <cfRule type="expression" dxfId="1644" priority="1379">
      <formula>INDIRECT(ADDRESS(ROW(),COLUMN()))=TRUNC(INDIRECT(ADDRESS(ROW(),COLUMN())))</formula>
    </cfRule>
  </conditionalFormatting>
  <conditionalFormatting sqref="AG129">
    <cfRule type="expression" dxfId="1643" priority="1378">
      <formula>INDIRECT(ADDRESS(ROW(),COLUMN()))=TRUNC(INDIRECT(ADDRESS(ROW(),COLUMN())))</formula>
    </cfRule>
  </conditionalFormatting>
  <conditionalFormatting sqref="AH130:AM130">
    <cfRule type="expression" dxfId="1642" priority="1377">
      <formula>INDIRECT(ADDRESS(ROW(),COLUMN()))=TRUNC(INDIRECT(ADDRESS(ROW(),COLUMN())))</formula>
    </cfRule>
  </conditionalFormatting>
  <conditionalFormatting sqref="AH129:AM129">
    <cfRule type="expression" dxfId="1641" priority="1376">
      <formula>INDIRECT(ADDRESS(ROW(),COLUMN()))=TRUNC(INDIRECT(ADDRESS(ROW(),COLUMN())))</formula>
    </cfRule>
  </conditionalFormatting>
  <conditionalFormatting sqref="AN130">
    <cfRule type="expression" dxfId="1640" priority="1375">
      <formula>INDIRECT(ADDRESS(ROW(),COLUMN()))=TRUNC(INDIRECT(ADDRESS(ROW(),COLUMN())))</formula>
    </cfRule>
  </conditionalFormatting>
  <conditionalFormatting sqref="AN129">
    <cfRule type="expression" dxfId="1639" priority="1374">
      <formula>INDIRECT(ADDRESS(ROW(),COLUMN()))=TRUNC(INDIRECT(ADDRESS(ROW(),COLUMN())))</formula>
    </cfRule>
  </conditionalFormatting>
  <conditionalFormatting sqref="AO130:AT130">
    <cfRule type="expression" dxfId="1638" priority="1373">
      <formula>INDIRECT(ADDRESS(ROW(),COLUMN()))=TRUNC(INDIRECT(ADDRESS(ROW(),COLUMN())))</formula>
    </cfRule>
  </conditionalFormatting>
  <conditionalFormatting sqref="AO129:AT129">
    <cfRule type="expression" dxfId="1637" priority="1372">
      <formula>INDIRECT(ADDRESS(ROW(),COLUMN()))=TRUNC(INDIRECT(ADDRESS(ROW(),COLUMN())))</formula>
    </cfRule>
  </conditionalFormatting>
  <conditionalFormatting sqref="AU130">
    <cfRule type="expression" dxfId="1636" priority="1371">
      <formula>INDIRECT(ADDRESS(ROW(),COLUMN()))=TRUNC(INDIRECT(ADDRESS(ROW(),COLUMN())))</formula>
    </cfRule>
  </conditionalFormatting>
  <conditionalFormatting sqref="AU129">
    <cfRule type="expression" dxfId="1635" priority="1370">
      <formula>INDIRECT(ADDRESS(ROW(),COLUMN()))=TRUNC(INDIRECT(ADDRESS(ROW(),COLUMN())))</formula>
    </cfRule>
  </conditionalFormatting>
  <conditionalFormatting sqref="AV130:AW130">
    <cfRule type="expression" dxfId="1634" priority="1369">
      <formula>INDIRECT(ADDRESS(ROW(),COLUMN()))=TRUNC(INDIRECT(ADDRESS(ROW(),COLUMN())))</formula>
    </cfRule>
  </conditionalFormatting>
  <conditionalFormatting sqref="AV129:AW129">
    <cfRule type="expression" dxfId="1633" priority="1368">
      <formula>INDIRECT(ADDRESS(ROW(),COLUMN()))=TRUNC(INDIRECT(ADDRESS(ROW(),COLUMN())))</formula>
    </cfRule>
  </conditionalFormatting>
  <conditionalFormatting sqref="AX132:BA133">
    <cfRule type="expression" dxfId="1632" priority="1367">
      <formula>INDIRECT(ADDRESS(ROW(),COLUMN()))=TRUNC(INDIRECT(ADDRESS(ROW(),COLUMN())))</formula>
    </cfRule>
  </conditionalFormatting>
  <conditionalFormatting sqref="S133">
    <cfRule type="expression" dxfId="1631" priority="1366">
      <formula>INDIRECT(ADDRESS(ROW(),COLUMN()))=TRUNC(INDIRECT(ADDRESS(ROW(),COLUMN())))</formula>
    </cfRule>
  </conditionalFormatting>
  <conditionalFormatting sqref="S132">
    <cfRule type="expression" dxfId="1630" priority="1365">
      <formula>INDIRECT(ADDRESS(ROW(),COLUMN()))=TRUNC(INDIRECT(ADDRESS(ROW(),COLUMN())))</formula>
    </cfRule>
  </conditionalFormatting>
  <conditionalFormatting sqref="T133:Y133">
    <cfRule type="expression" dxfId="1629" priority="1364">
      <formula>INDIRECT(ADDRESS(ROW(),COLUMN()))=TRUNC(INDIRECT(ADDRESS(ROW(),COLUMN())))</formula>
    </cfRule>
  </conditionalFormatting>
  <conditionalFormatting sqref="T132:Y132">
    <cfRule type="expression" dxfId="1628" priority="1363">
      <formula>INDIRECT(ADDRESS(ROW(),COLUMN()))=TRUNC(INDIRECT(ADDRESS(ROW(),COLUMN())))</formula>
    </cfRule>
  </conditionalFormatting>
  <conditionalFormatting sqref="Z133">
    <cfRule type="expression" dxfId="1627" priority="1362">
      <formula>INDIRECT(ADDRESS(ROW(),COLUMN()))=TRUNC(INDIRECT(ADDRESS(ROW(),COLUMN())))</formula>
    </cfRule>
  </conditionalFormatting>
  <conditionalFormatting sqref="Z132">
    <cfRule type="expression" dxfId="1626" priority="1361">
      <formula>INDIRECT(ADDRESS(ROW(),COLUMN()))=TRUNC(INDIRECT(ADDRESS(ROW(),COLUMN())))</formula>
    </cfRule>
  </conditionalFormatting>
  <conditionalFormatting sqref="AA133:AF133">
    <cfRule type="expression" dxfId="1625" priority="1360">
      <formula>INDIRECT(ADDRESS(ROW(),COLUMN()))=TRUNC(INDIRECT(ADDRESS(ROW(),COLUMN())))</formula>
    </cfRule>
  </conditionalFormatting>
  <conditionalFormatting sqref="AA132:AF132">
    <cfRule type="expression" dxfId="1624" priority="1359">
      <formula>INDIRECT(ADDRESS(ROW(),COLUMN()))=TRUNC(INDIRECT(ADDRESS(ROW(),COLUMN())))</formula>
    </cfRule>
  </conditionalFormatting>
  <conditionalFormatting sqref="AG133">
    <cfRule type="expression" dxfId="1623" priority="1358">
      <formula>INDIRECT(ADDRESS(ROW(),COLUMN()))=TRUNC(INDIRECT(ADDRESS(ROW(),COLUMN())))</formula>
    </cfRule>
  </conditionalFormatting>
  <conditionalFormatting sqref="AG132">
    <cfRule type="expression" dxfId="1622" priority="1357">
      <formula>INDIRECT(ADDRESS(ROW(),COLUMN()))=TRUNC(INDIRECT(ADDRESS(ROW(),COLUMN())))</formula>
    </cfRule>
  </conditionalFormatting>
  <conditionalFormatting sqref="AH133:AM133">
    <cfRule type="expression" dxfId="1621" priority="1356">
      <formula>INDIRECT(ADDRESS(ROW(),COLUMN()))=TRUNC(INDIRECT(ADDRESS(ROW(),COLUMN())))</formula>
    </cfRule>
  </conditionalFormatting>
  <conditionalFormatting sqref="AH132:AM132">
    <cfRule type="expression" dxfId="1620" priority="1355">
      <formula>INDIRECT(ADDRESS(ROW(),COLUMN()))=TRUNC(INDIRECT(ADDRESS(ROW(),COLUMN())))</formula>
    </cfRule>
  </conditionalFormatting>
  <conditionalFormatting sqref="AN133">
    <cfRule type="expression" dxfId="1619" priority="1354">
      <formula>INDIRECT(ADDRESS(ROW(),COLUMN()))=TRUNC(INDIRECT(ADDRESS(ROW(),COLUMN())))</formula>
    </cfRule>
  </conditionalFormatting>
  <conditionalFormatting sqref="AN132">
    <cfRule type="expression" dxfId="1618" priority="1353">
      <formula>INDIRECT(ADDRESS(ROW(),COLUMN()))=TRUNC(INDIRECT(ADDRESS(ROW(),COLUMN())))</formula>
    </cfRule>
  </conditionalFormatting>
  <conditionalFormatting sqref="AO133:AT133">
    <cfRule type="expression" dxfId="1617" priority="1352">
      <formula>INDIRECT(ADDRESS(ROW(),COLUMN()))=TRUNC(INDIRECT(ADDRESS(ROW(),COLUMN())))</formula>
    </cfRule>
  </conditionalFormatting>
  <conditionalFormatting sqref="AO132:AT132">
    <cfRule type="expression" dxfId="1616" priority="1351">
      <formula>INDIRECT(ADDRESS(ROW(),COLUMN()))=TRUNC(INDIRECT(ADDRESS(ROW(),COLUMN())))</formula>
    </cfRule>
  </conditionalFormatting>
  <conditionalFormatting sqref="AU133">
    <cfRule type="expression" dxfId="1615" priority="1350">
      <formula>INDIRECT(ADDRESS(ROW(),COLUMN()))=TRUNC(INDIRECT(ADDRESS(ROW(),COLUMN())))</formula>
    </cfRule>
  </conditionalFormatting>
  <conditionalFormatting sqref="AU132">
    <cfRule type="expression" dxfId="1614" priority="1349">
      <formula>INDIRECT(ADDRESS(ROW(),COLUMN()))=TRUNC(INDIRECT(ADDRESS(ROW(),COLUMN())))</formula>
    </cfRule>
  </conditionalFormatting>
  <conditionalFormatting sqref="AV133:AW133">
    <cfRule type="expression" dxfId="1613" priority="1348">
      <formula>INDIRECT(ADDRESS(ROW(),COLUMN()))=TRUNC(INDIRECT(ADDRESS(ROW(),COLUMN())))</formula>
    </cfRule>
  </conditionalFormatting>
  <conditionalFormatting sqref="AV132:AW132">
    <cfRule type="expression" dxfId="1612" priority="1347">
      <formula>INDIRECT(ADDRESS(ROW(),COLUMN()))=TRUNC(INDIRECT(ADDRESS(ROW(),COLUMN())))</formula>
    </cfRule>
  </conditionalFormatting>
  <conditionalFormatting sqref="AX135:BA136">
    <cfRule type="expression" dxfId="1611" priority="1346">
      <formula>INDIRECT(ADDRESS(ROW(),COLUMN()))=TRUNC(INDIRECT(ADDRESS(ROW(),COLUMN())))</formula>
    </cfRule>
  </conditionalFormatting>
  <conditionalFormatting sqref="S136">
    <cfRule type="expression" dxfId="1610" priority="1345">
      <formula>INDIRECT(ADDRESS(ROW(),COLUMN()))=TRUNC(INDIRECT(ADDRESS(ROW(),COLUMN())))</formula>
    </cfRule>
  </conditionalFormatting>
  <conditionalFormatting sqref="S135">
    <cfRule type="expression" dxfId="1609" priority="1344">
      <formula>INDIRECT(ADDRESS(ROW(),COLUMN()))=TRUNC(INDIRECT(ADDRESS(ROW(),COLUMN())))</formula>
    </cfRule>
  </conditionalFormatting>
  <conditionalFormatting sqref="T136:Y136">
    <cfRule type="expression" dxfId="1608" priority="1343">
      <formula>INDIRECT(ADDRESS(ROW(),COLUMN()))=TRUNC(INDIRECT(ADDRESS(ROW(),COLUMN())))</formula>
    </cfRule>
  </conditionalFormatting>
  <conditionalFormatting sqref="T135:Y135">
    <cfRule type="expression" dxfId="1607" priority="1342">
      <formula>INDIRECT(ADDRESS(ROW(),COLUMN()))=TRUNC(INDIRECT(ADDRESS(ROW(),COLUMN())))</formula>
    </cfRule>
  </conditionalFormatting>
  <conditionalFormatting sqref="Z136">
    <cfRule type="expression" dxfId="1606" priority="1341">
      <formula>INDIRECT(ADDRESS(ROW(),COLUMN()))=TRUNC(INDIRECT(ADDRESS(ROW(),COLUMN())))</formula>
    </cfRule>
  </conditionalFormatting>
  <conditionalFormatting sqref="Z135">
    <cfRule type="expression" dxfId="1605" priority="1340">
      <formula>INDIRECT(ADDRESS(ROW(),COLUMN()))=TRUNC(INDIRECT(ADDRESS(ROW(),COLUMN())))</formula>
    </cfRule>
  </conditionalFormatting>
  <conditionalFormatting sqref="AA136:AF136">
    <cfRule type="expression" dxfId="1604" priority="1339">
      <formula>INDIRECT(ADDRESS(ROW(),COLUMN()))=TRUNC(INDIRECT(ADDRESS(ROW(),COLUMN())))</formula>
    </cfRule>
  </conditionalFormatting>
  <conditionalFormatting sqref="AA135:AF135">
    <cfRule type="expression" dxfId="1603" priority="1338">
      <formula>INDIRECT(ADDRESS(ROW(),COLUMN()))=TRUNC(INDIRECT(ADDRESS(ROW(),COLUMN())))</formula>
    </cfRule>
  </conditionalFormatting>
  <conditionalFormatting sqref="AG136">
    <cfRule type="expression" dxfId="1602" priority="1337">
      <formula>INDIRECT(ADDRESS(ROW(),COLUMN()))=TRUNC(INDIRECT(ADDRESS(ROW(),COLUMN())))</formula>
    </cfRule>
  </conditionalFormatting>
  <conditionalFormatting sqref="AG135">
    <cfRule type="expression" dxfId="1601" priority="1336">
      <formula>INDIRECT(ADDRESS(ROW(),COLUMN()))=TRUNC(INDIRECT(ADDRESS(ROW(),COLUMN())))</formula>
    </cfRule>
  </conditionalFormatting>
  <conditionalFormatting sqref="AH136:AM136">
    <cfRule type="expression" dxfId="1600" priority="1335">
      <formula>INDIRECT(ADDRESS(ROW(),COLUMN()))=TRUNC(INDIRECT(ADDRESS(ROW(),COLUMN())))</formula>
    </cfRule>
  </conditionalFormatting>
  <conditionalFormatting sqref="AH135:AM135">
    <cfRule type="expression" dxfId="1599" priority="1334">
      <formula>INDIRECT(ADDRESS(ROW(),COLUMN()))=TRUNC(INDIRECT(ADDRESS(ROW(),COLUMN())))</formula>
    </cfRule>
  </conditionalFormatting>
  <conditionalFormatting sqref="AN136">
    <cfRule type="expression" dxfId="1598" priority="1333">
      <formula>INDIRECT(ADDRESS(ROW(),COLUMN()))=TRUNC(INDIRECT(ADDRESS(ROW(),COLUMN())))</formula>
    </cfRule>
  </conditionalFormatting>
  <conditionalFormatting sqref="AN135">
    <cfRule type="expression" dxfId="1597" priority="1332">
      <formula>INDIRECT(ADDRESS(ROW(),COLUMN()))=TRUNC(INDIRECT(ADDRESS(ROW(),COLUMN())))</formula>
    </cfRule>
  </conditionalFormatting>
  <conditionalFormatting sqref="AO136:AT136">
    <cfRule type="expression" dxfId="1596" priority="1331">
      <formula>INDIRECT(ADDRESS(ROW(),COLUMN()))=TRUNC(INDIRECT(ADDRESS(ROW(),COLUMN())))</formula>
    </cfRule>
  </conditionalFormatting>
  <conditionalFormatting sqref="AO135:AT135">
    <cfRule type="expression" dxfId="1595" priority="1330">
      <formula>INDIRECT(ADDRESS(ROW(),COLUMN()))=TRUNC(INDIRECT(ADDRESS(ROW(),COLUMN())))</formula>
    </cfRule>
  </conditionalFormatting>
  <conditionalFormatting sqref="AU136">
    <cfRule type="expression" dxfId="1594" priority="1329">
      <formula>INDIRECT(ADDRESS(ROW(),COLUMN()))=TRUNC(INDIRECT(ADDRESS(ROW(),COLUMN())))</formula>
    </cfRule>
  </conditionalFormatting>
  <conditionalFormatting sqref="AU135">
    <cfRule type="expression" dxfId="1593" priority="1328">
      <formula>INDIRECT(ADDRESS(ROW(),COLUMN()))=TRUNC(INDIRECT(ADDRESS(ROW(),COLUMN())))</formula>
    </cfRule>
  </conditionalFormatting>
  <conditionalFormatting sqref="AV136:AW136">
    <cfRule type="expression" dxfId="1592" priority="1327">
      <formula>INDIRECT(ADDRESS(ROW(),COLUMN()))=TRUNC(INDIRECT(ADDRESS(ROW(),COLUMN())))</formula>
    </cfRule>
  </conditionalFormatting>
  <conditionalFormatting sqref="AV135:AW135">
    <cfRule type="expression" dxfId="1591" priority="1326">
      <formula>INDIRECT(ADDRESS(ROW(),COLUMN()))=TRUNC(INDIRECT(ADDRESS(ROW(),COLUMN())))</formula>
    </cfRule>
  </conditionalFormatting>
  <conditionalFormatting sqref="AX138:BA139">
    <cfRule type="expression" dxfId="1590" priority="1325">
      <formula>INDIRECT(ADDRESS(ROW(),COLUMN()))=TRUNC(INDIRECT(ADDRESS(ROW(),COLUMN())))</formula>
    </cfRule>
  </conditionalFormatting>
  <conditionalFormatting sqref="S139">
    <cfRule type="expression" dxfId="1589" priority="1324">
      <formula>INDIRECT(ADDRESS(ROW(),COLUMN()))=TRUNC(INDIRECT(ADDRESS(ROW(),COLUMN())))</formula>
    </cfRule>
  </conditionalFormatting>
  <conditionalFormatting sqref="S138">
    <cfRule type="expression" dxfId="1588" priority="1323">
      <formula>INDIRECT(ADDRESS(ROW(),COLUMN()))=TRUNC(INDIRECT(ADDRESS(ROW(),COLUMN())))</formula>
    </cfRule>
  </conditionalFormatting>
  <conditionalFormatting sqref="T139:Y139">
    <cfRule type="expression" dxfId="1587" priority="1322">
      <formula>INDIRECT(ADDRESS(ROW(),COLUMN()))=TRUNC(INDIRECT(ADDRESS(ROW(),COLUMN())))</formula>
    </cfRule>
  </conditionalFormatting>
  <conditionalFormatting sqref="T138:Y138">
    <cfRule type="expression" dxfId="1586" priority="1321">
      <formula>INDIRECT(ADDRESS(ROW(),COLUMN()))=TRUNC(INDIRECT(ADDRESS(ROW(),COLUMN())))</formula>
    </cfRule>
  </conditionalFormatting>
  <conditionalFormatting sqref="Z139">
    <cfRule type="expression" dxfId="1585" priority="1320">
      <formula>INDIRECT(ADDRESS(ROW(),COLUMN()))=TRUNC(INDIRECT(ADDRESS(ROW(),COLUMN())))</formula>
    </cfRule>
  </conditionalFormatting>
  <conditionalFormatting sqref="Z138">
    <cfRule type="expression" dxfId="1584" priority="1319">
      <formula>INDIRECT(ADDRESS(ROW(),COLUMN()))=TRUNC(INDIRECT(ADDRESS(ROW(),COLUMN())))</formula>
    </cfRule>
  </conditionalFormatting>
  <conditionalFormatting sqref="AA139:AF139">
    <cfRule type="expression" dxfId="1583" priority="1318">
      <formula>INDIRECT(ADDRESS(ROW(),COLUMN()))=TRUNC(INDIRECT(ADDRESS(ROW(),COLUMN())))</formula>
    </cfRule>
  </conditionalFormatting>
  <conditionalFormatting sqref="AA138:AF138">
    <cfRule type="expression" dxfId="1582" priority="1317">
      <formula>INDIRECT(ADDRESS(ROW(),COLUMN()))=TRUNC(INDIRECT(ADDRESS(ROW(),COLUMN())))</formula>
    </cfRule>
  </conditionalFormatting>
  <conditionalFormatting sqref="AG139">
    <cfRule type="expression" dxfId="1581" priority="1316">
      <formula>INDIRECT(ADDRESS(ROW(),COLUMN()))=TRUNC(INDIRECT(ADDRESS(ROW(),COLUMN())))</formula>
    </cfRule>
  </conditionalFormatting>
  <conditionalFormatting sqref="AG138">
    <cfRule type="expression" dxfId="1580" priority="1315">
      <formula>INDIRECT(ADDRESS(ROW(),COLUMN()))=TRUNC(INDIRECT(ADDRESS(ROW(),COLUMN())))</formula>
    </cfRule>
  </conditionalFormatting>
  <conditionalFormatting sqref="AH139:AM139">
    <cfRule type="expression" dxfId="1579" priority="1314">
      <formula>INDIRECT(ADDRESS(ROW(),COLUMN()))=TRUNC(INDIRECT(ADDRESS(ROW(),COLUMN())))</formula>
    </cfRule>
  </conditionalFormatting>
  <conditionalFormatting sqref="AH138:AM138">
    <cfRule type="expression" dxfId="1578" priority="1313">
      <formula>INDIRECT(ADDRESS(ROW(),COLUMN()))=TRUNC(INDIRECT(ADDRESS(ROW(),COLUMN())))</formula>
    </cfRule>
  </conditionalFormatting>
  <conditionalFormatting sqref="AN139">
    <cfRule type="expression" dxfId="1577" priority="1312">
      <formula>INDIRECT(ADDRESS(ROW(),COLUMN()))=TRUNC(INDIRECT(ADDRESS(ROW(),COLUMN())))</formula>
    </cfRule>
  </conditionalFormatting>
  <conditionalFormatting sqref="AN138">
    <cfRule type="expression" dxfId="1576" priority="1311">
      <formula>INDIRECT(ADDRESS(ROW(),COLUMN()))=TRUNC(INDIRECT(ADDRESS(ROW(),COLUMN())))</formula>
    </cfRule>
  </conditionalFormatting>
  <conditionalFormatting sqref="AO139:AT139">
    <cfRule type="expression" dxfId="1575" priority="1310">
      <formula>INDIRECT(ADDRESS(ROW(),COLUMN()))=TRUNC(INDIRECT(ADDRESS(ROW(),COLUMN())))</formula>
    </cfRule>
  </conditionalFormatting>
  <conditionalFormatting sqref="AO138:AT138">
    <cfRule type="expression" dxfId="1574" priority="1309">
      <formula>INDIRECT(ADDRESS(ROW(),COLUMN()))=TRUNC(INDIRECT(ADDRESS(ROW(),COLUMN())))</formula>
    </cfRule>
  </conditionalFormatting>
  <conditionalFormatting sqref="AU139">
    <cfRule type="expression" dxfId="1573" priority="1308">
      <formula>INDIRECT(ADDRESS(ROW(),COLUMN()))=TRUNC(INDIRECT(ADDRESS(ROW(),COLUMN())))</formula>
    </cfRule>
  </conditionalFormatting>
  <conditionalFormatting sqref="AU138">
    <cfRule type="expression" dxfId="1572" priority="1307">
      <formula>INDIRECT(ADDRESS(ROW(),COLUMN()))=TRUNC(INDIRECT(ADDRESS(ROW(),COLUMN())))</formula>
    </cfRule>
  </conditionalFormatting>
  <conditionalFormatting sqref="AV139:AW139">
    <cfRule type="expression" dxfId="1571" priority="1306">
      <formula>INDIRECT(ADDRESS(ROW(),COLUMN()))=TRUNC(INDIRECT(ADDRESS(ROW(),COLUMN())))</formula>
    </cfRule>
  </conditionalFormatting>
  <conditionalFormatting sqref="AV138:AW138">
    <cfRule type="expression" dxfId="1570" priority="1305">
      <formula>INDIRECT(ADDRESS(ROW(),COLUMN()))=TRUNC(INDIRECT(ADDRESS(ROW(),COLUMN())))</formula>
    </cfRule>
  </conditionalFormatting>
  <conditionalFormatting sqref="AX141:BA142">
    <cfRule type="expression" dxfId="1569" priority="1304">
      <formula>INDIRECT(ADDRESS(ROW(),COLUMN()))=TRUNC(INDIRECT(ADDRESS(ROW(),COLUMN())))</formula>
    </cfRule>
  </conditionalFormatting>
  <conditionalFormatting sqref="S142">
    <cfRule type="expression" dxfId="1568" priority="1303">
      <formula>INDIRECT(ADDRESS(ROW(),COLUMN()))=TRUNC(INDIRECT(ADDRESS(ROW(),COLUMN())))</formula>
    </cfRule>
  </conditionalFormatting>
  <conditionalFormatting sqref="S141">
    <cfRule type="expression" dxfId="1567" priority="1302">
      <formula>INDIRECT(ADDRESS(ROW(),COLUMN()))=TRUNC(INDIRECT(ADDRESS(ROW(),COLUMN())))</formula>
    </cfRule>
  </conditionalFormatting>
  <conditionalFormatting sqref="T142:Y142">
    <cfRule type="expression" dxfId="1566" priority="1301">
      <formula>INDIRECT(ADDRESS(ROW(),COLUMN()))=TRUNC(INDIRECT(ADDRESS(ROW(),COLUMN())))</formula>
    </cfRule>
  </conditionalFormatting>
  <conditionalFormatting sqref="T141:Y141">
    <cfRule type="expression" dxfId="1565" priority="1300">
      <formula>INDIRECT(ADDRESS(ROW(),COLUMN()))=TRUNC(INDIRECT(ADDRESS(ROW(),COLUMN())))</formula>
    </cfRule>
  </conditionalFormatting>
  <conditionalFormatting sqref="Z142">
    <cfRule type="expression" dxfId="1564" priority="1299">
      <formula>INDIRECT(ADDRESS(ROW(),COLUMN()))=TRUNC(INDIRECT(ADDRESS(ROW(),COLUMN())))</formula>
    </cfRule>
  </conditionalFormatting>
  <conditionalFormatting sqref="Z141">
    <cfRule type="expression" dxfId="1563" priority="1298">
      <formula>INDIRECT(ADDRESS(ROW(),COLUMN()))=TRUNC(INDIRECT(ADDRESS(ROW(),COLUMN())))</formula>
    </cfRule>
  </conditionalFormatting>
  <conditionalFormatting sqref="AA142:AF142">
    <cfRule type="expression" dxfId="1562" priority="1297">
      <formula>INDIRECT(ADDRESS(ROW(),COLUMN()))=TRUNC(INDIRECT(ADDRESS(ROW(),COLUMN())))</formula>
    </cfRule>
  </conditionalFormatting>
  <conditionalFormatting sqref="AA141:AF141">
    <cfRule type="expression" dxfId="1561" priority="1296">
      <formula>INDIRECT(ADDRESS(ROW(),COLUMN()))=TRUNC(INDIRECT(ADDRESS(ROW(),COLUMN())))</formula>
    </cfRule>
  </conditionalFormatting>
  <conditionalFormatting sqref="AG142">
    <cfRule type="expression" dxfId="1560" priority="1295">
      <formula>INDIRECT(ADDRESS(ROW(),COLUMN()))=TRUNC(INDIRECT(ADDRESS(ROW(),COLUMN())))</formula>
    </cfRule>
  </conditionalFormatting>
  <conditionalFormatting sqref="AG141">
    <cfRule type="expression" dxfId="1559" priority="1294">
      <formula>INDIRECT(ADDRESS(ROW(),COLUMN()))=TRUNC(INDIRECT(ADDRESS(ROW(),COLUMN())))</formula>
    </cfRule>
  </conditionalFormatting>
  <conditionalFormatting sqref="AH142:AM142">
    <cfRule type="expression" dxfId="1558" priority="1293">
      <formula>INDIRECT(ADDRESS(ROW(),COLUMN()))=TRUNC(INDIRECT(ADDRESS(ROW(),COLUMN())))</formula>
    </cfRule>
  </conditionalFormatting>
  <conditionalFormatting sqref="AH141:AM141">
    <cfRule type="expression" dxfId="1557" priority="1292">
      <formula>INDIRECT(ADDRESS(ROW(),COLUMN()))=TRUNC(INDIRECT(ADDRESS(ROW(),COLUMN())))</formula>
    </cfRule>
  </conditionalFormatting>
  <conditionalFormatting sqref="AN142">
    <cfRule type="expression" dxfId="1556" priority="1291">
      <formula>INDIRECT(ADDRESS(ROW(),COLUMN()))=TRUNC(INDIRECT(ADDRESS(ROW(),COLUMN())))</formula>
    </cfRule>
  </conditionalFormatting>
  <conditionalFormatting sqref="AN141">
    <cfRule type="expression" dxfId="1555" priority="1290">
      <formula>INDIRECT(ADDRESS(ROW(),COLUMN()))=TRUNC(INDIRECT(ADDRESS(ROW(),COLUMN())))</formula>
    </cfRule>
  </conditionalFormatting>
  <conditionalFormatting sqref="AO142:AT142">
    <cfRule type="expression" dxfId="1554" priority="1289">
      <formula>INDIRECT(ADDRESS(ROW(),COLUMN()))=TRUNC(INDIRECT(ADDRESS(ROW(),COLUMN())))</formula>
    </cfRule>
  </conditionalFormatting>
  <conditionalFormatting sqref="AO141:AT141">
    <cfRule type="expression" dxfId="1553" priority="1288">
      <formula>INDIRECT(ADDRESS(ROW(),COLUMN()))=TRUNC(INDIRECT(ADDRESS(ROW(),COLUMN())))</formula>
    </cfRule>
  </conditionalFormatting>
  <conditionalFormatting sqref="AU142">
    <cfRule type="expression" dxfId="1552" priority="1287">
      <formula>INDIRECT(ADDRESS(ROW(),COLUMN()))=TRUNC(INDIRECT(ADDRESS(ROW(),COLUMN())))</formula>
    </cfRule>
  </conditionalFormatting>
  <conditionalFormatting sqref="AU141">
    <cfRule type="expression" dxfId="1551" priority="1286">
      <formula>INDIRECT(ADDRESS(ROW(),COLUMN()))=TRUNC(INDIRECT(ADDRESS(ROW(),COLUMN())))</formula>
    </cfRule>
  </conditionalFormatting>
  <conditionalFormatting sqref="AV142:AW142">
    <cfRule type="expression" dxfId="1550" priority="1285">
      <formula>INDIRECT(ADDRESS(ROW(),COLUMN()))=TRUNC(INDIRECT(ADDRESS(ROW(),COLUMN())))</formula>
    </cfRule>
  </conditionalFormatting>
  <conditionalFormatting sqref="AV141:AW141">
    <cfRule type="expression" dxfId="1549" priority="1284">
      <formula>INDIRECT(ADDRESS(ROW(),COLUMN()))=TRUNC(INDIRECT(ADDRESS(ROW(),COLUMN())))</formula>
    </cfRule>
  </conditionalFormatting>
  <conditionalFormatting sqref="AX144:BA145">
    <cfRule type="expression" dxfId="1548" priority="1283">
      <formula>INDIRECT(ADDRESS(ROW(),COLUMN()))=TRUNC(INDIRECT(ADDRESS(ROW(),COLUMN())))</formula>
    </cfRule>
  </conditionalFormatting>
  <conditionalFormatting sqref="S145">
    <cfRule type="expression" dxfId="1547" priority="1282">
      <formula>INDIRECT(ADDRESS(ROW(),COLUMN()))=TRUNC(INDIRECT(ADDRESS(ROW(),COLUMN())))</formula>
    </cfRule>
  </conditionalFormatting>
  <conditionalFormatting sqref="S144">
    <cfRule type="expression" dxfId="1546" priority="1281">
      <formula>INDIRECT(ADDRESS(ROW(),COLUMN()))=TRUNC(INDIRECT(ADDRESS(ROW(),COLUMN())))</formula>
    </cfRule>
  </conditionalFormatting>
  <conditionalFormatting sqref="T145:Y145">
    <cfRule type="expression" dxfId="1545" priority="1280">
      <formula>INDIRECT(ADDRESS(ROW(),COLUMN()))=TRUNC(INDIRECT(ADDRESS(ROW(),COLUMN())))</formula>
    </cfRule>
  </conditionalFormatting>
  <conditionalFormatting sqref="T144:Y144">
    <cfRule type="expression" dxfId="1544" priority="1279">
      <formula>INDIRECT(ADDRESS(ROW(),COLUMN()))=TRUNC(INDIRECT(ADDRESS(ROW(),COLUMN())))</formula>
    </cfRule>
  </conditionalFormatting>
  <conditionalFormatting sqref="Z145">
    <cfRule type="expression" dxfId="1543" priority="1278">
      <formula>INDIRECT(ADDRESS(ROW(),COLUMN()))=TRUNC(INDIRECT(ADDRESS(ROW(),COLUMN())))</formula>
    </cfRule>
  </conditionalFormatting>
  <conditionalFormatting sqref="Z144">
    <cfRule type="expression" dxfId="1542" priority="1277">
      <formula>INDIRECT(ADDRESS(ROW(),COLUMN()))=TRUNC(INDIRECT(ADDRESS(ROW(),COLUMN())))</formula>
    </cfRule>
  </conditionalFormatting>
  <conditionalFormatting sqref="AA145:AF145">
    <cfRule type="expression" dxfId="1541" priority="1276">
      <formula>INDIRECT(ADDRESS(ROW(),COLUMN()))=TRUNC(INDIRECT(ADDRESS(ROW(),COLUMN())))</formula>
    </cfRule>
  </conditionalFormatting>
  <conditionalFormatting sqref="AA144:AF144">
    <cfRule type="expression" dxfId="1540" priority="1275">
      <formula>INDIRECT(ADDRESS(ROW(),COLUMN()))=TRUNC(INDIRECT(ADDRESS(ROW(),COLUMN())))</formula>
    </cfRule>
  </conditionalFormatting>
  <conditionalFormatting sqref="AG145">
    <cfRule type="expression" dxfId="1539" priority="1274">
      <formula>INDIRECT(ADDRESS(ROW(),COLUMN()))=TRUNC(INDIRECT(ADDRESS(ROW(),COLUMN())))</formula>
    </cfRule>
  </conditionalFormatting>
  <conditionalFormatting sqref="AG144">
    <cfRule type="expression" dxfId="1538" priority="1273">
      <formula>INDIRECT(ADDRESS(ROW(),COLUMN()))=TRUNC(INDIRECT(ADDRESS(ROW(),COLUMN())))</formula>
    </cfRule>
  </conditionalFormatting>
  <conditionalFormatting sqref="AH145:AM145">
    <cfRule type="expression" dxfId="1537" priority="1272">
      <formula>INDIRECT(ADDRESS(ROW(),COLUMN()))=TRUNC(INDIRECT(ADDRESS(ROW(),COLUMN())))</formula>
    </cfRule>
  </conditionalFormatting>
  <conditionalFormatting sqref="AH144:AM144">
    <cfRule type="expression" dxfId="1536" priority="1271">
      <formula>INDIRECT(ADDRESS(ROW(),COLUMN()))=TRUNC(INDIRECT(ADDRESS(ROW(),COLUMN())))</formula>
    </cfRule>
  </conditionalFormatting>
  <conditionalFormatting sqref="AN145">
    <cfRule type="expression" dxfId="1535" priority="1270">
      <formula>INDIRECT(ADDRESS(ROW(),COLUMN()))=TRUNC(INDIRECT(ADDRESS(ROW(),COLUMN())))</formula>
    </cfRule>
  </conditionalFormatting>
  <conditionalFormatting sqref="AN144">
    <cfRule type="expression" dxfId="1534" priority="1269">
      <formula>INDIRECT(ADDRESS(ROW(),COLUMN()))=TRUNC(INDIRECT(ADDRESS(ROW(),COLUMN())))</formula>
    </cfRule>
  </conditionalFormatting>
  <conditionalFormatting sqref="AO145:AT145">
    <cfRule type="expression" dxfId="1533" priority="1268">
      <formula>INDIRECT(ADDRESS(ROW(),COLUMN()))=TRUNC(INDIRECT(ADDRESS(ROW(),COLUMN())))</formula>
    </cfRule>
  </conditionalFormatting>
  <conditionalFormatting sqref="AO144:AT144">
    <cfRule type="expression" dxfId="1532" priority="1267">
      <formula>INDIRECT(ADDRESS(ROW(),COLUMN()))=TRUNC(INDIRECT(ADDRESS(ROW(),COLUMN())))</formula>
    </cfRule>
  </conditionalFormatting>
  <conditionalFormatting sqref="AU145">
    <cfRule type="expression" dxfId="1531" priority="1266">
      <formula>INDIRECT(ADDRESS(ROW(),COLUMN()))=TRUNC(INDIRECT(ADDRESS(ROW(),COLUMN())))</formula>
    </cfRule>
  </conditionalFormatting>
  <conditionalFormatting sqref="AU144">
    <cfRule type="expression" dxfId="1530" priority="1265">
      <formula>INDIRECT(ADDRESS(ROW(),COLUMN()))=TRUNC(INDIRECT(ADDRESS(ROW(),COLUMN())))</formula>
    </cfRule>
  </conditionalFormatting>
  <conditionalFormatting sqref="AV145:AW145">
    <cfRule type="expression" dxfId="1529" priority="1264">
      <formula>INDIRECT(ADDRESS(ROW(),COLUMN()))=TRUNC(INDIRECT(ADDRESS(ROW(),COLUMN())))</formula>
    </cfRule>
  </conditionalFormatting>
  <conditionalFormatting sqref="AV144:AW144">
    <cfRule type="expression" dxfId="1528" priority="1263">
      <formula>INDIRECT(ADDRESS(ROW(),COLUMN()))=TRUNC(INDIRECT(ADDRESS(ROW(),COLUMN())))</formula>
    </cfRule>
  </conditionalFormatting>
  <conditionalFormatting sqref="AX147:BA148">
    <cfRule type="expression" dxfId="1527" priority="1262">
      <formula>INDIRECT(ADDRESS(ROW(),COLUMN()))=TRUNC(INDIRECT(ADDRESS(ROW(),COLUMN())))</formula>
    </cfRule>
  </conditionalFormatting>
  <conditionalFormatting sqref="S148">
    <cfRule type="expression" dxfId="1526" priority="1261">
      <formula>INDIRECT(ADDRESS(ROW(),COLUMN()))=TRUNC(INDIRECT(ADDRESS(ROW(),COLUMN())))</formula>
    </cfRule>
  </conditionalFormatting>
  <conditionalFormatting sqref="S147">
    <cfRule type="expression" dxfId="1525" priority="1260">
      <formula>INDIRECT(ADDRESS(ROW(),COLUMN()))=TRUNC(INDIRECT(ADDRESS(ROW(),COLUMN())))</formula>
    </cfRule>
  </conditionalFormatting>
  <conditionalFormatting sqref="T148:Y148">
    <cfRule type="expression" dxfId="1524" priority="1259">
      <formula>INDIRECT(ADDRESS(ROW(),COLUMN()))=TRUNC(INDIRECT(ADDRESS(ROW(),COLUMN())))</formula>
    </cfRule>
  </conditionalFormatting>
  <conditionalFormatting sqref="T147:Y147">
    <cfRule type="expression" dxfId="1523" priority="1258">
      <formula>INDIRECT(ADDRESS(ROW(),COLUMN()))=TRUNC(INDIRECT(ADDRESS(ROW(),COLUMN())))</formula>
    </cfRule>
  </conditionalFormatting>
  <conditionalFormatting sqref="Z148">
    <cfRule type="expression" dxfId="1522" priority="1257">
      <formula>INDIRECT(ADDRESS(ROW(),COLUMN()))=TRUNC(INDIRECT(ADDRESS(ROW(),COLUMN())))</formula>
    </cfRule>
  </conditionalFormatting>
  <conditionalFormatting sqref="Z147">
    <cfRule type="expression" dxfId="1521" priority="1256">
      <formula>INDIRECT(ADDRESS(ROW(),COLUMN()))=TRUNC(INDIRECT(ADDRESS(ROW(),COLUMN())))</formula>
    </cfRule>
  </conditionalFormatting>
  <conditionalFormatting sqref="AA148:AF148">
    <cfRule type="expression" dxfId="1520" priority="1255">
      <formula>INDIRECT(ADDRESS(ROW(),COLUMN()))=TRUNC(INDIRECT(ADDRESS(ROW(),COLUMN())))</formula>
    </cfRule>
  </conditionalFormatting>
  <conditionalFormatting sqref="AA147:AF147">
    <cfRule type="expression" dxfId="1519" priority="1254">
      <formula>INDIRECT(ADDRESS(ROW(),COLUMN()))=TRUNC(INDIRECT(ADDRESS(ROW(),COLUMN())))</formula>
    </cfRule>
  </conditionalFormatting>
  <conditionalFormatting sqref="AG148">
    <cfRule type="expression" dxfId="1518" priority="1253">
      <formula>INDIRECT(ADDRESS(ROW(),COLUMN()))=TRUNC(INDIRECT(ADDRESS(ROW(),COLUMN())))</formula>
    </cfRule>
  </conditionalFormatting>
  <conditionalFormatting sqref="AG147">
    <cfRule type="expression" dxfId="1517" priority="1252">
      <formula>INDIRECT(ADDRESS(ROW(),COLUMN()))=TRUNC(INDIRECT(ADDRESS(ROW(),COLUMN())))</formula>
    </cfRule>
  </conditionalFormatting>
  <conditionalFormatting sqref="AH148:AM148">
    <cfRule type="expression" dxfId="1516" priority="1251">
      <formula>INDIRECT(ADDRESS(ROW(),COLUMN()))=TRUNC(INDIRECT(ADDRESS(ROW(),COLUMN())))</formula>
    </cfRule>
  </conditionalFormatting>
  <conditionalFormatting sqref="AH147:AM147">
    <cfRule type="expression" dxfId="1515" priority="1250">
      <formula>INDIRECT(ADDRESS(ROW(),COLUMN()))=TRUNC(INDIRECT(ADDRESS(ROW(),COLUMN())))</formula>
    </cfRule>
  </conditionalFormatting>
  <conditionalFormatting sqref="AN148">
    <cfRule type="expression" dxfId="1514" priority="1249">
      <formula>INDIRECT(ADDRESS(ROW(),COLUMN()))=TRUNC(INDIRECT(ADDRESS(ROW(),COLUMN())))</formula>
    </cfRule>
  </conditionalFormatting>
  <conditionalFormatting sqref="AN147">
    <cfRule type="expression" dxfId="1513" priority="1248">
      <formula>INDIRECT(ADDRESS(ROW(),COLUMN()))=TRUNC(INDIRECT(ADDRESS(ROW(),COLUMN())))</formula>
    </cfRule>
  </conditionalFormatting>
  <conditionalFormatting sqref="AO148:AT148">
    <cfRule type="expression" dxfId="1512" priority="1247">
      <formula>INDIRECT(ADDRESS(ROW(),COLUMN()))=TRUNC(INDIRECT(ADDRESS(ROW(),COLUMN())))</formula>
    </cfRule>
  </conditionalFormatting>
  <conditionalFormatting sqref="AO147:AT147">
    <cfRule type="expression" dxfId="1511" priority="1246">
      <formula>INDIRECT(ADDRESS(ROW(),COLUMN()))=TRUNC(INDIRECT(ADDRESS(ROW(),COLUMN())))</formula>
    </cfRule>
  </conditionalFormatting>
  <conditionalFormatting sqref="AU148">
    <cfRule type="expression" dxfId="1510" priority="1245">
      <formula>INDIRECT(ADDRESS(ROW(),COLUMN()))=TRUNC(INDIRECT(ADDRESS(ROW(),COLUMN())))</formula>
    </cfRule>
  </conditionalFormatting>
  <conditionalFormatting sqref="AU147">
    <cfRule type="expression" dxfId="1509" priority="1244">
      <formula>INDIRECT(ADDRESS(ROW(),COLUMN()))=TRUNC(INDIRECT(ADDRESS(ROW(),COLUMN())))</formula>
    </cfRule>
  </conditionalFormatting>
  <conditionalFormatting sqref="AV148:AW148">
    <cfRule type="expression" dxfId="1508" priority="1243">
      <formula>INDIRECT(ADDRESS(ROW(),COLUMN()))=TRUNC(INDIRECT(ADDRESS(ROW(),COLUMN())))</formula>
    </cfRule>
  </conditionalFormatting>
  <conditionalFormatting sqref="AV147:AW147">
    <cfRule type="expression" dxfId="1507" priority="1242">
      <formula>INDIRECT(ADDRESS(ROW(),COLUMN()))=TRUNC(INDIRECT(ADDRESS(ROW(),COLUMN())))</formula>
    </cfRule>
  </conditionalFormatting>
  <conditionalFormatting sqref="AX150:BA151">
    <cfRule type="expression" dxfId="1506" priority="1241">
      <formula>INDIRECT(ADDRESS(ROW(),COLUMN()))=TRUNC(INDIRECT(ADDRESS(ROW(),COLUMN())))</formula>
    </cfRule>
  </conditionalFormatting>
  <conditionalFormatting sqref="S151">
    <cfRule type="expression" dxfId="1505" priority="1240">
      <formula>INDIRECT(ADDRESS(ROW(),COLUMN()))=TRUNC(INDIRECT(ADDRESS(ROW(),COLUMN())))</formula>
    </cfRule>
  </conditionalFormatting>
  <conditionalFormatting sqref="S150">
    <cfRule type="expression" dxfId="1504" priority="1239">
      <formula>INDIRECT(ADDRESS(ROW(),COLUMN()))=TRUNC(INDIRECT(ADDRESS(ROW(),COLUMN())))</formula>
    </cfRule>
  </conditionalFormatting>
  <conditionalFormatting sqref="T151:Y151">
    <cfRule type="expression" dxfId="1503" priority="1238">
      <formula>INDIRECT(ADDRESS(ROW(),COLUMN()))=TRUNC(INDIRECT(ADDRESS(ROW(),COLUMN())))</formula>
    </cfRule>
  </conditionalFormatting>
  <conditionalFormatting sqref="T150:Y150">
    <cfRule type="expression" dxfId="1502" priority="1237">
      <formula>INDIRECT(ADDRESS(ROW(),COLUMN()))=TRUNC(INDIRECT(ADDRESS(ROW(),COLUMN())))</formula>
    </cfRule>
  </conditionalFormatting>
  <conditionalFormatting sqref="Z151">
    <cfRule type="expression" dxfId="1501" priority="1236">
      <formula>INDIRECT(ADDRESS(ROW(),COLUMN()))=TRUNC(INDIRECT(ADDRESS(ROW(),COLUMN())))</formula>
    </cfRule>
  </conditionalFormatting>
  <conditionalFormatting sqref="Z150">
    <cfRule type="expression" dxfId="1500" priority="1235">
      <formula>INDIRECT(ADDRESS(ROW(),COLUMN()))=TRUNC(INDIRECT(ADDRESS(ROW(),COLUMN())))</formula>
    </cfRule>
  </conditionalFormatting>
  <conditionalFormatting sqref="AA151:AF151">
    <cfRule type="expression" dxfId="1499" priority="1234">
      <formula>INDIRECT(ADDRESS(ROW(),COLUMN()))=TRUNC(INDIRECT(ADDRESS(ROW(),COLUMN())))</formula>
    </cfRule>
  </conditionalFormatting>
  <conditionalFormatting sqref="AA150:AF150">
    <cfRule type="expression" dxfId="1498" priority="1233">
      <formula>INDIRECT(ADDRESS(ROW(),COLUMN()))=TRUNC(INDIRECT(ADDRESS(ROW(),COLUMN())))</formula>
    </cfRule>
  </conditionalFormatting>
  <conditionalFormatting sqref="AG151">
    <cfRule type="expression" dxfId="1497" priority="1232">
      <formula>INDIRECT(ADDRESS(ROW(),COLUMN()))=TRUNC(INDIRECT(ADDRESS(ROW(),COLUMN())))</formula>
    </cfRule>
  </conditionalFormatting>
  <conditionalFormatting sqref="AG150">
    <cfRule type="expression" dxfId="1496" priority="1231">
      <formula>INDIRECT(ADDRESS(ROW(),COLUMN()))=TRUNC(INDIRECT(ADDRESS(ROW(),COLUMN())))</formula>
    </cfRule>
  </conditionalFormatting>
  <conditionalFormatting sqref="AH151:AM151">
    <cfRule type="expression" dxfId="1495" priority="1230">
      <formula>INDIRECT(ADDRESS(ROW(),COLUMN()))=TRUNC(INDIRECT(ADDRESS(ROW(),COLUMN())))</formula>
    </cfRule>
  </conditionalFormatting>
  <conditionalFormatting sqref="AH150:AM150">
    <cfRule type="expression" dxfId="1494" priority="1229">
      <formula>INDIRECT(ADDRESS(ROW(),COLUMN()))=TRUNC(INDIRECT(ADDRESS(ROW(),COLUMN())))</formula>
    </cfRule>
  </conditionalFormatting>
  <conditionalFormatting sqref="AN151">
    <cfRule type="expression" dxfId="1493" priority="1228">
      <formula>INDIRECT(ADDRESS(ROW(),COLUMN()))=TRUNC(INDIRECT(ADDRESS(ROW(),COLUMN())))</formula>
    </cfRule>
  </conditionalFormatting>
  <conditionalFormatting sqref="AN150">
    <cfRule type="expression" dxfId="1492" priority="1227">
      <formula>INDIRECT(ADDRESS(ROW(),COLUMN()))=TRUNC(INDIRECT(ADDRESS(ROW(),COLUMN())))</formula>
    </cfRule>
  </conditionalFormatting>
  <conditionalFormatting sqref="AO151:AT151">
    <cfRule type="expression" dxfId="1491" priority="1226">
      <formula>INDIRECT(ADDRESS(ROW(),COLUMN()))=TRUNC(INDIRECT(ADDRESS(ROW(),COLUMN())))</formula>
    </cfRule>
  </conditionalFormatting>
  <conditionalFormatting sqref="AO150:AT150">
    <cfRule type="expression" dxfId="1490" priority="1225">
      <formula>INDIRECT(ADDRESS(ROW(),COLUMN()))=TRUNC(INDIRECT(ADDRESS(ROW(),COLUMN())))</formula>
    </cfRule>
  </conditionalFormatting>
  <conditionalFormatting sqref="AU151">
    <cfRule type="expression" dxfId="1489" priority="1224">
      <formula>INDIRECT(ADDRESS(ROW(),COLUMN()))=TRUNC(INDIRECT(ADDRESS(ROW(),COLUMN())))</formula>
    </cfRule>
  </conditionalFormatting>
  <conditionalFormatting sqref="AU150">
    <cfRule type="expression" dxfId="1488" priority="1223">
      <formula>INDIRECT(ADDRESS(ROW(),COLUMN()))=TRUNC(INDIRECT(ADDRESS(ROW(),COLUMN())))</formula>
    </cfRule>
  </conditionalFormatting>
  <conditionalFormatting sqref="AV151:AW151">
    <cfRule type="expression" dxfId="1487" priority="1222">
      <formula>INDIRECT(ADDRESS(ROW(),COLUMN()))=TRUNC(INDIRECT(ADDRESS(ROW(),COLUMN())))</formula>
    </cfRule>
  </conditionalFormatting>
  <conditionalFormatting sqref="AV150:AW150">
    <cfRule type="expression" dxfId="1486" priority="1221">
      <formula>INDIRECT(ADDRESS(ROW(),COLUMN()))=TRUNC(INDIRECT(ADDRESS(ROW(),COLUMN())))</formula>
    </cfRule>
  </conditionalFormatting>
  <conditionalFormatting sqref="AX153:BA154">
    <cfRule type="expression" dxfId="1485" priority="1220">
      <formula>INDIRECT(ADDRESS(ROW(),COLUMN()))=TRUNC(INDIRECT(ADDRESS(ROW(),COLUMN())))</formula>
    </cfRule>
  </conditionalFormatting>
  <conditionalFormatting sqref="S154">
    <cfRule type="expression" dxfId="1484" priority="1219">
      <formula>INDIRECT(ADDRESS(ROW(),COLUMN()))=TRUNC(INDIRECT(ADDRESS(ROW(),COLUMN())))</formula>
    </cfRule>
  </conditionalFormatting>
  <conditionalFormatting sqref="S153">
    <cfRule type="expression" dxfId="1483" priority="1218">
      <formula>INDIRECT(ADDRESS(ROW(),COLUMN()))=TRUNC(INDIRECT(ADDRESS(ROW(),COLUMN())))</formula>
    </cfRule>
  </conditionalFormatting>
  <conditionalFormatting sqref="T154:Y154">
    <cfRule type="expression" dxfId="1482" priority="1217">
      <formula>INDIRECT(ADDRESS(ROW(),COLUMN()))=TRUNC(INDIRECT(ADDRESS(ROW(),COLUMN())))</formula>
    </cfRule>
  </conditionalFormatting>
  <conditionalFormatting sqref="T153:Y153">
    <cfRule type="expression" dxfId="1481" priority="1216">
      <formula>INDIRECT(ADDRESS(ROW(),COLUMN()))=TRUNC(INDIRECT(ADDRESS(ROW(),COLUMN())))</formula>
    </cfRule>
  </conditionalFormatting>
  <conditionalFormatting sqref="Z154">
    <cfRule type="expression" dxfId="1480" priority="1215">
      <formula>INDIRECT(ADDRESS(ROW(),COLUMN()))=TRUNC(INDIRECT(ADDRESS(ROW(),COLUMN())))</formula>
    </cfRule>
  </conditionalFormatting>
  <conditionalFormatting sqref="Z153">
    <cfRule type="expression" dxfId="1479" priority="1214">
      <formula>INDIRECT(ADDRESS(ROW(),COLUMN()))=TRUNC(INDIRECT(ADDRESS(ROW(),COLUMN())))</formula>
    </cfRule>
  </conditionalFormatting>
  <conditionalFormatting sqref="AA154:AF154">
    <cfRule type="expression" dxfId="1478" priority="1213">
      <formula>INDIRECT(ADDRESS(ROW(),COLUMN()))=TRUNC(INDIRECT(ADDRESS(ROW(),COLUMN())))</formula>
    </cfRule>
  </conditionalFormatting>
  <conditionalFormatting sqref="AA153:AF153">
    <cfRule type="expression" dxfId="1477" priority="1212">
      <formula>INDIRECT(ADDRESS(ROW(),COLUMN()))=TRUNC(INDIRECT(ADDRESS(ROW(),COLUMN())))</formula>
    </cfRule>
  </conditionalFormatting>
  <conditionalFormatting sqref="AG154">
    <cfRule type="expression" dxfId="1476" priority="1211">
      <formula>INDIRECT(ADDRESS(ROW(),COLUMN()))=TRUNC(INDIRECT(ADDRESS(ROW(),COLUMN())))</formula>
    </cfRule>
  </conditionalFormatting>
  <conditionalFormatting sqref="AG153">
    <cfRule type="expression" dxfId="1475" priority="1210">
      <formula>INDIRECT(ADDRESS(ROW(),COLUMN()))=TRUNC(INDIRECT(ADDRESS(ROW(),COLUMN())))</formula>
    </cfRule>
  </conditionalFormatting>
  <conditionalFormatting sqref="AH154:AM154">
    <cfRule type="expression" dxfId="1474" priority="1209">
      <formula>INDIRECT(ADDRESS(ROW(),COLUMN()))=TRUNC(INDIRECT(ADDRESS(ROW(),COLUMN())))</formula>
    </cfRule>
  </conditionalFormatting>
  <conditionalFormatting sqref="AH153:AM153">
    <cfRule type="expression" dxfId="1473" priority="1208">
      <formula>INDIRECT(ADDRESS(ROW(),COLUMN()))=TRUNC(INDIRECT(ADDRESS(ROW(),COLUMN())))</formula>
    </cfRule>
  </conditionalFormatting>
  <conditionalFormatting sqref="AN154">
    <cfRule type="expression" dxfId="1472" priority="1207">
      <formula>INDIRECT(ADDRESS(ROW(),COLUMN()))=TRUNC(INDIRECT(ADDRESS(ROW(),COLUMN())))</formula>
    </cfRule>
  </conditionalFormatting>
  <conditionalFormatting sqref="AN153">
    <cfRule type="expression" dxfId="1471" priority="1206">
      <formula>INDIRECT(ADDRESS(ROW(),COLUMN()))=TRUNC(INDIRECT(ADDRESS(ROW(),COLUMN())))</formula>
    </cfRule>
  </conditionalFormatting>
  <conditionalFormatting sqref="AO154:AT154">
    <cfRule type="expression" dxfId="1470" priority="1205">
      <formula>INDIRECT(ADDRESS(ROW(),COLUMN()))=TRUNC(INDIRECT(ADDRESS(ROW(),COLUMN())))</formula>
    </cfRule>
  </conditionalFormatting>
  <conditionalFormatting sqref="AO153:AT153">
    <cfRule type="expression" dxfId="1469" priority="1204">
      <formula>INDIRECT(ADDRESS(ROW(),COLUMN()))=TRUNC(INDIRECT(ADDRESS(ROW(),COLUMN())))</formula>
    </cfRule>
  </conditionalFormatting>
  <conditionalFormatting sqref="AU154">
    <cfRule type="expression" dxfId="1468" priority="1203">
      <formula>INDIRECT(ADDRESS(ROW(),COLUMN()))=TRUNC(INDIRECT(ADDRESS(ROW(),COLUMN())))</formula>
    </cfRule>
  </conditionalFormatting>
  <conditionalFormatting sqref="AU153">
    <cfRule type="expression" dxfId="1467" priority="1202">
      <formula>INDIRECT(ADDRESS(ROW(),COLUMN()))=TRUNC(INDIRECT(ADDRESS(ROW(),COLUMN())))</formula>
    </cfRule>
  </conditionalFormatting>
  <conditionalFormatting sqref="AV154:AW154">
    <cfRule type="expression" dxfId="1466" priority="1201">
      <formula>INDIRECT(ADDRESS(ROW(),COLUMN()))=TRUNC(INDIRECT(ADDRESS(ROW(),COLUMN())))</formula>
    </cfRule>
  </conditionalFormatting>
  <conditionalFormatting sqref="AV153:AW153">
    <cfRule type="expression" dxfId="1465" priority="1200">
      <formula>INDIRECT(ADDRESS(ROW(),COLUMN()))=TRUNC(INDIRECT(ADDRESS(ROW(),COLUMN())))</formula>
    </cfRule>
  </conditionalFormatting>
  <conditionalFormatting sqref="AX156:BA157">
    <cfRule type="expression" dxfId="1464" priority="1199">
      <formula>INDIRECT(ADDRESS(ROW(),COLUMN()))=TRUNC(INDIRECT(ADDRESS(ROW(),COLUMN())))</formula>
    </cfRule>
  </conditionalFormatting>
  <conditionalFormatting sqref="S157">
    <cfRule type="expression" dxfId="1463" priority="1198">
      <formula>INDIRECT(ADDRESS(ROW(),COLUMN()))=TRUNC(INDIRECT(ADDRESS(ROW(),COLUMN())))</formula>
    </cfRule>
  </conditionalFormatting>
  <conditionalFormatting sqref="S156">
    <cfRule type="expression" dxfId="1462" priority="1197">
      <formula>INDIRECT(ADDRESS(ROW(),COLUMN()))=TRUNC(INDIRECT(ADDRESS(ROW(),COLUMN())))</formula>
    </cfRule>
  </conditionalFormatting>
  <conditionalFormatting sqref="T157:Y157">
    <cfRule type="expression" dxfId="1461" priority="1196">
      <formula>INDIRECT(ADDRESS(ROW(),COLUMN()))=TRUNC(INDIRECT(ADDRESS(ROW(),COLUMN())))</formula>
    </cfRule>
  </conditionalFormatting>
  <conditionalFormatting sqref="T156:Y156">
    <cfRule type="expression" dxfId="1460" priority="1195">
      <formula>INDIRECT(ADDRESS(ROW(),COLUMN()))=TRUNC(INDIRECT(ADDRESS(ROW(),COLUMN())))</formula>
    </cfRule>
  </conditionalFormatting>
  <conditionalFormatting sqref="Z157">
    <cfRule type="expression" dxfId="1459" priority="1194">
      <formula>INDIRECT(ADDRESS(ROW(),COLUMN()))=TRUNC(INDIRECT(ADDRESS(ROW(),COLUMN())))</formula>
    </cfRule>
  </conditionalFormatting>
  <conditionalFormatting sqref="Z156">
    <cfRule type="expression" dxfId="1458" priority="1193">
      <formula>INDIRECT(ADDRESS(ROW(),COLUMN()))=TRUNC(INDIRECT(ADDRESS(ROW(),COLUMN())))</formula>
    </cfRule>
  </conditionalFormatting>
  <conditionalFormatting sqref="AA157:AF157">
    <cfRule type="expression" dxfId="1457" priority="1192">
      <formula>INDIRECT(ADDRESS(ROW(),COLUMN()))=TRUNC(INDIRECT(ADDRESS(ROW(),COLUMN())))</formula>
    </cfRule>
  </conditionalFormatting>
  <conditionalFormatting sqref="AA156:AF156">
    <cfRule type="expression" dxfId="1456" priority="1191">
      <formula>INDIRECT(ADDRESS(ROW(),COLUMN()))=TRUNC(INDIRECT(ADDRESS(ROW(),COLUMN())))</formula>
    </cfRule>
  </conditionalFormatting>
  <conditionalFormatting sqref="AG157">
    <cfRule type="expression" dxfId="1455" priority="1190">
      <formula>INDIRECT(ADDRESS(ROW(),COLUMN()))=TRUNC(INDIRECT(ADDRESS(ROW(),COLUMN())))</formula>
    </cfRule>
  </conditionalFormatting>
  <conditionalFormatting sqref="AG156">
    <cfRule type="expression" dxfId="1454" priority="1189">
      <formula>INDIRECT(ADDRESS(ROW(),COLUMN()))=TRUNC(INDIRECT(ADDRESS(ROW(),COLUMN())))</formula>
    </cfRule>
  </conditionalFormatting>
  <conditionalFormatting sqref="AH157:AM157">
    <cfRule type="expression" dxfId="1453" priority="1188">
      <formula>INDIRECT(ADDRESS(ROW(),COLUMN()))=TRUNC(INDIRECT(ADDRESS(ROW(),COLUMN())))</formula>
    </cfRule>
  </conditionalFormatting>
  <conditionalFormatting sqref="AH156:AM156">
    <cfRule type="expression" dxfId="1452" priority="1187">
      <formula>INDIRECT(ADDRESS(ROW(),COLUMN()))=TRUNC(INDIRECT(ADDRESS(ROW(),COLUMN())))</formula>
    </cfRule>
  </conditionalFormatting>
  <conditionalFormatting sqref="AN157">
    <cfRule type="expression" dxfId="1451" priority="1186">
      <formula>INDIRECT(ADDRESS(ROW(),COLUMN()))=TRUNC(INDIRECT(ADDRESS(ROW(),COLUMN())))</formula>
    </cfRule>
  </conditionalFormatting>
  <conditionalFormatting sqref="AN156">
    <cfRule type="expression" dxfId="1450" priority="1185">
      <formula>INDIRECT(ADDRESS(ROW(),COLUMN()))=TRUNC(INDIRECT(ADDRESS(ROW(),COLUMN())))</formula>
    </cfRule>
  </conditionalFormatting>
  <conditionalFormatting sqref="AO157:AT157">
    <cfRule type="expression" dxfId="1449" priority="1184">
      <formula>INDIRECT(ADDRESS(ROW(),COLUMN()))=TRUNC(INDIRECT(ADDRESS(ROW(),COLUMN())))</formula>
    </cfRule>
  </conditionalFormatting>
  <conditionalFormatting sqref="AO156:AT156">
    <cfRule type="expression" dxfId="1448" priority="1183">
      <formula>INDIRECT(ADDRESS(ROW(),COLUMN()))=TRUNC(INDIRECT(ADDRESS(ROW(),COLUMN())))</formula>
    </cfRule>
  </conditionalFormatting>
  <conditionalFormatting sqref="AU157">
    <cfRule type="expression" dxfId="1447" priority="1182">
      <formula>INDIRECT(ADDRESS(ROW(),COLUMN()))=TRUNC(INDIRECT(ADDRESS(ROW(),COLUMN())))</formula>
    </cfRule>
  </conditionalFormatting>
  <conditionalFormatting sqref="AU156">
    <cfRule type="expression" dxfId="1446" priority="1181">
      <formula>INDIRECT(ADDRESS(ROW(),COLUMN()))=TRUNC(INDIRECT(ADDRESS(ROW(),COLUMN())))</formula>
    </cfRule>
  </conditionalFormatting>
  <conditionalFormatting sqref="AV157:AW157">
    <cfRule type="expression" dxfId="1445" priority="1180">
      <formula>INDIRECT(ADDRESS(ROW(),COLUMN()))=TRUNC(INDIRECT(ADDRESS(ROW(),COLUMN())))</formula>
    </cfRule>
  </conditionalFormatting>
  <conditionalFormatting sqref="AV156:AW156">
    <cfRule type="expression" dxfId="1444" priority="1179">
      <formula>INDIRECT(ADDRESS(ROW(),COLUMN()))=TRUNC(INDIRECT(ADDRESS(ROW(),COLUMN())))</formula>
    </cfRule>
  </conditionalFormatting>
  <conditionalFormatting sqref="AX159:BA160">
    <cfRule type="expression" dxfId="1443" priority="1178">
      <formula>INDIRECT(ADDRESS(ROW(),COLUMN()))=TRUNC(INDIRECT(ADDRESS(ROW(),COLUMN())))</formula>
    </cfRule>
  </conditionalFormatting>
  <conditionalFormatting sqref="S160">
    <cfRule type="expression" dxfId="1442" priority="1177">
      <formula>INDIRECT(ADDRESS(ROW(),COLUMN()))=TRUNC(INDIRECT(ADDRESS(ROW(),COLUMN())))</formula>
    </cfRule>
  </conditionalFormatting>
  <conditionalFormatting sqref="S159">
    <cfRule type="expression" dxfId="1441" priority="1176">
      <formula>INDIRECT(ADDRESS(ROW(),COLUMN()))=TRUNC(INDIRECT(ADDRESS(ROW(),COLUMN())))</formula>
    </cfRule>
  </conditionalFormatting>
  <conditionalFormatting sqref="T160:Y160">
    <cfRule type="expression" dxfId="1440" priority="1175">
      <formula>INDIRECT(ADDRESS(ROW(),COLUMN()))=TRUNC(INDIRECT(ADDRESS(ROW(),COLUMN())))</formula>
    </cfRule>
  </conditionalFormatting>
  <conditionalFormatting sqref="T159:Y159">
    <cfRule type="expression" dxfId="1439" priority="1174">
      <formula>INDIRECT(ADDRESS(ROW(),COLUMN()))=TRUNC(INDIRECT(ADDRESS(ROW(),COLUMN())))</formula>
    </cfRule>
  </conditionalFormatting>
  <conditionalFormatting sqref="Z160">
    <cfRule type="expression" dxfId="1438" priority="1173">
      <formula>INDIRECT(ADDRESS(ROW(),COLUMN()))=TRUNC(INDIRECT(ADDRESS(ROW(),COLUMN())))</formula>
    </cfRule>
  </conditionalFormatting>
  <conditionalFormatting sqref="Z159">
    <cfRule type="expression" dxfId="1437" priority="1172">
      <formula>INDIRECT(ADDRESS(ROW(),COLUMN()))=TRUNC(INDIRECT(ADDRESS(ROW(),COLUMN())))</formula>
    </cfRule>
  </conditionalFormatting>
  <conditionalFormatting sqref="AA160:AF160">
    <cfRule type="expression" dxfId="1436" priority="1171">
      <formula>INDIRECT(ADDRESS(ROW(),COLUMN()))=TRUNC(INDIRECT(ADDRESS(ROW(),COLUMN())))</formula>
    </cfRule>
  </conditionalFormatting>
  <conditionalFormatting sqref="AA159:AF159">
    <cfRule type="expression" dxfId="1435" priority="1170">
      <formula>INDIRECT(ADDRESS(ROW(),COLUMN()))=TRUNC(INDIRECT(ADDRESS(ROW(),COLUMN())))</formula>
    </cfRule>
  </conditionalFormatting>
  <conditionalFormatting sqref="AG160">
    <cfRule type="expression" dxfId="1434" priority="1169">
      <formula>INDIRECT(ADDRESS(ROW(),COLUMN()))=TRUNC(INDIRECT(ADDRESS(ROW(),COLUMN())))</formula>
    </cfRule>
  </conditionalFormatting>
  <conditionalFormatting sqref="AG159">
    <cfRule type="expression" dxfId="1433" priority="1168">
      <formula>INDIRECT(ADDRESS(ROW(),COLUMN()))=TRUNC(INDIRECT(ADDRESS(ROW(),COLUMN())))</formula>
    </cfRule>
  </conditionalFormatting>
  <conditionalFormatting sqref="AH160:AM160">
    <cfRule type="expression" dxfId="1432" priority="1167">
      <formula>INDIRECT(ADDRESS(ROW(),COLUMN()))=TRUNC(INDIRECT(ADDRESS(ROW(),COLUMN())))</formula>
    </cfRule>
  </conditionalFormatting>
  <conditionalFormatting sqref="AH159:AM159">
    <cfRule type="expression" dxfId="1431" priority="1166">
      <formula>INDIRECT(ADDRESS(ROW(),COLUMN()))=TRUNC(INDIRECT(ADDRESS(ROW(),COLUMN())))</formula>
    </cfRule>
  </conditionalFormatting>
  <conditionalFormatting sqref="AN160">
    <cfRule type="expression" dxfId="1430" priority="1165">
      <formula>INDIRECT(ADDRESS(ROW(),COLUMN()))=TRUNC(INDIRECT(ADDRESS(ROW(),COLUMN())))</formula>
    </cfRule>
  </conditionalFormatting>
  <conditionalFormatting sqref="AN159">
    <cfRule type="expression" dxfId="1429" priority="1164">
      <formula>INDIRECT(ADDRESS(ROW(),COLUMN()))=TRUNC(INDIRECT(ADDRESS(ROW(),COLUMN())))</formula>
    </cfRule>
  </conditionalFormatting>
  <conditionalFormatting sqref="AO160:AT160">
    <cfRule type="expression" dxfId="1428" priority="1163">
      <formula>INDIRECT(ADDRESS(ROW(),COLUMN()))=TRUNC(INDIRECT(ADDRESS(ROW(),COLUMN())))</formula>
    </cfRule>
  </conditionalFormatting>
  <conditionalFormatting sqref="AO159:AT159">
    <cfRule type="expression" dxfId="1427" priority="1162">
      <formula>INDIRECT(ADDRESS(ROW(),COLUMN()))=TRUNC(INDIRECT(ADDRESS(ROW(),COLUMN())))</formula>
    </cfRule>
  </conditionalFormatting>
  <conditionalFormatting sqref="AU160">
    <cfRule type="expression" dxfId="1426" priority="1161">
      <formula>INDIRECT(ADDRESS(ROW(),COLUMN()))=TRUNC(INDIRECT(ADDRESS(ROW(),COLUMN())))</formula>
    </cfRule>
  </conditionalFormatting>
  <conditionalFormatting sqref="AU159">
    <cfRule type="expression" dxfId="1425" priority="1160">
      <formula>INDIRECT(ADDRESS(ROW(),COLUMN()))=TRUNC(INDIRECT(ADDRESS(ROW(),COLUMN())))</formula>
    </cfRule>
  </conditionalFormatting>
  <conditionalFormatting sqref="AV160:AW160">
    <cfRule type="expression" dxfId="1424" priority="1159">
      <formula>INDIRECT(ADDRESS(ROW(),COLUMN()))=TRUNC(INDIRECT(ADDRESS(ROW(),COLUMN())))</formula>
    </cfRule>
  </conditionalFormatting>
  <conditionalFormatting sqref="AV159:AW159">
    <cfRule type="expression" dxfId="1423" priority="1158">
      <formula>INDIRECT(ADDRESS(ROW(),COLUMN()))=TRUNC(INDIRECT(ADDRESS(ROW(),COLUMN())))</formula>
    </cfRule>
  </conditionalFormatting>
  <conditionalFormatting sqref="AX162:BA163">
    <cfRule type="expression" dxfId="1422" priority="1157">
      <formula>INDIRECT(ADDRESS(ROW(),COLUMN()))=TRUNC(INDIRECT(ADDRESS(ROW(),COLUMN())))</formula>
    </cfRule>
  </conditionalFormatting>
  <conditionalFormatting sqref="S163">
    <cfRule type="expression" dxfId="1421" priority="1156">
      <formula>INDIRECT(ADDRESS(ROW(),COLUMN()))=TRUNC(INDIRECT(ADDRESS(ROW(),COLUMN())))</formula>
    </cfRule>
  </conditionalFormatting>
  <conditionalFormatting sqref="S162">
    <cfRule type="expression" dxfId="1420" priority="1155">
      <formula>INDIRECT(ADDRESS(ROW(),COLUMN()))=TRUNC(INDIRECT(ADDRESS(ROW(),COLUMN())))</formula>
    </cfRule>
  </conditionalFormatting>
  <conditionalFormatting sqref="T163:Y163">
    <cfRule type="expression" dxfId="1419" priority="1154">
      <formula>INDIRECT(ADDRESS(ROW(),COLUMN()))=TRUNC(INDIRECT(ADDRESS(ROW(),COLUMN())))</formula>
    </cfRule>
  </conditionalFormatting>
  <conditionalFormatting sqref="T162:Y162">
    <cfRule type="expression" dxfId="1418" priority="1153">
      <formula>INDIRECT(ADDRESS(ROW(),COLUMN()))=TRUNC(INDIRECT(ADDRESS(ROW(),COLUMN())))</formula>
    </cfRule>
  </conditionalFormatting>
  <conditionalFormatting sqref="Z163">
    <cfRule type="expression" dxfId="1417" priority="1152">
      <formula>INDIRECT(ADDRESS(ROW(),COLUMN()))=TRUNC(INDIRECT(ADDRESS(ROW(),COLUMN())))</formula>
    </cfRule>
  </conditionalFormatting>
  <conditionalFormatting sqref="Z162">
    <cfRule type="expression" dxfId="1416" priority="1151">
      <formula>INDIRECT(ADDRESS(ROW(),COLUMN()))=TRUNC(INDIRECT(ADDRESS(ROW(),COLUMN())))</formula>
    </cfRule>
  </conditionalFormatting>
  <conditionalFormatting sqref="AA163:AF163">
    <cfRule type="expression" dxfId="1415" priority="1150">
      <formula>INDIRECT(ADDRESS(ROW(),COLUMN()))=TRUNC(INDIRECT(ADDRESS(ROW(),COLUMN())))</formula>
    </cfRule>
  </conditionalFormatting>
  <conditionalFormatting sqref="AA162:AF162">
    <cfRule type="expression" dxfId="1414" priority="1149">
      <formula>INDIRECT(ADDRESS(ROW(),COLUMN()))=TRUNC(INDIRECT(ADDRESS(ROW(),COLUMN())))</formula>
    </cfRule>
  </conditionalFormatting>
  <conditionalFormatting sqref="AG163">
    <cfRule type="expression" dxfId="1413" priority="1148">
      <formula>INDIRECT(ADDRESS(ROW(),COLUMN()))=TRUNC(INDIRECT(ADDRESS(ROW(),COLUMN())))</formula>
    </cfRule>
  </conditionalFormatting>
  <conditionalFormatting sqref="AG162">
    <cfRule type="expression" dxfId="1412" priority="1147">
      <formula>INDIRECT(ADDRESS(ROW(),COLUMN()))=TRUNC(INDIRECT(ADDRESS(ROW(),COLUMN())))</formula>
    </cfRule>
  </conditionalFormatting>
  <conditionalFormatting sqref="AH163:AM163">
    <cfRule type="expression" dxfId="1411" priority="1146">
      <formula>INDIRECT(ADDRESS(ROW(),COLUMN()))=TRUNC(INDIRECT(ADDRESS(ROW(),COLUMN())))</formula>
    </cfRule>
  </conditionalFormatting>
  <conditionalFormatting sqref="AH162:AM162">
    <cfRule type="expression" dxfId="1410" priority="1145">
      <formula>INDIRECT(ADDRESS(ROW(),COLUMN()))=TRUNC(INDIRECT(ADDRESS(ROW(),COLUMN())))</formula>
    </cfRule>
  </conditionalFormatting>
  <conditionalFormatting sqref="AN163">
    <cfRule type="expression" dxfId="1409" priority="1144">
      <formula>INDIRECT(ADDRESS(ROW(),COLUMN()))=TRUNC(INDIRECT(ADDRESS(ROW(),COLUMN())))</formula>
    </cfRule>
  </conditionalFormatting>
  <conditionalFormatting sqref="AN162">
    <cfRule type="expression" dxfId="1408" priority="1143">
      <formula>INDIRECT(ADDRESS(ROW(),COLUMN()))=TRUNC(INDIRECT(ADDRESS(ROW(),COLUMN())))</formula>
    </cfRule>
  </conditionalFormatting>
  <conditionalFormatting sqref="AO163:AT163">
    <cfRule type="expression" dxfId="1407" priority="1142">
      <formula>INDIRECT(ADDRESS(ROW(),COLUMN()))=TRUNC(INDIRECT(ADDRESS(ROW(),COLUMN())))</formula>
    </cfRule>
  </conditionalFormatting>
  <conditionalFormatting sqref="AO162:AT162">
    <cfRule type="expression" dxfId="1406" priority="1141">
      <formula>INDIRECT(ADDRESS(ROW(),COLUMN()))=TRUNC(INDIRECT(ADDRESS(ROW(),COLUMN())))</formula>
    </cfRule>
  </conditionalFormatting>
  <conditionalFormatting sqref="AU163">
    <cfRule type="expression" dxfId="1405" priority="1140">
      <formula>INDIRECT(ADDRESS(ROW(),COLUMN()))=TRUNC(INDIRECT(ADDRESS(ROW(),COLUMN())))</formula>
    </cfRule>
  </conditionalFormatting>
  <conditionalFormatting sqref="AU162">
    <cfRule type="expression" dxfId="1404" priority="1139">
      <formula>INDIRECT(ADDRESS(ROW(),COLUMN()))=TRUNC(INDIRECT(ADDRESS(ROW(),COLUMN())))</formula>
    </cfRule>
  </conditionalFormatting>
  <conditionalFormatting sqref="AV163:AW163">
    <cfRule type="expression" dxfId="1403" priority="1138">
      <formula>INDIRECT(ADDRESS(ROW(),COLUMN()))=TRUNC(INDIRECT(ADDRESS(ROW(),COLUMN())))</formula>
    </cfRule>
  </conditionalFormatting>
  <conditionalFormatting sqref="AV162:AW162">
    <cfRule type="expression" dxfId="1402" priority="1137">
      <formula>INDIRECT(ADDRESS(ROW(),COLUMN()))=TRUNC(INDIRECT(ADDRESS(ROW(),COLUMN())))</formula>
    </cfRule>
  </conditionalFormatting>
  <conditionalFormatting sqref="AX165:BA166">
    <cfRule type="expression" dxfId="1401" priority="1136">
      <formula>INDIRECT(ADDRESS(ROW(),COLUMN()))=TRUNC(INDIRECT(ADDRESS(ROW(),COLUMN())))</formula>
    </cfRule>
  </conditionalFormatting>
  <conditionalFormatting sqref="S166">
    <cfRule type="expression" dxfId="1400" priority="1135">
      <formula>INDIRECT(ADDRESS(ROW(),COLUMN()))=TRUNC(INDIRECT(ADDRESS(ROW(),COLUMN())))</formula>
    </cfRule>
  </conditionalFormatting>
  <conditionalFormatting sqref="S165">
    <cfRule type="expression" dxfId="1399" priority="1134">
      <formula>INDIRECT(ADDRESS(ROW(),COLUMN()))=TRUNC(INDIRECT(ADDRESS(ROW(),COLUMN())))</formula>
    </cfRule>
  </conditionalFormatting>
  <conditionalFormatting sqref="T166:Y166">
    <cfRule type="expression" dxfId="1398" priority="1133">
      <formula>INDIRECT(ADDRESS(ROW(),COLUMN()))=TRUNC(INDIRECT(ADDRESS(ROW(),COLUMN())))</formula>
    </cfRule>
  </conditionalFormatting>
  <conditionalFormatting sqref="T165:Y165">
    <cfRule type="expression" dxfId="1397" priority="1132">
      <formula>INDIRECT(ADDRESS(ROW(),COLUMN()))=TRUNC(INDIRECT(ADDRESS(ROW(),COLUMN())))</formula>
    </cfRule>
  </conditionalFormatting>
  <conditionalFormatting sqref="Z166">
    <cfRule type="expression" dxfId="1396" priority="1131">
      <formula>INDIRECT(ADDRESS(ROW(),COLUMN()))=TRUNC(INDIRECT(ADDRESS(ROW(),COLUMN())))</formula>
    </cfRule>
  </conditionalFormatting>
  <conditionalFormatting sqref="Z165">
    <cfRule type="expression" dxfId="1395" priority="1130">
      <formula>INDIRECT(ADDRESS(ROW(),COLUMN()))=TRUNC(INDIRECT(ADDRESS(ROW(),COLUMN())))</formula>
    </cfRule>
  </conditionalFormatting>
  <conditionalFormatting sqref="AA166:AF166">
    <cfRule type="expression" dxfId="1394" priority="1129">
      <formula>INDIRECT(ADDRESS(ROW(),COLUMN()))=TRUNC(INDIRECT(ADDRESS(ROW(),COLUMN())))</formula>
    </cfRule>
  </conditionalFormatting>
  <conditionalFormatting sqref="AA165:AF165">
    <cfRule type="expression" dxfId="1393" priority="1128">
      <formula>INDIRECT(ADDRESS(ROW(),COLUMN()))=TRUNC(INDIRECT(ADDRESS(ROW(),COLUMN())))</formula>
    </cfRule>
  </conditionalFormatting>
  <conditionalFormatting sqref="AG166">
    <cfRule type="expression" dxfId="1392" priority="1127">
      <formula>INDIRECT(ADDRESS(ROW(),COLUMN()))=TRUNC(INDIRECT(ADDRESS(ROW(),COLUMN())))</formula>
    </cfRule>
  </conditionalFormatting>
  <conditionalFormatting sqref="AG165">
    <cfRule type="expression" dxfId="1391" priority="1126">
      <formula>INDIRECT(ADDRESS(ROW(),COLUMN()))=TRUNC(INDIRECT(ADDRESS(ROW(),COLUMN())))</formula>
    </cfRule>
  </conditionalFormatting>
  <conditionalFormatting sqref="AH166:AM166">
    <cfRule type="expression" dxfId="1390" priority="1125">
      <formula>INDIRECT(ADDRESS(ROW(),COLUMN()))=TRUNC(INDIRECT(ADDRESS(ROW(),COLUMN())))</formula>
    </cfRule>
  </conditionalFormatting>
  <conditionalFormatting sqref="AH165:AM165">
    <cfRule type="expression" dxfId="1389" priority="1124">
      <formula>INDIRECT(ADDRESS(ROW(),COLUMN()))=TRUNC(INDIRECT(ADDRESS(ROW(),COLUMN())))</formula>
    </cfRule>
  </conditionalFormatting>
  <conditionalFormatting sqref="AN166">
    <cfRule type="expression" dxfId="1388" priority="1123">
      <formula>INDIRECT(ADDRESS(ROW(),COLUMN()))=TRUNC(INDIRECT(ADDRESS(ROW(),COLUMN())))</formula>
    </cfRule>
  </conditionalFormatting>
  <conditionalFormatting sqref="AN165">
    <cfRule type="expression" dxfId="1387" priority="1122">
      <formula>INDIRECT(ADDRESS(ROW(),COLUMN()))=TRUNC(INDIRECT(ADDRESS(ROW(),COLUMN())))</formula>
    </cfRule>
  </conditionalFormatting>
  <conditionalFormatting sqref="AO166:AT166">
    <cfRule type="expression" dxfId="1386" priority="1121">
      <formula>INDIRECT(ADDRESS(ROW(),COLUMN()))=TRUNC(INDIRECT(ADDRESS(ROW(),COLUMN())))</formula>
    </cfRule>
  </conditionalFormatting>
  <conditionalFormatting sqref="AO165:AT165">
    <cfRule type="expression" dxfId="1385" priority="1120">
      <formula>INDIRECT(ADDRESS(ROW(),COLUMN()))=TRUNC(INDIRECT(ADDRESS(ROW(),COLUMN())))</formula>
    </cfRule>
  </conditionalFormatting>
  <conditionalFormatting sqref="AU166">
    <cfRule type="expression" dxfId="1384" priority="1119">
      <formula>INDIRECT(ADDRESS(ROW(),COLUMN()))=TRUNC(INDIRECT(ADDRESS(ROW(),COLUMN())))</formula>
    </cfRule>
  </conditionalFormatting>
  <conditionalFormatting sqref="AU165">
    <cfRule type="expression" dxfId="1383" priority="1118">
      <formula>INDIRECT(ADDRESS(ROW(),COLUMN()))=TRUNC(INDIRECT(ADDRESS(ROW(),COLUMN())))</formula>
    </cfRule>
  </conditionalFormatting>
  <conditionalFormatting sqref="AV166:AW166">
    <cfRule type="expression" dxfId="1382" priority="1117">
      <formula>INDIRECT(ADDRESS(ROW(),COLUMN()))=TRUNC(INDIRECT(ADDRESS(ROW(),COLUMN())))</formula>
    </cfRule>
  </conditionalFormatting>
  <conditionalFormatting sqref="AV165:AW165">
    <cfRule type="expression" dxfId="1381" priority="1116">
      <formula>INDIRECT(ADDRESS(ROW(),COLUMN()))=TRUNC(INDIRECT(ADDRESS(ROW(),COLUMN())))</formula>
    </cfRule>
  </conditionalFormatting>
  <conditionalFormatting sqref="AX168:BA169">
    <cfRule type="expression" dxfId="1380" priority="1115">
      <formula>INDIRECT(ADDRESS(ROW(),COLUMN()))=TRUNC(INDIRECT(ADDRESS(ROW(),COLUMN())))</formula>
    </cfRule>
  </conditionalFormatting>
  <conditionalFormatting sqref="S169">
    <cfRule type="expression" dxfId="1379" priority="1114">
      <formula>INDIRECT(ADDRESS(ROW(),COLUMN()))=TRUNC(INDIRECT(ADDRESS(ROW(),COLUMN())))</formula>
    </cfRule>
  </conditionalFormatting>
  <conditionalFormatting sqref="S168">
    <cfRule type="expression" dxfId="1378" priority="1113">
      <formula>INDIRECT(ADDRESS(ROW(),COLUMN()))=TRUNC(INDIRECT(ADDRESS(ROW(),COLUMN())))</formula>
    </cfRule>
  </conditionalFormatting>
  <conditionalFormatting sqref="T169:Y169">
    <cfRule type="expression" dxfId="1377" priority="1112">
      <formula>INDIRECT(ADDRESS(ROW(),COLUMN()))=TRUNC(INDIRECT(ADDRESS(ROW(),COLUMN())))</formula>
    </cfRule>
  </conditionalFormatting>
  <conditionalFormatting sqref="T168:Y168">
    <cfRule type="expression" dxfId="1376" priority="1111">
      <formula>INDIRECT(ADDRESS(ROW(),COLUMN()))=TRUNC(INDIRECT(ADDRESS(ROW(),COLUMN())))</formula>
    </cfRule>
  </conditionalFormatting>
  <conditionalFormatting sqref="Z169">
    <cfRule type="expression" dxfId="1375" priority="1110">
      <formula>INDIRECT(ADDRESS(ROW(),COLUMN()))=TRUNC(INDIRECT(ADDRESS(ROW(),COLUMN())))</formula>
    </cfRule>
  </conditionalFormatting>
  <conditionalFormatting sqref="Z168">
    <cfRule type="expression" dxfId="1374" priority="1109">
      <formula>INDIRECT(ADDRESS(ROW(),COLUMN()))=TRUNC(INDIRECT(ADDRESS(ROW(),COLUMN())))</formula>
    </cfRule>
  </conditionalFormatting>
  <conditionalFormatting sqref="AA169:AF169">
    <cfRule type="expression" dxfId="1373" priority="1108">
      <formula>INDIRECT(ADDRESS(ROW(),COLUMN()))=TRUNC(INDIRECT(ADDRESS(ROW(),COLUMN())))</formula>
    </cfRule>
  </conditionalFormatting>
  <conditionalFormatting sqref="AA168:AF168">
    <cfRule type="expression" dxfId="1372" priority="1107">
      <formula>INDIRECT(ADDRESS(ROW(),COLUMN()))=TRUNC(INDIRECT(ADDRESS(ROW(),COLUMN())))</formula>
    </cfRule>
  </conditionalFormatting>
  <conditionalFormatting sqref="AG169">
    <cfRule type="expression" dxfId="1371" priority="1106">
      <formula>INDIRECT(ADDRESS(ROW(),COLUMN()))=TRUNC(INDIRECT(ADDRESS(ROW(),COLUMN())))</formula>
    </cfRule>
  </conditionalFormatting>
  <conditionalFormatting sqref="AG168">
    <cfRule type="expression" dxfId="1370" priority="1105">
      <formula>INDIRECT(ADDRESS(ROW(),COLUMN()))=TRUNC(INDIRECT(ADDRESS(ROW(),COLUMN())))</formula>
    </cfRule>
  </conditionalFormatting>
  <conditionalFormatting sqref="AH169:AM169">
    <cfRule type="expression" dxfId="1369" priority="1104">
      <formula>INDIRECT(ADDRESS(ROW(),COLUMN()))=TRUNC(INDIRECT(ADDRESS(ROW(),COLUMN())))</formula>
    </cfRule>
  </conditionalFormatting>
  <conditionalFormatting sqref="AH168:AM168">
    <cfRule type="expression" dxfId="1368" priority="1103">
      <formula>INDIRECT(ADDRESS(ROW(),COLUMN()))=TRUNC(INDIRECT(ADDRESS(ROW(),COLUMN())))</formula>
    </cfRule>
  </conditionalFormatting>
  <conditionalFormatting sqref="AN169">
    <cfRule type="expression" dxfId="1367" priority="1102">
      <formula>INDIRECT(ADDRESS(ROW(),COLUMN()))=TRUNC(INDIRECT(ADDRESS(ROW(),COLUMN())))</formula>
    </cfRule>
  </conditionalFormatting>
  <conditionalFormatting sqref="AN168">
    <cfRule type="expression" dxfId="1366" priority="1101">
      <formula>INDIRECT(ADDRESS(ROW(),COLUMN()))=TRUNC(INDIRECT(ADDRESS(ROW(),COLUMN())))</formula>
    </cfRule>
  </conditionalFormatting>
  <conditionalFormatting sqref="AO169:AT169">
    <cfRule type="expression" dxfId="1365" priority="1100">
      <formula>INDIRECT(ADDRESS(ROW(),COLUMN()))=TRUNC(INDIRECT(ADDRESS(ROW(),COLUMN())))</formula>
    </cfRule>
  </conditionalFormatting>
  <conditionalFormatting sqref="AO168:AT168">
    <cfRule type="expression" dxfId="1364" priority="1099">
      <formula>INDIRECT(ADDRESS(ROW(),COLUMN()))=TRUNC(INDIRECT(ADDRESS(ROW(),COLUMN())))</formula>
    </cfRule>
  </conditionalFormatting>
  <conditionalFormatting sqref="AU169">
    <cfRule type="expression" dxfId="1363" priority="1098">
      <formula>INDIRECT(ADDRESS(ROW(),COLUMN()))=TRUNC(INDIRECT(ADDRESS(ROW(),COLUMN())))</formula>
    </cfRule>
  </conditionalFormatting>
  <conditionalFormatting sqref="AU168">
    <cfRule type="expression" dxfId="1362" priority="1097">
      <formula>INDIRECT(ADDRESS(ROW(),COLUMN()))=TRUNC(INDIRECT(ADDRESS(ROW(),COLUMN())))</formula>
    </cfRule>
  </conditionalFormatting>
  <conditionalFormatting sqref="AV169:AW169">
    <cfRule type="expression" dxfId="1361" priority="1096">
      <formula>INDIRECT(ADDRESS(ROW(),COLUMN()))=TRUNC(INDIRECT(ADDRESS(ROW(),COLUMN())))</formula>
    </cfRule>
  </conditionalFormatting>
  <conditionalFormatting sqref="AV168:AW168">
    <cfRule type="expression" dxfId="1360" priority="1095">
      <formula>INDIRECT(ADDRESS(ROW(),COLUMN()))=TRUNC(INDIRECT(ADDRESS(ROW(),COLUMN())))</formula>
    </cfRule>
  </conditionalFormatting>
  <conditionalFormatting sqref="AX171:BA172">
    <cfRule type="expression" dxfId="1359" priority="1094">
      <formula>INDIRECT(ADDRESS(ROW(),COLUMN()))=TRUNC(INDIRECT(ADDRESS(ROW(),COLUMN())))</formula>
    </cfRule>
  </conditionalFormatting>
  <conditionalFormatting sqref="S172">
    <cfRule type="expression" dxfId="1358" priority="1093">
      <formula>INDIRECT(ADDRESS(ROW(),COLUMN()))=TRUNC(INDIRECT(ADDRESS(ROW(),COLUMN())))</formula>
    </cfRule>
  </conditionalFormatting>
  <conditionalFormatting sqref="S171">
    <cfRule type="expression" dxfId="1357" priority="1092">
      <formula>INDIRECT(ADDRESS(ROW(),COLUMN()))=TRUNC(INDIRECT(ADDRESS(ROW(),COLUMN())))</formula>
    </cfRule>
  </conditionalFormatting>
  <conditionalFormatting sqref="T172:Y172">
    <cfRule type="expression" dxfId="1356" priority="1091">
      <formula>INDIRECT(ADDRESS(ROW(),COLUMN()))=TRUNC(INDIRECT(ADDRESS(ROW(),COLUMN())))</formula>
    </cfRule>
  </conditionalFormatting>
  <conditionalFormatting sqref="T171:Y171">
    <cfRule type="expression" dxfId="1355" priority="1090">
      <formula>INDIRECT(ADDRESS(ROW(),COLUMN()))=TRUNC(INDIRECT(ADDRESS(ROW(),COLUMN())))</formula>
    </cfRule>
  </conditionalFormatting>
  <conditionalFormatting sqref="Z172">
    <cfRule type="expression" dxfId="1354" priority="1089">
      <formula>INDIRECT(ADDRESS(ROW(),COLUMN()))=TRUNC(INDIRECT(ADDRESS(ROW(),COLUMN())))</formula>
    </cfRule>
  </conditionalFormatting>
  <conditionalFormatting sqref="Z171">
    <cfRule type="expression" dxfId="1353" priority="1088">
      <formula>INDIRECT(ADDRESS(ROW(),COLUMN()))=TRUNC(INDIRECT(ADDRESS(ROW(),COLUMN())))</formula>
    </cfRule>
  </conditionalFormatting>
  <conditionalFormatting sqref="AA172:AF172">
    <cfRule type="expression" dxfId="1352" priority="1087">
      <formula>INDIRECT(ADDRESS(ROW(),COLUMN()))=TRUNC(INDIRECT(ADDRESS(ROW(),COLUMN())))</formula>
    </cfRule>
  </conditionalFormatting>
  <conditionalFormatting sqref="AA171:AF171">
    <cfRule type="expression" dxfId="1351" priority="1086">
      <formula>INDIRECT(ADDRESS(ROW(),COLUMN()))=TRUNC(INDIRECT(ADDRESS(ROW(),COLUMN())))</formula>
    </cfRule>
  </conditionalFormatting>
  <conditionalFormatting sqref="AG172">
    <cfRule type="expression" dxfId="1350" priority="1085">
      <formula>INDIRECT(ADDRESS(ROW(),COLUMN()))=TRUNC(INDIRECT(ADDRESS(ROW(),COLUMN())))</formula>
    </cfRule>
  </conditionalFormatting>
  <conditionalFormatting sqref="AG171">
    <cfRule type="expression" dxfId="1349" priority="1084">
      <formula>INDIRECT(ADDRESS(ROW(),COLUMN()))=TRUNC(INDIRECT(ADDRESS(ROW(),COLUMN())))</formula>
    </cfRule>
  </conditionalFormatting>
  <conditionalFormatting sqref="AH172:AM172">
    <cfRule type="expression" dxfId="1348" priority="1083">
      <formula>INDIRECT(ADDRESS(ROW(),COLUMN()))=TRUNC(INDIRECT(ADDRESS(ROW(),COLUMN())))</formula>
    </cfRule>
  </conditionalFormatting>
  <conditionalFormatting sqref="AH171:AM171">
    <cfRule type="expression" dxfId="1347" priority="1082">
      <formula>INDIRECT(ADDRESS(ROW(),COLUMN()))=TRUNC(INDIRECT(ADDRESS(ROW(),COLUMN())))</formula>
    </cfRule>
  </conditionalFormatting>
  <conditionalFormatting sqref="AN172">
    <cfRule type="expression" dxfId="1346" priority="1081">
      <formula>INDIRECT(ADDRESS(ROW(),COLUMN()))=TRUNC(INDIRECT(ADDRESS(ROW(),COLUMN())))</formula>
    </cfRule>
  </conditionalFormatting>
  <conditionalFormatting sqref="AN171">
    <cfRule type="expression" dxfId="1345" priority="1080">
      <formula>INDIRECT(ADDRESS(ROW(),COLUMN()))=TRUNC(INDIRECT(ADDRESS(ROW(),COLUMN())))</formula>
    </cfRule>
  </conditionalFormatting>
  <conditionalFormatting sqref="AO172:AT172">
    <cfRule type="expression" dxfId="1344" priority="1079">
      <formula>INDIRECT(ADDRESS(ROW(),COLUMN()))=TRUNC(INDIRECT(ADDRESS(ROW(),COLUMN())))</formula>
    </cfRule>
  </conditionalFormatting>
  <conditionalFormatting sqref="AO171:AT171">
    <cfRule type="expression" dxfId="1343" priority="1078">
      <formula>INDIRECT(ADDRESS(ROW(),COLUMN()))=TRUNC(INDIRECT(ADDRESS(ROW(),COLUMN())))</formula>
    </cfRule>
  </conditionalFormatting>
  <conditionalFormatting sqref="AU172">
    <cfRule type="expression" dxfId="1342" priority="1077">
      <formula>INDIRECT(ADDRESS(ROW(),COLUMN()))=TRUNC(INDIRECT(ADDRESS(ROW(),COLUMN())))</formula>
    </cfRule>
  </conditionalFormatting>
  <conditionalFormatting sqref="AU171">
    <cfRule type="expression" dxfId="1341" priority="1076">
      <formula>INDIRECT(ADDRESS(ROW(),COLUMN()))=TRUNC(INDIRECT(ADDRESS(ROW(),COLUMN())))</formula>
    </cfRule>
  </conditionalFormatting>
  <conditionalFormatting sqref="AV172:AW172">
    <cfRule type="expression" dxfId="1340" priority="1075">
      <formula>INDIRECT(ADDRESS(ROW(),COLUMN()))=TRUNC(INDIRECT(ADDRESS(ROW(),COLUMN())))</formula>
    </cfRule>
  </conditionalFormatting>
  <conditionalFormatting sqref="AV171:AW171">
    <cfRule type="expression" dxfId="1339" priority="1074">
      <formula>INDIRECT(ADDRESS(ROW(),COLUMN()))=TRUNC(INDIRECT(ADDRESS(ROW(),COLUMN())))</formula>
    </cfRule>
  </conditionalFormatting>
  <conditionalFormatting sqref="AX174:BA175">
    <cfRule type="expression" dxfId="1338" priority="1073">
      <formula>INDIRECT(ADDRESS(ROW(),COLUMN()))=TRUNC(INDIRECT(ADDRESS(ROW(),COLUMN())))</formula>
    </cfRule>
  </conditionalFormatting>
  <conditionalFormatting sqref="S175">
    <cfRule type="expression" dxfId="1337" priority="1072">
      <formula>INDIRECT(ADDRESS(ROW(),COLUMN()))=TRUNC(INDIRECT(ADDRESS(ROW(),COLUMN())))</formula>
    </cfRule>
  </conditionalFormatting>
  <conditionalFormatting sqref="S174">
    <cfRule type="expression" dxfId="1336" priority="1071">
      <formula>INDIRECT(ADDRESS(ROW(),COLUMN()))=TRUNC(INDIRECT(ADDRESS(ROW(),COLUMN())))</formula>
    </cfRule>
  </conditionalFormatting>
  <conditionalFormatting sqref="T175:Y175">
    <cfRule type="expression" dxfId="1335" priority="1070">
      <formula>INDIRECT(ADDRESS(ROW(),COLUMN()))=TRUNC(INDIRECT(ADDRESS(ROW(),COLUMN())))</formula>
    </cfRule>
  </conditionalFormatting>
  <conditionalFormatting sqref="T174:Y174">
    <cfRule type="expression" dxfId="1334" priority="1069">
      <formula>INDIRECT(ADDRESS(ROW(),COLUMN()))=TRUNC(INDIRECT(ADDRESS(ROW(),COLUMN())))</formula>
    </cfRule>
  </conditionalFormatting>
  <conditionalFormatting sqref="Z175">
    <cfRule type="expression" dxfId="1333" priority="1068">
      <formula>INDIRECT(ADDRESS(ROW(),COLUMN()))=TRUNC(INDIRECT(ADDRESS(ROW(),COLUMN())))</formula>
    </cfRule>
  </conditionalFormatting>
  <conditionalFormatting sqref="Z174">
    <cfRule type="expression" dxfId="1332" priority="1067">
      <formula>INDIRECT(ADDRESS(ROW(),COLUMN()))=TRUNC(INDIRECT(ADDRESS(ROW(),COLUMN())))</formula>
    </cfRule>
  </conditionalFormatting>
  <conditionalFormatting sqref="AA175:AF175">
    <cfRule type="expression" dxfId="1331" priority="1066">
      <formula>INDIRECT(ADDRESS(ROW(),COLUMN()))=TRUNC(INDIRECT(ADDRESS(ROW(),COLUMN())))</formula>
    </cfRule>
  </conditionalFormatting>
  <conditionalFormatting sqref="AA174:AF174">
    <cfRule type="expression" dxfId="1330" priority="1065">
      <formula>INDIRECT(ADDRESS(ROW(),COLUMN()))=TRUNC(INDIRECT(ADDRESS(ROW(),COLUMN())))</formula>
    </cfRule>
  </conditionalFormatting>
  <conditionalFormatting sqref="AG175">
    <cfRule type="expression" dxfId="1329" priority="1064">
      <formula>INDIRECT(ADDRESS(ROW(),COLUMN()))=TRUNC(INDIRECT(ADDRESS(ROW(),COLUMN())))</formula>
    </cfRule>
  </conditionalFormatting>
  <conditionalFormatting sqref="AG174">
    <cfRule type="expression" dxfId="1328" priority="1063">
      <formula>INDIRECT(ADDRESS(ROW(),COLUMN()))=TRUNC(INDIRECT(ADDRESS(ROW(),COLUMN())))</formula>
    </cfRule>
  </conditionalFormatting>
  <conditionalFormatting sqref="AH175:AM175">
    <cfRule type="expression" dxfId="1327" priority="1062">
      <formula>INDIRECT(ADDRESS(ROW(),COLUMN()))=TRUNC(INDIRECT(ADDRESS(ROW(),COLUMN())))</formula>
    </cfRule>
  </conditionalFormatting>
  <conditionalFormatting sqref="AH174:AM174">
    <cfRule type="expression" dxfId="1326" priority="1061">
      <formula>INDIRECT(ADDRESS(ROW(),COLUMN()))=TRUNC(INDIRECT(ADDRESS(ROW(),COLUMN())))</formula>
    </cfRule>
  </conditionalFormatting>
  <conditionalFormatting sqref="AN175">
    <cfRule type="expression" dxfId="1325" priority="1060">
      <formula>INDIRECT(ADDRESS(ROW(),COLUMN()))=TRUNC(INDIRECT(ADDRESS(ROW(),COLUMN())))</formula>
    </cfRule>
  </conditionalFormatting>
  <conditionalFormatting sqref="AN174">
    <cfRule type="expression" dxfId="1324" priority="1059">
      <formula>INDIRECT(ADDRESS(ROW(),COLUMN()))=TRUNC(INDIRECT(ADDRESS(ROW(),COLUMN())))</formula>
    </cfRule>
  </conditionalFormatting>
  <conditionalFormatting sqref="AO175:AT175">
    <cfRule type="expression" dxfId="1323" priority="1058">
      <formula>INDIRECT(ADDRESS(ROW(),COLUMN()))=TRUNC(INDIRECT(ADDRESS(ROW(),COLUMN())))</formula>
    </cfRule>
  </conditionalFormatting>
  <conditionalFormatting sqref="AO174:AT174">
    <cfRule type="expression" dxfId="1322" priority="1057">
      <formula>INDIRECT(ADDRESS(ROW(),COLUMN()))=TRUNC(INDIRECT(ADDRESS(ROW(),COLUMN())))</formula>
    </cfRule>
  </conditionalFormatting>
  <conditionalFormatting sqref="AU175">
    <cfRule type="expression" dxfId="1321" priority="1056">
      <formula>INDIRECT(ADDRESS(ROW(),COLUMN()))=TRUNC(INDIRECT(ADDRESS(ROW(),COLUMN())))</formula>
    </cfRule>
  </conditionalFormatting>
  <conditionalFormatting sqref="AU174">
    <cfRule type="expression" dxfId="1320" priority="1055">
      <formula>INDIRECT(ADDRESS(ROW(),COLUMN()))=TRUNC(INDIRECT(ADDRESS(ROW(),COLUMN())))</formula>
    </cfRule>
  </conditionalFormatting>
  <conditionalFormatting sqref="AV175:AW175">
    <cfRule type="expression" dxfId="1319" priority="1054">
      <formula>INDIRECT(ADDRESS(ROW(),COLUMN()))=TRUNC(INDIRECT(ADDRESS(ROW(),COLUMN())))</formula>
    </cfRule>
  </conditionalFormatting>
  <conditionalFormatting sqref="AV174:AW174">
    <cfRule type="expression" dxfId="1318" priority="1053">
      <formula>INDIRECT(ADDRESS(ROW(),COLUMN()))=TRUNC(INDIRECT(ADDRESS(ROW(),COLUMN())))</formula>
    </cfRule>
  </conditionalFormatting>
  <conditionalFormatting sqref="AX177:BA178">
    <cfRule type="expression" dxfId="1317" priority="1052">
      <formula>INDIRECT(ADDRESS(ROW(),COLUMN()))=TRUNC(INDIRECT(ADDRESS(ROW(),COLUMN())))</formula>
    </cfRule>
  </conditionalFormatting>
  <conditionalFormatting sqref="S178">
    <cfRule type="expression" dxfId="1316" priority="1051">
      <formula>INDIRECT(ADDRESS(ROW(),COLUMN()))=TRUNC(INDIRECT(ADDRESS(ROW(),COLUMN())))</formula>
    </cfRule>
  </conditionalFormatting>
  <conditionalFormatting sqref="S177">
    <cfRule type="expression" dxfId="1315" priority="1050">
      <formula>INDIRECT(ADDRESS(ROW(),COLUMN()))=TRUNC(INDIRECT(ADDRESS(ROW(),COLUMN())))</formula>
    </cfRule>
  </conditionalFormatting>
  <conditionalFormatting sqref="T178:Y178">
    <cfRule type="expression" dxfId="1314" priority="1049">
      <formula>INDIRECT(ADDRESS(ROW(),COLUMN()))=TRUNC(INDIRECT(ADDRESS(ROW(),COLUMN())))</formula>
    </cfRule>
  </conditionalFormatting>
  <conditionalFormatting sqref="T177:Y177">
    <cfRule type="expression" dxfId="1313" priority="1048">
      <formula>INDIRECT(ADDRESS(ROW(),COLUMN()))=TRUNC(INDIRECT(ADDRESS(ROW(),COLUMN())))</formula>
    </cfRule>
  </conditionalFormatting>
  <conditionalFormatting sqref="Z178">
    <cfRule type="expression" dxfId="1312" priority="1047">
      <formula>INDIRECT(ADDRESS(ROW(),COLUMN()))=TRUNC(INDIRECT(ADDRESS(ROW(),COLUMN())))</formula>
    </cfRule>
  </conditionalFormatting>
  <conditionalFormatting sqref="Z177">
    <cfRule type="expression" dxfId="1311" priority="1046">
      <formula>INDIRECT(ADDRESS(ROW(),COLUMN()))=TRUNC(INDIRECT(ADDRESS(ROW(),COLUMN())))</formula>
    </cfRule>
  </conditionalFormatting>
  <conditionalFormatting sqref="AA178:AF178">
    <cfRule type="expression" dxfId="1310" priority="1045">
      <formula>INDIRECT(ADDRESS(ROW(),COLUMN()))=TRUNC(INDIRECT(ADDRESS(ROW(),COLUMN())))</formula>
    </cfRule>
  </conditionalFormatting>
  <conditionalFormatting sqref="AA177:AF177">
    <cfRule type="expression" dxfId="1309" priority="1044">
      <formula>INDIRECT(ADDRESS(ROW(),COLUMN()))=TRUNC(INDIRECT(ADDRESS(ROW(),COLUMN())))</formula>
    </cfRule>
  </conditionalFormatting>
  <conditionalFormatting sqref="AG178">
    <cfRule type="expression" dxfId="1308" priority="1043">
      <formula>INDIRECT(ADDRESS(ROW(),COLUMN()))=TRUNC(INDIRECT(ADDRESS(ROW(),COLUMN())))</formula>
    </cfRule>
  </conditionalFormatting>
  <conditionalFormatting sqref="AG177">
    <cfRule type="expression" dxfId="1307" priority="1042">
      <formula>INDIRECT(ADDRESS(ROW(),COLUMN()))=TRUNC(INDIRECT(ADDRESS(ROW(),COLUMN())))</formula>
    </cfRule>
  </conditionalFormatting>
  <conditionalFormatting sqref="AH178:AM178">
    <cfRule type="expression" dxfId="1306" priority="1041">
      <formula>INDIRECT(ADDRESS(ROW(),COLUMN()))=TRUNC(INDIRECT(ADDRESS(ROW(),COLUMN())))</formula>
    </cfRule>
  </conditionalFormatting>
  <conditionalFormatting sqref="AH177:AM177">
    <cfRule type="expression" dxfId="1305" priority="1040">
      <formula>INDIRECT(ADDRESS(ROW(),COLUMN()))=TRUNC(INDIRECT(ADDRESS(ROW(),COLUMN())))</formula>
    </cfRule>
  </conditionalFormatting>
  <conditionalFormatting sqref="AN178">
    <cfRule type="expression" dxfId="1304" priority="1039">
      <formula>INDIRECT(ADDRESS(ROW(),COLUMN()))=TRUNC(INDIRECT(ADDRESS(ROW(),COLUMN())))</formula>
    </cfRule>
  </conditionalFormatting>
  <conditionalFormatting sqref="AN177">
    <cfRule type="expression" dxfId="1303" priority="1038">
      <formula>INDIRECT(ADDRESS(ROW(),COLUMN()))=TRUNC(INDIRECT(ADDRESS(ROW(),COLUMN())))</formula>
    </cfRule>
  </conditionalFormatting>
  <conditionalFormatting sqref="AO178:AT178">
    <cfRule type="expression" dxfId="1302" priority="1037">
      <formula>INDIRECT(ADDRESS(ROW(),COLUMN()))=TRUNC(INDIRECT(ADDRESS(ROW(),COLUMN())))</formula>
    </cfRule>
  </conditionalFormatting>
  <conditionalFormatting sqref="AO177:AT177">
    <cfRule type="expression" dxfId="1301" priority="1036">
      <formula>INDIRECT(ADDRESS(ROW(),COLUMN()))=TRUNC(INDIRECT(ADDRESS(ROW(),COLUMN())))</formula>
    </cfRule>
  </conditionalFormatting>
  <conditionalFormatting sqref="AU178">
    <cfRule type="expression" dxfId="1300" priority="1035">
      <formula>INDIRECT(ADDRESS(ROW(),COLUMN()))=TRUNC(INDIRECT(ADDRESS(ROW(),COLUMN())))</formula>
    </cfRule>
  </conditionalFormatting>
  <conditionalFormatting sqref="AU177">
    <cfRule type="expression" dxfId="1299" priority="1034">
      <formula>INDIRECT(ADDRESS(ROW(),COLUMN()))=TRUNC(INDIRECT(ADDRESS(ROW(),COLUMN())))</formula>
    </cfRule>
  </conditionalFormatting>
  <conditionalFormatting sqref="AV178:AW178">
    <cfRule type="expression" dxfId="1298" priority="1033">
      <formula>INDIRECT(ADDRESS(ROW(),COLUMN()))=TRUNC(INDIRECT(ADDRESS(ROW(),COLUMN())))</formula>
    </cfRule>
  </conditionalFormatting>
  <conditionalFormatting sqref="AV177:AW177">
    <cfRule type="expression" dxfId="1297" priority="1032">
      <formula>INDIRECT(ADDRESS(ROW(),COLUMN()))=TRUNC(INDIRECT(ADDRESS(ROW(),COLUMN())))</formula>
    </cfRule>
  </conditionalFormatting>
  <conditionalFormatting sqref="AX180:BA181">
    <cfRule type="expression" dxfId="1296" priority="1031">
      <formula>INDIRECT(ADDRESS(ROW(),COLUMN()))=TRUNC(INDIRECT(ADDRESS(ROW(),COLUMN())))</formula>
    </cfRule>
  </conditionalFormatting>
  <conditionalFormatting sqref="S181">
    <cfRule type="expression" dxfId="1295" priority="1030">
      <formula>INDIRECT(ADDRESS(ROW(),COLUMN()))=TRUNC(INDIRECT(ADDRESS(ROW(),COLUMN())))</formula>
    </cfRule>
  </conditionalFormatting>
  <conditionalFormatting sqref="S180">
    <cfRule type="expression" dxfId="1294" priority="1029">
      <formula>INDIRECT(ADDRESS(ROW(),COLUMN()))=TRUNC(INDIRECT(ADDRESS(ROW(),COLUMN())))</formula>
    </cfRule>
  </conditionalFormatting>
  <conditionalFormatting sqref="T181:Y181">
    <cfRule type="expression" dxfId="1293" priority="1028">
      <formula>INDIRECT(ADDRESS(ROW(),COLUMN()))=TRUNC(INDIRECT(ADDRESS(ROW(),COLUMN())))</formula>
    </cfRule>
  </conditionalFormatting>
  <conditionalFormatting sqref="T180:Y180">
    <cfRule type="expression" dxfId="1292" priority="1027">
      <formula>INDIRECT(ADDRESS(ROW(),COLUMN()))=TRUNC(INDIRECT(ADDRESS(ROW(),COLUMN())))</formula>
    </cfRule>
  </conditionalFormatting>
  <conditionalFormatting sqref="Z181">
    <cfRule type="expression" dxfId="1291" priority="1026">
      <formula>INDIRECT(ADDRESS(ROW(),COLUMN()))=TRUNC(INDIRECT(ADDRESS(ROW(),COLUMN())))</formula>
    </cfRule>
  </conditionalFormatting>
  <conditionalFormatting sqref="Z180">
    <cfRule type="expression" dxfId="1290" priority="1025">
      <formula>INDIRECT(ADDRESS(ROW(),COLUMN()))=TRUNC(INDIRECT(ADDRESS(ROW(),COLUMN())))</formula>
    </cfRule>
  </conditionalFormatting>
  <conditionalFormatting sqref="AA181:AF181">
    <cfRule type="expression" dxfId="1289" priority="1024">
      <formula>INDIRECT(ADDRESS(ROW(),COLUMN()))=TRUNC(INDIRECT(ADDRESS(ROW(),COLUMN())))</formula>
    </cfRule>
  </conditionalFormatting>
  <conditionalFormatting sqref="AA180:AF180">
    <cfRule type="expression" dxfId="1288" priority="1023">
      <formula>INDIRECT(ADDRESS(ROW(),COLUMN()))=TRUNC(INDIRECT(ADDRESS(ROW(),COLUMN())))</formula>
    </cfRule>
  </conditionalFormatting>
  <conditionalFormatting sqref="AG181">
    <cfRule type="expression" dxfId="1287" priority="1022">
      <formula>INDIRECT(ADDRESS(ROW(),COLUMN()))=TRUNC(INDIRECT(ADDRESS(ROW(),COLUMN())))</formula>
    </cfRule>
  </conditionalFormatting>
  <conditionalFormatting sqref="AG180">
    <cfRule type="expression" dxfId="1286" priority="1021">
      <formula>INDIRECT(ADDRESS(ROW(),COLUMN()))=TRUNC(INDIRECT(ADDRESS(ROW(),COLUMN())))</formula>
    </cfRule>
  </conditionalFormatting>
  <conditionalFormatting sqref="AH181:AM181">
    <cfRule type="expression" dxfId="1285" priority="1020">
      <formula>INDIRECT(ADDRESS(ROW(),COLUMN()))=TRUNC(INDIRECT(ADDRESS(ROW(),COLUMN())))</formula>
    </cfRule>
  </conditionalFormatting>
  <conditionalFormatting sqref="AH180:AM180">
    <cfRule type="expression" dxfId="1284" priority="1019">
      <formula>INDIRECT(ADDRESS(ROW(),COLUMN()))=TRUNC(INDIRECT(ADDRESS(ROW(),COLUMN())))</formula>
    </cfRule>
  </conditionalFormatting>
  <conditionalFormatting sqref="AN181">
    <cfRule type="expression" dxfId="1283" priority="1018">
      <formula>INDIRECT(ADDRESS(ROW(),COLUMN()))=TRUNC(INDIRECT(ADDRESS(ROW(),COLUMN())))</formula>
    </cfRule>
  </conditionalFormatting>
  <conditionalFormatting sqref="AN180">
    <cfRule type="expression" dxfId="1282" priority="1017">
      <formula>INDIRECT(ADDRESS(ROW(),COLUMN()))=TRUNC(INDIRECT(ADDRESS(ROW(),COLUMN())))</formula>
    </cfRule>
  </conditionalFormatting>
  <conditionalFormatting sqref="AO181:AT181">
    <cfRule type="expression" dxfId="1281" priority="1016">
      <formula>INDIRECT(ADDRESS(ROW(),COLUMN()))=TRUNC(INDIRECT(ADDRESS(ROW(),COLUMN())))</formula>
    </cfRule>
  </conditionalFormatting>
  <conditionalFormatting sqref="AO180:AT180">
    <cfRule type="expression" dxfId="1280" priority="1015">
      <formula>INDIRECT(ADDRESS(ROW(),COLUMN()))=TRUNC(INDIRECT(ADDRESS(ROW(),COLUMN())))</formula>
    </cfRule>
  </conditionalFormatting>
  <conditionalFormatting sqref="AU181">
    <cfRule type="expression" dxfId="1279" priority="1014">
      <formula>INDIRECT(ADDRESS(ROW(),COLUMN()))=TRUNC(INDIRECT(ADDRESS(ROW(),COLUMN())))</formula>
    </cfRule>
  </conditionalFormatting>
  <conditionalFormatting sqref="AU180">
    <cfRule type="expression" dxfId="1278" priority="1013">
      <formula>INDIRECT(ADDRESS(ROW(),COLUMN()))=TRUNC(INDIRECT(ADDRESS(ROW(),COLUMN())))</formula>
    </cfRule>
  </conditionalFormatting>
  <conditionalFormatting sqref="AV181:AW181">
    <cfRule type="expression" dxfId="1277" priority="1012">
      <formula>INDIRECT(ADDRESS(ROW(),COLUMN()))=TRUNC(INDIRECT(ADDRESS(ROW(),COLUMN())))</formula>
    </cfRule>
  </conditionalFormatting>
  <conditionalFormatting sqref="AV180:AW180">
    <cfRule type="expression" dxfId="1276" priority="1011">
      <formula>INDIRECT(ADDRESS(ROW(),COLUMN()))=TRUNC(INDIRECT(ADDRESS(ROW(),COLUMN())))</formula>
    </cfRule>
  </conditionalFormatting>
  <conditionalFormatting sqref="AX183:BA184">
    <cfRule type="expression" dxfId="1275" priority="1010">
      <formula>INDIRECT(ADDRESS(ROW(),COLUMN()))=TRUNC(INDIRECT(ADDRESS(ROW(),COLUMN())))</formula>
    </cfRule>
  </conditionalFormatting>
  <conditionalFormatting sqref="S184">
    <cfRule type="expression" dxfId="1274" priority="1009">
      <formula>INDIRECT(ADDRESS(ROW(),COLUMN()))=TRUNC(INDIRECT(ADDRESS(ROW(),COLUMN())))</formula>
    </cfRule>
  </conditionalFormatting>
  <conditionalFormatting sqref="S183">
    <cfRule type="expression" dxfId="1273" priority="1008">
      <formula>INDIRECT(ADDRESS(ROW(),COLUMN()))=TRUNC(INDIRECT(ADDRESS(ROW(),COLUMN())))</formula>
    </cfRule>
  </conditionalFormatting>
  <conditionalFormatting sqref="T184:Y184">
    <cfRule type="expression" dxfId="1272" priority="1007">
      <formula>INDIRECT(ADDRESS(ROW(),COLUMN()))=TRUNC(INDIRECT(ADDRESS(ROW(),COLUMN())))</formula>
    </cfRule>
  </conditionalFormatting>
  <conditionalFormatting sqref="T183:Y183">
    <cfRule type="expression" dxfId="1271" priority="1006">
      <formula>INDIRECT(ADDRESS(ROW(),COLUMN()))=TRUNC(INDIRECT(ADDRESS(ROW(),COLUMN())))</formula>
    </cfRule>
  </conditionalFormatting>
  <conditionalFormatting sqref="Z184">
    <cfRule type="expression" dxfId="1270" priority="1005">
      <formula>INDIRECT(ADDRESS(ROW(),COLUMN()))=TRUNC(INDIRECT(ADDRESS(ROW(),COLUMN())))</formula>
    </cfRule>
  </conditionalFormatting>
  <conditionalFormatting sqref="Z183">
    <cfRule type="expression" dxfId="1269" priority="1004">
      <formula>INDIRECT(ADDRESS(ROW(),COLUMN()))=TRUNC(INDIRECT(ADDRESS(ROW(),COLUMN())))</formula>
    </cfRule>
  </conditionalFormatting>
  <conditionalFormatting sqref="AA184:AF184">
    <cfRule type="expression" dxfId="1268" priority="1003">
      <formula>INDIRECT(ADDRESS(ROW(),COLUMN()))=TRUNC(INDIRECT(ADDRESS(ROW(),COLUMN())))</formula>
    </cfRule>
  </conditionalFormatting>
  <conditionalFormatting sqref="AA183:AF183">
    <cfRule type="expression" dxfId="1267" priority="1002">
      <formula>INDIRECT(ADDRESS(ROW(),COLUMN()))=TRUNC(INDIRECT(ADDRESS(ROW(),COLUMN())))</formula>
    </cfRule>
  </conditionalFormatting>
  <conditionalFormatting sqref="AG184">
    <cfRule type="expression" dxfId="1266" priority="1001">
      <formula>INDIRECT(ADDRESS(ROW(),COLUMN()))=TRUNC(INDIRECT(ADDRESS(ROW(),COLUMN())))</formula>
    </cfRule>
  </conditionalFormatting>
  <conditionalFormatting sqref="AG183">
    <cfRule type="expression" dxfId="1265" priority="1000">
      <formula>INDIRECT(ADDRESS(ROW(),COLUMN()))=TRUNC(INDIRECT(ADDRESS(ROW(),COLUMN())))</formula>
    </cfRule>
  </conditionalFormatting>
  <conditionalFormatting sqref="AH184:AM184">
    <cfRule type="expression" dxfId="1264" priority="999">
      <formula>INDIRECT(ADDRESS(ROW(),COLUMN()))=TRUNC(INDIRECT(ADDRESS(ROW(),COLUMN())))</formula>
    </cfRule>
  </conditionalFormatting>
  <conditionalFormatting sqref="AH183:AM183">
    <cfRule type="expression" dxfId="1263" priority="998">
      <formula>INDIRECT(ADDRESS(ROW(),COLUMN()))=TRUNC(INDIRECT(ADDRESS(ROW(),COLUMN())))</formula>
    </cfRule>
  </conditionalFormatting>
  <conditionalFormatting sqref="AN184">
    <cfRule type="expression" dxfId="1262" priority="997">
      <formula>INDIRECT(ADDRESS(ROW(),COLUMN()))=TRUNC(INDIRECT(ADDRESS(ROW(),COLUMN())))</formula>
    </cfRule>
  </conditionalFormatting>
  <conditionalFormatting sqref="AN183">
    <cfRule type="expression" dxfId="1261" priority="996">
      <formula>INDIRECT(ADDRESS(ROW(),COLUMN()))=TRUNC(INDIRECT(ADDRESS(ROW(),COLUMN())))</formula>
    </cfRule>
  </conditionalFormatting>
  <conditionalFormatting sqref="AO184:AT184">
    <cfRule type="expression" dxfId="1260" priority="995">
      <formula>INDIRECT(ADDRESS(ROW(),COLUMN()))=TRUNC(INDIRECT(ADDRESS(ROW(),COLUMN())))</formula>
    </cfRule>
  </conditionalFormatting>
  <conditionalFormatting sqref="AO183:AT183">
    <cfRule type="expression" dxfId="1259" priority="994">
      <formula>INDIRECT(ADDRESS(ROW(),COLUMN()))=TRUNC(INDIRECT(ADDRESS(ROW(),COLUMN())))</formula>
    </cfRule>
  </conditionalFormatting>
  <conditionalFormatting sqref="AU184">
    <cfRule type="expression" dxfId="1258" priority="993">
      <formula>INDIRECT(ADDRESS(ROW(),COLUMN()))=TRUNC(INDIRECT(ADDRESS(ROW(),COLUMN())))</formula>
    </cfRule>
  </conditionalFormatting>
  <conditionalFormatting sqref="AU183">
    <cfRule type="expression" dxfId="1257" priority="992">
      <formula>INDIRECT(ADDRESS(ROW(),COLUMN()))=TRUNC(INDIRECT(ADDRESS(ROW(),COLUMN())))</formula>
    </cfRule>
  </conditionalFormatting>
  <conditionalFormatting sqref="AV184:AW184">
    <cfRule type="expression" dxfId="1256" priority="991">
      <formula>INDIRECT(ADDRESS(ROW(),COLUMN()))=TRUNC(INDIRECT(ADDRESS(ROW(),COLUMN())))</formula>
    </cfRule>
  </conditionalFormatting>
  <conditionalFormatting sqref="AV183:AW183">
    <cfRule type="expression" dxfId="1255" priority="990">
      <formula>INDIRECT(ADDRESS(ROW(),COLUMN()))=TRUNC(INDIRECT(ADDRESS(ROW(),COLUMN())))</formula>
    </cfRule>
  </conditionalFormatting>
  <conditionalFormatting sqref="AX186:BA187">
    <cfRule type="expression" dxfId="1254" priority="989">
      <formula>INDIRECT(ADDRESS(ROW(),COLUMN()))=TRUNC(INDIRECT(ADDRESS(ROW(),COLUMN())))</formula>
    </cfRule>
  </conditionalFormatting>
  <conditionalFormatting sqref="S187">
    <cfRule type="expression" dxfId="1253" priority="988">
      <formula>INDIRECT(ADDRESS(ROW(),COLUMN()))=TRUNC(INDIRECT(ADDRESS(ROW(),COLUMN())))</formula>
    </cfRule>
  </conditionalFormatting>
  <conditionalFormatting sqref="S186">
    <cfRule type="expression" dxfId="1252" priority="987">
      <formula>INDIRECT(ADDRESS(ROW(),COLUMN()))=TRUNC(INDIRECT(ADDRESS(ROW(),COLUMN())))</formula>
    </cfRule>
  </conditionalFormatting>
  <conditionalFormatting sqref="T187:Y187">
    <cfRule type="expression" dxfId="1251" priority="986">
      <formula>INDIRECT(ADDRESS(ROW(),COLUMN()))=TRUNC(INDIRECT(ADDRESS(ROW(),COLUMN())))</formula>
    </cfRule>
  </conditionalFormatting>
  <conditionalFormatting sqref="T186:Y186">
    <cfRule type="expression" dxfId="1250" priority="985">
      <formula>INDIRECT(ADDRESS(ROW(),COLUMN()))=TRUNC(INDIRECT(ADDRESS(ROW(),COLUMN())))</formula>
    </cfRule>
  </conditionalFormatting>
  <conditionalFormatting sqref="Z187">
    <cfRule type="expression" dxfId="1249" priority="984">
      <formula>INDIRECT(ADDRESS(ROW(),COLUMN()))=TRUNC(INDIRECT(ADDRESS(ROW(),COLUMN())))</formula>
    </cfRule>
  </conditionalFormatting>
  <conditionalFormatting sqref="Z186">
    <cfRule type="expression" dxfId="1248" priority="983">
      <formula>INDIRECT(ADDRESS(ROW(),COLUMN()))=TRUNC(INDIRECT(ADDRESS(ROW(),COLUMN())))</formula>
    </cfRule>
  </conditionalFormatting>
  <conditionalFormatting sqref="AA187:AF187">
    <cfRule type="expression" dxfId="1247" priority="982">
      <formula>INDIRECT(ADDRESS(ROW(),COLUMN()))=TRUNC(INDIRECT(ADDRESS(ROW(),COLUMN())))</formula>
    </cfRule>
  </conditionalFormatting>
  <conditionalFormatting sqref="AA186:AF186">
    <cfRule type="expression" dxfId="1246" priority="981">
      <formula>INDIRECT(ADDRESS(ROW(),COLUMN()))=TRUNC(INDIRECT(ADDRESS(ROW(),COLUMN())))</formula>
    </cfRule>
  </conditionalFormatting>
  <conditionalFormatting sqref="AG187">
    <cfRule type="expression" dxfId="1245" priority="980">
      <formula>INDIRECT(ADDRESS(ROW(),COLUMN()))=TRUNC(INDIRECT(ADDRESS(ROW(),COLUMN())))</formula>
    </cfRule>
  </conditionalFormatting>
  <conditionalFormatting sqref="AG186">
    <cfRule type="expression" dxfId="1244" priority="979">
      <formula>INDIRECT(ADDRESS(ROW(),COLUMN()))=TRUNC(INDIRECT(ADDRESS(ROW(),COLUMN())))</formula>
    </cfRule>
  </conditionalFormatting>
  <conditionalFormatting sqref="AH187:AM187">
    <cfRule type="expression" dxfId="1243" priority="978">
      <formula>INDIRECT(ADDRESS(ROW(),COLUMN()))=TRUNC(INDIRECT(ADDRESS(ROW(),COLUMN())))</formula>
    </cfRule>
  </conditionalFormatting>
  <conditionalFormatting sqref="AH186:AM186">
    <cfRule type="expression" dxfId="1242" priority="977">
      <formula>INDIRECT(ADDRESS(ROW(),COLUMN()))=TRUNC(INDIRECT(ADDRESS(ROW(),COLUMN())))</formula>
    </cfRule>
  </conditionalFormatting>
  <conditionalFormatting sqref="AN187">
    <cfRule type="expression" dxfId="1241" priority="976">
      <formula>INDIRECT(ADDRESS(ROW(),COLUMN()))=TRUNC(INDIRECT(ADDRESS(ROW(),COLUMN())))</formula>
    </cfRule>
  </conditionalFormatting>
  <conditionalFormatting sqref="AN186">
    <cfRule type="expression" dxfId="1240" priority="975">
      <formula>INDIRECT(ADDRESS(ROW(),COLUMN()))=TRUNC(INDIRECT(ADDRESS(ROW(),COLUMN())))</formula>
    </cfRule>
  </conditionalFormatting>
  <conditionalFormatting sqref="AO187:AT187">
    <cfRule type="expression" dxfId="1239" priority="974">
      <formula>INDIRECT(ADDRESS(ROW(),COLUMN()))=TRUNC(INDIRECT(ADDRESS(ROW(),COLUMN())))</formula>
    </cfRule>
  </conditionalFormatting>
  <conditionalFormatting sqref="AO186:AT186">
    <cfRule type="expression" dxfId="1238" priority="973">
      <formula>INDIRECT(ADDRESS(ROW(),COLUMN()))=TRUNC(INDIRECT(ADDRESS(ROW(),COLUMN())))</formula>
    </cfRule>
  </conditionalFormatting>
  <conditionalFormatting sqref="AU187">
    <cfRule type="expression" dxfId="1237" priority="972">
      <formula>INDIRECT(ADDRESS(ROW(),COLUMN()))=TRUNC(INDIRECT(ADDRESS(ROW(),COLUMN())))</formula>
    </cfRule>
  </conditionalFormatting>
  <conditionalFormatting sqref="AU186">
    <cfRule type="expression" dxfId="1236" priority="971">
      <formula>INDIRECT(ADDRESS(ROW(),COLUMN()))=TRUNC(INDIRECT(ADDRESS(ROW(),COLUMN())))</formula>
    </cfRule>
  </conditionalFormatting>
  <conditionalFormatting sqref="AV187:AW187">
    <cfRule type="expression" dxfId="1235" priority="970">
      <formula>INDIRECT(ADDRESS(ROW(),COLUMN()))=TRUNC(INDIRECT(ADDRESS(ROW(),COLUMN())))</formula>
    </cfRule>
  </conditionalFormatting>
  <conditionalFormatting sqref="AV186:AW186">
    <cfRule type="expression" dxfId="1234" priority="969">
      <formula>INDIRECT(ADDRESS(ROW(),COLUMN()))=TRUNC(INDIRECT(ADDRESS(ROW(),COLUMN())))</formula>
    </cfRule>
  </conditionalFormatting>
  <conditionalFormatting sqref="AX189:BA190">
    <cfRule type="expression" dxfId="1233" priority="968">
      <formula>INDIRECT(ADDRESS(ROW(),COLUMN()))=TRUNC(INDIRECT(ADDRESS(ROW(),COLUMN())))</formula>
    </cfRule>
  </conditionalFormatting>
  <conditionalFormatting sqref="S190">
    <cfRule type="expression" dxfId="1232" priority="967">
      <formula>INDIRECT(ADDRESS(ROW(),COLUMN()))=TRUNC(INDIRECT(ADDRESS(ROW(),COLUMN())))</formula>
    </cfRule>
  </conditionalFormatting>
  <conditionalFormatting sqref="S189">
    <cfRule type="expression" dxfId="1231" priority="966">
      <formula>INDIRECT(ADDRESS(ROW(),COLUMN()))=TRUNC(INDIRECT(ADDRESS(ROW(),COLUMN())))</formula>
    </cfRule>
  </conditionalFormatting>
  <conditionalFormatting sqref="T190:Y190">
    <cfRule type="expression" dxfId="1230" priority="965">
      <formula>INDIRECT(ADDRESS(ROW(),COLUMN()))=TRUNC(INDIRECT(ADDRESS(ROW(),COLUMN())))</formula>
    </cfRule>
  </conditionalFormatting>
  <conditionalFormatting sqref="T189:Y189">
    <cfRule type="expression" dxfId="1229" priority="964">
      <formula>INDIRECT(ADDRESS(ROW(),COLUMN()))=TRUNC(INDIRECT(ADDRESS(ROW(),COLUMN())))</formula>
    </cfRule>
  </conditionalFormatting>
  <conditionalFormatting sqref="Z190">
    <cfRule type="expression" dxfId="1228" priority="963">
      <formula>INDIRECT(ADDRESS(ROW(),COLUMN()))=TRUNC(INDIRECT(ADDRESS(ROW(),COLUMN())))</formula>
    </cfRule>
  </conditionalFormatting>
  <conditionalFormatting sqref="Z189">
    <cfRule type="expression" dxfId="1227" priority="962">
      <formula>INDIRECT(ADDRESS(ROW(),COLUMN()))=TRUNC(INDIRECT(ADDRESS(ROW(),COLUMN())))</formula>
    </cfRule>
  </conditionalFormatting>
  <conditionalFormatting sqref="AA190:AF190">
    <cfRule type="expression" dxfId="1226" priority="961">
      <formula>INDIRECT(ADDRESS(ROW(),COLUMN()))=TRUNC(INDIRECT(ADDRESS(ROW(),COLUMN())))</formula>
    </cfRule>
  </conditionalFormatting>
  <conditionalFormatting sqref="AA189:AF189">
    <cfRule type="expression" dxfId="1225" priority="960">
      <formula>INDIRECT(ADDRESS(ROW(),COLUMN()))=TRUNC(INDIRECT(ADDRESS(ROW(),COLUMN())))</formula>
    </cfRule>
  </conditionalFormatting>
  <conditionalFormatting sqref="AG190">
    <cfRule type="expression" dxfId="1224" priority="959">
      <formula>INDIRECT(ADDRESS(ROW(),COLUMN()))=TRUNC(INDIRECT(ADDRESS(ROW(),COLUMN())))</formula>
    </cfRule>
  </conditionalFormatting>
  <conditionalFormatting sqref="AG189">
    <cfRule type="expression" dxfId="1223" priority="958">
      <formula>INDIRECT(ADDRESS(ROW(),COLUMN()))=TRUNC(INDIRECT(ADDRESS(ROW(),COLUMN())))</formula>
    </cfRule>
  </conditionalFormatting>
  <conditionalFormatting sqref="AH190:AM190">
    <cfRule type="expression" dxfId="1222" priority="957">
      <formula>INDIRECT(ADDRESS(ROW(),COLUMN()))=TRUNC(INDIRECT(ADDRESS(ROW(),COLUMN())))</formula>
    </cfRule>
  </conditionalFormatting>
  <conditionalFormatting sqref="AH189:AM189">
    <cfRule type="expression" dxfId="1221" priority="956">
      <formula>INDIRECT(ADDRESS(ROW(),COLUMN()))=TRUNC(INDIRECT(ADDRESS(ROW(),COLUMN())))</formula>
    </cfRule>
  </conditionalFormatting>
  <conditionalFormatting sqref="AN190">
    <cfRule type="expression" dxfId="1220" priority="955">
      <formula>INDIRECT(ADDRESS(ROW(),COLUMN()))=TRUNC(INDIRECT(ADDRESS(ROW(),COLUMN())))</formula>
    </cfRule>
  </conditionalFormatting>
  <conditionalFormatting sqref="AN189">
    <cfRule type="expression" dxfId="1219" priority="954">
      <formula>INDIRECT(ADDRESS(ROW(),COLUMN()))=TRUNC(INDIRECT(ADDRESS(ROW(),COLUMN())))</formula>
    </cfRule>
  </conditionalFormatting>
  <conditionalFormatting sqref="AO190:AT190">
    <cfRule type="expression" dxfId="1218" priority="953">
      <formula>INDIRECT(ADDRESS(ROW(),COLUMN()))=TRUNC(INDIRECT(ADDRESS(ROW(),COLUMN())))</formula>
    </cfRule>
  </conditionalFormatting>
  <conditionalFormatting sqref="AO189:AT189">
    <cfRule type="expression" dxfId="1217" priority="952">
      <formula>INDIRECT(ADDRESS(ROW(),COLUMN()))=TRUNC(INDIRECT(ADDRESS(ROW(),COLUMN())))</formula>
    </cfRule>
  </conditionalFormatting>
  <conditionalFormatting sqref="AU190">
    <cfRule type="expression" dxfId="1216" priority="951">
      <formula>INDIRECT(ADDRESS(ROW(),COLUMN()))=TRUNC(INDIRECT(ADDRESS(ROW(),COLUMN())))</formula>
    </cfRule>
  </conditionalFormatting>
  <conditionalFormatting sqref="AU189">
    <cfRule type="expression" dxfId="1215" priority="950">
      <formula>INDIRECT(ADDRESS(ROW(),COLUMN()))=TRUNC(INDIRECT(ADDRESS(ROW(),COLUMN())))</formula>
    </cfRule>
  </conditionalFormatting>
  <conditionalFormatting sqref="AV190:AW190">
    <cfRule type="expression" dxfId="1214" priority="949">
      <formula>INDIRECT(ADDRESS(ROW(),COLUMN()))=TRUNC(INDIRECT(ADDRESS(ROW(),COLUMN())))</formula>
    </cfRule>
  </conditionalFormatting>
  <conditionalFormatting sqref="AV189:AW189">
    <cfRule type="expression" dxfId="1213" priority="948">
      <formula>INDIRECT(ADDRESS(ROW(),COLUMN()))=TRUNC(INDIRECT(ADDRESS(ROW(),COLUMN())))</formula>
    </cfRule>
  </conditionalFormatting>
  <conditionalFormatting sqref="AX192:BA193">
    <cfRule type="expression" dxfId="1212" priority="947">
      <formula>INDIRECT(ADDRESS(ROW(),COLUMN()))=TRUNC(INDIRECT(ADDRESS(ROW(),COLUMN())))</formula>
    </cfRule>
  </conditionalFormatting>
  <conditionalFormatting sqref="S193">
    <cfRule type="expression" dxfId="1211" priority="946">
      <formula>INDIRECT(ADDRESS(ROW(),COLUMN()))=TRUNC(INDIRECT(ADDRESS(ROW(),COLUMN())))</formula>
    </cfRule>
  </conditionalFormatting>
  <conditionalFormatting sqref="S192">
    <cfRule type="expression" dxfId="1210" priority="945">
      <formula>INDIRECT(ADDRESS(ROW(),COLUMN()))=TRUNC(INDIRECT(ADDRESS(ROW(),COLUMN())))</formula>
    </cfRule>
  </conditionalFormatting>
  <conditionalFormatting sqref="T193:Y193">
    <cfRule type="expression" dxfId="1209" priority="944">
      <formula>INDIRECT(ADDRESS(ROW(),COLUMN()))=TRUNC(INDIRECT(ADDRESS(ROW(),COLUMN())))</formula>
    </cfRule>
  </conditionalFormatting>
  <conditionalFormatting sqref="T192:Y192">
    <cfRule type="expression" dxfId="1208" priority="943">
      <formula>INDIRECT(ADDRESS(ROW(),COLUMN()))=TRUNC(INDIRECT(ADDRESS(ROW(),COLUMN())))</formula>
    </cfRule>
  </conditionalFormatting>
  <conditionalFormatting sqref="Z193">
    <cfRule type="expression" dxfId="1207" priority="942">
      <formula>INDIRECT(ADDRESS(ROW(),COLUMN()))=TRUNC(INDIRECT(ADDRESS(ROW(),COLUMN())))</formula>
    </cfRule>
  </conditionalFormatting>
  <conditionalFormatting sqref="Z192">
    <cfRule type="expression" dxfId="1206" priority="941">
      <formula>INDIRECT(ADDRESS(ROW(),COLUMN()))=TRUNC(INDIRECT(ADDRESS(ROW(),COLUMN())))</formula>
    </cfRule>
  </conditionalFormatting>
  <conditionalFormatting sqref="AA193:AF193">
    <cfRule type="expression" dxfId="1205" priority="940">
      <formula>INDIRECT(ADDRESS(ROW(),COLUMN()))=TRUNC(INDIRECT(ADDRESS(ROW(),COLUMN())))</formula>
    </cfRule>
  </conditionalFormatting>
  <conditionalFormatting sqref="AA192:AF192">
    <cfRule type="expression" dxfId="1204" priority="939">
      <formula>INDIRECT(ADDRESS(ROW(),COLUMN()))=TRUNC(INDIRECT(ADDRESS(ROW(),COLUMN())))</formula>
    </cfRule>
  </conditionalFormatting>
  <conditionalFormatting sqref="AG193">
    <cfRule type="expression" dxfId="1203" priority="938">
      <formula>INDIRECT(ADDRESS(ROW(),COLUMN()))=TRUNC(INDIRECT(ADDRESS(ROW(),COLUMN())))</formula>
    </cfRule>
  </conditionalFormatting>
  <conditionalFormatting sqref="AG192">
    <cfRule type="expression" dxfId="1202" priority="937">
      <formula>INDIRECT(ADDRESS(ROW(),COLUMN()))=TRUNC(INDIRECT(ADDRESS(ROW(),COLUMN())))</formula>
    </cfRule>
  </conditionalFormatting>
  <conditionalFormatting sqref="AH193:AM193">
    <cfRule type="expression" dxfId="1201" priority="936">
      <formula>INDIRECT(ADDRESS(ROW(),COLUMN()))=TRUNC(INDIRECT(ADDRESS(ROW(),COLUMN())))</formula>
    </cfRule>
  </conditionalFormatting>
  <conditionalFormatting sqref="AH192:AM192">
    <cfRule type="expression" dxfId="1200" priority="935">
      <formula>INDIRECT(ADDRESS(ROW(),COLUMN()))=TRUNC(INDIRECT(ADDRESS(ROW(),COLUMN())))</formula>
    </cfRule>
  </conditionalFormatting>
  <conditionalFormatting sqref="AN193">
    <cfRule type="expression" dxfId="1199" priority="934">
      <formula>INDIRECT(ADDRESS(ROW(),COLUMN()))=TRUNC(INDIRECT(ADDRESS(ROW(),COLUMN())))</formula>
    </cfRule>
  </conditionalFormatting>
  <conditionalFormatting sqref="AN192">
    <cfRule type="expression" dxfId="1198" priority="933">
      <formula>INDIRECT(ADDRESS(ROW(),COLUMN()))=TRUNC(INDIRECT(ADDRESS(ROW(),COLUMN())))</formula>
    </cfRule>
  </conditionalFormatting>
  <conditionalFormatting sqref="AO193:AT193">
    <cfRule type="expression" dxfId="1197" priority="932">
      <formula>INDIRECT(ADDRESS(ROW(),COLUMN()))=TRUNC(INDIRECT(ADDRESS(ROW(),COLUMN())))</formula>
    </cfRule>
  </conditionalFormatting>
  <conditionalFormatting sqref="AO192:AT192">
    <cfRule type="expression" dxfId="1196" priority="931">
      <formula>INDIRECT(ADDRESS(ROW(),COLUMN()))=TRUNC(INDIRECT(ADDRESS(ROW(),COLUMN())))</formula>
    </cfRule>
  </conditionalFormatting>
  <conditionalFormatting sqref="AU193">
    <cfRule type="expression" dxfId="1195" priority="930">
      <formula>INDIRECT(ADDRESS(ROW(),COLUMN()))=TRUNC(INDIRECT(ADDRESS(ROW(),COLUMN())))</formula>
    </cfRule>
  </conditionalFormatting>
  <conditionalFormatting sqref="AU192">
    <cfRule type="expression" dxfId="1194" priority="929">
      <formula>INDIRECT(ADDRESS(ROW(),COLUMN()))=TRUNC(INDIRECT(ADDRESS(ROW(),COLUMN())))</formula>
    </cfRule>
  </conditionalFormatting>
  <conditionalFormatting sqref="AV193:AW193">
    <cfRule type="expression" dxfId="1193" priority="928">
      <formula>INDIRECT(ADDRESS(ROW(),COLUMN()))=TRUNC(INDIRECT(ADDRESS(ROW(),COLUMN())))</formula>
    </cfRule>
  </conditionalFormatting>
  <conditionalFormatting sqref="AV192:AW192">
    <cfRule type="expression" dxfId="1192" priority="927">
      <formula>INDIRECT(ADDRESS(ROW(),COLUMN()))=TRUNC(INDIRECT(ADDRESS(ROW(),COLUMN())))</formula>
    </cfRule>
  </conditionalFormatting>
  <conditionalFormatting sqref="AX195:BA196">
    <cfRule type="expression" dxfId="1191" priority="926">
      <formula>INDIRECT(ADDRESS(ROW(),COLUMN()))=TRUNC(INDIRECT(ADDRESS(ROW(),COLUMN())))</formula>
    </cfRule>
  </conditionalFormatting>
  <conditionalFormatting sqref="S196">
    <cfRule type="expression" dxfId="1190" priority="925">
      <formula>INDIRECT(ADDRESS(ROW(),COLUMN()))=TRUNC(INDIRECT(ADDRESS(ROW(),COLUMN())))</formula>
    </cfRule>
  </conditionalFormatting>
  <conditionalFormatting sqref="S195">
    <cfRule type="expression" dxfId="1189" priority="924">
      <formula>INDIRECT(ADDRESS(ROW(),COLUMN()))=TRUNC(INDIRECT(ADDRESS(ROW(),COLUMN())))</formula>
    </cfRule>
  </conditionalFormatting>
  <conditionalFormatting sqref="T196:Y196">
    <cfRule type="expression" dxfId="1188" priority="923">
      <formula>INDIRECT(ADDRESS(ROW(),COLUMN()))=TRUNC(INDIRECT(ADDRESS(ROW(),COLUMN())))</formula>
    </cfRule>
  </conditionalFormatting>
  <conditionalFormatting sqref="T195:Y195">
    <cfRule type="expression" dxfId="1187" priority="922">
      <formula>INDIRECT(ADDRESS(ROW(),COLUMN()))=TRUNC(INDIRECT(ADDRESS(ROW(),COLUMN())))</formula>
    </cfRule>
  </conditionalFormatting>
  <conditionalFormatting sqref="Z196">
    <cfRule type="expression" dxfId="1186" priority="921">
      <formula>INDIRECT(ADDRESS(ROW(),COLUMN()))=TRUNC(INDIRECT(ADDRESS(ROW(),COLUMN())))</formula>
    </cfRule>
  </conditionalFormatting>
  <conditionalFormatting sqref="Z195">
    <cfRule type="expression" dxfId="1185" priority="920">
      <formula>INDIRECT(ADDRESS(ROW(),COLUMN()))=TRUNC(INDIRECT(ADDRESS(ROW(),COLUMN())))</formula>
    </cfRule>
  </conditionalFormatting>
  <conditionalFormatting sqref="AA196:AF196">
    <cfRule type="expression" dxfId="1184" priority="919">
      <formula>INDIRECT(ADDRESS(ROW(),COLUMN()))=TRUNC(INDIRECT(ADDRESS(ROW(),COLUMN())))</formula>
    </cfRule>
  </conditionalFormatting>
  <conditionalFormatting sqref="AA195:AF195">
    <cfRule type="expression" dxfId="1183" priority="918">
      <formula>INDIRECT(ADDRESS(ROW(),COLUMN()))=TRUNC(INDIRECT(ADDRESS(ROW(),COLUMN())))</formula>
    </cfRule>
  </conditionalFormatting>
  <conditionalFormatting sqref="AG196">
    <cfRule type="expression" dxfId="1182" priority="917">
      <formula>INDIRECT(ADDRESS(ROW(),COLUMN()))=TRUNC(INDIRECT(ADDRESS(ROW(),COLUMN())))</formula>
    </cfRule>
  </conditionalFormatting>
  <conditionalFormatting sqref="AG195">
    <cfRule type="expression" dxfId="1181" priority="916">
      <formula>INDIRECT(ADDRESS(ROW(),COLUMN()))=TRUNC(INDIRECT(ADDRESS(ROW(),COLUMN())))</formula>
    </cfRule>
  </conditionalFormatting>
  <conditionalFormatting sqref="AH196:AM196">
    <cfRule type="expression" dxfId="1180" priority="915">
      <formula>INDIRECT(ADDRESS(ROW(),COLUMN()))=TRUNC(INDIRECT(ADDRESS(ROW(),COLUMN())))</formula>
    </cfRule>
  </conditionalFormatting>
  <conditionalFormatting sqref="AH195:AM195">
    <cfRule type="expression" dxfId="1179" priority="914">
      <formula>INDIRECT(ADDRESS(ROW(),COLUMN()))=TRUNC(INDIRECT(ADDRESS(ROW(),COLUMN())))</formula>
    </cfRule>
  </conditionalFormatting>
  <conditionalFormatting sqref="AN196">
    <cfRule type="expression" dxfId="1178" priority="913">
      <formula>INDIRECT(ADDRESS(ROW(),COLUMN()))=TRUNC(INDIRECT(ADDRESS(ROW(),COLUMN())))</formula>
    </cfRule>
  </conditionalFormatting>
  <conditionalFormatting sqref="AN195">
    <cfRule type="expression" dxfId="1177" priority="912">
      <formula>INDIRECT(ADDRESS(ROW(),COLUMN()))=TRUNC(INDIRECT(ADDRESS(ROW(),COLUMN())))</formula>
    </cfRule>
  </conditionalFormatting>
  <conditionalFormatting sqref="AO196:AT196">
    <cfRule type="expression" dxfId="1176" priority="911">
      <formula>INDIRECT(ADDRESS(ROW(),COLUMN()))=TRUNC(INDIRECT(ADDRESS(ROW(),COLUMN())))</formula>
    </cfRule>
  </conditionalFormatting>
  <conditionalFormatting sqref="AO195:AT195">
    <cfRule type="expression" dxfId="1175" priority="910">
      <formula>INDIRECT(ADDRESS(ROW(),COLUMN()))=TRUNC(INDIRECT(ADDRESS(ROW(),COLUMN())))</formula>
    </cfRule>
  </conditionalFormatting>
  <conditionalFormatting sqref="AU196">
    <cfRule type="expression" dxfId="1174" priority="909">
      <formula>INDIRECT(ADDRESS(ROW(),COLUMN()))=TRUNC(INDIRECT(ADDRESS(ROW(),COLUMN())))</formula>
    </cfRule>
  </conditionalFormatting>
  <conditionalFormatting sqref="AU195">
    <cfRule type="expression" dxfId="1173" priority="908">
      <formula>INDIRECT(ADDRESS(ROW(),COLUMN()))=TRUNC(INDIRECT(ADDRESS(ROW(),COLUMN())))</formula>
    </cfRule>
  </conditionalFormatting>
  <conditionalFormatting sqref="AV196:AW196">
    <cfRule type="expression" dxfId="1172" priority="907">
      <formula>INDIRECT(ADDRESS(ROW(),COLUMN()))=TRUNC(INDIRECT(ADDRESS(ROW(),COLUMN())))</formula>
    </cfRule>
  </conditionalFormatting>
  <conditionalFormatting sqref="AV195:AW195">
    <cfRule type="expression" dxfId="1171" priority="906">
      <formula>INDIRECT(ADDRESS(ROW(),COLUMN()))=TRUNC(INDIRECT(ADDRESS(ROW(),COLUMN())))</formula>
    </cfRule>
  </conditionalFormatting>
  <conditionalFormatting sqref="AX198:BA199">
    <cfRule type="expression" dxfId="1170" priority="905">
      <formula>INDIRECT(ADDRESS(ROW(),COLUMN()))=TRUNC(INDIRECT(ADDRESS(ROW(),COLUMN())))</formula>
    </cfRule>
  </conditionalFormatting>
  <conditionalFormatting sqref="S199">
    <cfRule type="expression" dxfId="1169" priority="904">
      <formula>INDIRECT(ADDRESS(ROW(),COLUMN()))=TRUNC(INDIRECT(ADDRESS(ROW(),COLUMN())))</formula>
    </cfRule>
  </conditionalFormatting>
  <conditionalFormatting sqref="S198">
    <cfRule type="expression" dxfId="1168" priority="903">
      <formula>INDIRECT(ADDRESS(ROW(),COLUMN()))=TRUNC(INDIRECT(ADDRESS(ROW(),COLUMN())))</formula>
    </cfRule>
  </conditionalFormatting>
  <conditionalFormatting sqref="T199:Y199">
    <cfRule type="expression" dxfId="1167" priority="902">
      <formula>INDIRECT(ADDRESS(ROW(),COLUMN()))=TRUNC(INDIRECT(ADDRESS(ROW(),COLUMN())))</formula>
    </cfRule>
  </conditionalFormatting>
  <conditionalFormatting sqref="T198:Y198">
    <cfRule type="expression" dxfId="1166" priority="901">
      <formula>INDIRECT(ADDRESS(ROW(),COLUMN()))=TRUNC(INDIRECT(ADDRESS(ROW(),COLUMN())))</formula>
    </cfRule>
  </conditionalFormatting>
  <conditionalFormatting sqref="Z199">
    <cfRule type="expression" dxfId="1165" priority="900">
      <formula>INDIRECT(ADDRESS(ROW(),COLUMN()))=TRUNC(INDIRECT(ADDRESS(ROW(),COLUMN())))</formula>
    </cfRule>
  </conditionalFormatting>
  <conditionalFormatting sqref="Z198">
    <cfRule type="expression" dxfId="1164" priority="899">
      <formula>INDIRECT(ADDRESS(ROW(),COLUMN()))=TRUNC(INDIRECT(ADDRESS(ROW(),COLUMN())))</formula>
    </cfRule>
  </conditionalFormatting>
  <conditionalFormatting sqref="AA199:AF199">
    <cfRule type="expression" dxfId="1163" priority="898">
      <formula>INDIRECT(ADDRESS(ROW(),COLUMN()))=TRUNC(INDIRECT(ADDRESS(ROW(),COLUMN())))</formula>
    </cfRule>
  </conditionalFormatting>
  <conditionalFormatting sqref="AA198:AF198">
    <cfRule type="expression" dxfId="1162" priority="897">
      <formula>INDIRECT(ADDRESS(ROW(),COLUMN()))=TRUNC(INDIRECT(ADDRESS(ROW(),COLUMN())))</formula>
    </cfRule>
  </conditionalFormatting>
  <conditionalFormatting sqref="AG199">
    <cfRule type="expression" dxfId="1161" priority="896">
      <formula>INDIRECT(ADDRESS(ROW(),COLUMN()))=TRUNC(INDIRECT(ADDRESS(ROW(),COLUMN())))</formula>
    </cfRule>
  </conditionalFormatting>
  <conditionalFormatting sqref="AG198">
    <cfRule type="expression" dxfId="1160" priority="895">
      <formula>INDIRECT(ADDRESS(ROW(),COLUMN()))=TRUNC(INDIRECT(ADDRESS(ROW(),COLUMN())))</formula>
    </cfRule>
  </conditionalFormatting>
  <conditionalFormatting sqref="AH199:AM199">
    <cfRule type="expression" dxfId="1159" priority="894">
      <formula>INDIRECT(ADDRESS(ROW(),COLUMN()))=TRUNC(INDIRECT(ADDRESS(ROW(),COLUMN())))</formula>
    </cfRule>
  </conditionalFormatting>
  <conditionalFormatting sqref="AH198:AM198">
    <cfRule type="expression" dxfId="1158" priority="893">
      <formula>INDIRECT(ADDRESS(ROW(),COLUMN()))=TRUNC(INDIRECT(ADDRESS(ROW(),COLUMN())))</formula>
    </cfRule>
  </conditionalFormatting>
  <conditionalFormatting sqref="AN199">
    <cfRule type="expression" dxfId="1157" priority="892">
      <formula>INDIRECT(ADDRESS(ROW(),COLUMN()))=TRUNC(INDIRECT(ADDRESS(ROW(),COLUMN())))</formula>
    </cfRule>
  </conditionalFormatting>
  <conditionalFormatting sqref="AN198">
    <cfRule type="expression" dxfId="1156" priority="891">
      <formula>INDIRECT(ADDRESS(ROW(),COLUMN()))=TRUNC(INDIRECT(ADDRESS(ROW(),COLUMN())))</formula>
    </cfRule>
  </conditionalFormatting>
  <conditionalFormatting sqref="AO199:AT199">
    <cfRule type="expression" dxfId="1155" priority="890">
      <formula>INDIRECT(ADDRESS(ROW(),COLUMN()))=TRUNC(INDIRECT(ADDRESS(ROW(),COLUMN())))</formula>
    </cfRule>
  </conditionalFormatting>
  <conditionalFormatting sqref="AO198:AT198">
    <cfRule type="expression" dxfId="1154" priority="889">
      <formula>INDIRECT(ADDRESS(ROW(),COLUMN()))=TRUNC(INDIRECT(ADDRESS(ROW(),COLUMN())))</formula>
    </cfRule>
  </conditionalFormatting>
  <conditionalFormatting sqref="AU199">
    <cfRule type="expression" dxfId="1153" priority="888">
      <formula>INDIRECT(ADDRESS(ROW(),COLUMN()))=TRUNC(INDIRECT(ADDRESS(ROW(),COLUMN())))</formula>
    </cfRule>
  </conditionalFormatting>
  <conditionalFormatting sqref="AU198">
    <cfRule type="expression" dxfId="1152" priority="887">
      <formula>INDIRECT(ADDRESS(ROW(),COLUMN()))=TRUNC(INDIRECT(ADDRESS(ROW(),COLUMN())))</formula>
    </cfRule>
  </conditionalFormatting>
  <conditionalFormatting sqref="AV199:AW199">
    <cfRule type="expression" dxfId="1151" priority="886">
      <formula>INDIRECT(ADDRESS(ROW(),COLUMN()))=TRUNC(INDIRECT(ADDRESS(ROW(),COLUMN())))</formula>
    </cfRule>
  </conditionalFormatting>
  <conditionalFormatting sqref="AV198:AW198">
    <cfRule type="expression" dxfId="1150" priority="885">
      <formula>INDIRECT(ADDRESS(ROW(),COLUMN()))=TRUNC(INDIRECT(ADDRESS(ROW(),COLUMN())))</formula>
    </cfRule>
  </conditionalFormatting>
  <conditionalFormatting sqref="AX201:BA202">
    <cfRule type="expression" dxfId="1149" priority="884">
      <formula>INDIRECT(ADDRESS(ROW(),COLUMN()))=TRUNC(INDIRECT(ADDRESS(ROW(),COLUMN())))</formula>
    </cfRule>
  </conditionalFormatting>
  <conditionalFormatting sqref="S202">
    <cfRule type="expression" dxfId="1148" priority="883">
      <formula>INDIRECT(ADDRESS(ROW(),COLUMN()))=TRUNC(INDIRECT(ADDRESS(ROW(),COLUMN())))</formula>
    </cfRule>
  </conditionalFormatting>
  <conditionalFormatting sqref="S201">
    <cfRule type="expression" dxfId="1147" priority="882">
      <formula>INDIRECT(ADDRESS(ROW(),COLUMN()))=TRUNC(INDIRECT(ADDRESS(ROW(),COLUMN())))</formula>
    </cfRule>
  </conditionalFormatting>
  <conditionalFormatting sqref="T202:Y202">
    <cfRule type="expression" dxfId="1146" priority="881">
      <formula>INDIRECT(ADDRESS(ROW(),COLUMN()))=TRUNC(INDIRECT(ADDRESS(ROW(),COLUMN())))</formula>
    </cfRule>
  </conditionalFormatting>
  <conditionalFormatting sqref="T201:Y201">
    <cfRule type="expression" dxfId="1145" priority="880">
      <formula>INDIRECT(ADDRESS(ROW(),COLUMN()))=TRUNC(INDIRECT(ADDRESS(ROW(),COLUMN())))</formula>
    </cfRule>
  </conditionalFormatting>
  <conditionalFormatting sqref="Z202">
    <cfRule type="expression" dxfId="1144" priority="879">
      <formula>INDIRECT(ADDRESS(ROW(),COLUMN()))=TRUNC(INDIRECT(ADDRESS(ROW(),COLUMN())))</formula>
    </cfRule>
  </conditionalFormatting>
  <conditionalFormatting sqref="Z201">
    <cfRule type="expression" dxfId="1143" priority="878">
      <formula>INDIRECT(ADDRESS(ROW(),COLUMN()))=TRUNC(INDIRECT(ADDRESS(ROW(),COLUMN())))</formula>
    </cfRule>
  </conditionalFormatting>
  <conditionalFormatting sqref="AA202:AF202">
    <cfRule type="expression" dxfId="1142" priority="877">
      <formula>INDIRECT(ADDRESS(ROW(),COLUMN()))=TRUNC(INDIRECT(ADDRESS(ROW(),COLUMN())))</formula>
    </cfRule>
  </conditionalFormatting>
  <conditionalFormatting sqref="AA201:AF201">
    <cfRule type="expression" dxfId="1141" priority="876">
      <formula>INDIRECT(ADDRESS(ROW(),COLUMN()))=TRUNC(INDIRECT(ADDRESS(ROW(),COLUMN())))</formula>
    </cfRule>
  </conditionalFormatting>
  <conditionalFormatting sqref="AG202">
    <cfRule type="expression" dxfId="1140" priority="875">
      <formula>INDIRECT(ADDRESS(ROW(),COLUMN()))=TRUNC(INDIRECT(ADDRESS(ROW(),COLUMN())))</formula>
    </cfRule>
  </conditionalFormatting>
  <conditionalFormatting sqref="AG201">
    <cfRule type="expression" dxfId="1139" priority="874">
      <formula>INDIRECT(ADDRESS(ROW(),COLUMN()))=TRUNC(INDIRECT(ADDRESS(ROW(),COLUMN())))</formula>
    </cfRule>
  </conditionalFormatting>
  <conditionalFormatting sqref="AH202:AM202">
    <cfRule type="expression" dxfId="1138" priority="873">
      <formula>INDIRECT(ADDRESS(ROW(),COLUMN()))=TRUNC(INDIRECT(ADDRESS(ROW(),COLUMN())))</formula>
    </cfRule>
  </conditionalFormatting>
  <conditionalFormatting sqref="AH201:AM201">
    <cfRule type="expression" dxfId="1137" priority="872">
      <formula>INDIRECT(ADDRESS(ROW(),COLUMN()))=TRUNC(INDIRECT(ADDRESS(ROW(),COLUMN())))</formula>
    </cfRule>
  </conditionalFormatting>
  <conditionalFormatting sqref="AN202">
    <cfRule type="expression" dxfId="1136" priority="871">
      <formula>INDIRECT(ADDRESS(ROW(),COLUMN()))=TRUNC(INDIRECT(ADDRESS(ROW(),COLUMN())))</formula>
    </cfRule>
  </conditionalFormatting>
  <conditionalFormatting sqref="AN201">
    <cfRule type="expression" dxfId="1135" priority="870">
      <formula>INDIRECT(ADDRESS(ROW(),COLUMN()))=TRUNC(INDIRECT(ADDRESS(ROW(),COLUMN())))</formula>
    </cfRule>
  </conditionalFormatting>
  <conditionalFormatting sqref="AO202:AT202">
    <cfRule type="expression" dxfId="1134" priority="869">
      <formula>INDIRECT(ADDRESS(ROW(),COLUMN()))=TRUNC(INDIRECT(ADDRESS(ROW(),COLUMN())))</formula>
    </cfRule>
  </conditionalFormatting>
  <conditionalFormatting sqref="AO201:AT201">
    <cfRule type="expression" dxfId="1133" priority="868">
      <formula>INDIRECT(ADDRESS(ROW(),COLUMN()))=TRUNC(INDIRECT(ADDRESS(ROW(),COLUMN())))</formula>
    </cfRule>
  </conditionalFormatting>
  <conditionalFormatting sqref="AU202">
    <cfRule type="expression" dxfId="1132" priority="867">
      <formula>INDIRECT(ADDRESS(ROW(),COLUMN()))=TRUNC(INDIRECT(ADDRESS(ROW(),COLUMN())))</formula>
    </cfRule>
  </conditionalFormatting>
  <conditionalFormatting sqref="AU201">
    <cfRule type="expression" dxfId="1131" priority="866">
      <formula>INDIRECT(ADDRESS(ROW(),COLUMN()))=TRUNC(INDIRECT(ADDRESS(ROW(),COLUMN())))</formula>
    </cfRule>
  </conditionalFormatting>
  <conditionalFormatting sqref="AV202:AW202">
    <cfRule type="expression" dxfId="1130" priority="865">
      <formula>INDIRECT(ADDRESS(ROW(),COLUMN()))=TRUNC(INDIRECT(ADDRESS(ROW(),COLUMN())))</formula>
    </cfRule>
  </conditionalFormatting>
  <conditionalFormatting sqref="AV201:AW201">
    <cfRule type="expression" dxfId="1129" priority="864">
      <formula>INDIRECT(ADDRESS(ROW(),COLUMN()))=TRUNC(INDIRECT(ADDRESS(ROW(),COLUMN())))</formula>
    </cfRule>
  </conditionalFormatting>
  <conditionalFormatting sqref="AX204:BA205">
    <cfRule type="expression" dxfId="1128" priority="863">
      <formula>INDIRECT(ADDRESS(ROW(),COLUMN()))=TRUNC(INDIRECT(ADDRESS(ROW(),COLUMN())))</formula>
    </cfRule>
  </conditionalFormatting>
  <conditionalFormatting sqref="S205">
    <cfRule type="expression" dxfId="1127" priority="862">
      <formula>INDIRECT(ADDRESS(ROW(),COLUMN()))=TRUNC(INDIRECT(ADDRESS(ROW(),COLUMN())))</formula>
    </cfRule>
  </conditionalFormatting>
  <conditionalFormatting sqref="S204">
    <cfRule type="expression" dxfId="1126" priority="861">
      <formula>INDIRECT(ADDRESS(ROW(),COLUMN()))=TRUNC(INDIRECT(ADDRESS(ROW(),COLUMN())))</formula>
    </cfRule>
  </conditionalFormatting>
  <conditionalFormatting sqref="T205:Y205">
    <cfRule type="expression" dxfId="1125" priority="860">
      <formula>INDIRECT(ADDRESS(ROW(),COLUMN()))=TRUNC(INDIRECT(ADDRESS(ROW(),COLUMN())))</formula>
    </cfRule>
  </conditionalFormatting>
  <conditionalFormatting sqref="T204:Y204">
    <cfRule type="expression" dxfId="1124" priority="859">
      <formula>INDIRECT(ADDRESS(ROW(),COLUMN()))=TRUNC(INDIRECT(ADDRESS(ROW(),COLUMN())))</formula>
    </cfRule>
  </conditionalFormatting>
  <conditionalFormatting sqref="Z205">
    <cfRule type="expression" dxfId="1123" priority="858">
      <formula>INDIRECT(ADDRESS(ROW(),COLUMN()))=TRUNC(INDIRECT(ADDRESS(ROW(),COLUMN())))</formula>
    </cfRule>
  </conditionalFormatting>
  <conditionalFormatting sqref="Z204">
    <cfRule type="expression" dxfId="1122" priority="857">
      <formula>INDIRECT(ADDRESS(ROW(),COLUMN()))=TRUNC(INDIRECT(ADDRESS(ROW(),COLUMN())))</formula>
    </cfRule>
  </conditionalFormatting>
  <conditionalFormatting sqref="AA205:AF205">
    <cfRule type="expression" dxfId="1121" priority="856">
      <formula>INDIRECT(ADDRESS(ROW(),COLUMN()))=TRUNC(INDIRECT(ADDRESS(ROW(),COLUMN())))</formula>
    </cfRule>
  </conditionalFormatting>
  <conditionalFormatting sqref="AA204:AF204">
    <cfRule type="expression" dxfId="1120" priority="855">
      <formula>INDIRECT(ADDRESS(ROW(),COLUMN()))=TRUNC(INDIRECT(ADDRESS(ROW(),COLUMN())))</formula>
    </cfRule>
  </conditionalFormatting>
  <conditionalFormatting sqref="AG205">
    <cfRule type="expression" dxfId="1119" priority="854">
      <formula>INDIRECT(ADDRESS(ROW(),COLUMN()))=TRUNC(INDIRECT(ADDRESS(ROW(),COLUMN())))</formula>
    </cfRule>
  </conditionalFormatting>
  <conditionalFormatting sqref="AG204">
    <cfRule type="expression" dxfId="1118" priority="853">
      <formula>INDIRECT(ADDRESS(ROW(),COLUMN()))=TRUNC(INDIRECT(ADDRESS(ROW(),COLUMN())))</formula>
    </cfRule>
  </conditionalFormatting>
  <conditionalFormatting sqref="AH205:AM205">
    <cfRule type="expression" dxfId="1117" priority="852">
      <formula>INDIRECT(ADDRESS(ROW(),COLUMN()))=TRUNC(INDIRECT(ADDRESS(ROW(),COLUMN())))</formula>
    </cfRule>
  </conditionalFormatting>
  <conditionalFormatting sqref="AH204:AM204">
    <cfRule type="expression" dxfId="1116" priority="851">
      <formula>INDIRECT(ADDRESS(ROW(),COLUMN()))=TRUNC(INDIRECT(ADDRESS(ROW(),COLUMN())))</formula>
    </cfRule>
  </conditionalFormatting>
  <conditionalFormatting sqref="AN205">
    <cfRule type="expression" dxfId="1115" priority="850">
      <formula>INDIRECT(ADDRESS(ROW(),COLUMN()))=TRUNC(INDIRECT(ADDRESS(ROW(),COLUMN())))</formula>
    </cfRule>
  </conditionalFormatting>
  <conditionalFormatting sqref="AN204">
    <cfRule type="expression" dxfId="1114" priority="849">
      <formula>INDIRECT(ADDRESS(ROW(),COLUMN()))=TRUNC(INDIRECT(ADDRESS(ROW(),COLUMN())))</formula>
    </cfRule>
  </conditionalFormatting>
  <conditionalFormatting sqref="AO205:AT205">
    <cfRule type="expression" dxfId="1113" priority="848">
      <formula>INDIRECT(ADDRESS(ROW(),COLUMN()))=TRUNC(INDIRECT(ADDRESS(ROW(),COLUMN())))</formula>
    </cfRule>
  </conditionalFormatting>
  <conditionalFormatting sqref="AO204:AT204">
    <cfRule type="expression" dxfId="1112" priority="847">
      <formula>INDIRECT(ADDRESS(ROW(),COLUMN()))=TRUNC(INDIRECT(ADDRESS(ROW(),COLUMN())))</formula>
    </cfRule>
  </conditionalFormatting>
  <conditionalFormatting sqref="AU205">
    <cfRule type="expression" dxfId="1111" priority="846">
      <formula>INDIRECT(ADDRESS(ROW(),COLUMN()))=TRUNC(INDIRECT(ADDRESS(ROW(),COLUMN())))</formula>
    </cfRule>
  </conditionalFormatting>
  <conditionalFormatting sqref="AU204">
    <cfRule type="expression" dxfId="1110" priority="845">
      <formula>INDIRECT(ADDRESS(ROW(),COLUMN()))=TRUNC(INDIRECT(ADDRESS(ROW(),COLUMN())))</formula>
    </cfRule>
  </conditionalFormatting>
  <conditionalFormatting sqref="AV205:AW205">
    <cfRule type="expression" dxfId="1109" priority="844">
      <formula>INDIRECT(ADDRESS(ROW(),COLUMN()))=TRUNC(INDIRECT(ADDRESS(ROW(),COLUMN())))</formula>
    </cfRule>
  </conditionalFormatting>
  <conditionalFormatting sqref="AV204:AW204">
    <cfRule type="expression" dxfId="1108" priority="843">
      <formula>INDIRECT(ADDRESS(ROW(),COLUMN()))=TRUNC(INDIRECT(ADDRESS(ROW(),COLUMN())))</formula>
    </cfRule>
  </conditionalFormatting>
  <conditionalFormatting sqref="AX207:BA208">
    <cfRule type="expression" dxfId="1107" priority="842">
      <formula>INDIRECT(ADDRESS(ROW(),COLUMN()))=TRUNC(INDIRECT(ADDRESS(ROW(),COLUMN())))</formula>
    </cfRule>
  </conditionalFormatting>
  <conditionalFormatting sqref="S208">
    <cfRule type="expression" dxfId="1106" priority="841">
      <formula>INDIRECT(ADDRESS(ROW(),COLUMN()))=TRUNC(INDIRECT(ADDRESS(ROW(),COLUMN())))</formula>
    </cfRule>
  </conditionalFormatting>
  <conditionalFormatting sqref="S207">
    <cfRule type="expression" dxfId="1105" priority="840">
      <formula>INDIRECT(ADDRESS(ROW(),COLUMN()))=TRUNC(INDIRECT(ADDRESS(ROW(),COLUMN())))</formula>
    </cfRule>
  </conditionalFormatting>
  <conditionalFormatting sqref="T208:Y208">
    <cfRule type="expression" dxfId="1104" priority="839">
      <formula>INDIRECT(ADDRESS(ROW(),COLUMN()))=TRUNC(INDIRECT(ADDRESS(ROW(),COLUMN())))</formula>
    </cfRule>
  </conditionalFormatting>
  <conditionalFormatting sqref="T207:Y207">
    <cfRule type="expression" dxfId="1103" priority="838">
      <formula>INDIRECT(ADDRESS(ROW(),COLUMN()))=TRUNC(INDIRECT(ADDRESS(ROW(),COLUMN())))</formula>
    </cfRule>
  </conditionalFormatting>
  <conditionalFormatting sqref="Z208">
    <cfRule type="expression" dxfId="1102" priority="837">
      <formula>INDIRECT(ADDRESS(ROW(),COLUMN()))=TRUNC(INDIRECT(ADDRESS(ROW(),COLUMN())))</formula>
    </cfRule>
  </conditionalFormatting>
  <conditionalFormatting sqref="Z207">
    <cfRule type="expression" dxfId="1101" priority="836">
      <formula>INDIRECT(ADDRESS(ROW(),COLUMN()))=TRUNC(INDIRECT(ADDRESS(ROW(),COLUMN())))</formula>
    </cfRule>
  </conditionalFormatting>
  <conditionalFormatting sqref="AA208:AF208">
    <cfRule type="expression" dxfId="1100" priority="835">
      <formula>INDIRECT(ADDRESS(ROW(),COLUMN()))=TRUNC(INDIRECT(ADDRESS(ROW(),COLUMN())))</formula>
    </cfRule>
  </conditionalFormatting>
  <conditionalFormatting sqref="AA207:AF207">
    <cfRule type="expression" dxfId="1099" priority="834">
      <formula>INDIRECT(ADDRESS(ROW(),COLUMN()))=TRUNC(INDIRECT(ADDRESS(ROW(),COLUMN())))</formula>
    </cfRule>
  </conditionalFormatting>
  <conditionalFormatting sqref="AG208">
    <cfRule type="expression" dxfId="1098" priority="833">
      <formula>INDIRECT(ADDRESS(ROW(),COLUMN()))=TRUNC(INDIRECT(ADDRESS(ROW(),COLUMN())))</formula>
    </cfRule>
  </conditionalFormatting>
  <conditionalFormatting sqref="AG207">
    <cfRule type="expression" dxfId="1097" priority="832">
      <formula>INDIRECT(ADDRESS(ROW(),COLUMN()))=TRUNC(INDIRECT(ADDRESS(ROW(),COLUMN())))</formula>
    </cfRule>
  </conditionalFormatting>
  <conditionalFormatting sqref="AH208:AM208">
    <cfRule type="expression" dxfId="1096" priority="831">
      <formula>INDIRECT(ADDRESS(ROW(),COLUMN()))=TRUNC(INDIRECT(ADDRESS(ROW(),COLUMN())))</formula>
    </cfRule>
  </conditionalFormatting>
  <conditionalFormatting sqref="AH207:AM207">
    <cfRule type="expression" dxfId="1095" priority="830">
      <formula>INDIRECT(ADDRESS(ROW(),COLUMN()))=TRUNC(INDIRECT(ADDRESS(ROW(),COLUMN())))</formula>
    </cfRule>
  </conditionalFormatting>
  <conditionalFormatting sqref="AN208">
    <cfRule type="expression" dxfId="1094" priority="829">
      <formula>INDIRECT(ADDRESS(ROW(),COLUMN()))=TRUNC(INDIRECT(ADDRESS(ROW(),COLUMN())))</formula>
    </cfRule>
  </conditionalFormatting>
  <conditionalFormatting sqref="AN207">
    <cfRule type="expression" dxfId="1093" priority="828">
      <formula>INDIRECT(ADDRESS(ROW(),COLUMN()))=TRUNC(INDIRECT(ADDRESS(ROW(),COLUMN())))</formula>
    </cfRule>
  </conditionalFormatting>
  <conditionalFormatting sqref="AO208:AT208">
    <cfRule type="expression" dxfId="1092" priority="827">
      <formula>INDIRECT(ADDRESS(ROW(),COLUMN()))=TRUNC(INDIRECT(ADDRESS(ROW(),COLUMN())))</formula>
    </cfRule>
  </conditionalFormatting>
  <conditionalFormatting sqref="AO207:AT207">
    <cfRule type="expression" dxfId="1091" priority="826">
      <formula>INDIRECT(ADDRESS(ROW(),COLUMN()))=TRUNC(INDIRECT(ADDRESS(ROW(),COLUMN())))</formula>
    </cfRule>
  </conditionalFormatting>
  <conditionalFormatting sqref="AU208">
    <cfRule type="expression" dxfId="1090" priority="825">
      <formula>INDIRECT(ADDRESS(ROW(),COLUMN()))=TRUNC(INDIRECT(ADDRESS(ROW(),COLUMN())))</formula>
    </cfRule>
  </conditionalFormatting>
  <conditionalFormatting sqref="AU207">
    <cfRule type="expression" dxfId="1089" priority="824">
      <formula>INDIRECT(ADDRESS(ROW(),COLUMN()))=TRUNC(INDIRECT(ADDRESS(ROW(),COLUMN())))</formula>
    </cfRule>
  </conditionalFormatting>
  <conditionalFormatting sqref="AV208:AW208">
    <cfRule type="expression" dxfId="1088" priority="823">
      <formula>INDIRECT(ADDRESS(ROW(),COLUMN()))=TRUNC(INDIRECT(ADDRESS(ROW(),COLUMN())))</formula>
    </cfRule>
  </conditionalFormatting>
  <conditionalFormatting sqref="AV207:AW207">
    <cfRule type="expression" dxfId="1087" priority="822">
      <formula>INDIRECT(ADDRESS(ROW(),COLUMN()))=TRUNC(INDIRECT(ADDRESS(ROW(),COLUMN())))</formula>
    </cfRule>
  </conditionalFormatting>
  <conditionalFormatting sqref="AX210:BA211">
    <cfRule type="expression" dxfId="1086" priority="821">
      <formula>INDIRECT(ADDRESS(ROW(),COLUMN()))=TRUNC(INDIRECT(ADDRESS(ROW(),COLUMN())))</formula>
    </cfRule>
  </conditionalFormatting>
  <conditionalFormatting sqref="S211">
    <cfRule type="expression" dxfId="1085" priority="820">
      <formula>INDIRECT(ADDRESS(ROW(),COLUMN()))=TRUNC(INDIRECT(ADDRESS(ROW(),COLUMN())))</formula>
    </cfRule>
  </conditionalFormatting>
  <conditionalFormatting sqref="S210">
    <cfRule type="expression" dxfId="1084" priority="819">
      <formula>INDIRECT(ADDRESS(ROW(),COLUMN()))=TRUNC(INDIRECT(ADDRESS(ROW(),COLUMN())))</formula>
    </cfRule>
  </conditionalFormatting>
  <conditionalFormatting sqref="T211:Y211">
    <cfRule type="expression" dxfId="1083" priority="818">
      <formula>INDIRECT(ADDRESS(ROW(),COLUMN()))=TRUNC(INDIRECT(ADDRESS(ROW(),COLUMN())))</formula>
    </cfRule>
  </conditionalFormatting>
  <conditionalFormatting sqref="T210:Y210">
    <cfRule type="expression" dxfId="1082" priority="817">
      <formula>INDIRECT(ADDRESS(ROW(),COLUMN()))=TRUNC(INDIRECT(ADDRESS(ROW(),COLUMN())))</formula>
    </cfRule>
  </conditionalFormatting>
  <conditionalFormatting sqref="Z211">
    <cfRule type="expression" dxfId="1081" priority="816">
      <formula>INDIRECT(ADDRESS(ROW(),COLUMN()))=TRUNC(INDIRECT(ADDRESS(ROW(),COLUMN())))</formula>
    </cfRule>
  </conditionalFormatting>
  <conditionalFormatting sqref="Z210">
    <cfRule type="expression" dxfId="1080" priority="815">
      <formula>INDIRECT(ADDRESS(ROW(),COLUMN()))=TRUNC(INDIRECT(ADDRESS(ROW(),COLUMN())))</formula>
    </cfRule>
  </conditionalFormatting>
  <conditionalFormatting sqref="AA211:AF211">
    <cfRule type="expression" dxfId="1079" priority="814">
      <formula>INDIRECT(ADDRESS(ROW(),COLUMN()))=TRUNC(INDIRECT(ADDRESS(ROW(),COLUMN())))</formula>
    </cfRule>
  </conditionalFormatting>
  <conditionalFormatting sqref="AA210:AF210">
    <cfRule type="expression" dxfId="1078" priority="813">
      <formula>INDIRECT(ADDRESS(ROW(),COLUMN()))=TRUNC(INDIRECT(ADDRESS(ROW(),COLUMN())))</formula>
    </cfRule>
  </conditionalFormatting>
  <conditionalFormatting sqref="AG211">
    <cfRule type="expression" dxfId="1077" priority="812">
      <formula>INDIRECT(ADDRESS(ROW(),COLUMN()))=TRUNC(INDIRECT(ADDRESS(ROW(),COLUMN())))</formula>
    </cfRule>
  </conditionalFormatting>
  <conditionalFormatting sqref="AG210">
    <cfRule type="expression" dxfId="1076" priority="811">
      <formula>INDIRECT(ADDRESS(ROW(),COLUMN()))=TRUNC(INDIRECT(ADDRESS(ROW(),COLUMN())))</formula>
    </cfRule>
  </conditionalFormatting>
  <conditionalFormatting sqref="AH211:AM211">
    <cfRule type="expression" dxfId="1075" priority="810">
      <formula>INDIRECT(ADDRESS(ROW(),COLUMN()))=TRUNC(INDIRECT(ADDRESS(ROW(),COLUMN())))</formula>
    </cfRule>
  </conditionalFormatting>
  <conditionalFormatting sqref="AH210:AM210">
    <cfRule type="expression" dxfId="1074" priority="809">
      <formula>INDIRECT(ADDRESS(ROW(),COLUMN()))=TRUNC(INDIRECT(ADDRESS(ROW(),COLUMN())))</formula>
    </cfRule>
  </conditionalFormatting>
  <conditionalFormatting sqref="AN211">
    <cfRule type="expression" dxfId="1073" priority="808">
      <formula>INDIRECT(ADDRESS(ROW(),COLUMN()))=TRUNC(INDIRECT(ADDRESS(ROW(),COLUMN())))</formula>
    </cfRule>
  </conditionalFormatting>
  <conditionalFormatting sqref="AN210">
    <cfRule type="expression" dxfId="1072" priority="807">
      <formula>INDIRECT(ADDRESS(ROW(),COLUMN()))=TRUNC(INDIRECT(ADDRESS(ROW(),COLUMN())))</formula>
    </cfRule>
  </conditionalFormatting>
  <conditionalFormatting sqref="AO211:AT211">
    <cfRule type="expression" dxfId="1071" priority="806">
      <formula>INDIRECT(ADDRESS(ROW(),COLUMN()))=TRUNC(INDIRECT(ADDRESS(ROW(),COLUMN())))</formula>
    </cfRule>
  </conditionalFormatting>
  <conditionalFormatting sqref="AO210:AT210">
    <cfRule type="expression" dxfId="1070" priority="805">
      <formula>INDIRECT(ADDRESS(ROW(),COLUMN()))=TRUNC(INDIRECT(ADDRESS(ROW(),COLUMN())))</formula>
    </cfRule>
  </conditionalFormatting>
  <conditionalFormatting sqref="AU211">
    <cfRule type="expression" dxfId="1069" priority="804">
      <formula>INDIRECT(ADDRESS(ROW(),COLUMN()))=TRUNC(INDIRECT(ADDRESS(ROW(),COLUMN())))</formula>
    </cfRule>
  </conditionalFormatting>
  <conditionalFormatting sqref="AU210">
    <cfRule type="expression" dxfId="1068" priority="803">
      <formula>INDIRECT(ADDRESS(ROW(),COLUMN()))=TRUNC(INDIRECT(ADDRESS(ROW(),COLUMN())))</formula>
    </cfRule>
  </conditionalFormatting>
  <conditionalFormatting sqref="AV211:AW211">
    <cfRule type="expression" dxfId="1067" priority="802">
      <formula>INDIRECT(ADDRESS(ROW(),COLUMN()))=TRUNC(INDIRECT(ADDRESS(ROW(),COLUMN())))</formula>
    </cfRule>
  </conditionalFormatting>
  <conditionalFormatting sqref="AV210:AW210">
    <cfRule type="expression" dxfId="1066" priority="801">
      <formula>INDIRECT(ADDRESS(ROW(),COLUMN()))=TRUNC(INDIRECT(ADDRESS(ROW(),COLUMN())))</formula>
    </cfRule>
  </conditionalFormatting>
  <conditionalFormatting sqref="AX213:BA214">
    <cfRule type="expression" dxfId="1065" priority="800">
      <formula>INDIRECT(ADDRESS(ROW(),COLUMN()))=TRUNC(INDIRECT(ADDRESS(ROW(),COLUMN())))</formula>
    </cfRule>
  </conditionalFormatting>
  <conditionalFormatting sqref="S214">
    <cfRule type="expression" dxfId="1064" priority="799">
      <formula>INDIRECT(ADDRESS(ROW(),COLUMN()))=TRUNC(INDIRECT(ADDRESS(ROW(),COLUMN())))</formula>
    </cfRule>
  </conditionalFormatting>
  <conditionalFormatting sqref="S213">
    <cfRule type="expression" dxfId="1063" priority="798">
      <formula>INDIRECT(ADDRESS(ROW(),COLUMN()))=TRUNC(INDIRECT(ADDRESS(ROW(),COLUMN())))</formula>
    </cfRule>
  </conditionalFormatting>
  <conditionalFormatting sqref="T214:Y214">
    <cfRule type="expression" dxfId="1062" priority="797">
      <formula>INDIRECT(ADDRESS(ROW(),COLUMN()))=TRUNC(INDIRECT(ADDRESS(ROW(),COLUMN())))</formula>
    </cfRule>
  </conditionalFormatting>
  <conditionalFormatting sqref="T213:Y213">
    <cfRule type="expression" dxfId="1061" priority="796">
      <formula>INDIRECT(ADDRESS(ROW(),COLUMN()))=TRUNC(INDIRECT(ADDRESS(ROW(),COLUMN())))</formula>
    </cfRule>
  </conditionalFormatting>
  <conditionalFormatting sqref="Z214">
    <cfRule type="expression" dxfId="1060" priority="795">
      <formula>INDIRECT(ADDRESS(ROW(),COLUMN()))=TRUNC(INDIRECT(ADDRESS(ROW(),COLUMN())))</formula>
    </cfRule>
  </conditionalFormatting>
  <conditionalFormatting sqref="Z213">
    <cfRule type="expression" dxfId="1059" priority="794">
      <formula>INDIRECT(ADDRESS(ROW(),COLUMN()))=TRUNC(INDIRECT(ADDRESS(ROW(),COLUMN())))</formula>
    </cfRule>
  </conditionalFormatting>
  <conditionalFormatting sqref="AA214:AF214">
    <cfRule type="expression" dxfId="1058" priority="793">
      <formula>INDIRECT(ADDRESS(ROW(),COLUMN()))=TRUNC(INDIRECT(ADDRESS(ROW(),COLUMN())))</formula>
    </cfRule>
  </conditionalFormatting>
  <conditionalFormatting sqref="AA213:AF213">
    <cfRule type="expression" dxfId="1057" priority="792">
      <formula>INDIRECT(ADDRESS(ROW(),COLUMN()))=TRUNC(INDIRECT(ADDRESS(ROW(),COLUMN())))</formula>
    </cfRule>
  </conditionalFormatting>
  <conditionalFormatting sqref="AG214">
    <cfRule type="expression" dxfId="1056" priority="791">
      <formula>INDIRECT(ADDRESS(ROW(),COLUMN()))=TRUNC(INDIRECT(ADDRESS(ROW(),COLUMN())))</formula>
    </cfRule>
  </conditionalFormatting>
  <conditionalFormatting sqref="AG213">
    <cfRule type="expression" dxfId="1055" priority="790">
      <formula>INDIRECT(ADDRESS(ROW(),COLUMN()))=TRUNC(INDIRECT(ADDRESS(ROW(),COLUMN())))</formula>
    </cfRule>
  </conditionalFormatting>
  <conditionalFormatting sqref="AH214:AM214">
    <cfRule type="expression" dxfId="1054" priority="789">
      <formula>INDIRECT(ADDRESS(ROW(),COLUMN()))=TRUNC(INDIRECT(ADDRESS(ROW(),COLUMN())))</formula>
    </cfRule>
  </conditionalFormatting>
  <conditionalFormatting sqref="AH213:AM213">
    <cfRule type="expression" dxfId="1053" priority="788">
      <formula>INDIRECT(ADDRESS(ROW(),COLUMN()))=TRUNC(INDIRECT(ADDRESS(ROW(),COLUMN())))</formula>
    </cfRule>
  </conditionalFormatting>
  <conditionalFormatting sqref="AN214">
    <cfRule type="expression" dxfId="1052" priority="787">
      <formula>INDIRECT(ADDRESS(ROW(),COLUMN()))=TRUNC(INDIRECT(ADDRESS(ROW(),COLUMN())))</formula>
    </cfRule>
  </conditionalFormatting>
  <conditionalFormatting sqref="AN213">
    <cfRule type="expression" dxfId="1051" priority="786">
      <formula>INDIRECT(ADDRESS(ROW(),COLUMN()))=TRUNC(INDIRECT(ADDRESS(ROW(),COLUMN())))</formula>
    </cfRule>
  </conditionalFormatting>
  <conditionalFormatting sqref="AO214:AT214">
    <cfRule type="expression" dxfId="1050" priority="785">
      <formula>INDIRECT(ADDRESS(ROW(),COLUMN()))=TRUNC(INDIRECT(ADDRESS(ROW(),COLUMN())))</formula>
    </cfRule>
  </conditionalFormatting>
  <conditionalFormatting sqref="AO213:AT213">
    <cfRule type="expression" dxfId="1049" priority="784">
      <formula>INDIRECT(ADDRESS(ROW(),COLUMN()))=TRUNC(INDIRECT(ADDRESS(ROW(),COLUMN())))</formula>
    </cfRule>
  </conditionalFormatting>
  <conditionalFormatting sqref="AU214">
    <cfRule type="expression" dxfId="1048" priority="783">
      <formula>INDIRECT(ADDRESS(ROW(),COLUMN()))=TRUNC(INDIRECT(ADDRESS(ROW(),COLUMN())))</formula>
    </cfRule>
  </conditionalFormatting>
  <conditionalFormatting sqref="AU213">
    <cfRule type="expression" dxfId="1047" priority="782">
      <formula>INDIRECT(ADDRESS(ROW(),COLUMN()))=TRUNC(INDIRECT(ADDRESS(ROW(),COLUMN())))</formula>
    </cfRule>
  </conditionalFormatting>
  <conditionalFormatting sqref="AV214:AW214">
    <cfRule type="expression" dxfId="1046" priority="781">
      <formula>INDIRECT(ADDRESS(ROW(),COLUMN()))=TRUNC(INDIRECT(ADDRESS(ROW(),COLUMN())))</formula>
    </cfRule>
  </conditionalFormatting>
  <conditionalFormatting sqref="AV213:AW213">
    <cfRule type="expression" dxfId="1045" priority="780">
      <formula>INDIRECT(ADDRESS(ROW(),COLUMN()))=TRUNC(INDIRECT(ADDRESS(ROW(),COLUMN())))</formula>
    </cfRule>
  </conditionalFormatting>
  <conditionalFormatting sqref="AX216:BA217">
    <cfRule type="expression" dxfId="1044" priority="779">
      <formula>INDIRECT(ADDRESS(ROW(),COLUMN()))=TRUNC(INDIRECT(ADDRESS(ROW(),COLUMN())))</formula>
    </cfRule>
  </conditionalFormatting>
  <conditionalFormatting sqref="S217">
    <cfRule type="expression" dxfId="1043" priority="778">
      <formula>INDIRECT(ADDRESS(ROW(),COLUMN()))=TRUNC(INDIRECT(ADDRESS(ROW(),COLUMN())))</formula>
    </cfRule>
  </conditionalFormatting>
  <conditionalFormatting sqref="S216">
    <cfRule type="expression" dxfId="1042" priority="777">
      <formula>INDIRECT(ADDRESS(ROW(),COLUMN()))=TRUNC(INDIRECT(ADDRESS(ROW(),COLUMN())))</formula>
    </cfRule>
  </conditionalFormatting>
  <conditionalFormatting sqref="T217:Y217">
    <cfRule type="expression" dxfId="1041" priority="776">
      <formula>INDIRECT(ADDRESS(ROW(),COLUMN()))=TRUNC(INDIRECT(ADDRESS(ROW(),COLUMN())))</formula>
    </cfRule>
  </conditionalFormatting>
  <conditionalFormatting sqref="T216:Y216">
    <cfRule type="expression" dxfId="1040" priority="775">
      <formula>INDIRECT(ADDRESS(ROW(),COLUMN()))=TRUNC(INDIRECT(ADDRESS(ROW(),COLUMN())))</formula>
    </cfRule>
  </conditionalFormatting>
  <conditionalFormatting sqref="Z217">
    <cfRule type="expression" dxfId="1039" priority="774">
      <formula>INDIRECT(ADDRESS(ROW(),COLUMN()))=TRUNC(INDIRECT(ADDRESS(ROW(),COLUMN())))</formula>
    </cfRule>
  </conditionalFormatting>
  <conditionalFormatting sqref="Z216">
    <cfRule type="expression" dxfId="1038" priority="773">
      <formula>INDIRECT(ADDRESS(ROW(),COLUMN()))=TRUNC(INDIRECT(ADDRESS(ROW(),COLUMN())))</formula>
    </cfRule>
  </conditionalFormatting>
  <conditionalFormatting sqref="AA217:AF217">
    <cfRule type="expression" dxfId="1037" priority="772">
      <formula>INDIRECT(ADDRESS(ROW(),COLUMN()))=TRUNC(INDIRECT(ADDRESS(ROW(),COLUMN())))</formula>
    </cfRule>
  </conditionalFormatting>
  <conditionalFormatting sqref="AA216:AF216">
    <cfRule type="expression" dxfId="1036" priority="771">
      <formula>INDIRECT(ADDRESS(ROW(),COLUMN()))=TRUNC(INDIRECT(ADDRESS(ROW(),COLUMN())))</formula>
    </cfRule>
  </conditionalFormatting>
  <conditionalFormatting sqref="AG217">
    <cfRule type="expression" dxfId="1035" priority="770">
      <formula>INDIRECT(ADDRESS(ROW(),COLUMN()))=TRUNC(INDIRECT(ADDRESS(ROW(),COLUMN())))</formula>
    </cfRule>
  </conditionalFormatting>
  <conditionalFormatting sqref="AG216">
    <cfRule type="expression" dxfId="1034" priority="769">
      <formula>INDIRECT(ADDRESS(ROW(),COLUMN()))=TRUNC(INDIRECT(ADDRESS(ROW(),COLUMN())))</formula>
    </cfRule>
  </conditionalFormatting>
  <conditionalFormatting sqref="AH217:AM217">
    <cfRule type="expression" dxfId="1033" priority="768">
      <formula>INDIRECT(ADDRESS(ROW(),COLUMN()))=TRUNC(INDIRECT(ADDRESS(ROW(),COLUMN())))</formula>
    </cfRule>
  </conditionalFormatting>
  <conditionalFormatting sqref="AH216:AM216">
    <cfRule type="expression" dxfId="1032" priority="767">
      <formula>INDIRECT(ADDRESS(ROW(),COLUMN()))=TRUNC(INDIRECT(ADDRESS(ROW(),COLUMN())))</formula>
    </cfRule>
  </conditionalFormatting>
  <conditionalFormatting sqref="AN217">
    <cfRule type="expression" dxfId="1031" priority="766">
      <formula>INDIRECT(ADDRESS(ROW(),COLUMN()))=TRUNC(INDIRECT(ADDRESS(ROW(),COLUMN())))</formula>
    </cfRule>
  </conditionalFormatting>
  <conditionalFormatting sqref="AN216">
    <cfRule type="expression" dxfId="1030" priority="765">
      <formula>INDIRECT(ADDRESS(ROW(),COLUMN()))=TRUNC(INDIRECT(ADDRESS(ROW(),COLUMN())))</formula>
    </cfRule>
  </conditionalFormatting>
  <conditionalFormatting sqref="AO217:AT217">
    <cfRule type="expression" dxfId="1029" priority="764">
      <formula>INDIRECT(ADDRESS(ROW(),COLUMN()))=TRUNC(INDIRECT(ADDRESS(ROW(),COLUMN())))</formula>
    </cfRule>
  </conditionalFormatting>
  <conditionalFormatting sqref="AO216:AT216">
    <cfRule type="expression" dxfId="1028" priority="763">
      <formula>INDIRECT(ADDRESS(ROW(),COLUMN()))=TRUNC(INDIRECT(ADDRESS(ROW(),COLUMN())))</formula>
    </cfRule>
  </conditionalFormatting>
  <conditionalFormatting sqref="AU217">
    <cfRule type="expression" dxfId="1027" priority="762">
      <formula>INDIRECT(ADDRESS(ROW(),COLUMN()))=TRUNC(INDIRECT(ADDRESS(ROW(),COLUMN())))</formula>
    </cfRule>
  </conditionalFormatting>
  <conditionalFormatting sqref="AU216">
    <cfRule type="expression" dxfId="1026" priority="761">
      <formula>INDIRECT(ADDRESS(ROW(),COLUMN()))=TRUNC(INDIRECT(ADDRESS(ROW(),COLUMN())))</formula>
    </cfRule>
  </conditionalFormatting>
  <conditionalFormatting sqref="AV217:AW217">
    <cfRule type="expression" dxfId="1025" priority="760">
      <formula>INDIRECT(ADDRESS(ROW(),COLUMN()))=TRUNC(INDIRECT(ADDRESS(ROW(),COLUMN())))</formula>
    </cfRule>
  </conditionalFormatting>
  <conditionalFormatting sqref="AV216:AW216">
    <cfRule type="expression" dxfId="1024" priority="759">
      <formula>INDIRECT(ADDRESS(ROW(),COLUMN()))=TRUNC(INDIRECT(ADDRESS(ROW(),COLUMN())))</formula>
    </cfRule>
  </conditionalFormatting>
  <conditionalFormatting sqref="AX219:BA220">
    <cfRule type="expression" dxfId="1023" priority="758">
      <formula>INDIRECT(ADDRESS(ROW(),COLUMN()))=TRUNC(INDIRECT(ADDRESS(ROW(),COLUMN())))</formula>
    </cfRule>
  </conditionalFormatting>
  <conditionalFormatting sqref="S220">
    <cfRule type="expression" dxfId="1022" priority="757">
      <formula>INDIRECT(ADDRESS(ROW(),COLUMN()))=TRUNC(INDIRECT(ADDRESS(ROW(),COLUMN())))</formula>
    </cfRule>
  </conditionalFormatting>
  <conditionalFormatting sqref="S219">
    <cfRule type="expression" dxfId="1021" priority="756">
      <formula>INDIRECT(ADDRESS(ROW(),COLUMN()))=TRUNC(INDIRECT(ADDRESS(ROW(),COLUMN())))</formula>
    </cfRule>
  </conditionalFormatting>
  <conditionalFormatting sqref="T220:Y220">
    <cfRule type="expression" dxfId="1020" priority="755">
      <formula>INDIRECT(ADDRESS(ROW(),COLUMN()))=TRUNC(INDIRECT(ADDRESS(ROW(),COLUMN())))</formula>
    </cfRule>
  </conditionalFormatting>
  <conditionalFormatting sqref="T219:Y219">
    <cfRule type="expression" dxfId="1019" priority="754">
      <formula>INDIRECT(ADDRESS(ROW(),COLUMN()))=TRUNC(INDIRECT(ADDRESS(ROW(),COLUMN())))</formula>
    </cfRule>
  </conditionalFormatting>
  <conditionalFormatting sqref="Z220">
    <cfRule type="expression" dxfId="1018" priority="753">
      <formula>INDIRECT(ADDRESS(ROW(),COLUMN()))=TRUNC(INDIRECT(ADDRESS(ROW(),COLUMN())))</formula>
    </cfRule>
  </conditionalFormatting>
  <conditionalFormatting sqref="Z219">
    <cfRule type="expression" dxfId="1017" priority="752">
      <formula>INDIRECT(ADDRESS(ROW(),COLUMN()))=TRUNC(INDIRECT(ADDRESS(ROW(),COLUMN())))</formula>
    </cfRule>
  </conditionalFormatting>
  <conditionalFormatting sqref="AA220:AF220">
    <cfRule type="expression" dxfId="1016" priority="751">
      <formula>INDIRECT(ADDRESS(ROW(),COLUMN()))=TRUNC(INDIRECT(ADDRESS(ROW(),COLUMN())))</formula>
    </cfRule>
  </conditionalFormatting>
  <conditionalFormatting sqref="AA219:AF219">
    <cfRule type="expression" dxfId="1015" priority="750">
      <formula>INDIRECT(ADDRESS(ROW(),COLUMN()))=TRUNC(INDIRECT(ADDRESS(ROW(),COLUMN())))</formula>
    </cfRule>
  </conditionalFormatting>
  <conditionalFormatting sqref="AG220">
    <cfRule type="expression" dxfId="1014" priority="749">
      <formula>INDIRECT(ADDRESS(ROW(),COLUMN()))=TRUNC(INDIRECT(ADDRESS(ROW(),COLUMN())))</formula>
    </cfRule>
  </conditionalFormatting>
  <conditionalFormatting sqref="AG219">
    <cfRule type="expression" dxfId="1013" priority="748">
      <formula>INDIRECT(ADDRESS(ROW(),COLUMN()))=TRUNC(INDIRECT(ADDRESS(ROW(),COLUMN())))</formula>
    </cfRule>
  </conditionalFormatting>
  <conditionalFormatting sqref="AH220:AM220">
    <cfRule type="expression" dxfId="1012" priority="747">
      <formula>INDIRECT(ADDRESS(ROW(),COLUMN()))=TRUNC(INDIRECT(ADDRESS(ROW(),COLUMN())))</formula>
    </cfRule>
  </conditionalFormatting>
  <conditionalFormatting sqref="AH219:AM219">
    <cfRule type="expression" dxfId="1011" priority="746">
      <formula>INDIRECT(ADDRESS(ROW(),COLUMN()))=TRUNC(INDIRECT(ADDRESS(ROW(),COLUMN())))</formula>
    </cfRule>
  </conditionalFormatting>
  <conditionalFormatting sqref="AN220">
    <cfRule type="expression" dxfId="1010" priority="745">
      <formula>INDIRECT(ADDRESS(ROW(),COLUMN()))=TRUNC(INDIRECT(ADDRESS(ROW(),COLUMN())))</formula>
    </cfRule>
  </conditionalFormatting>
  <conditionalFormatting sqref="AN219">
    <cfRule type="expression" dxfId="1009" priority="744">
      <formula>INDIRECT(ADDRESS(ROW(),COLUMN()))=TRUNC(INDIRECT(ADDRESS(ROW(),COLUMN())))</formula>
    </cfRule>
  </conditionalFormatting>
  <conditionalFormatting sqref="AO220:AT220">
    <cfRule type="expression" dxfId="1008" priority="743">
      <formula>INDIRECT(ADDRESS(ROW(),COLUMN()))=TRUNC(INDIRECT(ADDRESS(ROW(),COLUMN())))</formula>
    </cfRule>
  </conditionalFormatting>
  <conditionalFormatting sqref="AO219:AT219">
    <cfRule type="expression" dxfId="1007" priority="742">
      <formula>INDIRECT(ADDRESS(ROW(),COLUMN()))=TRUNC(INDIRECT(ADDRESS(ROW(),COLUMN())))</formula>
    </cfRule>
  </conditionalFormatting>
  <conditionalFormatting sqref="AU220">
    <cfRule type="expression" dxfId="1006" priority="741">
      <formula>INDIRECT(ADDRESS(ROW(),COLUMN()))=TRUNC(INDIRECT(ADDRESS(ROW(),COLUMN())))</formula>
    </cfRule>
  </conditionalFormatting>
  <conditionalFormatting sqref="AU219">
    <cfRule type="expression" dxfId="1005" priority="740">
      <formula>INDIRECT(ADDRESS(ROW(),COLUMN()))=TRUNC(INDIRECT(ADDRESS(ROW(),COLUMN())))</formula>
    </cfRule>
  </conditionalFormatting>
  <conditionalFormatting sqref="AV220:AW220">
    <cfRule type="expression" dxfId="1004" priority="739">
      <formula>INDIRECT(ADDRESS(ROW(),COLUMN()))=TRUNC(INDIRECT(ADDRESS(ROW(),COLUMN())))</formula>
    </cfRule>
  </conditionalFormatting>
  <conditionalFormatting sqref="AV219:AW219">
    <cfRule type="expression" dxfId="1003" priority="738">
      <formula>INDIRECT(ADDRESS(ROW(),COLUMN()))=TRUNC(INDIRECT(ADDRESS(ROW(),COLUMN())))</formula>
    </cfRule>
  </conditionalFormatting>
  <conditionalFormatting sqref="AX222:BA223">
    <cfRule type="expression" dxfId="1002" priority="737">
      <formula>INDIRECT(ADDRESS(ROW(),COLUMN()))=TRUNC(INDIRECT(ADDRESS(ROW(),COLUMN())))</formula>
    </cfRule>
  </conditionalFormatting>
  <conditionalFormatting sqref="S223">
    <cfRule type="expression" dxfId="1001" priority="736">
      <formula>INDIRECT(ADDRESS(ROW(),COLUMN()))=TRUNC(INDIRECT(ADDRESS(ROW(),COLUMN())))</formula>
    </cfRule>
  </conditionalFormatting>
  <conditionalFormatting sqref="S222">
    <cfRule type="expression" dxfId="1000" priority="735">
      <formula>INDIRECT(ADDRESS(ROW(),COLUMN()))=TRUNC(INDIRECT(ADDRESS(ROW(),COLUMN())))</formula>
    </cfRule>
  </conditionalFormatting>
  <conditionalFormatting sqref="T223:Y223">
    <cfRule type="expression" dxfId="999" priority="734">
      <formula>INDIRECT(ADDRESS(ROW(),COLUMN()))=TRUNC(INDIRECT(ADDRESS(ROW(),COLUMN())))</formula>
    </cfRule>
  </conditionalFormatting>
  <conditionalFormatting sqref="T222:Y222">
    <cfRule type="expression" dxfId="998" priority="733">
      <formula>INDIRECT(ADDRESS(ROW(),COLUMN()))=TRUNC(INDIRECT(ADDRESS(ROW(),COLUMN())))</formula>
    </cfRule>
  </conditionalFormatting>
  <conditionalFormatting sqref="Z223">
    <cfRule type="expression" dxfId="997" priority="732">
      <formula>INDIRECT(ADDRESS(ROW(),COLUMN()))=TRUNC(INDIRECT(ADDRESS(ROW(),COLUMN())))</formula>
    </cfRule>
  </conditionalFormatting>
  <conditionalFormatting sqref="Z222">
    <cfRule type="expression" dxfId="996" priority="731">
      <formula>INDIRECT(ADDRESS(ROW(),COLUMN()))=TRUNC(INDIRECT(ADDRESS(ROW(),COLUMN())))</formula>
    </cfRule>
  </conditionalFormatting>
  <conditionalFormatting sqref="AA223:AF223">
    <cfRule type="expression" dxfId="995" priority="730">
      <formula>INDIRECT(ADDRESS(ROW(),COLUMN()))=TRUNC(INDIRECT(ADDRESS(ROW(),COLUMN())))</formula>
    </cfRule>
  </conditionalFormatting>
  <conditionalFormatting sqref="AA222:AF222">
    <cfRule type="expression" dxfId="994" priority="729">
      <formula>INDIRECT(ADDRESS(ROW(),COLUMN()))=TRUNC(INDIRECT(ADDRESS(ROW(),COLUMN())))</formula>
    </cfRule>
  </conditionalFormatting>
  <conditionalFormatting sqref="AG223">
    <cfRule type="expression" dxfId="993" priority="728">
      <formula>INDIRECT(ADDRESS(ROW(),COLUMN()))=TRUNC(INDIRECT(ADDRESS(ROW(),COLUMN())))</formula>
    </cfRule>
  </conditionalFormatting>
  <conditionalFormatting sqref="AG222">
    <cfRule type="expression" dxfId="992" priority="727">
      <formula>INDIRECT(ADDRESS(ROW(),COLUMN()))=TRUNC(INDIRECT(ADDRESS(ROW(),COLUMN())))</formula>
    </cfRule>
  </conditionalFormatting>
  <conditionalFormatting sqref="AH223:AM223">
    <cfRule type="expression" dxfId="991" priority="726">
      <formula>INDIRECT(ADDRESS(ROW(),COLUMN()))=TRUNC(INDIRECT(ADDRESS(ROW(),COLUMN())))</formula>
    </cfRule>
  </conditionalFormatting>
  <conditionalFormatting sqref="AH222:AM222">
    <cfRule type="expression" dxfId="990" priority="725">
      <formula>INDIRECT(ADDRESS(ROW(),COLUMN()))=TRUNC(INDIRECT(ADDRESS(ROW(),COLUMN())))</formula>
    </cfRule>
  </conditionalFormatting>
  <conditionalFormatting sqref="AN223">
    <cfRule type="expression" dxfId="989" priority="724">
      <formula>INDIRECT(ADDRESS(ROW(),COLUMN()))=TRUNC(INDIRECT(ADDRESS(ROW(),COLUMN())))</formula>
    </cfRule>
  </conditionalFormatting>
  <conditionalFormatting sqref="AN222">
    <cfRule type="expression" dxfId="988" priority="723">
      <formula>INDIRECT(ADDRESS(ROW(),COLUMN()))=TRUNC(INDIRECT(ADDRESS(ROW(),COLUMN())))</formula>
    </cfRule>
  </conditionalFormatting>
  <conditionalFormatting sqref="AO223:AT223">
    <cfRule type="expression" dxfId="987" priority="722">
      <formula>INDIRECT(ADDRESS(ROW(),COLUMN()))=TRUNC(INDIRECT(ADDRESS(ROW(),COLUMN())))</formula>
    </cfRule>
  </conditionalFormatting>
  <conditionalFormatting sqref="AO222:AT222">
    <cfRule type="expression" dxfId="986" priority="721">
      <formula>INDIRECT(ADDRESS(ROW(),COLUMN()))=TRUNC(INDIRECT(ADDRESS(ROW(),COLUMN())))</formula>
    </cfRule>
  </conditionalFormatting>
  <conditionalFormatting sqref="AU223">
    <cfRule type="expression" dxfId="985" priority="720">
      <formula>INDIRECT(ADDRESS(ROW(),COLUMN()))=TRUNC(INDIRECT(ADDRESS(ROW(),COLUMN())))</formula>
    </cfRule>
  </conditionalFormatting>
  <conditionalFormatting sqref="AU222">
    <cfRule type="expression" dxfId="984" priority="719">
      <formula>INDIRECT(ADDRESS(ROW(),COLUMN()))=TRUNC(INDIRECT(ADDRESS(ROW(),COLUMN())))</formula>
    </cfRule>
  </conditionalFormatting>
  <conditionalFormatting sqref="AV223:AW223">
    <cfRule type="expression" dxfId="983" priority="718">
      <formula>INDIRECT(ADDRESS(ROW(),COLUMN()))=TRUNC(INDIRECT(ADDRESS(ROW(),COLUMN())))</formula>
    </cfRule>
  </conditionalFormatting>
  <conditionalFormatting sqref="AV222:AW222">
    <cfRule type="expression" dxfId="982" priority="717">
      <formula>INDIRECT(ADDRESS(ROW(),COLUMN()))=TRUNC(INDIRECT(ADDRESS(ROW(),COLUMN())))</formula>
    </cfRule>
  </conditionalFormatting>
  <conditionalFormatting sqref="AX225:BA226">
    <cfRule type="expression" dxfId="981" priority="716">
      <formula>INDIRECT(ADDRESS(ROW(),COLUMN()))=TRUNC(INDIRECT(ADDRESS(ROW(),COLUMN())))</formula>
    </cfRule>
  </conditionalFormatting>
  <conditionalFormatting sqref="S226">
    <cfRule type="expression" dxfId="980" priority="715">
      <formula>INDIRECT(ADDRESS(ROW(),COLUMN()))=TRUNC(INDIRECT(ADDRESS(ROW(),COLUMN())))</formula>
    </cfRule>
  </conditionalFormatting>
  <conditionalFormatting sqref="S225">
    <cfRule type="expression" dxfId="979" priority="714">
      <formula>INDIRECT(ADDRESS(ROW(),COLUMN()))=TRUNC(INDIRECT(ADDRESS(ROW(),COLUMN())))</formula>
    </cfRule>
  </conditionalFormatting>
  <conditionalFormatting sqref="T226:Y226">
    <cfRule type="expression" dxfId="978" priority="713">
      <formula>INDIRECT(ADDRESS(ROW(),COLUMN()))=TRUNC(INDIRECT(ADDRESS(ROW(),COLUMN())))</formula>
    </cfRule>
  </conditionalFormatting>
  <conditionalFormatting sqref="T225:Y225">
    <cfRule type="expression" dxfId="977" priority="712">
      <formula>INDIRECT(ADDRESS(ROW(),COLUMN()))=TRUNC(INDIRECT(ADDRESS(ROW(),COLUMN())))</formula>
    </cfRule>
  </conditionalFormatting>
  <conditionalFormatting sqref="Z226">
    <cfRule type="expression" dxfId="976" priority="711">
      <formula>INDIRECT(ADDRESS(ROW(),COLUMN()))=TRUNC(INDIRECT(ADDRESS(ROW(),COLUMN())))</formula>
    </cfRule>
  </conditionalFormatting>
  <conditionalFormatting sqref="Z225">
    <cfRule type="expression" dxfId="975" priority="710">
      <formula>INDIRECT(ADDRESS(ROW(),COLUMN()))=TRUNC(INDIRECT(ADDRESS(ROW(),COLUMN())))</formula>
    </cfRule>
  </conditionalFormatting>
  <conditionalFormatting sqref="AA226:AF226">
    <cfRule type="expression" dxfId="974" priority="709">
      <formula>INDIRECT(ADDRESS(ROW(),COLUMN()))=TRUNC(INDIRECT(ADDRESS(ROW(),COLUMN())))</formula>
    </cfRule>
  </conditionalFormatting>
  <conditionalFormatting sqref="AA225:AF225">
    <cfRule type="expression" dxfId="973" priority="708">
      <formula>INDIRECT(ADDRESS(ROW(),COLUMN()))=TRUNC(INDIRECT(ADDRESS(ROW(),COLUMN())))</formula>
    </cfRule>
  </conditionalFormatting>
  <conditionalFormatting sqref="AG226">
    <cfRule type="expression" dxfId="972" priority="707">
      <formula>INDIRECT(ADDRESS(ROW(),COLUMN()))=TRUNC(INDIRECT(ADDRESS(ROW(),COLUMN())))</formula>
    </cfRule>
  </conditionalFormatting>
  <conditionalFormatting sqref="AG225">
    <cfRule type="expression" dxfId="971" priority="706">
      <formula>INDIRECT(ADDRESS(ROW(),COLUMN()))=TRUNC(INDIRECT(ADDRESS(ROW(),COLUMN())))</formula>
    </cfRule>
  </conditionalFormatting>
  <conditionalFormatting sqref="AH226:AM226">
    <cfRule type="expression" dxfId="970" priority="705">
      <formula>INDIRECT(ADDRESS(ROW(),COLUMN()))=TRUNC(INDIRECT(ADDRESS(ROW(),COLUMN())))</formula>
    </cfRule>
  </conditionalFormatting>
  <conditionalFormatting sqref="AH225:AM225">
    <cfRule type="expression" dxfId="969" priority="704">
      <formula>INDIRECT(ADDRESS(ROW(),COLUMN()))=TRUNC(INDIRECT(ADDRESS(ROW(),COLUMN())))</formula>
    </cfRule>
  </conditionalFormatting>
  <conditionalFormatting sqref="AN226">
    <cfRule type="expression" dxfId="968" priority="703">
      <formula>INDIRECT(ADDRESS(ROW(),COLUMN()))=TRUNC(INDIRECT(ADDRESS(ROW(),COLUMN())))</formula>
    </cfRule>
  </conditionalFormatting>
  <conditionalFormatting sqref="AN225">
    <cfRule type="expression" dxfId="967" priority="702">
      <formula>INDIRECT(ADDRESS(ROW(),COLUMN()))=TRUNC(INDIRECT(ADDRESS(ROW(),COLUMN())))</formula>
    </cfRule>
  </conditionalFormatting>
  <conditionalFormatting sqref="AO226:AT226">
    <cfRule type="expression" dxfId="966" priority="701">
      <formula>INDIRECT(ADDRESS(ROW(),COLUMN()))=TRUNC(INDIRECT(ADDRESS(ROW(),COLUMN())))</formula>
    </cfRule>
  </conditionalFormatting>
  <conditionalFormatting sqref="AO225:AT225">
    <cfRule type="expression" dxfId="965" priority="700">
      <formula>INDIRECT(ADDRESS(ROW(),COLUMN()))=TRUNC(INDIRECT(ADDRESS(ROW(),COLUMN())))</formula>
    </cfRule>
  </conditionalFormatting>
  <conditionalFormatting sqref="AU226">
    <cfRule type="expression" dxfId="964" priority="699">
      <formula>INDIRECT(ADDRESS(ROW(),COLUMN()))=TRUNC(INDIRECT(ADDRESS(ROW(),COLUMN())))</formula>
    </cfRule>
  </conditionalFormatting>
  <conditionalFormatting sqref="AU225">
    <cfRule type="expression" dxfId="963" priority="698">
      <formula>INDIRECT(ADDRESS(ROW(),COLUMN()))=TRUNC(INDIRECT(ADDRESS(ROW(),COLUMN())))</formula>
    </cfRule>
  </conditionalFormatting>
  <conditionalFormatting sqref="AV226:AW226">
    <cfRule type="expression" dxfId="962" priority="697">
      <formula>INDIRECT(ADDRESS(ROW(),COLUMN()))=TRUNC(INDIRECT(ADDRESS(ROW(),COLUMN())))</formula>
    </cfRule>
  </conditionalFormatting>
  <conditionalFormatting sqref="AV225:AW225">
    <cfRule type="expression" dxfId="961" priority="696">
      <formula>INDIRECT(ADDRESS(ROW(),COLUMN()))=TRUNC(INDIRECT(ADDRESS(ROW(),COLUMN())))</formula>
    </cfRule>
  </conditionalFormatting>
  <conditionalFormatting sqref="AX228:BA229">
    <cfRule type="expression" dxfId="960" priority="695">
      <formula>INDIRECT(ADDRESS(ROW(),COLUMN()))=TRUNC(INDIRECT(ADDRESS(ROW(),COLUMN())))</formula>
    </cfRule>
  </conditionalFormatting>
  <conditionalFormatting sqref="S229">
    <cfRule type="expression" dxfId="959" priority="694">
      <formula>INDIRECT(ADDRESS(ROW(),COLUMN()))=TRUNC(INDIRECT(ADDRESS(ROW(),COLUMN())))</formula>
    </cfRule>
  </conditionalFormatting>
  <conditionalFormatting sqref="S228">
    <cfRule type="expression" dxfId="958" priority="693">
      <formula>INDIRECT(ADDRESS(ROW(),COLUMN()))=TRUNC(INDIRECT(ADDRESS(ROW(),COLUMN())))</formula>
    </cfRule>
  </conditionalFormatting>
  <conditionalFormatting sqref="T229:Y229">
    <cfRule type="expression" dxfId="957" priority="692">
      <formula>INDIRECT(ADDRESS(ROW(),COLUMN()))=TRUNC(INDIRECT(ADDRESS(ROW(),COLUMN())))</formula>
    </cfRule>
  </conditionalFormatting>
  <conditionalFormatting sqref="T228:Y228">
    <cfRule type="expression" dxfId="956" priority="691">
      <formula>INDIRECT(ADDRESS(ROW(),COLUMN()))=TRUNC(INDIRECT(ADDRESS(ROW(),COLUMN())))</formula>
    </cfRule>
  </conditionalFormatting>
  <conditionalFormatting sqref="Z229">
    <cfRule type="expression" dxfId="955" priority="690">
      <formula>INDIRECT(ADDRESS(ROW(),COLUMN()))=TRUNC(INDIRECT(ADDRESS(ROW(),COLUMN())))</formula>
    </cfRule>
  </conditionalFormatting>
  <conditionalFormatting sqref="Z228">
    <cfRule type="expression" dxfId="954" priority="689">
      <formula>INDIRECT(ADDRESS(ROW(),COLUMN()))=TRUNC(INDIRECT(ADDRESS(ROW(),COLUMN())))</formula>
    </cfRule>
  </conditionalFormatting>
  <conditionalFormatting sqref="AA229:AF229">
    <cfRule type="expression" dxfId="953" priority="688">
      <formula>INDIRECT(ADDRESS(ROW(),COLUMN()))=TRUNC(INDIRECT(ADDRESS(ROW(),COLUMN())))</formula>
    </cfRule>
  </conditionalFormatting>
  <conditionalFormatting sqref="AA228:AF228">
    <cfRule type="expression" dxfId="952" priority="687">
      <formula>INDIRECT(ADDRESS(ROW(),COLUMN()))=TRUNC(INDIRECT(ADDRESS(ROW(),COLUMN())))</formula>
    </cfRule>
  </conditionalFormatting>
  <conditionalFormatting sqref="AG229">
    <cfRule type="expression" dxfId="951" priority="686">
      <formula>INDIRECT(ADDRESS(ROW(),COLUMN()))=TRUNC(INDIRECT(ADDRESS(ROW(),COLUMN())))</formula>
    </cfRule>
  </conditionalFormatting>
  <conditionalFormatting sqref="AG228">
    <cfRule type="expression" dxfId="950" priority="685">
      <formula>INDIRECT(ADDRESS(ROW(),COLUMN()))=TRUNC(INDIRECT(ADDRESS(ROW(),COLUMN())))</formula>
    </cfRule>
  </conditionalFormatting>
  <conditionalFormatting sqref="AH229:AM229">
    <cfRule type="expression" dxfId="949" priority="684">
      <formula>INDIRECT(ADDRESS(ROW(),COLUMN()))=TRUNC(INDIRECT(ADDRESS(ROW(),COLUMN())))</formula>
    </cfRule>
  </conditionalFormatting>
  <conditionalFormatting sqref="AH228:AM228">
    <cfRule type="expression" dxfId="948" priority="683">
      <formula>INDIRECT(ADDRESS(ROW(),COLUMN()))=TRUNC(INDIRECT(ADDRESS(ROW(),COLUMN())))</formula>
    </cfRule>
  </conditionalFormatting>
  <conditionalFormatting sqref="AN229">
    <cfRule type="expression" dxfId="947" priority="682">
      <formula>INDIRECT(ADDRESS(ROW(),COLUMN()))=TRUNC(INDIRECT(ADDRESS(ROW(),COLUMN())))</formula>
    </cfRule>
  </conditionalFormatting>
  <conditionalFormatting sqref="AN228">
    <cfRule type="expression" dxfId="946" priority="681">
      <formula>INDIRECT(ADDRESS(ROW(),COLUMN()))=TRUNC(INDIRECT(ADDRESS(ROW(),COLUMN())))</formula>
    </cfRule>
  </conditionalFormatting>
  <conditionalFormatting sqref="AO229:AT229">
    <cfRule type="expression" dxfId="945" priority="680">
      <formula>INDIRECT(ADDRESS(ROW(),COLUMN()))=TRUNC(INDIRECT(ADDRESS(ROW(),COLUMN())))</formula>
    </cfRule>
  </conditionalFormatting>
  <conditionalFormatting sqref="AO228:AT228">
    <cfRule type="expression" dxfId="944" priority="679">
      <formula>INDIRECT(ADDRESS(ROW(),COLUMN()))=TRUNC(INDIRECT(ADDRESS(ROW(),COLUMN())))</formula>
    </cfRule>
  </conditionalFormatting>
  <conditionalFormatting sqref="AU229">
    <cfRule type="expression" dxfId="943" priority="678">
      <formula>INDIRECT(ADDRESS(ROW(),COLUMN()))=TRUNC(INDIRECT(ADDRESS(ROW(),COLUMN())))</formula>
    </cfRule>
  </conditionalFormatting>
  <conditionalFormatting sqref="AU228">
    <cfRule type="expression" dxfId="942" priority="677">
      <formula>INDIRECT(ADDRESS(ROW(),COLUMN()))=TRUNC(INDIRECT(ADDRESS(ROW(),COLUMN())))</formula>
    </cfRule>
  </conditionalFormatting>
  <conditionalFormatting sqref="AV229:AW229">
    <cfRule type="expression" dxfId="941" priority="676">
      <formula>INDIRECT(ADDRESS(ROW(),COLUMN()))=TRUNC(INDIRECT(ADDRESS(ROW(),COLUMN())))</formula>
    </cfRule>
  </conditionalFormatting>
  <conditionalFormatting sqref="AV228:AW228">
    <cfRule type="expression" dxfId="940" priority="675">
      <formula>INDIRECT(ADDRESS(ROW(),COLUMN()))=TRUNC(INDIRECT(ADDRESS(ROW(),COLUMN())))</formula>
    </cfRule>
  </conditionalFormatting>
  <conditionalFormatting sqref="AX231:BA232">
    <cfRule type="expression" dxfId="939" priority="674">
      <formula>INDIRECT(ADDRESS(ROW(),COLUMN()))=TRUNC(INDIRECT(ADDRESS(ROW(),COLUMN())))</formula>
    </cfRule>
  </conditionalFormatting>
  <conditionalFormatting sqref="S232">
    <cfRule type="expression" dxfId="938" priority="673">
      <formula>INDIRECT(ADDRESS(ROW(),COLUMN()))=TRUNC(INDIRECT(ADDRESS(ROW(),COLUMN())))</formula>
    </cfRule>
  </conditionalFormatting>
  <conditionalFormatting sqref="S231">
    <cfRule type="expression" dxfId="937" priority="672">
      <formula>INDIRECT(ADDRESS(ROW(),COLUMN()))=TRUNC(INDIRECT(ADDRESS(ROW(),COLUMN())))</formula>
    </cfRule>
  </conditionalFormatting>
  <conditionalFormatting sqref="T232:Y232">
    <cfRule type="expression" dxfId="936" priority="671">
      <formula>INDIRECT(ADDRESS(ROW(),COLUMN()))=TRUNC(INDIRECT(ADDRESS(ROW(),COLUMN())))</formula>
    </cfRule>
  </conditionalFormatting>
  <conditionalFormatting sqref="T231:Y231">
    <cfRule type="expression" dxfId="935" priority="670">
      <formula>INDIRECT(ADDRESS(ROW(),COLUMN()))=TRUNC(INDIRECT(ADDRESS(ROW(),COLUMN())))</formula>
    </cfRule>
  </conditionalFormatting>
  <conditionalFormatting sqref="Z232">
    <cfRule type="expression" dxfId="934" priority="669">
      <formula>INDIRECT(ADDRESS(ROW(),COLUMN()))=TRUNC(INDIRECT(ADDRESS(ROW(),COLUMN())))</formula>
    </cfRule>
  </conditionalFormatting>
  <conditionalFormatting sqref="Z231">
    <cfRule type="expression" dxfId="933" priority="668">
      <formula>INDIRECT(ADDRESS(ROW(),COLUMN()))=TRUNC(INDIRECT(ADDRESS(ROW(),COLUMN())))</formula>
    </cfRule>
  </conditionalFormatting>
  <conditionalFormatting sqref="AA232:AF232">
    <cfRule type="expression" dxfId="932" priority="667">
      <formula>INDIRECT(ADDRESS(ROW(),COLUMN()))=TRUNC(INDIRECT(ADDRESS(ROW(),COLUMN())))</formula>
    </cfRule>
  </conditionalFormatting>
  <conditionalFormatting sqref="AA231:AF231">
    <cfRule type="expression" dxfId="931" priority="666">
      <formula>INDIRECT(ADDRESS(ROW(),COLUMN()))=TRUNC(INDIRECT(ADDRESS(ROW(),COLUMN())))</formula>
    </cfRule>
  </conditionalFormatting>
  <conditionalFormatting sqref="AG232">
    <cfRule type="expression" dxfId="930" priority="665">
      <formula>INDIRECT(ADDRESS(ROW(),COLUMN()))=TRUNC(INDIRECT(ADDRESS(ROW(),COLUMN())))</formula>
    </cfRule>
  </conditionalFormatting>
  <conditionalFormatting sqref="AG231">
    <cfRule type="expression" dxfId="929" priority="664">
      <formula>INDIRECT(ADDRESS(ROW(),COLUMN()))=TRUNC(INDIRECT(ADDRESS(ROW(),COLUMN())))</formula>
    </cfRule>
  </conditionalFormatting>
  <conditionalFormatting sqref="AH232:AM232">
    <cfRule type="expression" dxfId="928" priority="663">
      <formula>INDIRECT(ADDRESS(ROW(),COLUMN()))=TRUNC(INDIRECT(ADDRESS(ROW(),COLUMN())))</formula>
    </cfRule>
  </conditionalFormatting>
  <conditionalFormatting sqref="AH231:AM231">
    <cfRule type="expression" dxfId="927" priority="662">
      <formula>INDIRECT(ADDRESS(ROW(),COLUMN()))=TRUNC(INDIRECT(ADDRESS(ROW(),COLUMN())))</formula>
    </cfRule>
  </conditionalFormatting>
  <conditionalFormatting sqref="AN232">
    <cfRule type="expression" dxfId="926" priority="661">
      <formula>INDIRECT(ADDRESS(ROW(),COLUMN()))=TRUNC(INDIRECT(ADDRESS(ROW(),COLUMN())))</formula>
    </cfRule>
  </conditionalFormatting>
  <conditionalFormatting sqref="AN231">
    <cfRule type="expression" dxfId="925" priority="660">
      <formula>INDIRECT(ADDRESS(ROW(),COLUMN()))=TRUNC(INDIRECT(ADDRESS(ROW(),COLUMN())))</formula>
    </cfRule>
  </conditionalFormatting>
  <conditionalFormatting sqref="AO232:AT232">
    <cfRule type="expression" dxfId="924" priority="659">
      <formula>INDIRECT(ADDRESS(ROW(),COLUMN()))=TRUNC(INDIRECT(ADDRESS(ROW(),COLUMN())))</formula>
    </cfRule>
  </conditionalFormatting>
  <conditionalFormatting sqref="AO231:AT231">
    <cfRule type="expression" dxfId="923" priority="658">
      <formula>INDIRECT(ADDRESS(ROW(),COLUMN()))=TRUNC(INDIRECT(ADDRESS(ROW(),COLUMN())))</formula>
    </cfRule>
  </conditionalFormatting>
  <conditionalFormatting sqref="AU232">
    <cfRule type="expression" dxfId="922" priority="657">
      <formula>INDIRECT(ADDRESS(ROW(),COLUMN()))=TRUNC(INDIRECT(ADDRESS(ROW(),COLUMN())))</formula>
    </cfRule>
  </conditionalFormatting>
  <conditionalFormatting sqref="AU231">
    <cfRule type="expression" dxfId="921" priority="656">
      <formula>INDIRECT(ADDRESS(ROW(),COLUMN()))=TRUNC(INDIRECT(ADDRESS(ROW(),COLUMN())))</formula>
    </cfRule>
  </conditionalFormatting>
  <conditionalFormatting sqref="AV232:AW232">
    <cfRule type="expression" dxfId="920" priority="655">
      <formula>INDIRECT(ADDRESS(ROW(),COLUMN()))=TRUNC(INDIRECT(ADDRESS(ROW(),COLUMN())))</formula>
    </cfRule>
  </conditionalFormatting>
  <conditionalFormatting sqref="AV231:AW231">
    <cfRule type="expression" dxfId="919" priority="654">
      <formula>INDIRECT(ADDRESS(ROW(),COLUMN()))=TRUNC(INDIRECT(ADDRESS(ROW(),COLUMN())))</formula>
    </cfRule>
  </conditionalFormatting>
  <conditionalFormatting sqref="AX234:BA235">
    <cfRule type="expression" dxfId="918" priority="653">
      <formula>INDIRECT(ADDRESS(ROW(),COLUMN()))=TRUNC(INDIRECT(ADDRESS(ROW(),COLUMN())))</formula>
    </cfRule>
  </conditionalFormatting>
  <conditionalFormatting sqref="S235">
    <cfRule type="expression" dxfId="917" priority="652">
      <formula>INDIRECT(ADDRESS(ROW(),COLUMN()))=TRUNC(INDIRECT(ADDRESS(ROW(),COLUMN())))</formula>
    </cfRule>
  </conditionalFormatting>
  <conditionalFormatting sqref="S234">
    <cfRule type="expression" dxfId="916" priority="651">
      <formula>INDIRECT(ADDRESS(ROW(),COLUMN()))=TRUNC(INDIRECT(ADDRESS(ROW(),COLUMN())))</formula>
    </cfRule>
  </conditionalFormatting>
  <conditionalFormatting sqref="T235:Y235">
    <cfRule type="expression" dxfId="915" priority="650">
      <formula>INDIRECT(ADDRESS(ROW(),COLUMN()))=TRUNC(INDIRECT(ADDRESS(ROW(),COLUMN())))</formula>
    </cfRule>
  </conditionalFormatting>
  <conditionalFormatting sqref="T234:Y234">
    <cfRule type="expression" dxfId="914" priority="649">
      <formula>INDIRECT(ADDRESS(ROW(),COLUMN()))=TRUNC(INDIRECT(ADDRESS(ROW(),COLUMN())))</formula>
    </cfRule>
  </conditionalFormatting>
  <conditionalFormatting sqref="Z235">
    <cfRule type="expression" dxfId="913" priority="648">
      <formula>INDIRECT(ADDRESS(ROW(),COLUMN()))=TRUNC(INDIRECT(ADDRESS(ROW(),COLUMN())))</formula>
    </cfRule>
  </conditionalFormatting>
  <conditionalFormatting sqref="Z234">
    <cfRule type="expression" dxfId="912" priority="647">
      <formula>INDIRECT(ADDRESS(ROW(),COLUMN()))=TRUNC(INDIRECT(ADDRESS(ROW(),COLUMN())))</formula>
    </cfRule>
  </conditionalFormatting>
  <conditionalFormatting sqref="AA235:AF235">
    <cfRule type="expression" dxfId="911" priority="646">
      <formula>INDIRECT(ADDRESS(ROW(),COLUMN()))=TRUNC(INDIRECT(ADDRESS(ROW(),COLUMN())))</formula>
    </cfRule>
  </conditionalFormatting>
  <conditionalFormatting sqref="AA234:AF234">
    <cfRule type="expression" dxfId="910" priority="645">
      <formula>INDIRECT(ADDRESS(ROW(),COLUMN()))=TRUNC(INDIRECT(ADDRESS(ROW(),COLUMN())))</formula>
    </cfRule>
  </conditionalFormatting>
  <conditionalFormatting sqref="AG235">
    <cfRule type="expression" dxfId="909" priority="644">
      <formula>INDIRECT(ADDRESS(ROW(),COLUMN()))=TRUNC(INDIRECT(ADDRESS(ROW(),COLUMN())))</formula>
    </cfRule>
  </conditionalFormatting>
  <conditionalFormatting sqref="AG234">
    <cfRule type="expression" dxfId="908" priority="643">
      <formula>INDIRECT(ADDRESS(ROW(),COLUMN()))=TRUNC(INDIRECT(ADDRESS(ROW(),COLUMN())))</formula>
    </cfRule>
  </conditionalFormatting>
  <conditionalFormatting sqref="AH235:AM235">
    <cfRule type="expression" dxfId="907" priority="642">
      <formula>INDIRECT(ADDRESS(ROW(),COLUMN()))=TRUNC(INDIRECT(ADDRESS(ROW(),COLUMN())))</formula>
    </cfRule>
  </conditionalFormatting>
  <conditionalFormatting sqref="AH234:AM234">
    <cfRule type="expression" dxfId="906" priority="641">
      <formula>INDIRECT(ADDRESS(ROW(),COLUMN()))=TRUNC(INDIRECT(ADDRESS(ROW(),COLUMN())))</formula>
    </cfRule>
  </conditionalFormatting>
  <conditionalFormatting sqref="AN235">
    <cfRule type="expression" dxfId="905" priority="640">
      <formula>INDIRECT(ADDRESS(ROW(),COLUMN()))=TRUNC(INDIRECT(ADDRESS(ROW(),COLUMN())))</formula>
    </cfRule>
  </conditionalFormatting>
  <conditionalFormatting sqref="AN234">
    <cfRule type="expression" dxfId="904" priority="639">
      <formula>INDIRECT(ADDRESS(ROW(),COLUMN()))=TRUNC(INDIRECT(ADDRESS(ROW(),COLUMN())))</formula>
    </cfRule>
  </conditionalFormatting>
  <conditionalFormatting sqref="AO235:AT235">
    <cfRule type="expression" dxfId="903" priority="638">
      <formula>INDIRECT(ADDRESS(ROW(),COLUMN()))=TRUNC(INDIRECT(ADDRESS(ROW(),COLUMN())))</formula>
    </cfRule>
  </conditionalFormatting>
  <conditionalFormatting sqref="AO234:AT234">
    <cfRule type="expression" dxfId="902" priority="637">
      <formula>INDIRECT(ADDRESS(ROW(),COLUMN()))=TRUNC(INDIRECT(ADDRESS(ROW(),COLUMN())))</formula>
    </cfRule>
  </conditionalFormatting>
  <conditionalFormatting sqref="AU235">
    <cfRule type="expression" dxfId="901" priority="636">
      <formula>INDIRECT(ADDRESS(ROW(),COLUMN()))=TRUNC(INDIRECT(ADDRESS(ROW(),COLUMN())))</formula>
    </cfRule>
  </conditionalFormatting>
  <conditionalFormatting sqref="AU234">
    <cfRule type="expression" dxfId="900" priority="635">
      <formula>INDIRECT(ADDRESS(ROW(),COLUMN()))=TRUNC(INDIRECT(ADDRESS(ROW(),COLUMN())))</formula>
    </cfRule>
  </conditionalFormatting>
  <conditionalFormatting sqref="AV235:AW235">
    <cfRule type="expression" dxfId="899" priority="634">
      <formula>INDIRECT(ADDRESS(ROW(),COLUMN()))=TRUNC(INDIRECT(ADDRESS(ROW(),COLUMN())))</formula>
    </cfRule>
  </conditionalFormatting>
  <conditionalFormatting sqref="AV234:AW234">
    <cfRule type="expression" dxfId="898" priority="633">
      <formula>INDIRECT(ADDRESS(ROW(),COLUMN()))=TRUNC(INDIRECT(ADDRESS(ROW(),COLUMN())))</formula>
    </cfRule>
  </conditionalFormatting>
  <conditionalFormatting sqref="AX237:BA238">
    <cfRule type="expression" dxfId="897" priority="632">
      <formula>INDIRECT(ADDRESS(ROW(),COLUMN()))=TRUNC(INDIRECT(ADDRESS(ROW(),COLUMN())))</formula>
    </cfRule>
  </conditionalFormatting>
  <conditionalFormatting sqref="S238">
    <cfRule type="expression" dxfId="896" priority="631">
      <formula>INDIRECT(ADDRESS(ROW(),COLUMN()))=TRUNC(INDIRECT(ADDRESS(ROW(),COLUMN())))</formula>
    </cfRule>
  </conditionalFormatting>
  <conditionalFormatting sqref="S237">
    <cfRule type="expression" dxfId="895" priority="630">
      <formula>INDIRECT(ADDRESS(ROW(),COLUMN()))=TRUNC(INDIRECT(ADDRESS(ROW(),COLUMN())))</formula>
    </cfRule>
  </conditionalFormatting>
  <conditionalFormatting sqref="T238:Y238">
    <cfRule type="expression" dxfId="894" priority="629">
      <formula>INDIRECT(ADDRESS(ROW(),COLUMN()))=TRUNC(INDIRECT(ADDRESS(ROW(),COLUMN())))</formula>
    </cfRule>
  </conditionalFormatting>
  <conditionalFormatting sqref="T237:Y237">
    <cfRule type="expression" dxfId="893" priority="628">
      <formula>INDIRECT(ADDRESS(ROW(),COLUMN()))=TRUNC(INDIRECT(ADDRESS(ROW(),COLUMN())))</formula>
    </cfRule>
  </conditionalFormatting>
  <conditionalFormatting sqref="Z238">
    <cfRule type="expression" dxfId="892" priority="627">
      <formula>INDIRECT(ADDRESS(ROW(),COLUMN()))=TRUNC(INDIRECT(ADDRESS(ROW(),COLUMN())))</formula>
    </cfRule>
  </conditionalFormatting>
  <conditionalFormatting sqref="Z237">
    <cfRule type="expression" dxfId="891" priority="626">
      <formula>INDIRECT(ADDRESS(ROW(),COLUMN()))=TRUNC(INDIRECT(ADDRESS(ROW(),COLUMN())))</formula>
    </cfRule>
  </conditionalFormatting>
  <conditionalFormatting sqref="AA238:AF238">
    <cfRule type="expression" dxfId="890" priority="625">
      <formula>INDIRECT(ADDRESS(ROW(),COLUMN()))=TRUNC(INDIRECT(ADDRESS(ROW(),COLUMN())))</formula>
    </cfRule>
  </conditionalFormatting>
  <conditionalFormatting sqref="AA237:AF237">
    <cfRule type="expression" dxfId="889" priority="624">
      <formula>INDIRECT(ADDRESS(ROW(),COLUMN()))=TRUNC(INDIRECT(ADDRESS(ROW(),COLUMN())))</formula>
    </cfRule>
  </conditionalFormatting>
  <conditionalFormatting sqref="AG238">
    <cfRule type="expression" dxfId="888" priority="623">
      <formula>INDIRECT(ADDRESS(ROW(),COLUMN()))=TRUNC(INDIRECT(ADDRESS(ROW(),COLUMN())))</formula>
    </cfRule>
  </conditionalFormatting>
  <conditionalFormatting sqref="AG237">
    <cfRule type="expression" dxfId="887" priority="622">
      <formula>INDIRECT(ADDRESS(ROW(),COLUMN()))=TRUNC(INDIRECT(ADDRESS(ROW(),COLUMN())))</formula>
    </cfRule>
  </conditionalFormatting>
  <conditionalFormatting sqref="AH238:AM238">
    <cfRule type="expression" dxfId="886" priority="621">
      <formula>INDIRECT(ADDRESS(ROW(),COLUMN()))=TRUNC(INDIRECT(ADDRESS(ROW(),COLUMN())))</formula>
    </cfRule>
  </conditionalFormatting>
  <conditionalFormatting sqref="AH237:AM237">
    <cfRule type="expression" dxfId="885" priority="620">
      <formula>INDIRECT(ADDRESS(ROW(),COLUMN()))=TRUNC(INDIRECT(ADDRESS(ROW(),COLUMN())))</formula>
    </cfRule>
  </conditionalFormatting>
  <conditionalFormatting sqref="AN238">
    <cfRule type="expression" dxfId="884" priority="619">
      <formula>INDIRECT(ADDRESS(ROW(),COLUMN()))=TRUNC(INDIRECT(ADDRESS(ROW(),COLUMN())))</formula>
    </cfRule>
  </conditionalFormatting>
  <conditionalFormatting sqref="AN237">
    <cfRule type="expression" dxfId="883" priority="618">
      <formula>INDIRECT(ADDRESS(ROW(),COLUMN()))=TRUNC(INDIRECT(ADDRESS(ROW(),COLUMN())))</formula>
    </cfRule>
  </conditionalFormatting>
  <conditionalFormatting sqref="AO238:AT238">
    <cfRule type="expression" dxfId="882" priority="617">
      <formula>INDIRECT(ADDRESS(ROW(),COLUMN()))=TRUNC(INDIRECT(ADDRESS(ROW(),COLUMN())))</formula>
    </cfRule>
  </conditionalFormatting>
  <conditionalFormatting sqref="AO237:AT237">
    <cfRule type="expression" dxfId="881" priority="616">
      <formula>INDIRECT(ADDRESS(ROW(),COLUMN()))=TRUNC(INDIRECT(ADDRESS(ROW(),COLUMN())))</formula>
    </cfRule>
  </conditionalFormatting>
  <conditionalFormatting sqref="AU238">
    <cfRule type="expression" dxfId="880" priority="615">
      <formula>INDIRECT(ADDRESS(ROW(),COLUMN()))=TRUNC(INDIRECT(ADDRESS(ROW(),COLUMN())))</formula>
    </cfRule>
  </conditionalFormatting>
  <conditionalFormatting sqref="AU237">
    <cfRule type="expression" dxfId="879" priority="614">
      <formula>INDIRECT(ADDRESS(ROW(),COLUMN()))=TRUNC(INDIRECT(ADDRESS(ROW(),COLUMN())))</formula>
    </cfRule>
  </conditionalFormatting>
  <conditionalFormatting sqref="AV238:AW238">
    <cfRule type="expression" dxfId="878" priority="613">
      <formula>INDIRECT(ADDRESS(ROW(),COLUMN()))=TRUNC(INDIRECT(ADDRESS(ROW(),COLUMN())))</formula>
    </cfRule>
  </conditionalFormatting>
  <conditionalFormatting sqref="AV237:AW237">
    <cfRule type="expression" dxfId="877" priority="612">
      <formula>INDIRECT(ADDRESS(ROW(),COLUMN()))=TRUNC(INDIRECT(ADDRESS(ROW(),COLUMN())))</formula>
    </cfRule>
  </conditionalFormatting>
  <conditionalFormatting sqref="AX240:BA241">
    <cfRule type="expression" dxfId="876" priority="611">
      <formula>INDIRECT(ADDRESS(ROW(),COLUMN()))=TRUNC(INDIRECT(ADDRESS(ROW(),COLUMN())))</formula>
    </cfRule>
  </conditionalFormatting>
  <conditionalFormatting sqref="S241">
    <cfRule type="expression" dxfId="875" priority="610">
      <formula>INDIRECT(ADDRESS(ROW(),COLUMN()))=TRUNC(INDIRECT(ADDRESS(ROW(),COLUMN())))</formula>
    </cfRule>
  </conditionalFormatting>
  <conditionalFormatting sqref="S240">
    <cfRule type="expression" dxfId="874" priority="609">
      <formula>INDIRECT(ADDRESS(ROW(),COLUMN()))=TRUNC(INDIRECT(ADDRESS(ROW(),COLUMN())))</formula>
    </cfRule>
  </conditionalFormatting>
  <conditionalFormatting sqref="T241:Y241">
    <cfRule type="expression" dxfId="873" priority="608">
      <formula>INDIRECT(ADDRESS(ROW(),COLUMN()))=TRUNC(INDIRECT(ADDRESS(ROW(),COLUMN())))</formula>
    </cfRule>
  </conditionalFormatting>
  <conditionalFormatting sqref="T240:Y240">
    <cfRule type="expression" dxfId="872" priority="607">
      <formula>INDIRECT(ADDRESS(ROW(),COLUMN()))=TRUNC(INDIRECT(ADDRESS(ROW(),COLUMN())))</formula>
    </cfRule>
  </conditionalFormatting>
  <conditionalFormatting sqref="Z241">
    <cfRule type="expression" dxfId="871" priority="606">
      <formula>INDIRECT(ADDRESS(ROW(),COLUMN()))=TRUNC(INDIRECT(ADDRESS(ROW(),COLUMN())))</formula>
    </cfRule>
  </conditionalFormatting>
  <conditionalFormatting sqref="Z240">
    <cfRule type="expression" dxfId="870" priority="605">
      <formula>INDIRECT(ADDRESS(ROW(),COLUMN()))=TRUNC(INDIRECT(ADDRESS(ROW(),COLUMN())))</formula>
    </cfRule>
  </conditionalFormatting>
  <conditionalFormatting sqref="AA241:AF241">
    <cfRule type="expression" dxfId="869" priority="604">
      <formula>INDIRECT(ADDRESS(ROW(),COLUMN()))=TRUNC(INDIRECT(ADDRESS(ROW(),COLUMN())))</formula>
    </cfRule>
  </conditionalFormatting>
  <conditionalFormatting sqref="AA240:AF240">
    <cfRule type="expression" dxfId="868" priority="603">
      <formula>INDIRECT(ADDRESS(ROW(),COLUMN()))=TRUNC(INDIRECT(ADDRESS(ROW(),COLUMN())))</formula>
    </cfRule>
  </conditionalFormatting>
  <conditionalFormatting sqref="AG241">
    <cfRule type="expression" dxfId="867" priority="602">
      <formula>INDIRECT(ADDRESS(ROW(),COLUMN()))=TRUNC(INDIRECT(ADDRESS(ROW(),COLUMN())))</formula>
    </cfRule>
  </conditionalFormatting>
  <conditionalFormatting sqref="AG240">
    <cfRule type="expression" dxfId="866" priority="601">
      <formula>INDIRECT(ADDRESS(ROW(),COLUMN()))=TRUNC(INDIRECT(ADDRESS(ROW(),COLUMN())))</formula>
    </cfRule>
  </conditionalFormatting>
  <conditionalFormatting sqref="AH241:AM241">
    <cfRule type="expression" dxfId="865" priority="600">
      <formula>INDIRECT(ADDRESS(ROW(),COLUMN()))=TRUNC(INDIRECT(ADDRESS(ROW(),COLUMN())))</formula>
    </cfRule>
  </conditionalFormatting>
  <conditionalFormatting sqref="AH240:AM240">
    <cfRule type="expression" dxfId="864" priority="599">
      <formula>INDIRECT(ADDRESS(ROW(),COLUMN()))=TRUNC(INDIRECT(ADDRESS(ROW(),COLUMN())))</formula>
    </cfRule>
  </conditionalFormatting>
  <conditionalFormatting sqref="AN241">
    <cfRule type="expression" dxfId="863" priority="598">
      <formula>INDIRECT(ADDRESS(ROW(),COLUMN()))=TRUNC(INDIRECT(ADDRESS(ROW(),COLUMN())))</formula>
    </cfRule>
  </conditionalFormatting>
  <conditionalFormatting sqref="AN240">
    <cfRule type="expression" dxfId="862" priority="597">
      <formula>INDIRECT(ADDRESS(ROW(),COLUMN()))=TRUNC(INDIRECT(ADDRESS(ROW(),COLUMN())))</formula>
    </cfRule>
  </conditionalFormatting>
  <conditionalFormatting sqref="AO241:AT241">
    <cfRule type="expression" dxfId="861" priority="596">
      <formula>INDIRECT(ADDRESS(ROW(),COLUMN()))=TRUNC(INDIRECT(ADDRESS(ROW(),COLUMN())))</formula>
    </cfRule>
  </conditionalFormatting>
  <conditionalFormatting sqref="AO240:AT240">
    <cfRule type="expression" dxfId="860" priority="595">
      <formula>INDIRECT(ADDRESS(ROW(),COLUMN()))=TRUNC(INDIRECT(ADDRESS(ROW(),COLUMN())))</formula>
    </cfRule>
  </conditionalFormatting>
  <conditionalFormatting sqref="AU241">
    <cfRule type="expression" dxfId="859" priority="594">
      <formula>INDIRECT(ADDRESS(ROW(),COLUMN()))=TRUNC(INDIRECT(ADDRESS(ROW(),COLUMN())))</formula>
    </cfRule>
  </conditionalFormatting>
  <conditionalFormatting sqref="AU240">
    <cfRule type="expression" dxfId="858" priority="593">
      <formula>INDIRECT(ADDRESS(ROW(),COLUMN()))=TRUNC(INDIRECT(ADDRESS(ROW(),COLUMN())))</formula>
    </cfRule>
  </conditionalFormatting>
  <conditionalFormatting sqref="AV241:AW241">
    <cfRule type="expression" dxfId="857" priority="592">
      <formula>INDIRECT(ADDRESS(ROW(),COLUMN()))=TRUNC(INDIRECT(ADDRESS(ROW(),COLUMN())))</formula>
    </cfRule>
  </conditionalFormatting>
  <conditionalFormatting sqref="AV240:AW240">
    <cfRule type="expression" dxfId="856" priority="591">
      <formula>INDIRECT(ADDRESS(ROW(),COLUMN()))=TRUNC(INDIRECT(ADDRESS(ROW(),COLUMN())))</formula>
    </cfRule>
  </conditionalFormatting>
  <conditionalFormatting sqref="AX243:BA244">
    <cfRule type="expression" dxfId="855" priority="590">
      <formula>INDIRECT(ADDRESS(ROW(),COLUMN()))=TRUNC(INDIRECT(ADDRESS(ROW(),COLUMN())))</formula>
    </cfRule>
  </conditionalFormatting>
  <conditionalFormatting sqref="S244">
    <cfRule type="expression" dxfId="854" priority="589">
      <formula>INDIRECT(ADDRESS(ROW(),COLUMN()))=TRUNC(INDIRECT(ADDRESS(ROW(),COLUMN())))</formula>
    </cfRule>
  </conditionalFormatting>
  <conditionalFormatting sqref="S243">
    <cfRule type="expression" dxfId="853" priority="588">
      <formula>INDIRECT(ADDRESS(ROW(),COLUMN()))=TRUNC(INDIRECT(ADDRESS(ROW(),COLUMN())))</formula>
    </cfRule>
  </conditionalFormatting>
  <conditionalFormatting sqref="T244:Y244">
    <cfRule type="expression" dxfId="852" priority="587">
      <formula>INDIRECT(ADDRESS(ROW(),COLUMN()))=TRUNC(INDIRECT(ADDRESS(ROW(),COLUMN())))</formula>
    </cfRule>
  </conditionalFormatting>
  <conditionalFormatting sqref="T243:Y243">
    <cfRule type="expression" dxfId="851" priority="586">
      <formula>INDIRECT(ADDRESS(ROW(),COLUMN()))=TRUNC(INDIRECT(ADDRESS(ROW(),COLUMN())))</formula>
    </cfRule>
  </conditionalFormatting>
  <conditionalFormatting sqref="Z244">
    <cfRule type="expression" dxfId="850" priority="585">
      <formula>INDIRECT(ADDRESS(ROW(),COLUMN()))=TRUNC(INDIRECT(ADDRESS(ROW(),COLUMN())))</formula>
    </cfRule>
  </conditionalFormatting>
  <conditionalFormatting sqref="Z243">
    <cfRule type="expression" dxfId="849" priority="584">
      <formula>INDIRECT(ADDRESS(ROW(),COLUMN()))=TRUNC(INDIRECT(ADDRESS(ROW(),COLUMN())))</formula>
    </cfRule>
  </conditionalFormatting>
  <conditionalFormatting sqref="AA244:AF244">
    <cfRule type="expression" dxfId="848" priority="583">
      <formula>INDIRECT(ADDRESS(ROW(),COLUMN()))=TRUNC(INDIRECT(ADDRESS(ROW(),COLUMN())))</formula>
    </cfRule>
  </conditionalFormatting>
  <conditionalFormatting sqref="AA243:AF243">
    <cfRule type="expression" dxfId="847" priority="582">
      <formula>INDIRECT(ADDRESS(ROW(),COLUMN()))=TRUNC(INDIRECT(ADDRESS(ROW(),COLUMN())))</formula>
    </cfRule>
  </conditionalFormatting>
  <conditionalFormatting sqref="AG244">
    <cfRule type="expression" dxfId="846" priority="581">
      <formula>INDIRECT(ADDRESS(ROW(),COLUMN()))=TRUNC(INDIRECT(ADDRESS(ROW(),COLUMN())))</formula>
    </cfRule>
  </conditionalFormatting>
  <conditionalFormatting sqref="AG243">
    <cfRule type="expression" dxfId="845" priority="580">
      <formula>INDIRECT(ADDRESS(ROW(),COLUMN()))=TRUNC(INDIRECT(ADDRESS(ROW(),COLUMN())))</formula>
    </cfRule>
  </conditionalFormatting>
  <conditionalFormatting sqref="AH244:AM244">
    <cfRule type="expression" dxfId="844" priority="579">
      <formula>INDIRECT(ADDRESS(ROW(),COLUMN()))=TRUNC(INDIRECT(ADDRESS(ROW(),COLUMN())))</formula>
    </cfRule>
  </conditionalFormatting>
  <conditionalFormatting sqref="AH243:AM243">
    <cfRule type="expression" dxfId="843" priority="578">
      <formula>INDIRECT(ADDRESS(ROW(),COLUMN()))=TRUNC(INDIRECT(ADDRESS(ROW(),COLUMN())))</formula>
    </cfRule>
  </conditionalFormatting>
  <conditionalFormatting sqref="AN244">
    <cfRule type="expression" dxfId="842" priority="577">
      <formula>INDIRECT(ADDRESS(ROW(),COLUMN()))=TRUNC(INDIRECT(ADDRESS(ROW(),COLUMN())))</formula>
    </cfRule>
  </conditionalFormatting>
  <conditionalFormatting sqref="AN243">
    <cfRule type="expression" dxfId="841" priority="576">
      <formula>INDIRECT(ADDRESS(ROW(),COLUMN()))=TRUNC(INDIRECT(ADDRESS(ROW(),COLUMN())))</formula>
    </cfRule>
  </conditionalFormatting>
  <conditionalFormatting sqref="AO244:AT244">
    <cfRule type="expression" dxfId="840" priority="575">
      <formula>INDIRECT(ADDRESS(ROW(),COLUMN()))=TRUNC(INDIRECT(ADDRESS(ROW(),COLUMN())))</formula>
    </cfRule>
  </conditionalFormatting>
  <conditionalFormatting sqref="AO243:AT243">
    <cfRule type="expression" dxfId="839" priority="574">
      <formula>INDIRECT(ADDRESS(ROW(),COLUMN()))=TRUNC(INDIRECT(ADDRESS(ROW(),COLUMN())))</formula>
    </cfRule>
  </conditionalFormatting>
  <conditionalFormatting sqref="AU244">
    <cfRule type="expression" dxfId="838" priority="573">
      <formula>INDIRECT(ADDRESS(ROW(),COLUMN()))=TRUNC(INDIRECT(ADDRESS(ROW(),COLUMN())))</formula>
    </cfRule>
  </conditionalFormatting>
  <conditionalFormatting sqref="AU243">
    <cfRule type="expression" dxfId="837" priority="572">
      <formula>INDIRECT(ADDRESS(ROW(),COLUMN()))=TRUNC(INDIRECT(ADDRESS(ROW(),COLUMN())))</formula>
    </cfRule>
  </conditionalFormatting>
  <conditionalFormatting sqref="AV244:AW244">
    <cfRule type="expression" dxfId="836" priority="571">
      <formula>INDIRECT(ADDRESS(ROW(),COLUMN()))=TRUNC(INDIRECT(ADDRESS(ROW(),COLUMN())))</formula>
    </cfRule>
  </conditionalFormatting>
  <conditionalFormatting sqref="AV243:AW243">
    <cfRule type="expression" dxfId="835" priority="570">
      <formula>INDIRECT(ADDRESS(ROW(),COLUMN()))=TRUNC(INDIRECT(ADDRESS(ROW(),COLUMN())))</formula>
    </cfRule>
  </conditionalFormatting>
  <conditionalFormatting sqref="AX246:BA247">
    <cfRule type="expression" dxfId="834" priority="569">
      <formula>INDIRECT(ADDRESS(ROW(),COLUMN()))=TRUNC(INDIRECT(ADDRESS(ROW(),COLUMN())))</formula>
    </cfRule>
  </conditionalFormatting>
  <conditionalFormatting sqref="S247">
    <cfRule type="expression" dxfId="833" priority="568">
      <formula>INDIRECT(ADDRESS(ROW(),COLUMN()))=TRUNC(INDIRECT(ADDRESS(ROW(),COLUMN())))</formula>
    </cfRule>
  </conditionalFormatting>
  <conditionalFormatting sqref="S246">
    <cfRule type="expression" dxfId="832" priority="567">
      <formula>INDIRECT(ADDRESS(ROW(),COLUMN()))=TRUNC(INDIRECT(ADDRESS(ROW(),COLUMN())))</formula>
    </cfRule>
  </conditionalFormatting>
  <conditionalFormatting sqref="T247:Y247">
    <cfRule type="expression" dxfId="831" priority="566">
      <formula>INDIRECT(ADDRESS(ROW(),COLUMN()))=TRUNC(INDIRECT(ADDRESS(ROW(),COLUMN())))</formula>
    </cfRule>
  </conditionalFormatting>
  <conditionalFormatting sqref="T246:Y246">
    <cfRule type="expression" dxfId="830" priority="565">
      <formula>INDIRECT(ADDRESS(ROW(),COLUMN()))=TRUNC(INDIRECT(ADDRESS(ROW(),COLUMN())))</formula>
    </cfRule>
  </conditionalFormatting>
  <conditionalFormatting sqref="Z247">
    <cfRule type="expression" dxfId="829" priority="564">
      <formula>INDIRECT(ADDRESS(ROW(),COLUMN()))=TRUNC(INDIRECT(ADDRESS(ROW(),COLUMN())))</formula>
    </cfRule>
  </conditionalFormatting>
  <conditionalFormatting sqref="Z246">
    <cfRule type="expression" dxfId="828" priority="563">
      <formula>INDIRECT(ADDRESS(ROW(),COLUMN()))=TRUNC(INDIRECT(ADDRESS(ROW(),COLUMN())))</formula>
    </cfRule>
  </conditionalFormatting>
  <conditionalFormatting sqref="AA247:AF247">
    <cfRule type="expression" dxfId="827" priority="562">
      <formula>INDIRECT(ADDRESS(ROW(),COLUMN()))=TRUNC(INDIRECT(ADDRESS(ROW(),COLUMN())))</formula>
    </cfRule>
  </conditionalFormatting>
  <conditionalFormatting sqref="AA246:AF246">
    <cfRule type="expression" dxfId="826" priority="561">
      <formula>INDIRECT(ADDRESS(ROW(),COLUMN()))=TRUNC(INDIRECT(ADDRESS(ROW(),COLUMN())))</formula>
    </cfRule>
  </conditionalFormatting>
  <conditionalFormatting sqref="AG247">
    <cfRule type="expression" dxfId="825" priority="560">
      <formula>INDIRECT(ADDRESS(ROW(),COLUMN()))=TRUNC(INDIRECT(ADDRESS(ROW(),COLUMN())))</formula>
    </cfRule>
  </conditionalFormatting>
  <conditionalFormatting sqref="AG246">
    <cfRule type="expression" dxfId="824" priority="559">
      <formula>INDIRECT(ADDRESS(ROW(),COLUMN()))=TRUNC(INDIRECT(ADDRESS(ROW(),COLUMN())))</formula>
    </cfRule>
  </conditionalFormatting>
  <conditionalFormatting sqref="AH247:AM247">
    <cfRule type="expression" dxfId="823" priority="558">
      <formula>INDIRECT(ADDRESS(ROW(),COLUMN()))=TRUNC(INDIRECT(ADDRESS(ROW(),COLUMN())))</formula>
    </cfRule>
  </conditionalFormatting>
  <conditionalFormatting sqref="AH246:AM246">
    <cfRule type="expression" dxfId="822" priority="557">
      <formula>INDIRECT(ADDRESS(ROW(),COLUMN()))=TRUNC(INDIRECT(ADDRESS(ROW(),COLUMN())))</formula>
    </cfRule>
  </conditionalFormatting>
  <conditionalFormatting sqref="AN247">
    <cfRule type="expression" dxfId="821" priority="556">
      <formula>INDIRECT(ADDRESS(ROW(),COLUMN()))=TRUNC(INDIRECT(ADDRESS(ROW(),COLUMN())))</formula>
    </cfRule>
  </conditionalFormatting>
  <conditionalFormatting sqref="AN246">
    <cfRule type="expression" dxfId="820" priority="555">
      <formula>INDIRECT(ADDRESS(ROW(),COLUMN()))=TRUNC(INDIRECT(ADDRESS(ROW(),COLUMN())))</formula>
    </cfRule>
  </conditionalFormatting>
  <conditionalFormatting sqref="AO247:AT247">
    <cfRule type="expression" dxfId="819" priority="554">
      <formula>INDIRECT(ADDRESS(ROW(),COLUMN()))=TRUNC(INDIRECT(ADDRESS(ROW(),COLUMN())))</formula>
    </cfRule>
  </conditionalFormatting>
  <conditionalFormatting sqref="AO246:AT246">
    <cfRule type="expression" dxfId="818" priority="553">
      <formula>INDIRECT(ADDRESS(ROW(),COLUMN()))=TRUNC(INDIRECT(ADDRESS(ROW(),COLUMN())))</formula>
    </cfRule>
  </conditionalFormatting>
  <conditionalFormatting sqref="AU247">
    <cfRule type="expression" dxfId="817" priority="552">
      <formula>INDIRECT(ADDRESS(ROW(),COLUMN()))=TRUNC(INDIRECT(ADDRESS(ROW(),COLUMN())))</formula>
    </cfRule>
  </conditionalFormatting>
  <conditionalFormatting sqref="AU246">
    <cfRule type="expression" dxfId="816" priority="551">
      <formula>INDIRECT(ADDRESS(ROW(),COLUMN()))=TRUNC(INDIRECT(ADDRESS(ROW(),COLUMN())))</formula>
    </cfRule>
  </conditionalFormatting>
  <conditionalFormatting sqref="AV247:AW247">
    <cfRule type="expression" dxfId="815" priority="550">
      <formula>INDIRECT(ADDRESS(ROW(),COLUMN()))=TRUNC(INDIRECT(ADDRESS(ROW(),COLUMN())))</formula>
    </cfRule>
  </conditionalFormatting>
  <conditionalFormatting sqref="AV246:AW246">
    <cfRule type="expression" dxfId="814" priority="549">
      <formula>INDIRECT(ADDRESS(ROW(),COLUMN()))=TRUNC(INDIRECT(ADDRESS(ROW(),COLUMN())))</formula>
    </cfRule>
  </conditionalFormatting>
  <conditionalFormatting sqref="AX249:BA250">
    <cfRule type="expression" dxfId="813" priority="548">
      <formula>INDIRECT(ADDRESS(ROW(),COLUMN()))=TRUNC(INDIRECT(ADDRESS(ROW(),COLUMN())))</formula>
    </cfRule>
  </conditionalFormatting>
  <conditionalFormatting sqref="S250">
    <cfRule type="expression" dxfId="812" priority="547">
      <formula>INDIRECT(ADDRESS(ROW(),COLUMN()))=TRUNC(INDIRECT(ADDRESS(ROW(),COLUMN())))</formula>
    </cfRule>
  </conditionalFormatting>
  <conditionalFormatting sqref="S249">
    <cfRule type="expression" dxfId="811" priority="546">
      <formula>INDIRECT(ADDRESS(ROW(),COLUMN()))=TRUNC(INDIRECT(ADDRESS(ROW(),COLUMN())))</formula>
    </cfRule>
  </conditionalFormatting>
  <conditionalFormatting sqref="T250:Y250">
    <cfRule type="expression" dxfId="810" priority="545">
      <formula>INDIRECT(ADDRESS(ROW(),COLUMN()))=TRUNC(INDIRECT(ADDRESS(ROW(),COLUMN())))</formula>
    </cfRule>
  </conditionalFormatting>
  <conditionalFormatting sqref="T249:Y249">
    <cfRule type="expression" dxfId="809" priority="544">
      <formula>INDIRECT(ADDRESS(ROW(),COLUMN()))=TRUNC(INDIRECT(ADDRESS(ROW(),COLUMN())))</formula>
    </cfRule>
  </conditionalFormatting>
  <conditionalFormatting sqref="Z250">
    <cfRule type="expression" dxfId="808" priority="543">
      <formula>INDIRECT(ADDRESS(ROW(),COLUMN()))=TRUNC(INDIRECT(ADDRESS(ROW(),COLUMN())))</formula>
    </cfRule>
  </conditionalFormatting>
  <conditionalFormatting sqref="Z249">
    <cfRule type="expression" dxfId="807" priority="542">
      <formula>INDIRECT(ADDRESS(ROW(),COLUMN()))=TRUNC(INDIRECT(ADDRESS(ROW(),COLUMN())))</formula>
    </cfRule>
  </conditionalFormatting>
  <conditionalFormatting sqref="AA250:AF250">
    <cfRule type="expression" dxfId="806" priority="541">
      <formula>INDIRECT(ADDRESS(ROW(),COLUMN()))=TRUNC(INDIRECT(ADDRESS(ROW(),COLUMN())))</formula>
    </cfRule>
  </conditionalFormatting>
  <conditionalFormatting sqref="AA249:AF249">
    <cfRule type="expression" dxfId="805" priority="540">
      <formula>INDIRECT(ADDRESS(ROW(),COLUMN()))=TRUNC(INDIRECT(ADDRESS(ROW(),COLUMN())))</formula>
    </cfRule>
  </conditionalFormatting>
  <conditionalFormatting sqref="AG250">
    <cfRule type="expression" dxfId="804" priority="539">
      <formula>INDIRECT(ADDRESS(ROW(),COLUMN()))=TRUNC(INDIRECT(ADDRESS(ROW(),COLUMN())))</formula>
    </cfRule>
  </conditionalFormatting>
  <conditionalFormatting sqref="AG249">
    <cfRule type="expression" dxfId="803" priority="538">
      <formula>INDIRECT(ADDRESS(ROW(),COLUMN()))=TRUNC(INDIRECT(ADDRESS(ROW(),COLUMN())))</formula>
    </cfRule>
  </conditionalFormatting>
  <conditionalFormatting sqref="AH250:AM250">
    <cfRule type="expression" dxfId="802" priority="537">
      <formula>INDIRECT(ADDRESS(ROW(),COLUMN()))=TRUNC(INDIRECT(ADDRESS(ROW(),COLUMN())))</formula>
    </cfRule>
  </conditionalFormatting>
  <conditionalFormatting sqref="AH249:AM249">
    <cfRule type="expression" dxfId="801" priority="536">
      <formula>INDIRECT(ADDRESS(ROW(),COLUMN()))=TRUNC(INDIRECT(ADDRESS(ROW(),COLUMN())))</formula>
    </cfRule>
  </conditionalFormatting>
  <conditionalFormatting sqref="AN250">
    <cfRule type="expression" dxfId="800" priority="535">
      <formula>INDIRECT(ADDRESS(ROW(),COLUMN()))=TRUNC(INDIRECT(ADDRESS(ROW(),COLUMN())))</formula>
    </cfRule>
  </conditionalFormatting>
  <conditionalFormatting sqref="AN249">
    <cfRule type="expression" dxfId="799" priority="534">
      <formula>INDIRECT(ADDRESS(ROW(),COLUMN()))=TRUNC(INDIRECT(ADDRESS(ROW(),COLUMN())))</formula>
    </cfRule>
  </conditionalFormatting>
  <conditionalFormatting sqref="AO250:AT250">
    <cfRule type="expression" dxfId="798" priority="533">
      <formula>INDIRECT(ADDRESS(ROW(),COLUMN()))=TRUNC(INDIRECT(ADDRESS(ROW(),COLUMN())))</formula>
    </cfRule>
  </conditionalFormatting>
  <conditionalFormatting sqref="AO249:AT249">
    <cfRule type="expression" dxfId="797" priority="532">
      <formula>INDIRECT(ADDRESS(ROW(),COLUMN()))=TRUNC(INDIRECT(ADDRESS(ROW(),COLUMN())))</formula>
    </cfRule>
  </conditionalFormatting>
  <conditionalFormatting sqref="AU250">
    <cfRule type="expression" dxfId="796" priority="531">
      <formula>INDIRECT(ADDRESS(ROW(),COLUMN()))=TRUNC(INDIRECT(ADDRESS(ROW(),COLUMN())))</formula>
    </cfRule>
  </conditionalFormatting>
  <conditionalFormatting sqref="AU249">
    <cfRule type="expression" dxfId="795" priority="530">
      <formula>INDIRECT(ADDRESS(ROW(),COLUMN()))=TRUNC(INDIRECT(ADDRESS(ROW(),COLUMN())))</formula>
    </cfRule>
  </conditionalFormatting>
  <conditionalFormatting sqref="AV250:AW250">
    <cfRule type="expression" dxfId="794" priority="529">
      <formula>INDIRECT(ADDRESS(ROW(),COLUMN()))=TRUNC(INDIRECT(ADDRESS(ROW(),COLUMN())))</formula>
    </cfRule>
  </conditionalFormatting>
  <conditionalFormatting sqref="AV249:AW249">
    <cfRule type="expression" dxfId="793" priority="528">
      <formula>INDIRECT(ADDRESS(ROW(),COLUMN()))=TRUNC(INDIRECT(ADDRESS(ROW(),COLUMN())))</formula>
    </cfRule>
  </conditionalFormatting>
  <conditionalFormatting sqref="AX252:BA253">
    <cfRule type="expression" dxfId="792" priority="527">
      <formula>INDIRECT(ADDRESS(ROW(),COLUMN()))=TRUNC(INDIRECT(ADDRESS(ROW(),COLUMN())))</formula>
    </cfRule>
  </conditionalFormatting>
  <conditionalFormatting sqref="S253">
    <cfRule type="expression" dxfId="791" priority="526">
      <formula>INDIRECT(ADDRESS(ROW(),COLUMN()))=TRUNC(INDIRECT(ADDRESS(ROW(),COLUMN())))</formula>
    </cfRule>
  </conditionalFormatting>
  <conditionalFormatting sqref="S252">
    <cfRule type="expression" dxfId="790" priority="525">
      <formula>INDIRECT(ADDRESS(ROW(),COLUMN()))=TRUNC(INDIRECT(ADDRESS(ROW(),COLUMN())))</formula>
    </cfRule>
  </conditionalFormatting>
  <conditionalFormatting sqref="T253:Y253">
    <cfRule type="expression" dxfId="789" priority="524">
      <formula>INDIRECT(ADDRESS(ROW(),COLUMN()))=TRUNC(INDIRECT(ADDRESS(ROW(),COLUMN())))</formula>
    </cfRule>
  </conditionalFormatting>
  <conditionalFormatting sqref="T252:Y252">
    <cfRule type="expression" dxfId="788" priority="523">
      <formula>INDIRECT(ADDRESS(ROW(),COLUMN()))=TRUNC(INDIRECT(ADDRESS(ROW(),COLUMN())))</formula>
    </cfRule>
  </conditionalFormatting>
  <conditionalFormatting sqref="Z253">
    <cfRule type="expression" dxfId="787" priority="522">
      <formula>INDIRECT(ADDRESS(ROW(),COLUMN()))=TRUNC(INDIRECT(ADDRESS(ROW(),COLUMN())))</formula>
    </cfRule>
  </conditionalFormatting>
  <conditionalFormatting sqref="Z252">
    <cfRule type="expression" dxfId="786" priority="521">
      <formula>INDIRECT(ADDRESS(ROW(),COLUMN()))=TRUNC(INDIRECT(ADDRESS(ROW(),COLUMN())))</formula>
    </cfRule>
  </conditionalFormatting>
  <conditionalFormatting sqref="AA253:AF253">
    <cfRule type="expression" dxfId="785" priority="520">
      <formula>INDIRECT(ADDRESS(ROW(),COLUMN()))=TRUNC(INDIRECT(ADDRESS(ROW(),COLUMN())))</formula>
    </cfRule>
  </conditionalFormatting>
  <conditionalFormatting sqref="AA252:AF252">
    <cfRule type="expression" dxfId="784" priority="519">
      <formula>INDIRECT(ADDRESS(ROW(),COLUMN()))=TRUNC(INDIRECT(ADDRESS(ROW(),COLUMN())))</formula>
    </cfRule>
  </conditionalFormatting>
  <conditionalFormatting sqref="AG253">
    <cfRule type="expression" dxfId="783" priority="518">
      <formula>INDIRECT(ADDRESS(ROW(),COLUMN()))=TRUNC(INDIRECT(ADDRESS(ROW(),COLUMN())))</formula>
    </cfRule>
  </conditionalFormatting>
  <conditionalFormatting sqref="AG252">
    <cfRule type="expression" dxfId="782" priority="517">
      <formula>INDIRECT(ADDRESS(ROW(),COLUMN()))=TRUNC(INDIRECT(ADDRESS(ROW(),COLUMN())))</formula>
    </cfRule>
  </conditionalFormatting>
  <conditionalFormatting sqref="AH253:AM253">
    <cfRule type="expression" dxfId="781" priority="516">
      <formula>INDIRECT(ADDRESS(ROW(),COLUMN()))=TRUNC(INDIRECT(ADDRESS(ROW(),COLUMN())))</formula>
    </cfRule>
  </conditionalFormatting>
  <conditionalFormatting sqref="AH252:AM252">
    <cfRule type="expression" dxfId="780" priority="515">
      <formula>INDIRECT(ADDRESS(ROW(),COLUMN()))=TRUNC(INDIRECT(ADDRESS(ROW(),COLUMN())))</formula>
    </cfRule>
  </conditionalFormatting>
  <conditionalFormatting sqref="AN253">
    <cfRule type="expression" dxfId="779" priority="514">
      <formula>INDIRECT(ADDRESS(ROW(),COLUMN()))=TRUNC(INDIRECT(ADDRESS(ROW(),COLUMN())))</formula>
    </cfRule>
  </conditionalFormatting>
  <conditionalFormatting sqref="AN252">
    <cfRule type="expression" dxfId="778" priority="513">
      <formula>INDIRECT(ADDRESS(ROW(),COLUMN()))=TRUNC(INDIRECT(ADDRESS(ROW(),COLUMN())))</formula>
    </cfRule>
  </conditionalFormatting>
  <conditionalFormatting sqref="AO253:AT253">
    <cfRule type="expression" dxfId="777" priority="512">
      <formula>INDIRECT(ADDRESS(ROW(),COLUMN()))=TRUNC(INDIRECT(ADDRESS(ROW(),COLUMN())))</formula>
    </cfRule>
  </conditionalFormatting>
  <conditionalFormatting sqref="AO252:AT252">
    <cfRule type="expression" dxfId="776" priority="511">
      <formula>INDIRECT(ADDRESS(ROW(),COLUMN()))=TRUNC(INDIRECT(ADDRESS(ROW(),COLUMN())))</formula>
    </cfRule>
  </conditionalFormatting>
  <conditionalFormatting sqref="AU253">
    <cfRule type="expression" dxfId="775" priority="510">
      <formula>INDIRECT(ADDRESS(ROW(),COLUMN()))=TRUNC(INDIRECT(ADDRESS(ROW(),COLUMN())))</formula>
    </cfRule>
  </conditionalFormatting>
  <conditionalFormatting sqref="AU252">
    <cfRule type="expression" dxfId="774" priority="509">
      <formula>INDIRECT(ADDRESS(ROW(),COLUMN()))=TRUNC(INDIRECT(ADDRESS(ROW(),COLUMN())))</formula>
    </cfRule>
  </conditionalFormatting>
  <conditionalFormatting sqref="AV253:AW253">
    <cfRule type="expression" dxfId="773" priority="508">
      <formula>INDIRECT(ADDRESS(ROW(),COLUMN()))=TRUNC(INDIRECT(ADDRESS(ROW(),COLUMN())))</formula>
    </cfRule>
  </conditionalFormatting>
  <conditionalFormatting sqref="AV252:AW252">
    <cfRule type="expression" dxfId="772" priority="507">
      <formula>INDIRECT(ADDRESS(ROW(),COLUMN()))=TRUNC(INDIRECT(ADDRESS(ROW(),COLUMN())))</formula>
    </cfRule>
  </conditionalFormatting>
  <conditionalFormatting sqref="AX255:BA256">
    <cfRule type="expression" dxfId="771" priority="506">
      <formula>INDIRECT(ADDRESS(ROW(),COLUMN()))=TRUNC(INDIRECT(ADDRESS(ROW(),COLUMN())))</formula>
    </cfRule>
  </conditionalFormatting>
  <conditionalFormatting sqref="S256">
    <cfRule type="expression" dxfId="770" priority="505">
      <formula>INDIRECT(ADDRESS(ROW(),COLUMN()))=TRUNC(INDIRECT(ADDRESS(ROW(),COLUMN())))</formula>
    </cfRule>
  </conditionalFormatting>
  <conditionalFormatting sqref="S255">
    <cfRule type="expression" dxfId="769" priority="504">
      <formula>INDIRECT(ADDRESS(ROW(),COLUMN()))=TRUNC(INDIRECT(ADDRESS(ROW(),COLUMN())))</formula>
    </cfRule>
  </conditionalFormatting>
  <conditionalFormatting sqref="T256:Y256">
    <cfRule type="expression" dxfId="768" priority="503">
      <formula>INDIRECT(ADDRESS(ROW(),COLUMN()))=TRUNC(INDIRECT(ADDRESS(ROW(),COLUMN())))</formula>
    </cfRule>
  </conditionalFormatting>
  <conditionalFormatting sqref="T255:Y255">
    <cfRule type="expression" dxfId="767" priority="502">
      <formula>INDIRECT(ADDRESS(ROW(),COLUMN()))=TRUNC(INDIRECT(ADDRESS(ROW(),COLUMN())))</formula>
    </cfRule>
  </conditionalFormatting>
  <conditionalFormatting sqref="Z256">
    <cfRule type="expression" dxfId="766" priority="501">
      <formula>INDIRECT(ADDRESS(ROW(),COLUMN()))=TRUNC(INDIRECT(ADDRESS(ROW(),COLUMN())))</formula>
    </cfRule>
  </conditionalFormatting>
  <conditionalFormatting sqref="Z255">
    <cfRule type="expression" dxfId="765" priority="500">
      <formula>INDIRECT(ADDRESS(ROW(),COLUMN()))=TRUNC(INDIRECT(ADDRESS(ROW(),COLUMN())))</formula>
    </cfRule>
  </conditionalFormatting>
  <conditionalFormatting sqref="AA256:AF256">
    <cfRule type="expression" dxfId="764" priority="499">
      <formula>INDIRECT(ADDRESS(ROW(),COLUMN()))=TRUNC(INDIRECT(ADDRESS(ROW(),COLUMN())))</formula>
    </cfRule>
  </conditionalFormatting>
  <conditionalFormatting sqref="AA255:AF255">
    <cfRule type="expression" dxfId="763" priority="498">
      <formula>INDIRECT(ADDRESS(ROW(),COLUMN()))=TRUNC(INDIRECT(ADDRESS(ROW(),COLUMN())))</formula>
    </cfRule>
  </conditionalFormatting>
  <conditionalFormatting sqref="AG256">
    <cfRule type="expression" dxfId="762" priority="497">
      <formula>INDIRECT(ADDRESS(ROW(),COLUMN()))=TRUNC(INDIRECT(ADDRESS(ROW(),COLUMN())))</formula>
    </cfRule>
  </conditionalFormatting>
  <conditionalFormatting sqref="AG255">
    <cfRule type="expression" dxfId="761" priority="496">
      <formula>INDIRECT(ADDRESS(ROW(),COLUMN()))=TRUNC(INDIRECT(ADDRESS(ROW(),COLUMN())))</formula>
    </cfRule>
  </conditionalFormatting>
  <conditionalFormatting sqref="AH256:AM256">
    <cfRule type="expression" dxfId="760" priority="495">
      <formula>INDIRECT(ADDRESS(ROW(),COLUMN()))=TRUNC(INDIRECT(ADDRESS(ROW(),COLUMN())))</formula>
    </cfRule>
  </conditionalFormatting>
  <conditionalFormatting sqref="AH255:AM255">
    <cfRule type="expression" dxfId="759" priority="494">
      <formula>INDIRECT(ADDRESS(ROW(),COLUMN()))=TRUNC(INDIRECT(ADDRESS(ROW(),COLUMN())))</formula>
    </cfRule>
  </conditionalFormatting>
  <conditionalFormatting sqref="AN256">
    <cfRule type="expression" dxfId="758" priority="493">
      <formula>INDIRECT(ADDRESS(ROW(),COLUMN()))=TRUNC(INDIRECT(ADDRESS(ROW(),COLUMN())))</formula>
    </cfRule>
  </conditionalFormatting>
  <conditionalFormatting sqref="AN255">
    <cfRule type="expression" dxfId="757" priority="492">
      <formula>INDIRECT(ADDRESS(ROW(),COLUMN()))=TRUNC(INDIRECT(ADDRESS(ROW(),COLUMN())))</formula>
    </cfRule>
  </conditionalFormatting>
  <conditionalFormatting sqref="AO256:AT256">
    <cfRule type="expression" dxfId="756" priority="491">
      <formula>INDIRECT(ADDRESS(ROW(),COLUMN()))=TRUNC(INDIRECT(ADDRESS(ROW(),COLUMN())))</formula>
    </cfRule>
  </conditionalFormatting>
  <conditionalFormatting sqref="AO255:AT255">
    <cfRule type="expression" dxfId="755" priority="490">
      <formula>INDIRECT(ADDRESS(ROW(),COLUMN()))=TRUNC(INDIRECT(ADDRESS(ROW(),COLUMN())))</formula>
    </cfRule>
  </conditionalFormatting>
  <conditionalFormatting sqref="AU256">
    <cfRule type="expression" dxfId="754" priority="489">
      <formula>INDIRECT(ADDRESS(ROW(),COLUMN()))=TRUNC(INDIRECT(ADDRESS(ROW(),COLUMN())))</formula>
    </cfRule>
  </conditionalFormatting>
  <conditionalFormatting sqref="AU255">
    <cfRule type="expression" dxfId="753" priority="488">
      <formula>INDIRECT(ADDRESS(ROW(),COLUMN()))=TRUNC(INDIRECT(ADDRESS(ROW(),COLUMN())))</formula>
    </cfRule>
  </conditionalFormatting>
  <conditionalFormatting sqref="AV256:AW256">
    <cfRule type="expression" dxfId="752" priority="487">
      <formula>INDIRECT(ADDRESS(ROW(),COLUMN()))=TRUNC(INDIRECT(ADDRESS(ROW(),COLUMN())))</formula>
    </cfRule>
  </conditionalFormatting>
  <conditionalFormatting sqref="AV255:AW255">
    <cfRule type="expression" dxfId="751" priority="486">
      <formula>INDIRECT(ADDRESS(ROW(),COLUMN()))=TRUNC(INDIRECT(ADDRESS(ROW(),COLUMN())))</formula>
    </cfRule>
  </conditionalFormatting>
  <conditionalFormatting sqref="AX258:BA259">
    <cfRule type="expression" dxfId="750" priority="485">
      <formula>INDIRECT(ADDRESS(ROW(),COLUMN()))=TRUNC(INDIRECT(ADDRESS(ROW(),COLUMN())))</formula>
    </cfRule>
  </conditionalFormatting>
  <conditionalFormatting sqref="S259">
    <cfRule type="expression" dxfId="749" priority="484">
      <formula>INDIRECT(ADDRESS(ROW(),COLUMN()))=TRUNC(INDIRECT(ADDRESS(ROW(),COLUMN())))</formula>
    </cfRule>
  </conditionalFormatting>
  <conditionalFormatting sqref="S258">
    <cfRule type="expression" dxfId="748" priority="483">
      <formula>INDIRECT(ADDRESS(ROW(),COLUMN()))=TRUNC(INDIRECT(ADDRESS(ROW(),COLUMN())))</formula>
    </cfRule>
  </conditionalFormatting>
  <conditionalFormatting sqref="T259:Y259">
    <cfRule type="expression" dxfId="747" priority="482">
      <formula>INDIRECT(ADDRESS(ROW(),COLUMN()))=TRUNC(INDIRECT(ADDRESS(ROW(),COLUMN())))</formula>
    </cfRule>
  </conditionalFormatting>
  <conditionalFormatting sqref="T258:Y258">
    <cfRule type="expression" dxfId="746" priority="481">
      <formula>INDIRECT(ADDRESS(ROW(),COLUMN()))=TRUNC(INDIRECT(ADDRESS(ROW(),COLUMN())))</formula>
    </cfRule>
  </conditionalFormatting>
  <conditionalFormatting sqref="Z259">
    <cfRule type="expression" dxfId="745" priority="480">
      <formula>INDIRECT(ADDRESS(ROW(),COLUMN()))=TRUNC(INDIRECT(ADDRESS(ROW(),COLUMN())))</formula>
    </cfRule>
  </conditionalFormatting>
  <conditionalFormatting sqref="Z258">
    <cfRule type="expression" dxfId="744" priority="479">
      <formula>INDIRECT(ADDRESS(ROW(),COLUMN()))=TRUNC(INDIRECT(ADDRESS(ROW(),COLUMN())))</formula>
    </cfRule>
  </conditionalFormatting>
  <conditionalFormatting sqref="AA259:AF259">
    <cfRule type="expression" dxfId="743" priority="478">
      <formula>INDIRECT(ADDRESS(ROW(),COLUMN()))=TRUNC(INDIRECT(ADDRESS(ROW(),COLUMN())))</formula>
    </cfRule>
  </conditionalFormatting>
  <conditionalFormatting sqref="AA258:AF258">
    <cfRule type="expression" dxfId="742" priority="477">
      <formula>INDIRECT(ADDRESS(ROW(),COLUMN()))=TRUNC(INDIRECT(ADDRESS(ROW(),COLUMN())))</formula>
    </cfRule>
  </conditionalFormatting>
  <conditionalFormatting sqref="AG259">
    <cfRule type="expression" dxfId="741" priority="476">
      <formula>INDIRECT(ADDRESS(ROW(),COLUMN()))=TRUNC(INDIRECT(ADDRESS(ROW(),COLUMN())))</formula>
    </cfRule>
  </conditionalFormatting>
  <conditionalFormatting sqref="AG258">
    <cfRule type="expression" dxfId="740" priority="475">
      <formula>INDIRECT(ADDRESS(ROW(),COLUMN()))=TRUNC(INDIRECT(ADDRESS(ROW(),COLUMN())))</formula>
    </cfRule>
  </conditionalFormatting>
  <conditionalFormatting sqref="AH259:AM259">
    <cfRule type="expression" dxfId="739" priority="474">
      <formula>INDIRECT(ADDRESS(ROW(),COLUMN()))=TRUNC(INDIRECT(ADDRESS(ROW(),COLUMN())))</formula>
    </cfRule>
  </conditionalFormatting>
  <conditionalFormatting sqref="AH258:AM258">
    <cfRule type="expression" dxfId="738" priority="473">
      <formula>INDIRECT(ADDRESS(ROW(),COLUMN()))=TRUNC(INDIRECT(ADDRESS(ROW(),COLUMN())))</formula>
    </cfRule>
  </conditionalFormatting>
  <conditionalFormatting sqref="AN259">
    <cfRule type="expression" dxfId="737" priority="472">
      <formula>INDIRECT(ADDRESS(ROW(),COLUMN()))=TRUNC(INDIRECT(ADDRESS(ROW(),COLUMN())))</formula>
    </cfRule>
  </conditionalFormatting>
  <conditionalFormatting sqref="AN258">
    <cfRule type="expression" dxfId="736" priority="471">
      <formula>INDIRECT(ADDRESS(ROW(),COLUMN()))=TRUNC(INDIRECT(ADDRESS(ROW(),COLUMN())))</formula>
    </cfRule>
  </conditionalFormatting>
  <conditionalFormatting sqref="AO259:AT259">
    <cfRule type="expression" dxfId="735" priority="470">
      <formula>INDIRECT(ADDRESS(ROW(),COLUMN()))=TRUNC(INDIRECT(ADDRESS(ROW(),COLUMN())))</formula>
    </cfRule>
  </conditionalFormatting>
  <conditionalFormatting sqref="AO258:AT258">
    <cfRule type="expression" dxfId="734" priority="469">
      <formula>INDIRECT(ADDRESS(ROW(),COLUMN()))=TRUNC(INDIRECT(ADDRESS(ROW(),COLUMN())))</formula>
    </cfRule>
  </conditionalFormatting>
  <conditionalFormatting sqref="AU259">
    <cfRule type="expression" dxfId="733" priority="468">
      <formula>INDIRECT(ADDRESS(ROW(),COLUMN()))=TRUNC(INDIRECT(ADDRESS(ROW(),COLUMN())))</formula>
    </cfRule>
  </conditionalFormatting>
  <conditionalFormatting sqref="AU258">
    <cfRule type="expression" dxfId="732" priority="467">
      <formula>INDIRECT(ADDRESS(ROW(),COLUMN()))=TRUNC(INDIRECT(ADDRESS(ROW(),COLUMN())))</formula>
    </cfRule>
  </conditionalFormatting>
  <conditionalFormatting sqref="AV259:AW259">
    <cfRule type="expression" dxfId="731" priority="466">
      <formula>INDIRECT(ADDRESS(ROW(),COLUMN()))=TRUNC(INDIRECT(ADDRESS(ROW(),COLUMN())))</formula>
    </cfRule>
  </conditionalFormatting>
  <conditionalFormatting sqref="AV258:AW258">
    <cfRule type="expression" dxfId="730" priority="465">
      <formula>INDIRECT(ADDRESS(ROW(),COLUMN()))=TRUNC(INDIRECT(ADDRESS(ROW(),COLUMN())))</formula>
    </cfRule>
  </conditionalFormatting>
  <conditionalFormatting sqref="AX261:BA262">
    <cfRule type="expression" dxfId="729" priority="464">
      <formula>INDIRECT(ADDRESS(ROW(),COLUMN()))=TRUNC(INDIRECT(ADDRESS(ROW(),COLUMN())))</formula>
    </cfRule>
  </conditionalFormatting>
  <conditionalFormatting sqref="Z262">
    <cfRule type="expression" dxfId="728" priority="459">
      <formula>INDIRECT(ADDRESS(ROW(),COLUMN()))=TRUNC(INDIRECT(ADDRESS(ROW(),COLUMN())))</formula>
    </cfRule>
  </conditionalFormatting>
  <conditionalFormatting sqref="Z261">
    <cfRule type="expression" dxfId="727" priority="458">
      <formula>INDIRECT(ADDRESS(ROW(),COLUMN()))=TRUNC(INDIRECT(ADDRESS(ROW(),COLUMN())))</formula>
    </cfRule>
  </conditionalFormatting>
  <conditionalFormatting sqref="AA262:AF262">
    <cfRule type="expression" dxfId="726" priority="457">
      <formula>INDIRECT(ADDRESS(ROW(),COLUMN()))=TRUNC(INDIRECT(ADDRESS(ROW(),COLUMN())))</formula>
    </cfRule>
  </conditionalFormatting>
  <conditionalFormatting sqref="AA261:AF261">
    <cfRule type="expression" dxfId="725" priority="456">
      <formula>INDIRECT(ADDRESS(ROW(),COLUMN()))=TRUNC(INDIRECT(ADDRESS(ROW(),COLUMN())))</formula>
    </cfRule>
  </conditionalFormatting>
  <conditionalFormatting sqref="AG262">
    <cfRule type="expression" dxfId="724" priority="455">
      <formula>INDIRECT(ADDRESS(ROW(),COLUMN()))=TRUNC(INDIRECT(ADDRESS(ROW(),COLUMN())))</formula>
    </cfRule>
  </conditionalFormatting>
  <conditionalFormatting sqref="AG261">
    <cfRule type="expression" dxfId="723" priority="454">
      <formula>INDIRECT(ADDRESS(ROW(),COLUMN()))=TRUNC(INDIRECT(ADDRESS(ROW(),COLUMN())))</formula>
    </cfRule>
  </conditionalFormatting>
  <conditionalFormatting sqref="AH262:AM262">
    <cfRule type="expression" dxfId="722" priority="453">
      <formula>INDIRECT(ADDRESS(ROW(),COLUMN()))=TRUNC(INDIRECT(ADDRESS(ROW(),COLUMN())))</formula>
    </cfRule>
  </conditionalFormatting>
  <conditionalFormatting sqref="AH261:AM261">
    <cfRule type="expression" dxfId="721" priority="452">
      <formula>INDIRECT(ADDRESS(ROW(),COLUMN()))=TRUNC(INDIRECT(ADDRESS(ROW(),COLUMN())))</formula>
    </cfRule>
  </conditionalFormatting>
  <conditionalFormatting sqref="AN262">
    <cfRule type="expression" dxfId="720" priority="451">
      <formula>INDIRECT(ADDRESS(ROW(),COLUMN()))=TRUNC(INDIRECT(ADDRESS(ROW(),COLUMN())))</formula>
    </cfRule>
  </conditionalFormatting>
  <conditionalFormatting sqref="AN261">
    <cfRule type="expression" dxfId="719" priority="450">
      <formula>INDIRECT(ADDRESS(ROW(),COLUMN()))=TRUNC(INDIRECT(ADDRESS(ROW(),COLUMN())))</formula>
    </cfRule>
  </conditionalFormatting>
  <conditionalFormatting sqref="AO262:AT262">
    <cfRule type="expression" dxfId="718" priority="449">
      <formula>INDIRECT(ADDRESS(ROW(),COLUMN()))=TRUNC(INDIRECT(ADDRESS(ROW(),COLUMN())))</formula>
    </cfRule>
  </conditionalFormatting>
  <conditionalFormatting sqref="AO261:AT261">
    <cfRule type="expression" dxfId="717" priority="448">
      <formula>INDIRECT(ADDRESS(ROW(),COLUMN()))=TRUNC(INDIRECT(ADDRESS(ROW(),COLUMN())))</formula>
    </cfRule>
  </conditionalFormatting>
  <conditionalFormatting sqref="AU262">
    <cfRule type="expression" dxfId="716" priority="447">
      <formula>INDIRECT(ADDRESS(ROW(),COLUMN()))=TRUNC(INDIRECT(ADDRESS(ROW(),COLUMN())))</formula>
    </cfRule>
  </conditionalFormatting>
  <conditionalFormatting sqref="AU261">
    <cfRule type="expression" dxfId="715" priority="446">
      <formula>INDIRECT(ADDRESS(ROW(),COLUMN()))=TRUNC(INDIRECT(ADDRESS(ROW(),COLUMN())))</formula>
    </cfRule>
  </conditionalFormatting>
  <conditionalFormatting sqref="AV262:AW262">
    <cfRule type="expression" dxfId="714" priority="445">
      <formula>INDIRECT(ADDRESS(ROW(),COLUMN()))=TRUNC(INDIRECT(ADDRESS(ROW(),COLUMN())))</formula>
    </cfRule>
  </conditionalFormatting>
  <conditionalFormatting sqref="AV261:AW261">
    <cfRule type="expression" dxfId="713" priority="444">
      <formula>INDIRECT(ADDRESS(ROW(),COLUMN()))=TRUNC(INDIRECT(ADDRESS(ROW(),COLUMN())))</formula>
    </cfRule>
  </conditionalFormatting>
  <conditionalFormatting sqref="AX264:BA265">
    <cfRule type="expression" dxfId="712" priority="443">
      <formula>INDIRECT(ADDRESS(ROW(),COLUMN()))=TRUNC(INDIRECT(ADDRESS(ROW(),COLUMN())))</formula>
    </cfRule>
  </conditionalFormatting>
  <conditionalFormatting sqref="Z265">
    <cfRule type="expression" dxfId="711" priority="438">
      <formula>INDIRECT(ADDRESS(ROW(),COLUMN()))=TRUNC(INDIRECT(ADDRESS(ROW(),COLUMN())))</formula>
    </cfRule>
  </conditionalFormatting>
  <conditionalFormatting sqref="Z264">
    <cfRule type="expression" dxfId="710" priority="437">
      <formula>INDIRECT(ADDRESS(ROW(),COLUMN()))=TRUNC(INDIRECT(ADDRESS(ROW(),COLUMN())))</formula>
    </cfRule>
  </conditionalFormatting>
  <conditionalFormatting sqref="AA265:AF265">
    <cfRule type="expression" dxfId="709" priority="436">
      <formula>INDIRECT(ADDRESS(ROW(),COLUMN()))=TRUNC(INDIRECT(ADDRESS(ROW(),COLUMN())))</formula>
    </cfRule>
  </conditionalFormatting>
  <conditionalFormatting sqref="AA264:AF264">
    <cfRule type="expression" dxfId="708" priority="435">
      <formula>INDIRECT(ADDRESS(ROW(),COLUMN()))=TRUNC(INDIRECT(ADDRESS(ROW(),COLUMN())))</formula>
    </cfRule>
  </conditionalFormatting>
  <conditionalFormatting sqref="AG265">
    <cfRule type="expression" dxfId="707" priority="434">
      <formula>INDIRECT(ADDRESS(ROW(),COLUMN()))=TRUNC(INDIRECT(ADDRESS(ROW(),COLUMN())))</formula>
    </cfRule>
  </conditionalFormatting>
  <conditionalFormatting sqref="AG264">
    <cfRule type="expression" dxfId="706" priority="433">
      <formula>INDIRECT(ADDRESS(ROW(),COLUMN()))=TRUNC(INDIRECT(ADDRESS(ROW(),COLUMN())))</formula>
    </cfRule>
  </conditionalFormatting>
  <conditionalFormatting sqref="AH265:AM265">
    <cfRule type="expression" dxfId="705" priority="432">
      <formula>INDIRECT(ADDRESS(ROW(),COLUMN()))=TRUNC(INDIRECT(ADDRESS(ROW(),COLUMN())))</formula>
    </cfRule>
  </conditionalFormatting>
  <conditionalFormatting sqref="AH264:AM264">
    <cfRule type="expression" dxfId="704" priority="431">
      <formula>INDIRECT(ADDRESS(ROW(),COLUMN()))=TRUNC(INDIRECT(ADDRESS(ROW(),COLUMN())))</formula>
    </cfRule>
  </conditionalFormatting>
  <conditionalFormatting sqref="AN265">
    <cfRule type="expression" dxfId="703" priority="430">
      <formula>INDIRECT(ADDRESS(ROW(),COLUMN()))=TRUNC(INDIRECT(ADDRESS(ROW(),COLUMN())))</formula>
    </cfRule>
  </conditionalFormatting>
  <conditionalFormatting sqref="AN264">
    <cfRule type="expression" dxfId="702" priority="429">
      <formula>INDIRECT(ADDRESS(ROW(),COLUMN()))=TRUNC(INDIRECT(ADDRESS(ROW(),COLUMN())))</formula>
    </cfRule>
  </conditionalFormatting>
  <conditionalFormatting sqref="AO265:AT265">
    <cfRule type="expression" dxfId="701" priority="428">
      <formula>INDIRECT(ADDRESS(ROW(),COLUMN()))=TRUNC(INDIRECT(ADDRESS(ROW(),COLUMN())))</formula>
    </cfRule>
  </conditionalFormatting>
  <conditionalFormatting sqref="AO264:AT264">
    <cfRule type="expression" dxfId="700" priority="427">
      <formula>INDIRECT(ADDRESS(ROW(),COLUMN()))=TRUNC(INDIRECT(ADDRESS(ROW(),COLUMN())))</formula>
    </cfRule>
  </conditionalFormatting>
  <conditionalFormatting sqref="AU265">
    <cfRule type="expression" dxfId="699" priority="426">
      <formula>INDIRECT(ADDRESS(ROW(),COLUMN()))=TRUNC(INDIRECT(ADDRESS(ROW(),COLUMN())))</formula>
    </cfRule>
  </conditionalFormatting>
  <conditionalFormatting sqref="AU264">
    <cfRule type="expression" dxfId="698" priority="425">
      <formula>INDIRECT(ADDRESS(ROW(),COLUMN()))=TRUNC(INDIRECT(ADDRESS(ROW(),COLUMN())))</formula>
    </cfRule>
  </conditionalFormatting>
  <conditionalFormatting sqref="AV265:AW265">
    <cfRule type="expression" dxfId="697" priority="424">
      <formula>INDIRECT(ADDRESS(ROW(),COLUMN()))=TRUNC(INDIRECT(ADDRESS(ROW(),COLUMN())))</formula>
    </cfRule>
  </conditionalFormatting>
  <conditionalFormatting sqref="AV264:AW264">
    <cfRule type="expression" dxfId="696" priority="423">
      <formula>INDIRECT(ADDRESS(ROW(),COLUMN()))=TRUNC(INDIRECT(ADDRESS(ROW(),COLUMN())))</formula>
    </cfRule>
  </conditionalFormatting>
  <conditionalFormatting sqref="AX267:BA268">
    <cfRule type="expression" dxfId="695" priority="422">
      <formula>INDIRECT(ADDRESS(ROW(),COLUMN()))=TRUNC(INDIRECT(ADDRESS(ROW(),COLUMN())))</formula>
    </cfRule>
  </conditionalFormatting>
  <conditionalFormatting sqref="S268">
    <cfRule type="expression" dxfId="694" priority="421">
      <formula>INDIRECT(ADDRESS(ROW(),COLUMN()))=TRUNC(INDIRECT(ADDRESS(ROW(),COLUMN())))</formula>
    </cfRule>
  </conditionalFormatting>
  <conditionalFormatting sqref="S267">
    <cfRule type="expression" dxfId="693" priority="420">
      <formula>INDIRECT(ADDRESS(ROW(),COLUMN()))=TRUNC(INDIRECT(ADDRESS(ROW(),COLUMN())))</formula>
    </cfRule>
  </conditionalFormatting>
  <conditionalFormatting sqref="T268:Y268">
    <cfRule type="expression" dxfId="692" priority="419">
      <formula>INDIRECT(ADDRESS(ROW(),COLUMN()))=TRUNC(INDIRECT(ADDRESS(ROW(),COLUMN())))</formula>
    </cfRule>
  </conditionalFormatting>
  <conditionalFormatting sqref="T267:Y267">
    <cfRule type="expression" dxfId="691" priority="418">
      <formula>INDIRECT(ADDRESS(ROW(),COLUMN()))=TRUNC(INDIRECT(ADDRESS(ROW(),COLUMN())))</formula>
    </cfRule>
  </conditionalFormatting>
  <conditionalFormatting sqref="Z268">
    <cfRule type="expression" dxfId="690" priority="417">
      <formula>INDIRECT(ADDRESS(ROW(),COLUMN()))=TRUNC(INDIRECT(ADDRESS(ROW(),COLUMN())))</formula>
    </cfRule>
  </conditionalFormatting>
  <conditionalFormatting sqref="Z267">
    <cfRule type="expression" dxfId="689" priority="416">
      <formula>INDIRECT(ADDRESS(ROW(),COLUMN()))=TRUNC(INDIRECT(ADDRESS(ROW(),COLUMN())))</formula>
    </cfRule>
  </conditionalFormatting>
  <conditionalFormatting sqref="AA268:AF268">
    <cfRule type="expression" dxfId="688" priority="415">
      <formula>INDIRECT(ADDRESS(ROW(),COLUMN()))=TRUNC(INDIRECT(ADDRESS(ROW(),COLUMN())))</formula>
    </cfRule>
  </conditionalFormatting>
  <conditionalFormatting sqref="AA267:AF267">
    <cfRule type="expression" dxfId="687" priority="414">
      <formula>INDIRECT(ADDRESS(ROW(),COLUMN()))=TRUNC(INDIRECT(ADDRESS(ROW(),COLUMN())))</formula>
    </cfRule>
  </conditionalFormatting>
  <conditionalFormatting sqref="AG268">
    <cfRule type="expression" dxfId="686" priority="413">
      <formula>INDIRECT(ADDRESS(ROW(),COLUMN()))=TRUNC(INDIRECT(ADDRESS(ROW(),COLUMN())))</formula>
    </cfRule>
  </conditionalFormatting>
  <conditionalFormatting sqref="AG267">
    <cfRule type="expression" dxfId="685" priority="412">
      <formula>INDIRECT(ADDRESS(ROW(),COLUMN()))=TRUNC(INDIRECT(ADDRESS(ROW(),COLUMN())))</formula>
    </cfRule>
  </conditionalFormatting>
  <conditionalFormatting sqref="AH268:AM268">
    <cfRule type="expression" dxfId="684" priority="411">
      <formula>INDIRECT(ADDRESS(ROW(),COLUMN()))=TRUNC(INDIRECT(ADDRESS(ROW(),COLUMN())))</formula>
    </cfRule>
  </conditionalFormatting>
  <conditionalFormatting sqref="AH267:AM267">
    <cfRule type="expression" dxfId="683" priority="410">
      <formula>INDIRECT(ADDRESS(ROW(),COLUMN()))=TRUNC(INDIRECT(ADDRESS(ROW(),COLUMN())))</formula>
    </cfRule>
  </conditionalFormatting>
  <conditionalFormatting sqref="AN268">
    <cfRule type="expression" dxfId="682" priority="409">
      <formula>INDIRECT(ADDRESS(ROW(),COLUMN()))=TRUNC(INDIRECT(ADDRESS(ROW(),COLUMN())))</formula>
    </cfRule>
  </conditionalFormatting>
  <conditionalFormatting sqref="AN267">
    <cfRule type="expression" dxfId="681" priority="408">
      <formula>INDIRECT(ADDRESS(ROW(),COLUMN()))=TRUNC(INDIRECT(ADDRESS(ROW(),COLUMN())))</formula>
    </cfRule>
  </conditionalFormatting>
  <conditionalFormatting sqref="AO268:AT268">
    <cfRule type="expression" dxfId="680" priority="407">
      <formula>INDIRECT(ADDRESS(ROW(),COLUMN()))=TRUNC(INDIRECT(ADDRESS(ROW(),COLUMN())))</formula>
    </cfRule>
  </conditionalFormatting>
  <conditionalFormatting sqref="AO267:AT267">
    <cfRule type="expression" dxfId="679" priority="406">
      <formula>INDIRECT(ADDRESS(ROW(),COLUMN()))=TRUNC(INDIRECT(ADDRESS(ROW(),COLUMN())))</formula>
    </cfRule>
  </conditionalFormatting>
  <conditionalFormatting sqref="AU268">
    <cfRule type="expression" dxfId="678" priority="405">
      <formula>INDIRECT(ADDRESS(ROW(),COLUMN()))=TRUNC(INDIRECT(ADDRESS(ROW(),COLUMN())))</formula>
    </cfRule>
  </conditionalFormatting>
  <conditionalFormatting sqref="AU267">
    <cfRule type="expression" dxfId="677" priority="404">
      <formula>INDIRECT(ADDRESS(ROW(),COLUMN()))=TRUNC(INDIRECT(ADDRESS(ROW(),COLUMN())))</formula>
    </cfRule>
  </conditionalFormatting>
  <conditionalFormatting sqref="AV268:AW268">
    <cfRule type="expression" dxfId="676" priority="403">
      <formula>INDIRECT(ADDRESS(ROW(),COLUMN()))=TRUNC(INDIRECT(ADDRESS(ROW(),COLUMN())))</formula>
    </cfRule>
  </conditionalFormatting>
  <conditionalFormatting sqref="AV267:AW267">
    <cfRule type="expression" dxfId="675" priority="402">
      <formula>INDIRECT(ADDRESS(ROW(),COLUMN()))=TRUNC(INDIRECT(ADDRESS(ROW(),COLUMN())))</formula>
    </cfRule>
  </conditionalFormatting>
  <conditionalFormatting sqref="AX270:BA271">
    <cfRule type="expression" dxfId="674" priority="401">
      <formula>INDIRECT(ADDRESS(ROW(),COLUMN()))=TRUNC(INDIRECT(ADDRESS(ROW(),COLUMN())))</formula>
    </cfRule>
  </conditionalFormatting>
  <conditionalFormatting sqref="S271">
    <cfRule type="expression" dxfId="673" priority="400">
      <formula>INDIRECT(ADDRESS(ROW(),COLUMN()))=TRUNC(INDIRECT(ADDRESS(ROW(),COLUMN())))</formula>
    </cfRule>
  </conditionalFormatting>
  <conditionalFormatting sqref="S270">
    <cfRule type="expression" dxfId="672" priority="399">
      <formula>INDIRECT(ADDRESS(ROW(),COLUMN()))=TRUNC(INDIRECT(ADDRESS(ROW(),COLUMN())))</formula>
    </cfRule>
  </conditionalFormatting>
  <conditionalFormatting sqref="T271:Y271">
    <cfRule type="expression" dxfId="671" priority="398">
      <formula>INDIRECT(ADDRESS(ROW(),COLUMN()))=TRUNC(INDIRECT(ADDRESS(ROW(),COLUMN())))</formula>
    </cfRule>
  </conditionalFormatting>
  <conditionalFormatting sqref="T270:Y270">
    <cfRule type="expression" dxfId="670" priority="397">
      <formula>INDIRECT(ADDRESS(ROW(),COLUMN()))=TRUNC(INDIRECT(ADDRESS(ROW(),COLUMN())))</formula>
    </cfRule>
  </conditionalFormatting>
  <conditionalFormatting sqref="Z271">
    <cfRule type="expression" dxfId="669" priority="396">
      <formula>INDIRECT(ADDRESS(ROW(),COLUMN()))=TRUNC(INDIRECT(ADDRESS(ROW(),COLUMN())))</formula>
    </cfRule>
  </conditionalFormatting>
  <conditionalFormatting sqref="Z270">
    <cfRule type="expression" dxfId="668" priority="395">
      <formula>INDIRECT(ADDRESS(ROW(),COLUMN()))=TRUNC(INDIRECT(ADDRESS(ROW(),COLUMN())))</formula>
    </cfRule>
  </conditionalFormatting>
  <conditionalFormatting sqref="AA271:AF271">
    <cfRule type="expression" dxfId="667" priority="394">
      <formula>INDIRECT(ADDRESS(ROW(),COLUMN()))=TRUNC(INDIRECT(ADDRESS(ROW(),COLUMN())))</formula>
    </cfRule>
  </conditionalFormatting>
  <conditionalFormatting sqref="AA270:AF270">
    <cfRule type="expression" dxfId="666" priority="393">
      <formula>INDIRECT(ADDRESS(ROW(),COLUMN()))=TRUNC(INDIRECT(ADDRESS(ROW(),COLUMN())))</formula>
    </cfRule>
  </conditionalFormatting>
  <conditionalFormatting sqref="AG271">
    <cfRule type="expression" dxfId="665" priority="392">
      <formula>INDIRECT(ADDRESS(ROW(),COLUMN()))=TRUNC(INDIRECT(ADDRESS(ROW(),COLUMN())))</formula>
    </cfRule>
  </conditionalFormatting>
  <conditionalFormatting sqref="AG270">
    <cfRule type="expression" dxfId="664" priority="391">
      <formula>INDIRECT(ADDRESS(ROW(),COLUMN()))=TRUNC(INDIRECT(ADDRESS(ROW(),COLUMN())))</formula>
    </cfRule>
  </conditionalFormatting>
  <conditionalFormatting sqref="AH271:AM271">
    <cfRule type="expression" dxfId="663" priority="390">
      <formula>INDIRECT(ADDRESS(ROW(),COLUMN()))=TRUNC(INDIRECT(ADDRESS(ROW(),COLUMN())))</formula>
    </cfRule>
  </conditionalFormatting>
  <conditionalFormatting sqref="AH270:AM270">
    <cfRule type="expression" dxfId="662" priority="389">
      <formula>INDIRECT(ADDRESS(ROW(),COLUMN()))=TRUNC(INDIRECT(ADDRESS(ROW(),COLUMN())))</formula>
    </cfRule>
  </conditionalFormatting>
  <conditionalFormatting sqref="AN271">
    <cfRule type="expression" dxfId="661" priority="388">
      <formula>INDIRECT(ADDRESS(ROW(),COLUMN()))=TRUNC(INDIRECT(ADDRESS(ROW(),COLUMN())))</formula>
    </cfRule>
  </conditionalFormatting>
  <conditionalFormatting sqref="AN270">
    <cfRule type="expression" dxfId="660" priority="387">
      <formula>INDIRECT(ADDRESS(ROW(),COLUMN()))=TRUNC(INDIRECT(ADDRESS(ROW(),COLUMN())))</formula>
    </cfRule>
  </conditionalFormatting>
  <conditionalFormatting sqref="AO271:AT271">
    <cfRule type="expression" dxfId="659" priority="386">
      <formula>INDIRECT(ADDRESS(ROW(),COLUMN()))=TRUNC(INDIRECT(ADDRESS(ROW(),COLUMN())))</formula>
    </cfRule>
  </conditionalFormatting>
  <conditionalFormatting sqref="AO270:AT270">
    <cfRule type="expression" dxfId="658" priority="385">
      <formula>INDIRECT(ADDRESS(ROW(),COLUMN()))=TRUNC(INDIRECT(ADDRESS(ROW(),COLUMN())))</formula>
    </cfRule>
  </conditionalFormatting>
  <conditionalFormatting sqref="AU271">
    <cfRule type="expression" dxfId="657" priority="384">
      <formula>INDIRECT(ADDRESS(ROW(),COLUMN()))=TRUNC(INDIRECT(ADDRESS(ROW(),COLUMN())))</formula>
    </cfRule>
  </conditionalFormatting>
  <conditionalFormatting sqref="AU270">
    <cfRule type="expression" dxfId="656" priority="383">
      <formula>INDIRECT(ADDRESS(ROW(),COLUMN()))=TRUNC(INDIRECT(ADDRESS(ROW(),COLUMN())))</formula>
    </cfRule>
  </conditionalFormatting>
  <conditionalFormatting sqref="AV271:AW271">
    <cfRule type="expression" dxfId="655" priority="382">
      <formula>INDIRECT(ADDRESS(ROW(),COLUMN()))=TRUNC(INDIRECT(ADDRESS(ROW(),COLUMN())))</formula>
    </cfRule>
  </conditionalFormatting>
  <conditionalFormatting sqref="AV270:AW270">
    <cfRule type="expression" dxfId="654" priority="381">
      <formula>INDIRECT(ADDRESS(ROW(),COLUMN()))=TRUNC(INDIRECT(ADDRESS(ROW(),COLUMN())))</formula>
    </cfRule>
  </conditionalFormatting>
  <conditionalFormatting sqref="AX273:BA274">
    <cfRule type="expression" dxfId="653" priority="380">
      <formula>INDIRECT(ADDRESS(ROW(),COLUMN()))=TRUNC(INDIRECT(ADDRESS(ROW(),COLUMN())))</formula>
    </cfRule>
  </conditionalFormatting>
  <conditionalFormatting sqref="S274">
    <cfRule type="expression" dxfId="652" priority="379">
      <formula>INDIRECT(ADDRESS(ROW(),COLUMN()))=TRUNC(INDIRECT(ADDRESS(ROW(),COLUMN())))</formula>
    </cfRule>
  </conditionalFormatting>
  <conditionalFormatting sqref="S273">
    <cfRule type="expression" dxfId="651" priority="378">
      <formula>INDIRECT(ADDRESS(ROW(),COLUMN()))=TRUNC(INDIRECT(ADDRESS(ROW(),COLUMN())))</formula>
    </cfRule>
  </conditionalFormatting>
  <conditionalFormatting sqref="T274:Y274">
    <cfRule type="expression" dxfId="650" priority="377">
      <formula>INDIRECT(ADDRESS(ROW(),COLUMN()))=TRUNC(INDIRECT(ADDRESS(ROW(),COLUMN())))</formula>
    </cfRule>
  </conditionalFormatting>
  <conditionalFormatting sqref="T273:Y273">
    <cfRule type="expression" dxfId="649" priority="376">
      <formula>INDIRECT(ADDRESS(ROW(),COLUMN()))=TRUNC(INDIRECT(ADDRESS(ROW(),COLUMN())))</formula>
    </cfRule>
  </conditionalFormatting>
  <conditionalFormatting sqref="Z274">
    <cfRule type="expression" dxfId="648" priority="375">
      <formula>INDIRECT(ADDRESS(ROW(),COLUMN()))=TRUNC(INDIRECT(ADDRESS(ROW(),COLUMN())))</formula>
    </cfRule>
  </conditionalFormatting>
  <conditionalFormatting sqref="Z273">
    <cfRule type="expression" dxfId="647" priority="374">
      <formula>INDIRECT(ADDRESS(ROW(),COLUMN()))=TRUNC(INDIRECT(ADDRESS(ROW(),COLUMN())))</formula>
    </cfRule>
  </conditionalFormatting>
  <conditionalFormatting sqref="AA274:AF274">
    <cfRule type="expression" dxfId="646" priority="373">
      <formula>INDIRECT(ADDRESS(ROW(),COLUMN()))=TRUNC(INDIRECT(ADDRESS(ROW(),COLUMN())))</formula>
    </cfRule>
  </conditionalFormatting>
  <conditionalFormatting sqref="AA273:AF273">
    <cfRule type="expression" dxfId="645" priority="372">
      <formula>INDIRECT(ADDRESS(ROW(),COLUMN()))=TRUNC(INDIRECT(ADDRESS(ROW(),COLUMN())))</formula>
    </cfRule>
  </conditionalFormatting>
  <conditionalFormatting sqref="AG274">
    <cfRule type="expression" dxfId="644" priority="371">
      <formula>INDIRECT(ADDRESS(ROW(),COLUMN()))=TRUNC(INDIRECT(ADDRESS(ROW(),COLUMN())))</formula>
    </cfRule>
  </conditionalFormatting>
  <conditionalFormatting sqref="AG273">
    <cfRule type="expression" dxfId="643" priority="370">
      <formula>INDIRECT(ADDRESS(ROW(),COLUMN()))=TRUNC(INDIRECT(ADDRESS(ROW(),COLUMN())))</formula>
    </cfRule>
  </conditionalFormatting>
  <conditionalFormatting sqref="AH274:AM274">
    <cfRule type="expression" dxfId="642" priority="369">
      <formula>INDIRECT(ADDRESS(ROW(),COLUMN()))=TRUNC(INDIRECT(ADDRESS(ROW(),COLUMN())))</formula>
    </cfRule>
  </conditionalFormatting>
  <conditionalFormatting sqref="AH273:AM273">
    <cfRule type="expression" dxfId="641" priority="368">
      <formula>INDIRECT(ADDRESS(ROW(),COLUMN()))=TRUNC(INDIRECT(ADDRESS(ROW(),COLUMN())))</formula>
    </cfRule>
  </conditionalFormatting>
  <conditionalFormatting sqref="AN274">
    <cfRule type="expression" dxfId="640" priority="367">
      <formula>INDIRECT(ADDRESS(ROW(),COLUMN()))=TRUNC(INDIRECT(ADDRESS(ROW(),COLUMN())))</formula>
    </cfRule>
  </conditionalFormatting>
  <conditionalFormatting sqref="AN273">
    <cfRule type="expression" dxfId="639" priority="366">
      <formula>INDIRECT(ADDRESS(ROW(),COLUMN()))=TRUNC(INDIRECT(ADDRESS(ROW(),COLUMN())))</formula>
    </cfRule>
  </conditionalFormatting>
  <conditionalFormatting sqref="AO274:AT274">
    <cfRule type="expression" dxfId="638" priority="365">
      <formula>INDIRECT(ADDRESS(ROW(),COLUMN()))=TRUNC(INDIRECT(ADDRESS(ROW(),COLUMN())))</formula>
    </cfRule>
  </conditionalFormatting>
  <conditionalFormatting sqref="AO273:AT273">
    <cfRule type="expression" dxfId="637" priority="364">
      <formula>INDIRECT(ADDRESS(ROW(),COLUMN()))=TRUNC(INDIRECT(ADDRESS(ROW(),COLUMN())))</formula>
    </cfRule>
  </conditionalFormatting>
  <conditionalFormatting sqref="AU274">
    <cfRule type="expression" dxfId="636" priority="363">
      <formula>INDIRECT(ADDRESS(ROW(),COLUMN()))=TRUNC(INDIRECT(ADDRESS(ROW(),COLUMN())))</formula>
    </cfRule>
  </conditionalFormatting>
  <conditionalFormatting sqref="AU273">
    <cfRule type="expression" dxfId="635" priority="362">
      <formula>INDIRECT(ADDRESS(ROW(),COLUMN()))=TRUNC(INDIRECT(ADDRESS(ROW(),COLUMN())))</formula>
    </cfRule>
  </conditionalFormatting>
  <conditionalFormatting sqref="AV274:AW274">
    <cfRule type="expression" dxfId="634" priority="361">
      <formula>INDIRECT(ADDRESS(ROW(),COLUMN()))=TRUNC(INDIRECT(ADDRESS(ROW(),COLUMN())))</formula>
    </cfRule>
  </conditionalFormatting>
  <conditionalFormatting sqref="AV273:AW273">
    <cfRule type="expression" dxfId="633" priority="360">
      <formula>INDIRECT(ADDRESS(ROW(),COLUMN()))=TRUNC(INDIRECT(ADDRESS(ROW(),COLUMN())))</formula>
    </cfRule>
  </conditionalFormatting>
  <conditionalFormatting sqref="AX276:BA277">
    <cfRule type="expression" dxfId="632" priority="359">
      <formula>INDIRECT(ADDRESS(ROW(),COLUMN()))=TRUNC(INDIRECT(ADDRESS(ROW(),COLUMN())))</formula>
    </cfRule>
  </conditionalFormatting>
  <conditionalFormatting sqref="S277">
    <cfRule type="expression" dxfId="631" priority="358">
      <formula>INDIRECT(ADDRESS(ROW(),COLUMN()))=TRUNC(INDIRECT(ADDRESS(ROW(),COLUMN())))</formula>
    </cfRule>
  </conditionalFormatting>
  <conditionalFormatting sqref="S276">
    <cfRule type="expression" dxfId="630" priority="357">
      <formula>INDIRECT(ADDRESS(ROW(),COLUMN()))=TRUNC(INDIRECT(ADDRESS(ROW(),COLUMN())))</formula>
    </cfRule>
  </conditionalFormatting>
  <conditionalFormatting sqref="T277:Y277">
    <cfRule type="expression" dxfId="629" priority="356">
      <formula>INDIRECT(ADDRESS(ROW(),COLUMN()))=TRUNC(INDIRECT(ADDRESS(ROW(),COLUMN())))</formula>
    </cfRule>
  </conditionalFormatting>
  <conditionalFormatting sqref="T276:Y276">
    <cfRule type="expression" dxfId="628" priority="355">
      <formula>INDIRECT(ADDRESS(ROW(),COLUMN()))=TRUNC(INDIRECT(ADDRESS(ROW(),COLUMN())))</formula>
    </cfRule>
  </conditionalFormatting>
  <conditionalFormatting sqref="Z277">
    <cfRule type="expression" dxfId="627" priority="354">
      <formula>INDIRECT(ADDRESS(ROW(),COLUMN()))=TRUNC(INDIRECT(ADDRESS(ROW(),COLUMN())))</formula>
    </cfRule>
  </conditionalFormatting>
  <conditionalFormatting sqref="Z276">
    <cfRule type="expression" dxfId="626" priority="353">
      <formula>INDIRECT(ADDRESS(ROW(),COLUMN()))=TRUNC(INDIRECT(ADDRESS(ROW(),COLUMN())))</formula>
    </cfRule>
  </conditionalFormatting>
  <conditionalFormatting sqref="AA277:AF277">
    <cfRule type="expression" dxfId="625" priority="352">
      <formula>INDIRECT(ADDRESS(ROW(),COLUMN()))=TRUNC(INDIRECT(ADDRESS(ROW(),COLUMN())))</formula>
    </cfRule>
  </conditionalFormatting>
  <conditionalFormatting sqref="AA276:AF276">
    <cfRule type="expression" dxfId="624" priority="351">
      <formula>INDIRECT(ADDRESS(ROW(),COLUMN()))=TRUNC(INDIRECT(ADDRESS(ROW(),COLUMN())))</formula>
    </cfRule>
  </conditionalFormatting>
  <conditionalFormatting sqref="AG277">
    <cfRule type="expression" dxfId="623" priority="350">
      <formula>INDIRECT(ADDRESS(ROW(),COLUMN()))=TRUNC(INDIRECT(ADDRESS(ROW(),COLUMN())))</formula>
    </cfRule>
  </conditionalFormatting>
  <conditionalFormatting sqref="AG276">
    <cfRule type="expression" dxfId="622" priority="349">
      <formula>INDIRECT(ADDRESS(ROW(),COLUMN()))=TRUNC(INDIRECT(ADDRESS(ROW(),COLUMN())))</formula>
    </cfRule>
  </conditionalFormatting>
  <conditionalFormatting sqref="AH277:AM277">
    <cfRule type="expression" dxfId="621" priority="348">
      <formula>INDIRECT(ADDRESS(ROW(),COLUMN()))=TRUNC(INDIRECT(ADDRESS(ROW(),COLUMN())))</formula>
    </cfRule>
  </conditionalFormatting>
  <conditionalFormatting sqref="AH276:AM276">
    <cfRule type="expression" dxfId="620" priority="347">
      <formula>INDIRECT(ADDRESS(ROW(),COLUMN()))=TRUNC(INDIRECT(ADDRESS(ROW(),COLUMN())))</formula>
    </cfRule>
  </conditionalFormatting>
  <conditionalFormatting sqref="AN277">
    <cfRule type="expression" dxfId="619" priority="346">
      <formula>INDIRECT(ADDRESS(ROW(),COLUMN()))=TRUNC(INDIRECT(ADDRESS(ROW(),COLUMN())))</formula>
    </cfRule>
  </conditionalFormatting>
  <conditionalFormatting sqref="AN276">
    <cfRule type="expression" dxfId="618" priority="345">
      <formula>INDIRECT(ADDRESS(ROW(),COLUMN()))=TRUNC(INDIRECT(ADDRESS(ROW(),COLUMN())))</formula>
    </cfRule>
  </conditionalFormatting>
  <conditionalFormatting sqref="AO277:AT277">
    <cfRule type="expression" dxfId="617" priority="344">
      <formula>INDIRECT(ADDRESS(ROW(),COLUMN()))=TRUNC(INDIRECT(ADDRESS(ROW(),COLUMN())))</formula>
    </cfRule>
  </conditionalFormatting>
  <conditionalFormatting sqref="AO276:AT276">
    <cfRule type="expression" dxfId="616" priority="343">
      <formula>INDIRECT(ADDRESS(ROW(),COLUMN()))=TRUNC(INDIRECT(ADDRESS(ROW(),COLUMN())))</formula>
    </cfRule>
  </conditionalFormatting>
  <conditionalFormatting sqref="AU277">
    <cfRule type="expression" dxfId="615" priority="342">
      <formula>INDIRECT(ADDRESS(ROW(),COLUMN()))=TRUNC(INDIRECT(ADDRESS(ROW(),COLUMN())))</formula>
    </cfRule>
  </conditionalFormatting>
  <conditionalFormatting sqref="AU276">
    <cfRule type="expression" dxfId="614" priority="341">
      <formula>INDIRECT(ADDRESS(ROW(),COLUMN()))=TRUNC(INDIRECT(ADDRESS(ROW(),COLUMN())))</formula>
    </cfRule>
  </conditionalFormatting>
  <conditionalFormatting sqref="AV277:AW277">
    <cfRule type="expression" dxfId="613" priority="340">
      <formula>INDIRECT(ADDRESS(ROW(),COLUMN()))=TRUNC(INDIRECT(ADDRESS(ROW(),COLUMN())))</formula>
    </cfRule>
  </conditionalFormatting>
  <conditionalFormatting sqref="AV276:AW276">
    <cfRule type="expression" dxfId="612" priority="339">
      <formula>INDIRECT(ADDRESS(ROW(),COLUMN()))=TRUNC(INDIRECT(ADDRESS(ROW(),COLUMN())))</formula>
    </cfRule>
  </conditionalFormatting>
  <conditionalFormatting sqref="AX279:BA280">
    <cfRule type="expression" dxfId="611" priority="338">
      <formula>INDIRECT(ADDRESS(ROW(),COLUMN()))=TRUNC(INDIRECT(ADDRESS(ROW(),COLUMN())))</formula>
    </cfRule>
  </conditionalFormatting>
  <conditionalFormatting sqref="S280">
    <cfRule type="expression" dxfId="610" priority="337">
      <formula>INDIRECT(ADDRESS(ROW(),COLUMN()))=TRUNC(INDIRECT(ADDRESS(ROW(),COLUMN())))</formula>
    </cfRule>
  </conditionalFormatting>
  <conditionalFormatting sqref="S279">
    <cfRule type="expression" dxfId="609" priority="336">
      <formula>INDIRECT(ADDRESS(ROW(),COLUMN()))=TRUNC(INDIRECT(ADDRESS(ROW(),COLUMN())))</formula>
    </cfRule>
  </conditionalFormatting>
  <conditionalFormatting sqref="T280:Y280">
    <cfRule type="expression" dxfId="608" priority="335">
      <formula>INDIRECT(ADDRESS(ROW(),COLUMN()))=TRUNC(INDIRECT(ADDRESS(ROW(),COLUMN())))</formula>
    </cfRule>
  </conditionalFormatting>
  <conditionalFormatting sqref="T279:Y279">
    <cfRule type="expression" dxfId="607" priority="334">
      <formula>INDIRECT(ADDRESS(ROW(),COLUMN()))=TRUNC(INDIRECT(ADDRESS(ROW(),COLUMN())))</formula>
    </cfRule>
  </conditionalFormatting>
  <conditionalFormatting sqref="Z280">
    <cfRule type="expression" dxfId="606" priority="333">
      <formula>INDIRECT(ADDRESS(ROW(),COLUMN()))=TRUNC(INDIRECT(ADDRESS(ROW(),COLUMN())))</formula>
    </cfRule>
  </conditionalFormatting>
  <conditionalFormatting sqref="Z279">
    <cfRule type="expression" dxfId="605" priority="332">
      <formula>INDIRECT(ADDRESS(ROW(),COLUMN()))=TRUNC(INDIRECT(ADDRESS(ROW(),COLUMN())))</formula>
    </cfRule>
  </conditionalFormatting>
  <conditionalFormatting sqref="AA280:AF280">
    <cfRule type="expression" dxfId="604" priority="331">
      <formula>INDIRECT(ADDRESS(ROW(),COLUMN()))=TRUNC(INDIRECT(ADDRESS(ROW(),COLUMN())))</formula>
    </cfRule>
  </conditionalFormatting>
  <conditionalFormatting sqref="AA279:AF279">
    <cfRule type="expression" dxfId="603" priority="330">
      <formula>INDIRECT(ADDRESS(ROW(),COLUMN()))=TRUNC(INDIRECT(ADDRESS(ROW(),COLUMN())))</formula>
    </cfRule>
  </conditionalFormatting>
  <conditionalFormatting sqref="AG280">
    <cfRule type="expression" dxfId="602" priority="329">
      <formula>INDIRECT(ADDRESS(ROW(),COLUMN()))=TRUNC(INDIRECT(ADDRESS(ROW(),COLUMN())))</formula>
    </cfRule>
  </conditionalFormatting>
  <conditionalFormatting sqref="AG279">
    <cfRule type="expression" dxfId="601" priority="328">
      <formula>INDIRECT(ADDRESS(ROW(),COLUMN()))=TRUNC(INDIRECT(ADDRESS(ROW(),COLUMN())))</formula>
    </cfRule>
  </conditionalFormatting>
  <conditionalFormatting sqref="AH280:AM280">
    <cfRule type="expression" dxfId="600" priority="327">
      <formula>INDIRECT(ADDRESS(ROW(),COLUMN()))=TRUNC(INDIRECT(ADDRESS(ROW(),COLUMN())))</formula>
    </cfRule>
  </conditionalFormatting>
  <conditionalFormatting sqref="AH279:AM279">
    <cfRule type="expression" dxfId="599" priority="326">
      <formula>INDIRECT(ADDRESS(ROW(),COLUMN()))=TRUNC(INDIRECT(ADDRESS(ROW(),COLUMN())))</formula>
    </cfRule>
  </conditionalFormatting>
  <conditionalFormatting sqref="AN280">
    <cfRule type="expression" dxfId="598" priority="325">
      <formula>INDIRECT(ADDRESS(ROW(),COLUMN()))=TRUNC(INDIRECT(ADDRESS(ROW(),COLUMN())))</formula>
    </cfRule>
  </conditionalFormatting>
  <conditionalFormatting sqref="AN279">
    <cfRule type="expression" dxfId="597" priority="324">
      <formula>INDIRECT(ADDRESS(ROW(),COLUMN()))=TRUNC(INDIRECT(ADDRESS(ROW(),COLUMN())))</formula>
    </cfRule>
  </conditionalFormatting>
  <conditionalFormatting sqref="AO280:AT280">
    <cfRule type="expression" dxfId="596" priority="323">
      <formula>INDIRECT(ADDRESS(ROW(),COLUMN()))=TRUNC(INDIRECT(ADDRESS(ROW(),COLUMN())))</formula>
    </cfRule>
  </conditionalFormatting>
  <conditionalFormatting sqref="AO279:AT279">
    <cfRule type="expression" dxfId="595" priority="322">
      <formula>INDIRECT(ADDRESS(ROW(),COLUMN()))=TRUNC(INDIRECT(ADDRESS(ROW(),COLUMN())))</formula>
    </cfRule>
  </conditionalFormatting>
  <conditionalFormatting sqref="AU280">
    <cfRule type="expression" dxfId="594" priority="321">
      <formula>INDIRECT(ADDRESS(ROW(),COLUMN()))=TRUNC(INDIRECT(ADDRESS(ROW(),COLUMN())))</formula>
    </cfRule>
  </conditionalFormatting>
  <conditionalFormatting sqref="AU279">
    <cfRule type="expression" dxfId="593" priority="320">
      <formula>INDIRECT(ADDRESS(ROW(),COLUMN()))=TRUNC(INDIRECT(ADDRESS(ROW(),COLUMN())))</formula>
    </cfRule>
  </conditionalFormatting>
  <conditionalFormatting sqref="AV280:AW280">
    <cfRule type="expression" dxfId="592" priority="319">
      <formula>INDIRECT(ADDRESS(ROW(),COLUMN()))=TRUNC(INDIRECT(ADDRESS(ROW(),COLUMN())))</formula>
    </cfRule>
  </conditionalFormatting>
  <conditionalFormatting sqref="AV279:AW279">
    <cfRule type="expression" dxfId="591" priority="318">
      <formula>INDIRECT(ADDRESS(ROW(),COLUMN()))=TRUNC(INDIRECT(ADDRESS(ROW(),COLUMN())))</formula>
    </cfRule>
  </conditionalFormatting>
  <conditionalFormatting sqref="AX282:BA283">
    <cfRule type="expression" dxfId="590" priority="317">
      <formula>INDIRECT(ADDRESS(ROW(),COLUMN()))=TRUNC(INDIRECT(ADDRESS(ROW(),COLUMN())))</formula>
    </cfRule>
  </conditionalFormatting>
  <conditionalFormatting sqref="S283">
    <cfRule type="expression" dxfId="589" priority="316">
      <formula>INDIRECT(ADDRESS(ROW(),COLUMN()))=TRUNC(INDIRECT(ADDRESS(ROW(),COLUMN())))</formula>
    </cfRule>
  </conditionalFormatting>
  <conditionalFormatting sqref="S282">
    <cfRule type="expression" dxfId="588" priority="315">
      <formula>INDIRECT(ADDRESS(ROW(),COLUMN()))=TRUNC(INDIRECT(ADDRESS(ROW(),COLUMN())))</formula>
    </cfRule>
  </conditionalFormatting>
  <conditionalFormatting sqref="T283:Y283">
    <cfRule type="expression" dxfId="587" priority="314">
      <formula>INDIRECT(ADDRESS(ROW(),COLUMN()))=TRUNC(INDIRECT(ADDRESS(ROW(),COLUMN())))</formula>
    </cfRule>
  </conditionalFormatting>
  <conditionalFormatting sqref="T282:Y282">
    <cfRule type="expression" dxfId="586" priority="313">
      <formula>INDIRECT(ADDRESS(ROW(),COLUMN()))=TRUNC(INDIRECT(ADDRESS(ROW(),COLUMN())))</formula>
    </cfRule>
  </conditionalFormatting>
  <conditionalFormatting sqref="Z283">
    <cfRule type="expression" dxfId="585" priority="312">
      <formula>INDIRECT(ADDRESS(ROW(),COLUMN()))=TRUNC(INDIRECT(ADDRESS(ROW(),COLUMN())))</formula>
    </cfRule>
  </conditionalFormatting>
  <conditionalFormatting sqref="Z282">
    <cfRule type="expression" dxfId="584" priority="311">
      <formula>INDIRECT(ADDRESS(ROW(),COLUMN()))=TRUNC(INDIRECT(ADDRESS(ROW(),COLUMN())))</formula>
    </cfRule>
  </conditionalFormatting>
  <conditionalFormatting sqref="AA283:AF283">
    <cfRule type="expression" dxfId="583" priority="310">
      <formula>INDIRECT(ADDRESS(ROW(),COLUMN()))=TRUNC(INDIRECT(ADDRESS(ROW(),COLUMN())))</formula>
    </cfRule>
  </conditionalFormatting>
  <conditionalFormatting sqref="AA282:AF282">
    <cfRule type="expression" dxfId="582" priority="309">
      <formula>INDIRECT(ADDRESS(ROW(),COLUMN()))=TRUNC(INDIRECT(ADDRESS(ROW(),COLUMN())))</formula>
    </cfRule>
  </conditionalFormatting>
  <conditionalFormatting sqref="AG283">
    <cfRule type="expression" dxfId="581" priority="308">
      <formula>INDIRECT(ADDRESS(ROW(),COLUMN()))=TRUNC(INDIRECT(ADDRESS(ROW(),COLUMN())))</formula>
    </cfRule>
  </conditionalFormatting>
  <conditionalFormatting sqref="AG282">
    <cfRule type="expression" dxfId="580" priority="307">
      <formula>INDIRECT(ADDRESS(ROW(),COLUMN()))=TRUNC(INDIRECT(ADDRESS(ROW(),COLUMN())))</formula>
    </cfRule>
  </conditionalFormatting>
  <conditionalFormatting sqref="AH283:AM283">
    <cfRule type="expression" dxfId="579" priority="306">
      <formula>INDIRECT(ADDRESS(ROW(),COLUMN()))=TRUNC(INDIRECT(ADDRESS(ROW(),COLUMN())))</formula>
    </cfRule>
  </conditionalFormatting>
  <conditionalFormatting sqref="AH282:AM282">
    <cfRule type="expression" dxfId="578" priority="305">
      <formula>INDIRECT(ADDRESS(ROW(),COLUMN()))=TRUNC(INDIRECT(ADDRESS(ROW(),COLUMN())))</formula>
    </cfRule>
  </conditionalFormatting>
  <conditionalFormatting sqref="AN283">
    <cfRule type="expression" dxfId="577" priority="304">
      <formula>INDIRECT(ADDRESS(ROW(),COLUMN()))=TRUNC(INDIRECT(ADDRESS(ROW(),COLUMN())))</formula>
    </cfRule>
  </conditionalFormatting>
  <conditionalFormatting sqref="AN282">
    <cfRule type="expression" dxfId="576" priority="303">
      <formula>INDIRECT(ADDRESS(ROW(),COLUMN()))=TRUNC(INDIRECT(ADDRESS(ROW(),COLUMN())))</formula>
    </cfRule>
  </conditionalFormatting>
  <conditionalFormatting sqref="AO283:AT283">
    <cfRule type="expression" dxfId="575" priority="302">
      <formula>INDIRECT(ADDRESS(ROW(),COLUMN()))=TRUNC(INDIRECT(ADDRESS(ROW(),COLUMN())))</formula>
    </cfRule>
  </conditionalFormatting>
  <conditionalFormatting sqref="AO282:AT282">
    <cfRule type="expression" dxfId="574" priority="301">
      <formula>INDIRECT(ADDRESS(ROW(),COLUMN()))=TRUNC(INDIRECT(ADDRESS(ROW(),COLUMN())))</formula>
    </cfRule>
  </conditionalFormatting>
  <conditionalFormatting sqref="AU283">
    <cfRule type="expression" dxfId="573" priority="300">
      <formula>INDIRECT(ADDRESS(ROW(),COLUMN()))=TRUNC(INDIRECT(ADDRESS(ROW(),COLUMN())))</formula>
    </cfRule>
  </conditionalFormatting>
  <conditionalFormatting sqref="AU282">
    <cfRule type="expression" dxfId="572" priority="299">
      <formula>INDIRECT(ADDRESS(ROW(),COLUMN()))=TRUNC(INDIRECT(ADDRESS(ROW(),COLUMN())))</formula>
    </cfRule>
  </conditionalFormatting>
  <conditionalFormatting sqref="AV283:AW283">
    <cfRule type="expression" dxfId="571" priority="298">
      <formula>INDIRECT(ADDRESS(ROW(),COLUMN()))=TRUNC(INDIRECT(ADDRESS(ROW(),COLUMN())))</formula>
    </cfRule>
  </conditionalFormatting>
  <conditionalFormatting sqref="AV282:AW282">
    <cfRule type="expression" dxfId="570" priority="297">
      <formula>INDIRECT(ADDRESS(ROW(),COLUMN()))=TRUNC(INDIRECT(ADDRESS(ROW(),COLUMN())))</formula>
    </cfRule>
  </conditionalFormatting>
  <conditionalFormatting sqref="AX285:BA286">
    <cfRule type="expression" dxfId="569" priority="296">
      <formula>INDIRECT(ADDRESS(ROW(),COLUMN()))=TRUNC(INDIRECT(ADDRESS(ROW(),COLUMN())))</formula>
    </cfRule>
  </conditionalFormatting>
  <conditionalFormatting sqref="S286">
    <cfRule type="expression" dxfId="568" priority="295">
      <formula>INDIRECT(ADDRESS(ROW(),COLUMN()))=TRUNC(INDIRECT(ADDRESS(ROW(),COLUMN())))</formula>
    </cfRule>
  </conditionalFormatting>
  <conditionalFormatting sqref="S285">
    <cfRule type="expression" dxfId="567" priority="294">
      <formula>INDIRECT(ADDRESS(ROW(),COLUMN()))=TRUNC(INDIRECT(ADDRESS(ROW(),COLUMN())))</formula>
    </cfRule>
  </conditionalFormatting>
  <conditionalFormatting sqref="T286:Y286">
    <cfRule type="expression" dxfId="566" priority="293">
      <formula>INDIRECT(ADDRESS(ROW(),COLUMN()))=TRUNC(INDIRECT(ADDRESS(ROW(),COLUMN())))</formula>
    </cfRule>
  </conditionalFormatting>
  <conditionalFormatting sqref="T285:Y285">
    <cfRule type="expression" dxfId="565" priority="292">
      <formula>INDIRECT(ADDRESS(ROW(),COLUMN()))=TRUNC(INDIRECT(ADDRESS(ROW(),COLUMN())))</formula>
    </cfRule>
  </conditionalFormatting>
  <conditionalFormatting sqref="Z286">
    <cfRule type="expression" dxfId="564" priority="291">
      <formula>INDIRECT(ADDRESS(ROW(),COLUMN()))=TRUNC(INDIRECT(ADDRESS(ROW(),COLUMN())))</formula>
    </cfRule>
  </conditionalFormatting>
  <conditionalFormatting sqref="Z285">
    <cfRule type="expression" dxfId="563" priority="290">
      <formula>INDIRECT(ADDRESS(ROW(),COLUMN()))=TRUNC(INDIRECT(ADDRESS(ROW(),COLUMN())))</formula>
    </cfRule>
  </conditionalFormatting>
  <conditionalFormatting sqref="AA286:AF286">
    <cfRule type="expression" dxfId="562" priority="289">
      <formula>INDIRECT(ADDRESS(ROW(),COLUMN()))=TRUNC(INDIRECT(ADDRESS(ROW(),COLUMN())))</formula>
    </cfRule>
  </conditionalFormatting>
  <conditionalFormatting sqref="AA285:AF285">
    <cfRule type="expression" dxfId="561" priority="288">
      <formula>INDIRECT(ADDRESS(ROW(),COLUMN()))=TRUNC(INDIRECT(ADDRESS(ROW(),COLUMN())))</formula>
    </cfRule>
  </conditionalFormatting>
  <conditionalFormatting sqref="AG286">
    <cfRule type="expression" dxfId="560" priority="287">
      <formula>INDIRECT(ADDRESS(ROW(),COLUMN()))=TRUNC(INDIRECT(ADDRESS(ROW(),COLUMN())))</formula>
    </cfRule>
  </conditionalFormatting>
  <conditionalFormatting sqref="AG285">
    <cfRule type="expression" dxfId="559" priority="286">
      <formula>INDIRECT(ADDRESS(ROW(),COLUMN()))=TRUNC(INDIRECT(ADDRESS(ROW(),COLUMN())))</formula>
    </cfRule>
  </conditionalFormatting>
  <conditionalFormatting sqref="AH286:AM286">
    <cfRule type="expression" dxfId="558" priority="285">
      <formula>INDIRECT(ADDRESS(ROW(),COLUMN()))=TRUNC(INDIRECT(ADDRESS(ROW(),COLUMN())))</formula>
    </cfRule>
  </conditionalFormatting>
  <conditionalFormatting sqref="AH285:AM285">
    <cfRule type="expression" dxfId="557" priority="284">
      <formula>INDIRECT(ADDRESS(ROW(),COLUMN()))=TRUNC(INDIRECT(ADDRESS(ROW(),COLUMN())))</formula>
    </cfRule>
  </conditionalFormatting>
  <conditionalFormatting sqref="AN286">
    <cfRule type="expression" dxfId="556" priority="283">
      <formula>INDIRECT(ADDRESS(ROW(),COLUMN()))=TRUNC(INDIRECT(ADDRESS(ROW(),COLUMN())))</formula>
    </cfRule>
  </conditionalFormatting>
  <conditionalFormatting sqref="AN285">
    <cfRule type="expression" dxfId="555" priority="282">
      <formula>INDIRECT(ADDRESS(ROW(),COLUMN()))=TRUNC(INDIRECT(ADDRESS(ROW(),COLUMN())))</formula>
    </cfRule>
  </conditionalFormatting>
  <conditionalFormatting sqref="AO286:AT286">
    <cfRule type="expression" dxfId="554" priority="281">
      <formula>INDIRECT(ADDRESS(ROW(),COLUMN()))=TRUNC(INDIRECT(ADDRESS(ROW(),COLUMN())))</formula>
    </cfRule>
  </conditionalFormatting>
  <conditionalFormatting sqref="AO285:AT285">
    <cfRule type="expression" dxfId="553" priority="280">
      <formula>INDIRECT(ADDRESS(ROW(),COLUMN()))=TRUNC(INDIRECT(ADDRESS(ROW(),COLUMN())))</formula>
    </cfRule>
  </conditionalFormatting>
  <conditionalFormatting sqref="AU286">
    <cfRule type="expression" dxfId="552" priority="279">
      <formula>INDIRECT(ADDRESS(ROW(),COLUMN()))=TRUNC(INDIRECT(ADDRESS(ROW(),COLUMN())))</formula>
    </cfRule>
  </conditionalFormatting>
  <conditionalFormatting sqref="AU285">
    <cfRule type="expression" dxfId="551" priority="278">
      <formula>INDIRECT(ADDRESS(ROW(),COLUMN()))=TRUNC(INDIRECT(ADDRESS(ROW(),COLUMN())))</formula>
    </cfRule>
  </conditionalFormatting>
  <conditionalFormatting sqref="AV286:AW286">
    <cfRule type="expression" dxfId="550" priority="277">
      <formula>INDIRECT(ADDRESS(ROW(),COLUMN()))=TRUNC(INDIRECT(ADDRESS(ROW(),COLUMN())))</formula>
    </cfRule>
  </conditionalFormatting>
  <conditionalFormatting sqref="AV285:AW285">
    <cfRule type="expression" dxfId="549" priority="276">
      <formula>INDIRECT(ADDRESS(ROW(),COLUMN()))=TRUNC(INDIRECT(ADDRESS(ROW(),COLUMN())))</formula>
    </cfRule>
  </conditionalFormatting>
  <conditionalFormatting sqref="AX288:BA289">
    <cfRule type="expression" dxfId="548" priority="275">
      <formula>INDIRECT(ADDRESS(ROW(),COLUMN()))=TRUNC(INDIRECT(ADDRESS(ROW(),COLUMN())))</formula>
    </cfRule>
  </conditionalFormatting>
  <conditionalFormatting sqref="S289">
    <cfRule type="expression" dxfId="547" priority="274">
      <formula>INDIRECT(ADDRESS(ROW(),COLUMN()))=TRUNC(INDIRECT(ADDRESS(ROW(),COLUMN())))</formula>
    </cfRule>
  </conditionalFormatting>
  <conditionalFormatting sqref="S288">
    <cfRule type="expression" dxfId="546" priority="273">
      <formula>INDIRECT(ADDRESS(ROW(),COLUMN()))=TRUNC(INDIRECT(ADDRESS(ROW(),COLUMN())))</formula>
    </cfRule>
  </conditionalFormatting>
  <conditionalFormatting sqref="T289:Y289">
    <cfRule type="expression" dxfId="545" priority="272">
      <formula>INDIRECT(ADDRESS(ROW(),COLUMN()))=TRUNC(INDIRECT(ADDRESS(ROW(),COLUMN())))</formula>
    </cfRule>
  </conditionalFormatting>
  <conditionalFormatting sqref="T288:Y288">
    <cfRule type="expression" dxfId="544" priority="271">
      <formula>INDIRECT(ADDRESS(ROW(),COLUMN()))=TRUNC(INDIRECT(ADDRESS(ROW(),COLUMN())))</formula>
    </cfRule>
  </conditionalFormatting>
  <conditionalFormatting sqref="Z289">
    <cfRule type="expression" dxfId="543" priority="270">
      <formula>INDIRECT(ADDRESS(ROW(),COLUMN()))=TRUNC(INDIRECT(ADDRESS(ROW(),COLUMN())))</formula>
    </cfRule>
  </conditionalFormatting>
  <conditionalFormatting sqref="Z288">
    <cfRule type="expression" dxfId="542" priority="269">
      <formula>INDIRECT(ADDRESS(ROW(),COLUMN()))=TRUNC(INDIRECT(ADDRESS(ROW(),COLUMN())))</formula>
    </cfRule>
  </conditionalFormatting>
  <conditionalFormatting sqref="AA289:AF289">
    <cfRule type="expression" dxfId="541" priority="268">
      <formula>INDIRECT(ADDRESS(ROW(),COLUMN()))=TRUNC(INDIRECT(ADDRESS(ROW(),COLUMN())))</formula>
    </cfRule>
  </conditionalFormatting>
  <conditionalFormatting sqref="AA288:AF288">
    <cfRule type="expression" dxfId="540" priority="267">
      <formula>INDIRECT(ADDRESS(ROW(),COLUMN()))=TRUNC(INDIRECT(ADDRESS(ROW(),COLUMN())))</formula>
    </cfRule>
  </conditionalFormatting>
  <conditionalFormatting sqref="AG289">
    <cfRule type="expression" dxfId="539" priority="266">
      <formula>INDIRECT(ADDRESS(ROW(),COLUMN()))=TRUNC(INDIRECT(ADDRESS(ROW(),COLUMN())))</formula>
    </cfRule>
  </conditionalFormatting>
  <conditionalFormatting sqref="AG288">
    <cfRule type="expression" dxfId="538" priority="265">
      <formula>INDIRECT(ADDRESS(ROW(),COLUMN()))=TRUNC(INDIRECT(ADDRESS(ROW(),COLUMN())))</formula>
    </cfRule>
  </conditionalFormatting>
  <conditionalFormatting sqref="AH289:AM289">
    <cfRule type="expression" dxfId="537" priority="264">
      <formula>INDIRECT(ADDRESS(ROW(),COLUMN()))=TRUNC(INDIRECT(ADDRESS(ROW(),COLUMN())))</formula>
    </cfRule>
  </conditionalFormatting>
  <conditionalFormatting sqref="AH288:AM288">
    <cfRule type="expression" dxfId="536" priority="263">
      <formula>INDIRECT(ADDRESS(ROW(),COLUMN()))=TRUNC(INDIRECT(ADDRESS(ROW(),COLUMN())))</formula>
    </cfRule>
  </conditionalFormatting>
  <conditionalFormatting sqref="AN289">
    <cfRule type="expression" dxfId="535" priority="262">
      <formula>INDIRECT(ADDRESS(ROW(),COLUMN()))=TRUNC(INDIRECT(ADDRESS(ROW(),COLUMN())))</formula>
    </cfRule>
  </conditionalFormatting>
  <conditionalFormatting sqref="AN288">
    <cfRule type="expression" dxfId="534" priority="261">
      <formula>INDIRECT(ADDRESS(ROW(),COLUMN()))=TRUNC(INDIRECT(ADDRESS(ROW(),COLUMN())))</formula>
    </cfRule>
  </conditionalFormatting>
  <conditionalFormatting sqref="AO289:AT289">
    <cfRule type="expression" dxfId="533" priority="260">
      <formula>INDIRECT(ADDRESS(ROW(),COLUMN()))=TRUNC(INDIRECT(ADDRESS(ROW(),COLUMN())))</formula>
    </cfRule>
  </conditionalFormatting>
  <conditionalFormatting sqref="AO288:AT288">
    <cfRule type="expression" dxfId="532" priority="259">
      <formula>INDIRECT(ADDRESS(ROW(),COLUMN()))=TRUNC(INDIRECT(ADDRESS(ROW(),COLUMN())))</formula>
    </cfRule>
  </conditionalFormatting>
  <conditionalFormatting sqref="AU289">
    <cfRule type="expression" dxfId="531" priority="258">
      <formula>INDIRECT(ADDRESS(ROW(),COLUMN()))=TRUNC(INDIRECT(ADDRESS(ROW(),COLUMN())))</formula>
    </cfRule>
  </conditionalFormatting>
  <conditionalFormatting sqref="AU288">
    <cfRule type="expression" dxfId="530" priority="257">
      <formula>INDIRECT(ADDRESS(ROW(),COLUMN()))=TRUNC(INDIRECT(ADDRESS(ROW(),COLUMN())))</formula>
    </cfRule>
  </conditionalFormatting>
  <conditionalFormatting sqref="AV289:AW289">
    <cfRule type="expression" dxfId="529" priority="256">
      <formula>INDIRECT(ADDRESS(ROW(),COLUMN()))=TRUNC(INDIRECT(ADDRESS(ROW(),COLUMN())))</formula>
    </cfRule>
  </conditionalFormatting>
  <conditionalFormatting sqref="AV288:AW288">
    <cfRule type="expression" dxfId="528" priority="255">
      <formula>INDIRECT(ADDRESS(ROW(),COLUMN()))=TRUNC(INDIRECT(ADDRESS(ROW(),COLUMN())))</formula>
    </cfRule>
  </conditionalFormatting>
  <conditionalFormatting sqref="AX291:BA292">
    <cfRule type="expression" dxfId="527" priority="254">
      <formula>INDIRECT(ADDRESS(ROW(),COLUMN()))=TRUNC(INDIRECT(ADDRESS(ROW(),COLUMN())))</formula>
    </cfRule>
  </conditionalFormatting>
  <conditionalFormatting sqref="S292">
    <cfRule type="expression" dxfId="526" priority="253">
      <formula>INDIRECT(ADDRESS(ROW(),COLUMN()))=TRUNC(INDIRECT(ADDRESS(ROW(),COLUMN())))</formula>
    </cfRule>
  </conditionalFormatting>
  <conditionalFormatting sqref="S291">
    <cfRule type="expression" dxfId="525" priority="252">
      <formula>INDIRECT(ADDRESS(ROW(),COLUMN()))=TRUNC(INDIRECT(ADDRESS(ROW(),COLUMN())))</formula>
    </cfRule>
  </conditionalFormatting>
  <conditionalFormatting sqref="T292:Y292">
    <cfRule type="expression" dxfId="524" priority="251">
      <formula>INDIRECT(ADDRESS(ROW(),COLUMN()))=TRUNC(INDIRECT(ADDRESS(ROW(),COLUMN())))</formula>
    </cfRule>
  </conditionalFormatting>
  <conditionalFormatting sqref="T291:Y291">
    <cfRule type="expression" dxfId="523" priority="250">
      <formula>INDIRECT(ADDRESS(ROW(),COLUMN()))=TRUNC(INDIRECT(ADDRESS(ROW(),COLUMN())))</formula>
    </cfRule>
  </conditionalFormatting>
  <conditionalFormatting sqref="Z292">
    <cfRule type="expression" dxfId="522" priority="249">
      <formula>INDIRECT(ADDRESS(ROW(),COLUMN()))=TRUNC(INDIRECT(ADDRESS(ROW(),COLUMN())))</formula>
    </cfRule>
  </conditionalFormatting>
  <conditionalFormatting sqref="Z291">
    <cfRule type="expression" dxfId="521" priority="248">
      <formula>INDIRECT(ADDRESS(ROW(),COLUMN()))=TRUNC(INDIRECT(ADDRESS(ROW(),COLUMN())))</formula>
    </cfRule>
  </conditionalFormatting>
  <conditionalFormatting sqref="AA292:AF292">
    <cfRule type="expression" dxfId="520" priority="247">
      <formula>INDIRECT(ADDRESS(ROW(),COLUMN()))=TRUNC(INDIRECT(ADDRESS(ROW(),COLUMN())))</formula>
    </cfRule>
  </conditionalFormatting>
  <conditionalFormatting sqref="AA291:AF291">
    <cfRule type="expression" dxfId="519" priority="246">
      <formula>INDIRECT(ADDRESS(ROW(),COLUMN()))=TRUNC(INDIRECT(ADDRESS(ROW(),COLUMN())))</formula>
    </cfRule>
  </conditionalFormatting>
  <conditionalFormatting sqref="AG292">
    <cfRule type="expression" dxfId="518" priority="245">
      <formula>INDIRECT(ADDRESS(ROW(),COLUMN()))=TRUNC(INDIRECT(ADDRESS(ROW(),COLUMN())))</formula>
    </cfRule>
  </conditionalFormatting>
  <conditionalFormatting sqref="AG291">
    <cfRule type="expression" dxfId="517" priority="244">
      <formula>INDIRECT(ADDRESS(ROW(),COLUMN()))=TRUNC(INDIRECT(ADDRESS(ROW(),COLUMN())))</formula>
    </cfRule>
  </conditionalFormatting>
  <conditionalFormatting sqref="AH292:AM292">
    <cfRule type="expression" dxfId="516" priority="243">
      <formula>INDIRECT(ADDRESS(ROW(),COLUMN()))=TRUNC(INDIRECT(ADDRESS(ROW(),COLUMN())))</formula>
    </cfRule>
  </conditionalFormatting>
  <conditionalFormatting sqref="AH291:AM291">
    <cfRule type="expression" dxfId="515" priority="242">
      <formula>INDIRECT(ADDRESS(ROW(),COLUMN()))=TRUNC(INDIRECT(ADDRESS(ROW(),COLUMN())))</formula>
    </cfRule>
  </conditionalFormatting>
  <conditionalFormatting sqref="AN292">
    <cfRule type="expression" dxfId="514" priority="241">
      <formula>INDIRECT(ADDRESS(ROW(),COLUMN()))=TRUNC(INDIRECT(ADDRESS(ROW(),COLUMN())))</formula>
    </cfRule>
  </conditionalFormatting>
  <conditionalFormatting sqref="AN291">
    <cfRule type="expression" dxfId="513" priority="240">
      <formula>INDIRECT(ADDRESS(ROW(),COLUMN()))=TRUNC(INDIRECT(ADDRESS(ROW(),COLUMN())))</formula>
    </cfRule>
  </conditionalFormatting>
  <conditionalFormatting sqref="AO292:AT292">
    <cfRule type="expression" dxfId="512" priority="239">
      <formula>INDIRECT(ADDRESS(ROW(),COLUMN()))=TRUNC(INDIRECT(ADDRESS(ROW(),COLUMN())))</formula>
    </cfRule>
  </conditionalFormatting>
  <conditionalFormatting sqref="AO291:AT291">
    <cfRule type="expression" dxfId="511" priority="238">
      <formula>INDIRECT(ADDRESS(ROW(),COLUMN()))=TRUNC(INDIRECT(ADDRESS(ROW(),COLUMN())))</formula>
    </cfRule>
  </conditionalFormatting>
  <conditionalFormatting sqref="AU292">
    <cfRule type="expression" dxfId="510" priority="237">
      <formula>INDIRECT(ADDRESS(ROW(),COLUMN()))=TRUNC(INDIRECT(ADDRESS(ROW(),COLUMN())))</formula>
    </cfRule>
  </conditionalFormatting>
  <conditionalFormatting sqref="AU291">
    <cfRule type="expression" dxfId="509" priority="236">
      <formula>INDIRECT(ADDRESS(ROW(),COLUMN()))=TRUNC(INDIRECT(ADDRESS(ROW(),COLUMN())))</formula>
    </cfRule>
  </conditionalFormatting>
  <conditionalFormatting sqref="AV292:AW292">
    <cfRule type="expression" dxfId="508" priority="235">
      <formula>INDIRECT(ADDRESS(ROW(),COLUMN()))=TRUNC(INDIRECT(ADDRESS(ROW(),COLUMN())))</formula>
    </cfRule>
  </conditionalFormatting>
  <conditionalFormatting sqref="AV291:AW291">
    <cfRule type="expression" dxfId="507" priority="234">
      <formula>INDIRECT(ADDRESS(ROW(),COLUMN()))=TRUNC(INDIRECT(ADDRESS(ROW(),COLUMN())))</formula>
    </cfRule>
  </conditionalFormatting>
  <conditionalFormatting sqref="AX294:BA295">
    <cfRule type="expression" dxfId="506" priority="233">
      <formula>INDIRECT(ADDRESS(ROW(),COLUMN()))=TRUNC(INDIRECT(ADDRESS(ROW(),COLUMN())))</formula>
    </cfRule>
  </conditionalFormatting>
  <conditionalFormatting sqref="S295">
    <cfRule type="expression" dxfId="505" priority="232">
      <formula>INDIRECT(ADDRESS(ROW(),COLUMN()))=TRUNC(INDIRECT(ADDRESS(ROW(),COLUMN())))</formula>
    </cfRule>
  </conditionalFormatting>
  <conditionalFormatting sqref="S294">
    <cfRule type="expression" dxfId="504" priority="231">
      <formula>INDIRECT(ADDRESS(ROW(),COLUMN()))=TRUNC(INDIRECT(ADDRESS(ROW(),COLUMN())))</formula>
    </cfRule>
  </conditionalFormatting>
  <conditionalFormatting sqref="T295:Y295">
    <cfRule type="expression" dxfId="503" priority="230">
      <formula>INDIRECT(ADDRESS(ROW(),COLUMN()))=TRUNC(INDIRECT(ADDRESS(ROW(),COLUMN())))</formula>
    </cfRule>
  </conditionalFormatting>
  <conditionalFormatting sqref="T294:Y294">
    <cfRule type="expression" dxfId="502" priority="229">
      <formula>INDIRECT(ADDRESS(ROW(),COLUMN()))=TRUNC(INDIRECT(ADDRESS(ROW(),COLUMN())))</formula>
    </cfRule>
  </conditionalFormatting>
  <conditionalFormatting sqref="Z295">
    <cfRule type="expression" dxfId="501" priority="228">
      <formula>INDIRECT(ADDRESS(ROW(),COLUMN()))=TRUNC(INDIRECT(ADDRESS(ROW(),COLUMN())))</formula>
    </cfRule>
  </conditionalFormatting>
  <conditionalFormatting sqref="Z294">
    <cfRule type="expression" dxfId="500" priority="227">
      <formula>INDIRECT(ADDRESS(ROW(),COLUMN()))=TRUNC(INDIRECT(ADDRESS(ROW(),COLUMN())))</formula>
    </cfRule>
  </conditionalFormatting>
  <conditionalFormatting sqref="AA295:AF295">
    <cfRule type="expression" dxfId="499" priority="226">
      <formula>INDIRECT(ADDRESS(ROW(),COLUMN()))=TRUNC(INDIRECT(ADDRESS(ROW(),COLUMN())))</formula>
    </cfRule>
  </conditionalFormatting>
  <conditionalFormatting sqref="AA294:AF294">
    <cfRule type="expression" dxfId="498" priority="225">
      <formula>INDIRECT(ADDRESS(ROW(),COLUMN()))=TRUNC(INDIRECT(ADDRESS(ROW(),COLUMN())))</formula>
    </cfRule>
  </conditionalFormatting>
  <conditionalFormatting sqref="AG295">
    <cfRule type="expression" dxfId="497" priority="224">
      <formula>INDIRECT(ADDRESS(ROW(),COLUMN()))=TRUNC(INDIRECT(ADDRESS(ROW(),COLUMN())))</formula>
    </cfRule>
  </conditionalFormatting>
  <conditionalFormatting sqref="AG294">
    <cfRule type="expression" dxfId="496" priority="223">
      <formula>INDIRECT(ADDRESS(ROW(),COLUMN()))=TRUNC(INDIRECT(ADDRESS(ROW(),COLUMN())))</formula>
    </cfRule>
  </conditionalFormatting>
  <conditionalFormatting sqref="AH295:AM295">
    <cfRule type="expression" dxfId="495" priority="222">
      <formula>INDIRECT(ADDRESS(ROW(),COLUMN()))=TRUNC(INDIRECT(ADDRESS(ROW(),COLUMN())))</formula>
    </cfRule>
  </conditionalFormatting>
  <conditionalFormatting sqref="AH294:AM294">
    <cfRule type="expression" dxfId="494" priority="221">
      <formula>INDIRECT(ADDRESS(ROW(),COLUMN()))=TRUNC(INDIRECT(ADDRESS(ROW(),COLUMN())))</formula>
    </cfRule>
  </conditionalFormatting>
  <conditionalFormatting sqref="AN295">
    <cfRule type="expression" dxfId="493" priority="220">
      <formula>INDIRECT(ADDRESS(ROW(),COLUMN()))=TRUNC(INDIRECT(ADDRESS(ROW(),COLUMN())))</formula>
    </cfRule>
  </conditionalFormatting>
  <conditionalFormatting sqref="AN294">
    <cfRule type="expression" dxfId="492" priority="219">
      <formula>INDIRECT(ADDRESS(ROW(),COLUMN()))=TRUNC(INDIRECT(ADDRESS(ROW(),COLUMN())))</formula>
    </cfRule>
  </conditionalFormatting>
  <conditionalFormatting sqref="AO295:AT295">
    <cfRule type="expression" dxfId="491" priority="218">
      <formula>INDIRECT(ADDRESS(ROW(),COLUMN()))=TRUNC(INDIRECT(ADDRESS(ROW(),COLUMN())))</formula>
    </cfRule>
  </conditionalFormatting>
  <conditionalFormatting sqref="AO294:AT294">
    <cfRule type="expression" dxfId="490" priority="217">
      <formula>INDIRECT(ADDRESS(ROW(),COLUMN()))=TRUNC(INDIRECT(ADDRESS(ROW(),COLUMN())))</formula>
    </cfRule>
  </conditionalFormatting>
  <conditionalFormatting sqref="AU295">
    <cfRule type="expression" dxfId="489" priority="216">
      <formula>INDIRECT(ADDRESS(ROW(),COLUMN()))=TRUNC(INDIRECT(ADDRESS(ROW(),COLUMN())))</formula>
    </cfRule>
  </conditionalFormatting>
  <conditionalFormatting sqref="AU294">
    <cfRule type="expression" dxfId="488" priority="215">
      <formula>INDIRECT(ADDRESS(ROW(),COLUMN()))=TRUNC(INDIRECT(ADDRESS(ROW(),COLUMN())))</formula>
    </cfRule>
  </conditionalFormatting>
  <conditionalFormatting sqref="AV295:AW295">
    <cfRule type="expression" dxfId="487" priority="214">
      <formula>INDIRECT(ADDRESS(ROW(),COLUMN()))=TRUNC(INDIRECT(ADDRESS(ROW(),COLUMN())))</formula>
    </cfRule>
  </conditionalFormatting>
  <conditionalFormatting sqref="AV294:AW294">
    <cfRule type="expression" dxfId="486" priority="213">
      <formula>INDIRECT(ADDRESS(ROW(),COLUMN()))=TRUNC(INDIRECT(ADDRESS(ROW(),COLUMN())))</formula>
    </cfRule>
  </conditionalFormatting>
  <conditionalFormatting sqref="AX297:BA298">
    <cfRule type="expression" dxfId="485" priority="212">
      <formula>INDIRECT(ADDRESS(ROW(),COLUMN()))=TRUNC(INDIRECT(ADDRESS(ROW(),COLUMN())))</formula>
    </cfRule>
  </conditionalFormatting>
  <conditionalFormatting sqref="S298">
    <cfRule type="expression" dxfId="484" priority="211">
      <formula>INDIRECT(ADDRESS(ROW(),COLUMN()))=TRUNC(INDIRECT(ADDRESS(ROW(),COLUMN())))</formula>
    </cfRule>
  </conditionalFormatting>
  <conditionalFormatting sqref="S297">
    <cfRule type="expression" dxfId="483" priority="210">
      <formula>INDIRECT(ADDRESS(ROW(),COLUMN()))=TRUNC(INDIRECT(ADDRESS(ROW(),COLUMN())))</formula>
    </cfRule>
  </conditionalFormatting>
  <conditionalFormatting sqref="T298:Y298">
    <cfRule type="expression" dxfId="482" priority="209">
      <formula>INDIRECT(ADDRESS(ROW(),COLUMN()))=TRUNC(INDIRECT(ADDRESS(ROW(),COLUMN())))</formula>
    </cfRule>
  </conditionalFormatting>
  <conditionalFormatting sqref="T297:Y297">
    <cfRule type="expression" dxfId="481" priority="208">
      <formula>INDIRECT(ADDRESS(ROW(),COLUMN()))=TRUNC(INDIRECT(ADDRESS(ROW(),COLUMN())))</formula>
    </cfRule>
  </conditionalFormatting>
  <conditionalFormatting sqref="Z298">
    <cfRule type="expression" dxfId="480" priority="207">
      <formula>INDIRECT(ADDRESS(ROW(),COLUMN()))=TRUNC(INDIRECT(ADDRESS(ROW(),COLUMN())))</formula>
    </cfRule>
  </conditionalFormatting>
  <conditionalFormatting sqref="Z297">
    <cfRule type="expression" dxfId="479" priority="206">
      <formula>INDIRECT(ADDRESS(ROW(),COLUMN()))=TRUNC(INDIRECT(ADDRESS(ROW(),COLUMN())))</formula>
    </cfRule>
  </conditionalFormatting>
  <conditionalFormatting sqref="AA298:AF298">
    <cfRule type="expression" dxfId="478" priority="205">
      <formula>INDIRECT(ADDRESS(ROW(),COLUMN()))=TRUNC(INDIRECT(ADDRESS(ROW(),COLUMN())))</formula>
    </cfRule>
  </conditionalFormatting>
  <conditionalFormatting sqref="AA297:AF297">
    <cfRule type="expression" dxfId="477" priority="204">
      <formula>INDIRECT(ADDRESS(ROW(),COLUMN()))=TRUNC(INDIRECT(ADDRESS(ROW(),COLUMN())))</formula>
    </cfRule>
  </conditionalFormatting>
  <conditionalFormatting sqref="AG298">
    <cfRule type="expression" dxfId="476" priority="203">
      <formula>INDIRECT(ADDRESS(ROW(),COLUMN()))=TRUNC(INDIRECT(ADDRESS(ROW(),COLUMN())))</formula>
    </cfRule>
  </conditionalFormatting>
  <conditionalFormatting sqref="AG297">
    <cfRule type="expression" dxfId="475" priority="202">
      <formula>INDIRECT(ADDRESS(ROW(),COLUMN()))=TRUNC(INDIRECT(ADDRESS(ROW(),COLUMN())))</formula>
    </cfRule>
  </conditionalFormatting>
  <conditionalFormatting sqref="AH298:AM298">
    <cfRule type="expression" dxfId="474" priority="201">
      <formula>INDIRECT(ADDRESS(ROW(),COLUMN()))=TRUNC(INDIRECT(ADDRESS(ROW(),COLUMN())))</formula>
    </cfRule>
  </conditionalFormatting>
  <conditionalFormatting sqref="AH297:AM297">
    <cfRule type="expression" dxfId="473" priority="200">
      <formula>INDIRECT(ADDRESS(ROW(),COLUMN()))=TRUNC(INDIRECT(ADDRESS(ROW(),COLUMN())))</formula>
    </cfRule>
  </conditionalFormatting>
  <conditionalFormatting sqref="AN298">
    <cfRule type="expression" dxfId="472" priority="199">
      <formula>INDIRECT(ADDRESS(ROW(),COLUMN()))=TRUNC(INDIRECT(ADDRESS(ROW(),COLUMN())))</formula>
    </cfRule>
  </conditionalFormatting>
  <conditionalFormatting sqref="AN297">
    <cfRule type="expression" dxfId="471" priority="198">
      <formula>INDIRECT(ADDRESS(ROW(),COLUMN()))=TRUNC(INDIRECT(ADDRESS(ROW(),COLUMN())))</formula>
    </cfRule>
  </conditionalFormatting>
  <conditionalFormatting sqref="AO298:AT298">
    <cfRule type="expression" dxfId="470" priority="197">
      <formula>INDIRECT(ADDRESS(ROW(),COLUMN()))=TRUNC(INDIRECT(ADDRESS(ROW(),COLUMN())))</formula>
    </cfRule>
  </conditionalFormatting>
  <conditionalFormatting sqref="AO297:AT297">
    <cfRule type="expression" dxfId="469" priority="196">
      <formula>INDIRECT(ADDRESS(ROW(),COLUMN()))=TRUNC(INDIRECT(ADDRESS(ROW(),COLUMN())))</formula>
    </cfRule>
  </conditionalFormatting>
  <conditionalFormatting sqref="AU298">
    <cfRule type="expression" dxfId="468" priority="195">
      <formula>INDIRECT(ADDRESS(ROW(),COLUMN()))=TRUNC(INDIRECT(ADDRESS(ROW(),COLUMN())))</formula>
    </cfRule>
  </conditionalFormatting>
  <conditionalFormatting sqref="AU297">
    <cfRule type="expression" dxfId="467" priority="194">
      <formula>INDIRECT(ADDRESS(ROW(),COLUMN()))=TRUNC(INDIRECT(ADDRESS(ROW(),COLUMN())))</formula>
    </cfRule>
  </conditionalFormatting>
  <conditionalFormatting sqref="AV298:AW298">
    <cfRule type="expression" dxfId="466" priority="193">
      <formula>INDIRECT(ADDRESS(ROW(),COLUMN()))=TRUNC(INDIRECT(ADDRESS(ROW(),COLUMN())))</formula>
    </cfRule>
  </conditionalFormatting>
  <conditionalFormatting sqref="AV297:AW297">
    <cfRule type="expression" dxfId="465" priority="192">
      <formula>INDIRECT(ADDRESS(ROW(),COLUMN()))=TRUNC(INDIRECT(ADDRESS(ROW(),COLUMN())))</formula>
    </cfRule>
  </conditionalFormatting>
  <conditionalFormatting sqref="AX300:BA301">
    <cfRule type="expression" dxfId="464" priority="191">
      <formula>INDIRECT(ADDRESS(ROW(),COLUMN()))=TRUNC(INDIRECT(ADDRESS(ROW(),COLUMN())))</formula>
    </cfRule>
  </conditionalFormatting>
  <conditionalFormatting sqref="S301">
    <cfRule type="expression" dxfId="463" priority="190">
      <formula>INDIRECT(ADDRESS(ROW(),COLUMN()))=TRUNC(INDIRECT(ADDRESS(ROW(),COLUMN())))</formula>
    </cfRule>
  </conditionalFormatting>
  <conditionalFormatting sqref="S300">
    <cfRule type="expression" dxfId="462" priority="189">
      <formula>INDIRECT(ADDRESS(ROW(),COLUMN()))=TRUNC(INDIRECT(ADDRESS(ROW(),COLUMN())))</formula>
    </cfRule>
  </conditionalFormatting>
  <conditionalFormatting sqref="T301:Y301">
    <cfRule type="expression" dxfId="461" priority="188">
      <formula>INDIRECT(ADDRESS(ROW(),COLUMN()))=TRUNC(INDIRECT(ADDRESS(ROW(),COLUMN())))</formula>
    </cfRule>
  </conditionalFormatting>
  <conditionalFormatting sqref="T300:Y300">
    <cfRule type="expression" dxfId="460" priority="187">
      <formula>INDIRECT(ADDRESS(ROW(),COLUMN()))=TRUNC(INDIRECT(ADDRESS(ROW(),COLUMN())))</formula>
    </cfRule>
  </conditionalFormatting>
  <conditionalFormatting sqref="Z301">
    <cfRule type="expression" dxfId="459" priority="186">
      <formula>INDIRECT(ADDRESS(ROW(),COLUMN()))=TRUNC(INDIRECT(ADDRESS(ROW(),COLUMN())))</formula>
    </cfRule>
  </conditionalFormatting>
  <conditionalFormatting sqref="Z300">
    <cfRule type="expression" dxfId="458" priority="185">
      <formula>INDIRECT(ADDRESS(ROW(),COLUMN()))=TRUNC(INDIRECT(ADDRESS(ROW(),COLUMN())))</formula>
    </cfRule>
  </conditionalFormatting>
  <conditionalFormatting sqref="AA301:AF301">
    <cfRule type="expression" dxfId="457" priority="184">
      <formula>INDIRECT(ADDRESS(ROW(),COLUMN()))=TRUNC(INDIRECT(ADDRESS(ROW(),COLUMN())))</formula>
    </cfRule>
  </conditionalFormatting>
  <conditionalFormatting sqref="AA300:AF300">
    <cfRule type="expression" dxfId="456" priority="183">
      <formula>INDIRECT(ADDRESS(ROW(),COLUMN()))=TRUNC(INDIRECT(ADDRESS(ROW(),COLUMN())))</formula>
    </cfRule>
  </conditionalFormatting>
  <conditionalFormatting sqref="AG301">
    <cfRule type="expression" dxfId="455" priority="182">
      <formula>INDIRECT(ADDRESS(ROW(),COLUMN()))=TRUNC(INDIRECT(ADDRESS(ROW(),COLUMN())))</formula>
    </cfRule>
  </conditionalFormatting>
  <conditionalFormatting sqref="AG300">
    <cfRule type="expression" dxfId="454" priority="181">
      <formula>INDIRECT(ADDRESS(ROW(),COLUMN()))=TRUNC(INDIRECT(ADDRESS(ROW(),COLUMN())))</formula>
    </cfRule>
  </conditionalFormatting>
  <conditionalFormatting sqref="AH301:AM301">
    <cfRule type="expression" dxfId="453" priority="180">
      <formula>INDIRECT(ADDRESS(ROW(),COLUMN()))=TRUNC(INDIRECT(ADDRESS(ROW(),COLUMN())))</formula>
    </cfRule>
  </conditionalFormatting>
  <conditionalFormatting sqref="AH300:AM300">
    <cfRule type="expression" dxfId="452" priority="179">
      <formula>INDIRECT(ADDRESS(ROW(),COLUMN()))=TRUNC(INDIRECT(ADDRESS(ROW(),COLUMN())))</formula>
    </cfRule>
  </conditionalFormatting>
  <conditionalFormatting sqref="AN301">
    <cfRule type="expression" dxfId="451" priority="178">
      <formula>INDIRECT(ADDRESS(ROW(),COLUMN()))=TRUNC(INDIRECT(ADDRESS(ROW(),COLUMN())))</formula>
    </cfRule>
  </conditionalFormatting>
  <conditionalFormatting sqref="AN300">
    <cfRule type="expression" dxfId="450" priority="177">
      <formula>INDIRECT(ADDRESS(ROW(),COLUMN()))=TRUNC(INDIRECT(ADDRESS(ROW(),COLUMN())))</formula>
    </cfRule>
  </conditionalFormatting>
  <conditionalFormatting sqref="AO301:AT301">
    <cfRule type="expression" dxfId="449" priority="176">
      <formula>INDIRECT(ADDRESS(ROW(),COLUMN()))=TRUNC(INDIRECT(ADDRESS(ROW(),COLUMN())))</formula>
    </cfRule>
  </conditionalFormatting>
  <conditionalFormatting sqref="AO300:AT300">
    <cfRule type="expression" dxfId="448" priority="175">
      <formula>INDIRECT(ADDRESS(ROW(),COLUMN()))=TRUNC(INDIRECT(ADDRESS(ROW(),COLUMN())))</formula>
    </cfRule>
  </conditionalFormatting>
  <conditionalFormatting sqref="AU301">
    <cfRule type="expression" dxfId="447" priority="174">
      <formula>INDIRECT(ADDRESS(ROW(),COLUMN()))=TRUNC(INDIRECT(ADDRESS(ROW(),COLUMN())))</formula>
    </cfRule>
  </conditionalFormatting>
  <conditionalFormatting sqref="AU300">
    <cfRule type="expression" dxfId="446" priority="173">
      <formula>INDIRECT(ADDRESS(ROW(),COLUMN()))=TRUNC(INDIRECT(ADDRESS(ROW(),COLUMN())))</formula>
    </cfRule>
  </conditionalFormatting>
  <conditionalFormatting sqref="AV301:AW301">
    <cfRule type="expression" dxfId="445" priority="172">
      <formula>INDIRECT(ADDRESS(ROW(),COLUMN()))=TRUNC(INDIRECT(ADDRESS(ROW(),COLUMN())))</formula>
    </cfRule>
  </conditionalFormatting>
  <conditionalFormatting sqref="AV300:AW300">
    <cfRule type="expression" dxfId="444" priority="171">
      <formula>INDIRECT(ADDRESS(ROW(),COLUMN()))=TRUNC(INDIRECT(ADDRESS(ROW(),COLUMN())))</formula>
    </cfRule>
  </conditionalFormatting>
  <conditionalFormatting sqref="AX303:BA304">
    <cfRule type="expression" dxfId="443" priority="170">
      <formula>INDIRECT(ADDRESS(ROW(),COLUMN()))=TRUNC(INDIRECT(ADDRESS(ROW(),COLUMN())))</formula>
    </cfRule>
  </conditionalFormatting>
  <conditionalFormatting sqref="S304">
    <cfRule type="expression" dxfId="442" priority="169">
      <formula>INDIRECT(ADDRESS(ROW(),COLUMN()))=TRUNC(INDIRECT(ADDRESS(ROW(),COLUMN())))</formula>
    </cfRule>
  </conditionalFormatting>
  <conditionalFormatting sqref="S303">
    <cfRule type="expression" dxfId="441" priority="168">
      <formula>INDIRECT(ADDRESS(ROW(),COLUMN()))=TRUNC(INDIRECT(ADDRESS(ROW(),COLUMN())))</formula>
    </cfRule>
  </conditionalFormatting>
  <conditionalFormatting sqref="T304:Y304">
    <cfRule type="expression" dxfId="440" priority="167">
      <formula>INDIRECT(ADDRESS(ROW(),COLUMN()))=TRUNC(INDIRECT(ADDRESS(ROW(),COLUMN())))</formula>
    </cfRule>
  </conditionalFormatting>
  <conditionalFormatting sqref="T303:Y303">
    <cfRule type="expression" dxfId="439" priority="166">
      <formula>INDIRECT(ADDRESS(ROW(),COLUMN()))=TRUNC(INDIRECT(ADDRESS(ROW(),COLUMN())))</formula>
    </cfRule>
  </conditionalFormatting>
  <conditionalFormatting sqref="Z304">
    <cfRule type="expression" dxfId="438" priority="165">
      <formula>INDIRECT(ADDRESS(ROW(),COLUMN()))=TRUNC(INDIRECT(ADDRESS(ROW(),COLUMN())))</formula>
    </cfRule>
  </conditionalFormatting>
  <conditionalFormatting sqref="Z303">
    <cfRule type="expression" dxfId="437" priority="164">
      <formula>INDIRECT(ADDRESS(ROW(),COLUMN()))=TRUNC(INDIRECT(ADDRESS(ROW(),COLUMN())))</formula>
    </cfRule>
  </conditionalFormatting>
  <conditionalFormatting sqref="AA304:AF304">
    <cfRule type="expression" dxfId="436" priority="163">
      <formula>INDIRECT(ADDRESS(ROW(),COLUMN()))=TRUNC(INDIRECT(ADDRESS(ROW(),COLUMN())))</formula>
    </cfRule>
  </conditionalFormatting>
  <conditionalFormatting sqref="AA303:AF303">
    <cfRule type="expression" dxfId="435" priority="162">
      <formula>INDIRECT(ADDRESS(ROW(),COLUMN()))=TRUNC(INDIRECT(ADDRESS(ROW(),COLUMN())))</formula>
    </cfRule>
  </conditionalFormatting>
  <conditionalFormatting sqref="AG304">
    <cfRule type="expression" dxfId="434" priority="161">
      <formula>INDIRECT(ADDRESS(ROW(),COLUMN()))=TRUNC(INDIRECT(ADDRESS(ROW(),COLUMN())))</formula>
    </cfRule>
  </conditionalFormatting>
  <conditionalFormatting sqref="AG303">
    <cfRule type="expression" dxfId="433" priority="160">
      <formula>INDIRECT(ADDRESS(ROW(),COLUMN()))=TRUNC(INDIRECT(ADDRESS(ROW(),COLUMN())))</formula>
    </cfRule>
  </conditionalFormatting>
  <conditionalFormatting sqref="AH304:AM304">
    <cfRule type="expression" dxfId="432" priority="159">
      <formula>INDIRECT(ADDRESS(ROW(),COLUMN()))=TRUNC(INDIRECT(ADDRESS(ROW(),COLUMN())))</formula>
    </cfRule>
  </conditionalFormatting>
  <conditionalFormatting sqref="AH303:AM303">
    <cfRule type="expression" dxfId="431" priority="158">
      <formula>INDIRECT(ADDRESS(ROW(),COLUMN()))=TRUNC(INDIRECT(ADDRESS(ROW(),COLUMN())))</formula>
    </cfRule>
  </conditionalFormatting>
  <conditionalFormatting sqref="AN304">
    <cfRule type="expression" dxfId="430" priority="157">
      <formula>INDIRECT(ADDRESS(ROW(),COLUMN()))=TRUNC(INDIRECT(ADDRESS(ROW(),COLUMN())))</formula>
    </cfRule>
  </conditionalFormatting>
  <conditionalFormatting sqref="AN303">
    <cfRule type="expression" dxfId="429" priority="156">
      <formula>INDIRECT(ADDRESS(ROW(),COLUMN()))=TRUNC(INDIRECT(ADDRESS(ROW(),COLUMN())))</formula>
    </cfRule>
  </conditionalFormatting>
  <conditionalFormatting sqref="AO304:AT304">
    <cfRule type="expression" dxfId="428" priority="155">
      <formula>INDIRECT(ADDRESS(ROW(),COLUMN()))=TRUNC(INDIRECT(ADDRESS(ROW(),COLUMN())))</formula>
    </cfRule>
  </conditionalFormatting>
  <conditionalFormatting sqref="AO303:AT303">
    <cfRule type="expression" dxfId="427" priority="154">
      <formula>INDIRECT(ADDRESS(ROW(),COLUMN()))=TRUNC(INDIRECT(ADDRESS(ROW(),COLUMN())))</formula>
    </cfRule>
  </conditionalFormatting>
  <conditionalFormatting sqref="AU304">
    <cfRule type="expression" dxfId="426" priority="153">
      <formula>INDIRECT(ADDRESS(ROW(),COLUMN()))=TRUNC(INDIRECT(ADDRESS(ROW(),COLUMN())))</formula>
    </cfRule>
  </conditionalFormatting>
  <conditionalFormatting sqref="AU303">
    <cfRule type="expression" dxfId="425" priority="152">
      <formula>INDIRECT(ADDRESS(ROW(),COLUMN()))=TRUNC(INDIRECT(ADDRESS(ROW(),COLUMN())))</formula>
    </cfRule>
  </conditionalFormatting>
  <conditionalFormatting sqref="AV304:AW304">
    <cfRule type="expression" dxfId="424" priority="151">
      <formula>INDIRECT(ADDRESS(ROW(),COLUMN()))=TRUNC(INDIRECT(ADDRESS(ROW(),COLUMN())))</formula>
    </cfRule>
  </conditionalFormatting>
  <conditionalFormatting sqref="AV303:AW303">
    <cfRule type="expression" dxfId="423" priority="150">
      <formula>INDIRECT(ADDRESS(ROW(),COLUMN()))=TRUNC(INDIRECT(ADDRESS(ROW(),COLUMN())))</formula>
    </cfRule>
  </conditionalFormatting>
  <conditionalFormatting sqref="AX306:BA307">
    <cfRule type="expression" dxfId="422" priority="149">
      <formula>INDIRECT(ADDRESS(ROW(),COLUMN()))=TRUNC(INDIRECT(ADDRESS(ROW(),COLUMN())))</formula>
    </cfRule>
  </conditionalFormatting>
  <conditionalFormatting sqref="S307">
    <cfRule type="expression" dxfId="421" priority="148">
      <formula>INDIRECT(ADDRESS(ROW(),COLUMN()))=TRUNC(INDIRECT(ADDRESS(ROW(),COLUMN())))</formula>
    </cfRule>
  </conditionalFormatting>
  <conditionalFormatting sqref="S306">
    <cfRule type="expression" dxfId="420" priority="147">
      <formula>INDIRECT(ADDRESS(ROW(),COLUMN()))=TRUNC(INDIRECT(ADDRESS(ROW(),COLUMN())))</formula>
    </cfRule>
  </conditionalFormatting>
  <conditionalFormatting sqref="T307:Y307">
    <cfRule type="expression" dxfId="419" priority="146">
      <formula>INDIRECT(ADDRESS(ROW(),COLUMN()))=TRUNC(INDIRECT(ADDRESS(ROW(),COLUMN())))</formula>
    </cfRule>
  </conditionalFormatting>
  <conditionalFormatting sqref="T306:Y306">
    <cfRule type="expression" dxfId="418" priority="145">
      <formula>INDIRECT(ADDRESS(ROW(),COLUMN()))=TRUNC(INDIRECT(ADDRESS(ROW(),COLUMN())))</formula>
    </cfRule>
  </conditionalFormatting>
  <conditionalFormatting sqref="Z307">
    <cfRule type="expression" dxfId="417" priority="144">
      <formula>INDIRECT(ADDRESS(ROW(),COLUMN()))=TRUNC(INDIRECT(ADDRESS(ROW(),COLUMN())))</formula>
    </cfRule>
  </conditionalFormatting>
  <conditionalFormatting sqref="Z306">
    <cfRule type="expression" dxfId="416" priority="143">
      <formula>INDIRECT(ADDRESS(ROW(),COLUMN()))=TRUNC(INDIRECT(ADDRESS(ROW(),COLUMN())))</formula>
    </cfRule>
  </conditionalFormatting>
  <conditionalFormatting sqref="AA307:AF307">
    <cfRule type="expression" dxfId="415" priority="142">
      <formula>INDIRECT(ADDRESS(ROW(),COLUMN()))=TRUNC(INDIRECT(ADDRESS(ROW(),COLUMN())))</formula>
    </cfRule>
  </conditionalFormatting>
  <conditionalFormatting sqref="AA306:AF306">
    <cfRule type="expression" dxfId="414" priority="141">
      <formula>INDIRECT(ADDRESS(ROW(),COLUMN()))=TRUNC(INDIRECT(ADDRESS(ROW(),COLUMN())))</formula>
    </cfRule>
  </conditionalFormatting>
  <conditionalFormatting sqref="AG307">
    <cfRule type="expression" dxfId="413" priority="140">
      <formula>INDIRECT(ADDRESS(ROW(),COLUMN()))=TRUNC(INDIRECT(ADDRESS(ROW(),COLUMN())))</formula>
    </cfRule>
  </conditionalFormatting>
  <conditionalFormatting sqref="AG306">
    <cfRule type="expression" dxfId="412" priority="139">
      <formula>INDIRECT(ADDRESS(ROW(),COLUMN()))=TRUNC(INDIRECT(ADDRESS(ROW(),COLUMN())))</formula>
    </cfRule>
  </conditionalFormatting>
  <conditionalFormatting sqref="AH307:AM307">
    <cfRule type="expression" dxfId="411" priority="138">
      <formula>INDIRECT(ADDRESS(ROW(),COLUMN()))=TRUNC(INDIRECT(ADDRESS(ROW(),COLUMN())))</formula>
    </cfRule>
  </conditionalFormatting>
  <conditionalFormatting sqref="AH306:AM306">
    <cfRule type="expression" dxfId="410" priority="137">
      <formula>INDIRECT(ADDRESS(ROW(),COLUMN()))=TRUNC(INDIRECT(ADDRESS(ROW(),COLUMN())))</formula>
    </cfRule>
  </conditionalFormatting>
  <conditionalFormatting sqref="AN307">
    <cfRule type="expression" dxfId="409" priority="136">
      <formula>INDIRECT(ADDRESS(ROW(),COLUMN()))=TRUNC(INDIRECT(ADDRESS(ROW(),COLUMN())))</formula>
    </cfRule>
  </conditionalFormatting>
  <conditionalFormatting sqref="AN306">
    <cfRule type="expression" dxfId="408" priority="135">
      <formula>INDIRECT(ADDRESS(ROW(),COLUMN()))=TRUNC(INDIRECT(ADDRESS(ROW(),COLUMN())))</formula>
    </cfRule>
  </conditionalFormatting>
  <conditionalFormatting sqref="AO307:AT307">
    <cfRule type="expression" dxfId="407" priority="134">
      <formula>INDIRECT(ADDRESS(ROW(),COLUMN()))=TRUNC(INDIRECT(ADDRESS(ROW(),COLUMN())))</formula>
    </cfRule>
  </conditionalFormatting>
  <conditionalFormatting sqref="AO306:AT306">
    <cfRule type="expression" dxfId="406" priority="133">
      <formula>INDIRECT(ADDRESS(ROW(),COLUMN()))=TRUNC(INDIRECT(ADDRESS(ROW(),COLUMN())))</formula>
    </cfRule>
  </conditionalFormatting>
  <conditionalFormatting sqref="AU307">
    <cfRule type="expression" dxfId="405" priority="132">
      <formula>INDIRECT(ADDRESS(ROW(),COLUMN()))=TRUNC(INDIRECT(ADDRESS(ROW(),COLUMN())))</formula>
    </cfRule>
  </conditionalFormatting>
  <conditionalFormatting sqref="AU306">
    <cfRule type="expression" dxfId="404" priority="131">
      <formula>INDIRECT(ADDRESS(ROW(),COLUMN()))=TRUNC(INDIRECT(ADDRESS(ROW(),COLUMN())))</formula>
    </cfRule>
  </conditionalFormatting>
  <conditionalFormatting sqref="AV307:AW307">
    <cfRule type="expression" dxfId="403" priority="130">
      <formula>INDIRECT(ADDRESS(ROW(),COLUMN()))=TRUNC(INDIRECT(ADDRESS(ROW(),COLUMN())))</formula>
    </cfRule>
  </conditionalFormatting>
  <conditionalFormatting sqref="AV306:AW306">
    <cfRule type="expression" dxfId="402" priority="129">
      <formula>INDIRECT(ADDRESS(ROW(),COLUMN()))=TRUNC(INDIRECT(ADDRESS(ROW(),COLUMN())))</formula>
    </cfRule>
  </conditionalFormatting>
  <conditionalFormatting sqref="AX309:BA310">
    <cfRule type="expression" dxfId="401" priority="128">
      <formula>INDIRECT(ADDRESS(ROW(),COLUMN()))=TRUNC(INDIRECT(ADDRESS(ROW(),COLUMN())))</formula>
    </cfRule>
  </conditionalFormatting>
  <conditionalFormatting sqref="S310">
    <cfRule type="expression" dxfId="400" priority="127">
      <formula>INDIRECT(ADDRESS(ROW(),COLUMN()))=TRUNC(INDIRECT(ADDRESS(ROW(),COLUMN())))</formula>
    </cfRule>
  </conditionalFormatting>
  <conditionalFormatting sqref="S309">
    <cfRule type="expression" dxfId="399" priority="126">
      <formula>INDIRECT(ADDRESS(ROW(),COLUMN()))=TRUNC(INDIRECT(ADDRESS(ROW(),COLUMN())))</formula>
    </cfRule>
  </conditionalFormatting>
  <conditionalFormatting sqref="T310:Y310">
    <cfRule type="expression" dxfId="398" priority="125">
      <formula>INDIRECT(ADDRESS(ROW(),COLUMN()))=TRUNC(INDIRECT(ADDRESS(ROW(),COLUMN())))</formula>
    </cfRule>
  </conditionalFormatting>
  <conditionalFormatting sqref="T309:Y309">
    <cfRule type="expression" dxfId="397" priority="124">
      <formula>INDIRECT(ADDRESS(ROW(),COLUMN()))=TRUNC(INDIRECT(ADDRESS(ROW(),COLUMN())))</formula>
    </cfRule>
  </conditionalFormatting>
  <conditionalFormatting sqref="Z310">
    <cfRule type="expression" dxfId="396" priority="123">
      <formula>INDIRECT(ADDRESS(ROW(),COLUMN()))=TRUNC(INDIRECT(ADDRESS(ROW(),COLUMN())))</formula>
    </cfRule>
  </conditionalFormatting>
  <conditionalFormatting sqref="Z309">
    <cfRule type="expression" dxfId="395" priority="122">
      <formula>INDIRECT(ADDRESS(ROW(),COLUMN()))=TRUNC(INDIRECT(ADDRESS(ROW(),COLUMN())))</formula>
    </cfRule>
  </conditionalFormatting>
  <conditionalFormatting sqref="AA310:AF310">
    <cfRule type="expression" dxfId="394" priority="121">
      <formula>INDIRECT(ADDRESS(ROW(),COLUMN()))=TRUNC(INDIRECT(ADDRESS(ROW(),COLUMN())))</formula>
    </cfRule>
  </conditionalFormatting>
  <conditionalFormatting sqref="AA309:AF309">
    <cfRule type="expression" dxfId="393" priority="120">
      <formula>INDIRECT(ADDRESS(ROW(),COLUMN()))=TRUNC(INDIRECT(ADDRESS(ROW(),COLUMN())))</formula>
    </cfRule>
  </conditionalFormatting>
  <conditionalFormatting sqref="AG310">
    <cfRule type="expression" dxfId="392" priority="119">
      <formula>INDIRECT(ADDRESS(ROW(),COLUMN()))=TRUNC(INDIRECT(ADDRESS(ROW(),COLUMN())))</formula>
    </cfRule>
  </conditionalFormatting>
  <conditionalFormatting sqref="AG309">
    <cfRule type="expression" dxfId="391" priority="118">
      <formula>INDIRECT(ADDRESS(ROW(),COLUMN()))=TRUNC(INDIRECT(ADDRESS(ROW(),COLUMN())))</formula>
    </cfRule>
  </conditionalFormatting>
  <conditionalFormatting sqref="AH310:AM310">
    <cfRule type="expression" dxfId="390" priority="117">
      <formula>INDIRECT(ADDRESS(ROW(),COLUMN()))=TRUNC(INDIRECT(ADDRESS(ROW(),COLUMN())))</formula>
    </cfRule>
  </conditionalFormatting>
  <conditionalFormatting sqref="AH309:AM309">
    <cfRule type="expression" dxfId="389" priority="116">
      <formula>INDIRECT(ADDRESS(ROW(),COLUMN()))=TRUNC(INDIRECT(ADDRESS(ROW(),COLUMN())))</formula>
    </cfRule>
  </conditionalFormatting>
  <conditionalFormatting sqref="AN310">
    <cfRule type="expression" dxfId="388" priority="115">
      <formula>INDIRECT(ADDRESS(ROW(),COLUMN()))=TRUNC(INDIRECT(ADDRESS(ROW(),COLUMN())))</formula>
    </cfRule>
  </conditionalFormatting>
  <conditionalFormatting sqref="AN309">
    <cfRule type="expression" dxfId="387" priority="114">
      <formula>INDIRECT(ADDRESS(ROW(),COLUMN()))=TRUNC(INDIRECT(ADDRESS(ROW(),COLUMN())))</formula>
    </cfRule>
  </conditionalFormatting>
  <conditionalFormatting sqref="AO310:AT310">
    <cfRule type="expression" dxfId="386" priority="113">
      <formula>INDIRECT(ADDRESS(ROW(),COLUMN()))=TRUNC(INDIRECT(ADDRESS(ROW(),COLUMN())))</formula>
    </cfRule>
  </conditionalFormatting>
  <conditionalFormatting sqref="AO309:AT309">
    <cfRule type="expression" dxfId="385" priority="112">
      <formula>INDIRECT(ADDRESS(ROW(),COLUMN()))=TRUNC(INDIRECT(ADDRESS(ROW(),COLUMN())))</formula>
    </cfRule>
  </conditionalFormatting>
  <conditionalFormatting sqref="AU310">
    <cfRule type="expression" dxfId="384" priority="111">
      <formula>INDIRECT(ADDRESS(ROW(),COLUMN()))=TRUNC(INDIRECT(ADDRESS(ROW(),COLUMN())))</formula>
    </cfRule>
  </conditionalFormatting>
  <conditionalFormatting sqref="AU309">
    <cfRule type="expression" dxfId="383" priority="110">
      <formula>INDIRECT(ADDRESS(ROW(),COLUMN()))=TRUNC(INDIRECT(ADDRESS(ROW(),COLUMN())))</formula>
    </cfRule>
  </conditionalFormatting>
  <conditionalFormatting sqref="AV310:AW310">
    <cfRule type="expression" dxfId="382" priority="109">
      <formula>INDIRECT(ADDRESS(ROW(),COLUMN()))=TRUNC(INDIRECT(ADDRESS(ROW(),COLUMN())))</formula>
    </cfRule>
  </conditionalFormatting>
  <conditionalFormatting sqref="AV309:AW309">
    <cfRule type="expression" dxfId="381" priority="108">
      <formula>INDIRECT(ADDRESS(ROW(),COLUMN()))=TRUNC(INDIRECT(ADDRESS(ROW(),COLUMN())))</formula>
    </cfRule>
  </conditionalFormatting>
  <conditionalFormatting sqref="AX312:BA313">
    <cfRule type="expression" dxfId="380" priority="107">
      <formula>INDIRECT(ADDRESS(ROW(),COLUMN()))=TRUNC(INDIRECT(ADDRESS(ROW(),COLUMN())))</formula>
    </cfRule>
  </conditionalFormatting>
  <conditionalFormatting sqref="S313">
    <cfRule type="expression" dxfId="379" priority="106">
      <formula>INDIRECT(ADDRESS(ROW(),COLUMN()))=TRUNC(INDIRECT(ADDRESS(ROW(),COLUMN())))</formula>
    </cfRule>
  </conditionalFormatting>
  <conditionalFormatting sqref="S312">
    <cfRule type="expression" dxfId="378" priority="105">
      <formula>INDIRECT(ADDRESS(ROW(),COLUMN()))=TRUNC(INDIRECT(ADDRESS(ROW(),COLUMN())))</formula>
    </cfRule>
  </conditionalFormatting>
  <conditionalFormatting sqref="T313:Y313">
    <cfRule type="expression" dxfId="377" priority="104">
      <formula>INDIRECT(ADDRESS(ROW(),COLUMN()))=TRUNC(INDIRECT(ADDRESS(ROW(),COLUMN())))</formula>
    </cfRule>
  </conditionalFormatting>
  <conditionalFormatting sqref="T312:Y312">
    <cfRule type="expression" dxfId="376" priority="103">
      <formula>INDIRECT(ADDRESS(ROW(),COLUMN()))=TRUNC(INDIRECT(ADDRESS(ROW(),COLUMN())))</formula>
    </cfRule>
  </conditionalFormatting>
  <conditionalFormatting sqref="Z313">
    <cfRule type="expression" dxfId="375" priority="102">
      <formula>INDIRECT(ADDRESS(ROW(),COLUMN()))=TRUNC(INDIRECT(ADDRESS(ROW(),COLUMN())))</formula>
    </cfRule>
  </conditionalFormatting>
  <conditionalFormatting sqref="Z312">
    <cfRule type="expression" dxfId="374" priority="101">
      <formula>INDIRECT(ADDRESS(ROW(),COLUMN()))=TRUNC(INDIRECT(ADDRESS(ROW(),COLUMN())))</formula>
    </cfRule>
  </conditionalFormatting>
  <conditionalFormatting sqref="AA313:AF313">
    <cfRule type="expression" dxfId="373" priority="100">
      <formula>INDIRECT(ADDRESS(ROW(),COLUMN()))=TRUNC(INDIRECT(ADDRESS(ROW(),COLUMN())))</formula>
    </cfRule>
  </conditionalFormatting>
  <conditionalFormatting sqref="AA312:AF312">
    <cfRule type="expression" dxfId="372" priority="99">
      <formula>INDIRECT(ADDRESS(ROW(),COLUMN()))=TRUNC(INDIRECT(ADDRESS(ROW(),COLUMN())))</formula>
    </cfRule>
  </conditionalFormatting>
  <conditionalFormatting sqref="AG313">
    <cfRule type="expression" dxfId="371" priority="98">
      <formula>INDIRECT(ADDRESS(ROW(),COLUMN()))=TRUNC(INDIRECT(ADDRESS(ROW(),COLUMN())))</formula>
    </cfRule>
  </conditionalFormatting>
  <conditionalFormatting sqref="AG312">
    <cfRule type="expression" dxfId="370" priority="97">
      <formula>INDIRECT(ADDRESS(ROW(),COLUMN()))=TRUNC(INDIRECT(ADDRESS(ROW(),COLUMN())))</formula>
    </cfRule>
  </conditionalFormatting>
  <conditionalFormatting sqref="AH313:AM313">
    <cfRule type="expression" dxfId="369" priority="96">
      <formula>INDIRECT(ADDRESS(ROW(),COLUMN()))=TRUNC(INDIRECT(ADDRESS(ROW(),COLUMN())))</formula>
    </cfRule>
  </conditionalFormatting>
  <conditionalFormatting sqref="AH312:AM312">
    <cfRule type="expression" dxfId="368" priority="95">
      <formula>INDIRECT(ADDRESS(ROW(),COLUMN()))=TRUNC(INDIRECT(ADDRESS(ROW(),COLUMN())))</formula>
    </cfRule>
  </conditionalFormatting>
  <conditionalFormatting sqref="AN313">
    <cfRule type="expression" dxfId="367" priority="94">
      <formula>INDIRECT(ADDRESS(ROW(),COLUMN()))=TRUNC(INDIRECT(ADDRESS(ROW(),COLUMN())))</formula>
    </cfRule>
  </conditionalFormatting>
  <conditionalFormatting sqref="AN312">
    <cfRule type="expression" dxfId="366" priority="93">
      <formula>INDIRECT(ADDRESS(ROW(),COLUMN()))=TRUNC(INDIRECT(ADDRESS(ROW(),COLUMN())))</formula>
    </cfRule>
  </conditionalFormatting>
  <conditionalFormatting sqref="AO313:AT313">
    <cfRule type="expression" dxfId="365" priority="92">
      <formula>INDIRECT(ADDRESS(ROW(),COLUMN()))=TRUNC(INDIRECT(ADDRESS(ROW(),COLUMN())))</formula>
    </cfRule>
  </conditionalFormatting>
  <conditionalFormatting sqref="AO312:AT312">
    <cfRule type="expression" dxfId="364" priority="91">
      <formula>INDIRECT(ADDRESS(ROW(),COLUMN()))=TRUNC(INDIRECT(ADDRESS(ROW(),COLUMN())))</formula>
    </cfRule>
  </conditionalFormatting>
  <conditionalFormatting sqref="AU313">
    <cfRule type="expression" dxfId="363" priority="90">
      <formula>INDIRECT(ADDRESS(ROW(),COLUMN()))=TRUNC(INDIRECT(ADDRESS(ROW(),COLUMN())))</formula>
    </cfRule>
  </conditionalFormatting>
  <conditionalFormatting sqref="AU312">
    <cfRule type="expression" dxfId="362" priority="89">
      <formula>INDIRECT(ADDRESS(ROW(),COLUMN()))=TRUNC(INDIRECT(ADDRESS(ROW(),COLUMN())))</formula>
    </cfRule>
  </conditionalFormatting>
  <conditionalFormatting sqref="AV313:AW313">
    <cfRule type="expression" dxfId="361" priority="88">
      <formula>INDIRECT(ADDRESS(ROW(),COLUMN()))=TRUNC(INDIRECT(ADDRESS(ROW(),COLUMN())))</formula>
    </cfRule>
  </conditionalFormatting>
  <conditionalFormatting sqref="AV312:AW312">
    <cfRule type="expression" dxfId="360" priority="87">
      <formula>INDIRECT(ADDRESS(ROW(),COLUMN()))=TRUNC(INDIRECT(ADDRESS(ROW(),COLUMN())))</formula>
    </cfRule>
  </conditionalFormatting>
  <conditionalFormatting sqref="AX315:BA316">
    <cfRule type="expression" dxfId="359" priority="86">
      <formula>INDIRECT(ADDRESS(ROW(),COLUMN()))=TRUNC(INDIRECT(ADDRESS(ROW(),COLUMN())))</formula>
    </cfRule>
  </conditionalFormatting>
  <conditionalFormatting sqref="S316">
    <cfRule type="expression" dxfId="358" priority="85">
      <formula>INDIRECT(ADDRESS(ROW(),COLUMN()))=TRUNC(INDIRECT(ADDRESS(ROW(),COLUMN())))</formula>
    </cfRule>
  </conditionalFormatting>
  <conditionalFormatting sqref="S315">
    <cfRule type="expression" dxfId="357" priority="84">
      <formula>INDIRECT(ADDRESS(ROW(),COLUMN()))=TRUNC(INDIRECT(ADDRESS(ROW(),COLUMN())))</formula>
    </cfRule>
  </conditionalFormatting>
  <conditionalFormatting sqref="T316:Y316">
    <cfRule type="expression" dxfId="356" priority="83">
      <formula>INDIRECT(ADDRESS(ROW(),COLUMN()))=TRUNC(INDIRECT(ADDRESS(ROW(),COLUMN())))</formula>
    </cfRule>
  </conditionalFormatting>
  <conditionalFormatting sqref="T315:Y315">
    <cfRule type="expression" dxfId="355" priority="82">
      <formula>INDIRECT(ADDRESS(ROW(),COLUMN()))=TRUNC(INDIRECT(ADDRESS(ROW(),COLUMN())))</formula>
    </cfRule>
  </conditionalFormatting>
  <conditionalFormatting sqref="Z316">
    <cfRule type="expression" dxfId="354" priority="81">
      <formula>INDIRECT(ADDRESS(ROW(),COLUMN()))=TRUNC(INDIRECT(ADDRESS(ROW(),COLUMN())))</formula>
    </cfRule>
  </conditionalFormatting>
  <conditionalFormatting sqref="Z315">
    <cfRule type="expression" dxfId="353" priority="80">
      <formula>INDIRECT(ADDRESS(ROW(),COLUMN()))=TRUNC(INDIRECT(ADDRESS(ROW(),COLUMN())))</formula>
    </cfRule>
  </conditionalFormatting>
  <conditionalFormatting sqref="AA316:AF316">
    <cfRule type="expression" dxfId="352" priority="79">
      <formula>INDIRECT(ADDRESS(ROW(),COLUMN()))=TRUNC(INDIRECT(ADDRESS(ROW(),COLUMN())))</formula>
    </cfRule>
  </conditionalFormatting>
  <conditionalFormatting sqref="AA315:AF315">
    <cfRule type="expression" dxfId="351" priority="78">
      <formula>INDIRECT(ADDRESS(ROW(),COLUMN()))=TRUNC(INDIRECT(ADDRESS(ROW(),COLUMN())))</formula>
    </cfRule>
  </conditionalFormatting>
  <conditionalFormatting sqref="AG316">
    <cfRule type="expression" dxfId="350" priority="77">
      <formula>INDIRECT(ADDRESS(ROW(),COLUMN()))=TRUNC(INDIRECT(ADDRESS(ROW(),COLUMN())))</formula>
    </cfRule>
  </conditionalFormatting>
  <conditionalFormatting sqref="AG315">
    <cfRule type="expression" dxfId="349" priority="76">
      <formula>INDIRECT(ADDRESS(ROW(),COLUMN()))=TRUNC(INDIRECT(ADDRESS(ROW(),COLUMN())))</formula>
    </cfRule>
  </conditionalFormatting>
  <conditionalFormatting sqref="AH316:AM316">
    <cfRule type="expression" dxfId="348" priority="75">
      <formula>INDIRECT(ADDRESS(ROW(),COLUMN()))=TRUNC(INDIRECT(ADDRESS(ROW(),COLUMN())))</formula>
    </cfRule>
  </conditionalFormatting>
  <conditionalFormatting sqref="AH315:AM315">
    <cfRule type="expression" dxfId="347" priority="74">
      <formula>INDIRECT(ADDRESS(ROW(),COLUMN()))=TRUNC(INDIRECT(ADDRESS(ROW(),COLUMN())))</formula>
    </cfRule>
  </conditionalFormatting>
  <conditionalFormatting sqref="AN316">
    <cfRule type="expression" dxfId="346" priority="73">
      <formula>INDIRECT(ADDRESS(ROW(),COLUMN()))=TRUNC(INDIRECT(ADDRESS(ROW(),COLUMN())))</formula>
    </cfRule>
  </conditionalFormatting>
  <conditionalFormatting sqref="AN315">
    <cfRule type="expression" dxfId="345" priority="72">
      <formula>INDIRECT(ADDRESS(ROW(),COLUMN()))=TRUNC(INDIRECT(ADDRESS(ROW(),COLUMN())))</formula>
    </cfRule>
  </conditionalFormatting>
  <conditionalFormatting sqref="AO316:AT316">
    <cfRule type="expression" dxfId="344" priority="71">
      <formula>INDIRECT(ADDRESS(ROW(),COLUMN()))=TRUNC(INDIRECT(ADDRESS(ROW(),COLUMN())))</formula>
    </cfRule>
  </conditionalFormatting>
  <conditionalFormatting sqref="AO315:AT315">
    <cfRule type="expression" dxfId="343" priority="70">
      <formula>INDIRECT(ADDRESS(ROW(),COLUMN()))=TRUNC(INDIRECT(ADDRESS(ROW(),COLUMN())))</formula>
    </cfRule>
  </conditionalFormatting>
  <conditionalFormatting sqref="AU316">
    <cfRule type="expression" dxfId="342" priority="69">
      <formula>INDIRECT(ADDRESS(ROW(),COLUMN()))=TRUNC(INDIRECT(ADDRESS(ROW(),COLUMN())))</formula>
    </cfRule>
  </conditionalFormatting>
  <conditionalFormatting sqref="AU315">
    <cfRule type="expression" dxfId="341" priority="68">
      <formula>INDIRECT(ADDRESS(ROW(),COLUMN()))=TRUNC(INDIRECT(ADDRESS(ROW(),COLUMN())))</formula>
    </cfRule>
  </conditionalFormatting>
  <conditionalFormatting sqref="AV316:AW316">
    <cfRule type="expression" dxfId="340" priority="67">
      <formula>INDIRECT(ADDRESS(ROW(),COLUMN()))=TRUNC(INDIRECT(ADDRESS(ROW(),COLUMN())))</formula>
    </cfRule>
  </conditionalFormatting>
  <conditionalFormatting sqref="AV315:AW315">
    <cfRule type="expression" dxfId="339" priority="66">
      <formula>INDIRECT(ADDRESS(ROW(),COLUMN()))=TRUNC(INDIRECT(ADDRESS(ROW(),COLUMN())))</formula>
    </cfRule>
  </conditionalFormatting>
  <conditionalFormatting sqref="AX318:BA319">
    <cfRule type="expression" dxfId="338" priority="65">
      <formula>INDIRECT(ADDRESS(ROW(),COLUMN()))=TRUNC(INDIRECT(ADDRESS(ROW(),COLUMN())))</formula>
    </cfRule>
  </conditionalFormatting>
  <conditionalFormatting sqref="S319">
    <cfRule type="expression" dxfId="337" priority="64">
      <formula>INDIRECT(ADDRESS(ROW(),COLUMN()))=TRUNC(INDIRECT(ADDRESS(ROW(),COLUMN())))</formula>
    </cfRule>
  </conditionalFormatting>
  <conditionalFormatting sqref="S318">
    <cfRule type="expression" dxfId="336" priority="63">
      <formula>INDIRECT(ADDRESS(ROW(),COLUMN()))=TRUNC(INDIRECT(ADDRESS(ROW(),COLUMN())))</formula>
    </cfRule>
  </conditionalFormatting>
  <conditionalFormatting sqref="T319:Y319">
    <cfRule type="expression" dxfId="335" priority="62">
      <formula>INDIRECT(ADDRESS(ROW(),COLUMN()))=TRUNC(INDIRECT(ADDRESS(ROW(),COLUMN())))</formula>
    </cfRule>
  </conditionalFormatting>
  <conditionalFormatting sqref="T318:Y318">
    <cfRule type="expression" dxfId="334" priority="61">
      <formula>INDIRECT(ADDRESS(ROW(),COLUMN()))=TRUNC(INDIRECT(ADDRESS(ROW(),COLUMN())))</formula>
    </cfRule>
  </conditionalFormatting>
  <conditionalFormatting sqref="Z319">
    <cfRule type="expression" dxfId="333" priority="60">
      <formula>INDIRECT(ADDRESS(ROW(),COLUMN()))=TRUNC(INDIRECT(ADDRESS(ROW(),COLUMN())))</formula>
    </cfRule>
  </conditionalFormatting>
  <conditionalFormatting sqref="Z318">
    <cfRule type="expression" dxfId="332" priority="59">
      <formula>INDIRECT(ADDRESS(ROW(),COLUMN()))=TRUNC(INDIRECT(ADDRESS(ROW(),COLUMN())))</formula>
    </cfRule>
  </conditionalFormatting>
  <conditionalFormatting sqref="AA319:AF319">
    <cfRule type="expression" dxfId="331" priority="58">
      <formula>INDIRECT(ADDRESS(ROW(),COLUMN()))=TRUNC(INDIRECT(ADDRESS(ROW(),COLUMN())))</formula>
    </cfRule>
  </conditionalFormatting>
  <conditionalFormatting sqref="AA318:AF318">
    <cfRule type="expression" dxfId="330" priority="57">
      <formula>INDIRECT(ADDRESS(ROW(),COLUMN()))=TRUNC(INDIRECT(ADDRESS(ROW(),COLUMN())))</formula>
    </cfRule>
  </conditionalFormatting>
  <conditionalFormatting sqref="AG319">
    <cfRule type="expression" dxfId="329" priority="56">
      <formula>INDIRECT(ADDRESS(ROW(),COLUMN()))=TRUNC(INDIRECT(ADDRESS(ROW(),COLUMN())))</formula>
    </cfRule>
  </conditionalFormatting>
  <conditionalFormatting sqref="AG318">
    <cfRule type="expression" dxfId="328" priority="55">
      <formula>INDIRECT(ADDRESS(ROW(),COLUMN()))=TRUNC(INDIRECT(ADDRESS(ROW(),COLUMN())))</formula>
    </cfRule>
  </conditionalFormatting>
  <conditionalFormatting sqref="AH319:AM319">
    <cfRule type="expression" dxfId="327" priority="54">
      <formula>INDIRECT(ADDRESS(ROW(),COLUMN()))=TRUNC(INDIRECT(ADDRESS(ROW(),COLUMN())))</formula>
    </cfRule>
  </conditionalFormatting>
  <conditionalFormatting sqref="AH318:AM318">
    <cfRule type="expression" dxfId="326" priority="53">
      <formula>INDIRECT(ADDRESS(ROW(),COLUMN()))=TRUNC(INDIRECT(ADDRESS(ROW(),COLUMN())))</formula>
    </cfRule>
  </conditionalFormatting>
  <conditionalFormatting sqref="AN319">
    <cfRule type="expression" dxfId="325" priority="52">
      <formula>INDIRECT(ADDRESS(ROW(),COLUMN()))=TRUNC(INDIRECT(ADDRESS(ROW(),COLUMN())))</formula>
    </cfRule>
  </conditionalFormatting>
  <conditionalFormatting sqref="AN318">
    <cfRule type="expression" dxfId="324" priority="51">
      <formula>INDIRECT(ADDRESS(ROW(),COLUMN()))=TRUNC(INDIRECT(ADDRESS(ROW(),COLUMN())))</formula>
    </cfRule>
  </conditionalFormatting>
  <conditionalFormatting sqref="AO319:AT319">
    <cfRule type="expression" dxfId="323" priority="50">
      <formula>INDIRECT(ADDRESS(ROW(),COLUMN()))=TRUNC(INDIRECT(ADDRESS(ROW(),COLUMN())))</formula>
    </cfRule>
  </conditionalFormatting>
  <conditionalFormatting sqref="AO318:AT318">
    <cfRule type="expression" dxfId="322" priority="49">
      <formula>INDIRECT(ADDRESS(ROW(),COLUMN()))=TRUNC(INDIRECT(ADDRESS(ROW(),COLUMN())))</formula>
    </cfRule>
  </conditionalFormatting>
  <conditionalFormatting sqref="AU319">
    <cfRule type="expression" dxfId="321" priority="48">
      <formula>INDIRECT(ADDRESS(ROW(),COLUMN()))=TRUNC(INDIRECT(ADDRESS(ROW(),COLUMN())))</formula>
    </cfRule>
  </conditionalFormatting>
  <conditionalFormatting sqref="AU318">
    <cfRule type="expression" dxfId="320" priority="47">
      <formula>INDIRECT(ADDRESS(ROW(),COLUMN()))=TRUNC(INDIRECT(ADDRESS(ROW(),COLUMN())))</formula>
    </cfRule>
  </conditionalFormatting>
  <conditionalFormatting sqref="AV319:AW319">
    <cfRule type="expression" dxfId="319" priority="46">
      <formula>INDIRECT(ADDRESS(ROW(),COLUMN()))=TRUNC(INDIRECT(ADDRESS(ROW(),COLUMN())))</formula>
    </cfRule>
  </conditionalFormatting>
  <conditionalFormatting sqref="AV318:AW318">
    <cfRule type="expression" dxfId="318" priority="45">
      <formula>INDIRECT(ADDRESS(ROW(),COLUMN()))=TRUNC(INDIRECT(ADDRESS(ROW(),COLUMN())))</formula>
    </cfRule>
  </conditionalFormatting>
  <conditionalFormatting sqref="S37">
    <cfRule type="expression" dxfId="317" priority="44">
      <formula>INDIRECT(ADDRESS(ROW(),COLUMN()))=TRUNC(INDIRECT(ADDRESS(ROW(),COLUMN())))</formula>
    </cfRule>
  </conditionalFormatting>
  <conditionalFormatting sqref="S36">
    <cfRule type="expression" dxfId="316" priority="43">
      <formula>INDIRECT(ADDRESS(ROW(),COLUMN()))=TRUNC(INDIRECT(ADDRESS(ROW(),COLUMN())))</formula>
    </cfRule>
  </conditionalFormatting>
  <conditionalFormatting sqref="T37:Y37">
    <cfRule type="expression" dxfId="315" priority="42">
      <formula>INDIRECT(ADDRESS(ROW(),COLUMN()))=TRUNC(INDIRECT(ADDRESS(ROW(),COLUMN())))</formula>
    </cfRule>
  </conditionalFormatting>
  <conditionalFormatting sqref="T36:Y36">
    <cfRule type="expression" dxfId="314" priority="41">
      <formula>INDIRECT(ADDRESS(ROW(),COLUMN()))=TRUNC(INDIRECT(ADDRESS(ROW(),COLUMN())))</formula>
    </cfRule>
  </conditionalFormatting>
  <conditionalFormatting sqref="S34">
    <cfRule type="expression" dxfId="313" priority="40">
      <formula>INDIRECT(ADDRESS(ROW(),COLUMN()))=TRUNC(INDIRECT(ADDRESS(ROW(),COLUMN())))</formula>
    </cfRule>
  </conditionalFormatting>
  <conditionalFormatting sqref="S33">
    <cfRule type="expression" dxfId="312" priority="39">
      <formula>INDIRECT(ADDRESS(ROW(),COLUMN()))=TRUNC(INDIRECT(ADDRESS(ROW(),COLUMN())))</formula>
    </cfRule>
  </conditionalFormatting>
  <conditionalFormatting sqref="T34:Y34">
    <cfRule type="expression" dxfId="311" priority="38">
      <formula>INDIRECT(ADDRESS(ROW(),COLUMN()))=TRUNC(INDIRECT(ADDRESS(ROW(),COLUMN())))</formula>
    </cfRule>
  </conditionalFormatting>
  <conditionalFormatting sqref="T33:Y33">
    <cfRule type="expression" dxfId="310" priority="37">
      <formula>INDIRECT(ADDRESS(ROW(),COLUMN()))=TRUNC(INDIRECT(ADDRESS(ROW(),COLUMN())))</formula>
    </cfRule>
  </conditionalFormatting>
  <conditionalFormatting sqref="S31">
    <cfRule type="expression" dxfId="309" priority="36">
      <formula>INDIRECT(ADDRESS(ROW(),COLUMN()))=TRUNC(INDIRECT(ADDRESS(ROW(),COLUMN())))</formula>
    </cfRule>
  </conditionalFormatting>
  <conditionalFormatting sqref="S30">
    <cfRule type="expression" dxfId="308" priority="35">
      <formula>INDIRECT(ADDRESS(ROW(),COLUMN()))=TRUNC(INDIRECT(ADDRESS(ROW(),COLUMN())))</formula>
    </cfRule>
  </conditionalFormatting>
  <conditionalFormatting sqref="T31:Y31">
    <cfRule type="expression" dxfId="307" priority="34">
      <formula>INDIRECT(ADDRESS(ROW(),COLUMN()))=TRUNC(INDIRECT(ADDRESS(ROW(),COLUMN())))</formula>
    </cfRule>
  </conditionalFormatting>
  <conditionalFormatting sqref="T30:Y30">
    <cfRule type="expression" dxfId="306" priority="33">
      <formula>INDIRECT(ADDRESS(ROW(),COLUMN()))=TRUNC(INDIRECT(ADDRESS(ROW(),COLUMN())))</formula>
    </cfRule>
  </conditionalFormatting>
  <conditionalFormatting sqref="S28">
    <cfRule type="expression" dxfId="305" priority="32">
      <formula>INDIRECT(ADDRESS(ROW(),COLUMN()))=TRUNC(INDIRECT(ADDRESS(ROW(),COLUMN())))</formula>
    </cfRule>
  </conditionalFormatting>
  <conditionalFormatting sqref="S27">
    <cfRule type="expression" dxfId="304" priority="31">
      <formula>INDIRECT(ADDRESS(ROW(),COLUMN()))=TRUNC(INDIRECT(ADDRESS(ROW(),COLUMN())))</formula>
    </cfRule>
  </conditionalFormatting>
  <conditionalFormatting sqref="T28:Y28">
    <cfRule type="expression" dxfId="303" priority="30">
      <formula>INDIRECT(ADDRESS(ROW(),COLUMN()))=TRUNC(INDIRECT(ADDRESS(ROW(),COLUMN())))</formula>
    </cfRule>
  </conditionalFormatting>
  <conditionalFormatting sqref="T27:Y27">
    <cfRule type="expression" dxfId="302" priority="29">
      <formula>INDIRECT(ADDRESS(ROW(),COLUMN()))=TRUNC(INDIRECT(ADDRESS(ROW(),COLUMN())))</formula>
    </cfRule>
  </conditionalFormatting>
  <conditionalFormatting sqref="S25">
    <cfRule type="expression" dxfId="301" priority="28">
      <formula>INDIRECT(ADDRESS(ROW(),COLUMN()))=TRUNC(INDIRECT(ADDRESS(ROW(),COLUMN())))</formula>
    </cfRule>
  </conditionalFormatting>
  <conditionalFormatting sqref="S24">
    <cfRule type="expression" dxfId="300" priority="27">
      <formula>INDIRECT(ADDRESS(ROW(),COLUMN()))=TRUNC(INDIRECT(ADDRESS(ROW(),COLUMN())))</formula>
    </cfRule>
  </conditionalFormatting>
  <conditionalFormatting sqref="T25:Y25">
    <cfRule type="expression" dxfId="299" priority="26">
      <formula>INDIRECT(ADDRESS(ROW(),COLUMN()))=TRUNC(INDIRECT(ADDRESS(ROW(),COLUMN())))</formula>
    </cfRule>
  </conditionalFormatting>
  <conditionalFormatting sqref="T24:Y24">
    <cfRule type="expression" dxfId="298" priority="25">
      <formula>INDIRECT(ADDRESS(ROW(),COLUMN()))=TRUNC(INDIRECT(ADDRESS(ROW(),COLUMN())))</formula>
    </cfRule>
  </conditionalFormatting>
  <conditionalFormatting sqref="S22">
    <cfRule type="expression" dxfId="297" priority="24">
      <formula>INDIRECT(ADDRESS(ROW(),COLUMN()))=TRUNC(INDIRECT(ADDRESS(ROW(),COLUMN())))</formula>
    </cfRule>
  </conditionalFormatting>
  <conditionalFormatting sqref="S21">
    <cfRule type="expression" dxfId="296" priority="23">
      <formula>INDIRECT(ADDRESS(ROW(),COLUMN()))=TRUNC(INDIRECT(ADDRESS(ROW(),COLUMN())))</formula>
    </cfRule>
  </conditionalFormatting>
  <conditionalFormatting sqref="T22:Y22">
    <cfRule type="expression" dxfId="295" priority="22">
      <formula>INDIRECT(ADDRESS(ROW(),COLUMN()))=TRUNC(INDIRECT(ADDRESS(ROW(),COLUMN())))</formula>
    </cfRule>
  </conditionalFormatting>
  <conditionalFormatting sqref="T21:Y21">
    <cfRule type="expression" dxfId="294" priority="21">
      <formula>INDIRECT(ADDRESS(ROW(),COLUMN()))=TRUNC(INDIRECT(ADDRESS(ROW(),COLUMN())))</formula>
    </cfRule>
  </conditionalFormatting>
  <conditionalFormatting sqref="Z22">
    <cfRule type="expression" dxfId="293" priority="20">
      <formula>INDIRECT(ADDRESS(ROW(),COLUMN()))=TRUNC(INDIRECT(ADDRESS(ROW(),COLUMN())))</formula>
    </cfRule>
  </conditionalFormatting>
  <conditionalFormatting sqref="Z21">
    <cfRule type="expression" dxfId="292" priority="19">
      <formula>INDIRECT(ADDRESS(ROW(),COLUMN()))=TRUNC(INDIRECT(ADDRESS(ROW(),COLUMN())))</formula>
    </cfRule>
  </conditionalFormatting>
  <conditionalFormatting sqref="AA22:AF22">
    <cfRule type="expression" dxfId="291" priority="18">
      <formula>INDIRECT(ADDRESS(ROW(),COLUMN()))=TRUNC(INDIRECT(ADDRESS(ROW(),COLUMN())))</formula>
    </cfRule>
  </conditionalFormatting>
  <conditionalFormatting sqref="AA21:AF21">
    <cfRule type="expression" dxfId="290" priority="17">
      <formula>INDIRECT(ADDRESS(ROW(),COLUMN()))=TRUNC(INDIRECT(ADDRESS(ROW(),COLUMN())))</formula>
    </cfRule>
  </conditionalFormatting>
  <conditionalFormatting sqref="AG22">
    <cfRule type="expression" dxfId="289" priority="16">
      <formula>INDIRECT(ADDRESS(ROW(),COLUMN()))=TRUNC(INDIRECT(ADDRESS(ROW(),COLUMN())))</formula>
    </cfRule>
  </conditionalFormatting>
  <conditionalFormatting sqref="AG21">
    <cfRule type="expression" dxfId="288" priority="15">
      <formula>INDIRECT(ADDRESS(ROW(),COLUMN()))=TRUNC(INDIRECT(ADDRESS(ROW(),COLUMN())))</formula>
    </cfRule>
  </conditionalFormatting>
  <conditionalFormatting sqref="AH22:AM22">
    <cfRule type="expression" dxfId="287" priority="14">
      <formula>INDIRECT(ADDRESS(ROW(),COLUMN()))=TRUNC(INDIRECT(ADDRESS(ROW(),COLUMN())))</formula>
    </cfRule>
  </conditionalFormatting>
  <conditionalFormatting sqref="AH21:AM21">
    <cfRule type="expression" dxfId="286" priority="13">
      <formula>INDIRECT(ADDRESS(ROW(),COLUMN()))=TRUNC(INDIRECT(ADDRESS(ROW(),COLUMN())))</formula>
    </cfRule>
  </conditionalFormatting>
  <conditionalFormatting sqref="AN22">
    <cfRule type="expression" dxfId="285" priority="12">
      <formula>INDIRECT(ADDRESS(ROW(),COLUMN()))=TRUNC(INDIRECT(ADDRESS(ROW(),COLUMN())))</formula>
    </cfRule>
  </conditionalFormatting>
  <conditionalFormatting sqref="AN21">
    <cfRule type="expression" dxfId="284" priority="11">
      <formula>INDIRECT(ADDRESS(ROW(),COLUMN()))=TRUNC(INDIRECT(ADDRESS(ROW(),COLUMN())))</formula>
    </cfRule>
  </conditionalFormatting>
  <conditionalFormatting sqref="AO22:AT22">
    <cfRule type="expression" dxfId="283" priority="10">
      <formula>INDIRECT(ADDRESS(ROW(),COLUMN()))=TRUNC(INDIRECT(ADDRESS(ROW(),COLUMN())))</formula>
    </cfRule>
  </conditionalFormatting>
  <conditionalFormatting sqref="AO21:AT21">
    <cfRule type="expression" dxfId="282" priority="9">
      <formula>INDIRECT(ADDRESS(ROW(),COLUMN()))=TRUNC(INDIRECT(ADDRESS(ROW(),COLUMN())))</formula>
    </cfRule>
  </conditionalFormatting>
  <conditionalFormatting sqref="S262">
    <cfRule type="expression" dxfId="281" priority="8">
      <formula>INDIRECT(ADDRESS(ROW(),COLUMN()))=TRUNC(INDIRECT(ADDRESS(ROW(),COLUMN())))</formula>
    </cfRule>
  </conditionalFormatting>
  <conditionalFormatting sqref="S261">
    <cfRule type="expression" dxfId="280" priority="7">
      <formula>INDIRECT(ADDRESS(ROW(),COLUMN()))=TRUNC(INDIRECT(ADDRESS(ROW(),COLUMN())))</formula>
    </cfRule>
  </conditionalFormatting>
  <conditionalFormatting sqref="T262:Y262">
    <cfRule type="expression" dxfId="279" priority="6">
      <formula>INDIRECT(ADDRESS(ROW(),COLUMN()))=TRUNC(INDIRECT(ADDRESS(ROW(),COLUMN())))</formula>
    </cfRule>
  </conditionalFormatting>
  <conditionalFormatting sqref="T261:Y261">
    <cfRule type="expression" dxfId="278" priority="5">
      <formula>INDIRECT(ADDRESS(ROW(),COLUMN()))=TRUNC(INDIRECT(ADDRESS(ROW(),COLUMN())))</formula>
    </cfRule>
  </conditionalFormatting>
  <conditionalFormatting sqref="S265">
    <cfRule type="expression" dxfId="277" priority="4">
      <formula>INDIRECT(ADDRESS(ROW(),COLUMN()))=TRUNC(INDIRECT(ADDRESS(ROW(),COLUMN())))</formula>
    </cfRule>
  </conditionalFormatting>
  <conditionalFormatting sqref="S264">
    <cfRule type="expression" dxfId="276" priority="3">
      <formula>INDIRECT(ADDRESS(ROW(),COLUMN()))=TRUNC(INDIRECT(ADDRESS(ROW(),COLUMN())))</formula>
    </cfRule>
  </conditionalFormatting>
  <conditionalFormatting sqref="T265:Y265">
    <cfRule type="expression" dxfId="275" priority="2">
      <formula>INDIRECT(ADDRESS(ROW(),COLUMN()))=TRUNC(INDIRECT(ADDRESS(ROW(),COLUMN())))</formula>
    </cfRule>
  </conditionalFormatting>
  <conditionalFormatting sqref="T264:Y264">
    <cfRule type="expression" dxfId="274" priority="1">
      <formula>INDIRECT(ADDRESS(ROW(),COLUMN()))=TRUNC(INDIRECT(ADDRESS(ROW(),COLUMN())))</formula>
    </cfRule>
  </conditionalFormatting>
  <dataValidations count="5">
    <dataValidation type="decimal" allowBlank="1" showInputMessage="1" showErrorMessage="1" error="入力可能範囲　32～40" sqref="AX6" xr:uid="{00000000-0002-0000-0C00-000000000000}">
      <formula1>32</formula1>
      <formula2>40</formula2>
    </dataValidation>
    <dataValidation type="list" allowBlank="1" showInputMessage="1" sqref="G20:G319" xr:uid="{00000000-0002-0000-0C00-000001000000}">
      <formula1>"A, B, C, D"</formula1>
    </dataValidation>
    <dataValidation type="list" allowBlank="1" showInputMessage="1" sqref="S20:AW20 S317:AW317 S23:AW23 S26:AW26 S29:AW29 S32:AW32 S38:AW38 S41:AW41 S44:AW44 S47:AW47 S50:AW50 S53:AW53 S56:AW56 S59:AW59 S62:AW62 S65:AW65 S68:AW68 S71:AW71 S74:AW74 S77:AW77 S80:AW80 S83:AW83 S86:AW86 S89:AW89 S92:AW92 S95:AW95 S98:AW98 S101:AW101 S104:AW104 S107:AW107 S110:AW110 S113:AW113 S116:AW116 S119:AW119 S122:AW122 S125:AW125 S128:AW128 S131:AW131 S134:AW134 S137:AW137 S140:AW140 S143:AW143 S146:AW146 S149:AW149 S152:AW152 S155:AW155 S158:AW158 S161:AW161 S164:AW164 S167:AW167 S170:AW170 S173:AW173 S176:AW176 S179:AW179 S182:AW182 S185:AW185 S188:AW188 S191:AW191 S194:AW194 S197:AW197 S200:AW200 S203:AW203 S206:AW206 S209:AW209 S212:AW212 S215:AW215 S218:AW218 S221:AW221 S224:AW224 S227:AW227 S230:AW230 S233:AW233 S236:AW236 S239:AW239 S242:AW242 S245:AW245 S248:AW248 S251:AW251 S254:AW254 S257:AW257 S35:AW35 S260:AW260 S266:AW266 S269:AW269 S272:AW272 S275:AW275 S278:AW278 S281:AW281 S284:AW284 S287:AW287 S290:AW290 S293:AW293 S296:AW296 S299:AW299 S302:AW302 S305:AW305 S308:AW308 S311:AW311 S314:AW314 S263:AW263" xr:uid="{00000000-0002-0000-0C00-000002000000}">
      <formula1>シフト記号表</formula1>
    </dataValidation>
    <dataValidation type="list" allowBlank="1" showInputMessage="1" showErrorMessage="1" sqref="BB3:BE3" xr:uid="{851740F1-26C3-4BD2-B90E-EBA39EA41016}">
      <formula1>"４週,暦月"</formula1>
    </dataValidation>
    <dataValidation type="list" allowBlank="1" showInputMessage="1" showErrorMessage="1" sqref="AC3" xr:uid="{00000000-0002-0000-0C00-000007000000}">
      <formula1>#REF!</formula1>
    </dataValidation>
  </dataValidations>
  <printOptions horizontalCentered="1"/>
  <pageMargins left="0.15748031496062992" right="0.15748031496062992" top="0.31496062992125984" bottom="0.15748031496062992" header="0.31496062992125984" footer="0.31496062992125984"/>
  <pageSetup paperSize="9" scale="46"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にない場合のみ、入力してください。" xr:uid="{00000000-0002-0000-0C00-000004000000}">
          <x14:formula1>
            <xm:f>プルダウン・リスト!$D$13:$D$29</xm:f>
          </x14:formula1>
          <xm:sqref>H20:K319</xm:sqref>
        </x14:dataValidation>
        <x14:dataValidation type="list" allowBlank="1" showInputMessage="1" xr:uid="{00000000-0002-0000-0C00-000008000000}">
          <x14:formula1>
            <xm:f>プルダウン・リスト!$D$4:$D$8</xm:f>
          </x14:formula1>
          <xm:sqref>AP1:BE1</xm:sqref>
        </x14:dataValidation>
        <x14:dataValidation type="list" allowBlank="1" showInputMessage="1" xr:uid="{BD6B42D5-17A2-4EB8-9338-46021979670B}">
          <x14:formula1>
            <xm:f>プルダウン・リスト!$C$13:$C$18</xm:f>
          </x14:formula1>
          <xm:sqref>C20:E319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W42"/>
  <sheetViews>
    <sheetView zoomScale="75" zoomScaleNormal="75" workbookViewId="0">
      <selection activeCell="H28" sqref="H28"/>
    </sheetView>
  </sheetViews>
  <sheetFormatPr defaultRowHeight="18.75" x14ac:dyDescent="0.15"/>
  <cols>
    <col min="1" max="1" width="1.625" style="163" customWidth="1"/>
    <col min="2" max="2" width="5.625" style="162" customWidth="1"/>
    <col min="3" max="3" width="10.625" style="162" customWidth="1"/>
    <col min="4" max="4" width="3.375" style="162" bestFit="1" customWidth="1"/>
    <col min="5" max="5" width="15.625" style="163" customWidth="1"/>
    <col min="6" max="6" width="3.375" style="163" bestFit="1" customWidth="1"/>
    <col min="7" max="7" width="15.625" style="163" customWidth="1"/>
    <col min="8" max="8" width="3.375" style="163" bestFit="1" customWidth="1"/>
    <col min="9" max="9" width="15.625" style="162" customWidth="1"/>
    <col min="10" max="10" width="3.375" style="163" bestFit="1" customWidth="1"/>
    <col min="11" max="11" width="15.625" style="163" customWidth="1"/>
    <col min="12" max="12" width="3.375" style="163" customWidth="1"/>
    <col min="13" max="13" width="15.625" style="163" customWidth="1"/>
    <col min="14" max="14" width="3.375" style="163" customWidth="1"/>
    <col min="15" max="15" width="15.625" style="163" customWidth="1"/>
    <col min="16" max="16" width="3.375" style="163" customWidth="1"/>
    <col min="17" max="17" width="15.625" style="163" customWidth="1"/>
    <col min="18" max="18" width="3.375" style="163" customWidth="1"/>
    <col min="19" max="19" width="15.625" style="163" customWidth="1"/>
    <col min="20" max="20" width="3.375" style="163" customWidth="1"/>
    <col min="21" max="21" width="15.625" style="163" customWidth="1"/>
    <col min="22" max="22" width="3.375" style="163" customWidth="1"/>
    <col min="23" max="23" width="50.625" style="163" customWidth="1"/>
    <col min="24" max="16384" width="9" style="163"/>
  </cols>
  <sheetData>
    <row r="1" spans="2:23" x14ac:dyDescent="0.15">
      <c r="B1" s="161" t="s">
        <v>180</v>
      </c>
    </row>
    <row r="2" spans="2:23" x14ac:dyDescent="0.15">
      <c r="B2" s="164" t="s">
        <v>181</v>
      </c>
      <c r="E2" s="165"/>
      <c r="I2" s="166"/>
    </row>
    <row r="3" spans="2:23" x14ac:dyDescent="0.15">
      <c r="B3" s="166" t="s">
        <v>182</v>
      </c>
      <c r="E3" s="165" t="s">
        <v>183</v>
      </c>
      <c r="I3" s="166"/>
    </row>
    <row r="4" spans="2:23" x14ac:dyDescent="0.15">
      <c r="B4" s="164"/>
      <c r="E4" s="826" t="s">
        <v>184</v>
      </c>
      <c r="F4" s="826"/>
      <c r="G4" s="826"/>
      <c r="H4" s="826"/>
      <c r="I4" s="826"/>
      <c r="J4" s="826"/>
      <c r="K4" s="826"/>
      <c r="M4" s="826" t="s">
        <v>185</v>
      </c>
      <c r="N4" s="826"/>
      <c r="O4" s="826"/>
      <c r="Q4" s="826" t="s">
        <v>186</v>
      </c>
      <c r="R4" s="826"/>
      <c r="S4" s="826"/>
      <c r="T4" s="826"/>
      <c r="U4" s="826"/>
      <c r="W4" s="826" t="s">
        <v>187</v>
      </c>
    </row>
    <row r="5" spans="2:23" x14ac:dyDescent="0.15">
      <c r="B5" s="162" t="s">
        <v>130</v>
      </c>
      <c r="C5" s="162" t="s">
        <v>188</v>
      </c>
      <c r="E5" s="162" t="s">
        <v>189</v>
      </c>
      <c r="F5" s="162"/>
      <c r="G5" s="162" t="s">
        <v>190</v>
      </c>
      <c r="I5" s="162" t="s">
        <v>191</v>
      </c>
      <c r="K5" s="162" t="s">
        <v>184</v>
      </c>
      <c r="M5" s="162" t="s">
        <v>192</v>
      </c>
      <c r="O5" s="162" t="s">
        <v>193</v>
      </c>
      <c r="Q5" s="162" t="s">
        <v>192</v>
      </c>
      <c r="S5" s="162" t="s">
        <v>193</v>
      </c>
      <c r="U5" s="162" t="s">
        <v>184</v>
      </c>
      <c r="W5" s="826"/>
    </row>
    <row r="6" spans="2:23" x14ac:dyDescent="0.15">
      <c r="B6" s="162">
        <v>1</v>
      </c>
      <c r="C6" s="167" t="s">
        <v>148</v>
      </c>
      <c r="D6" s="162" t="s">
        <v>194</v>
      </c>
      <c r="E6" s="168">
        <v>0.375</v>
      </c>
      <c r="F6" s="162" t="s">
        <v>127</v>
      </c>
      <c r="G6" s="168">
        <v>0.75</v>
      </c>
      <c r="H6" s="163" t="s">
        <v>195</v>
      </c>
      <c r="I6" s="168">
        <v>4.1666666666666664E-2</v>
      </c>
      <c r="J6" s="163" t="s">
        <v>109</v>
      </c>
      <c r="K6" s="169">
        <f t="shared" ref="K6:K8" si="0">(G6-E6-I6)*24</f>
        <v>8</v>
      </c>
      <c r="M6" s="168">
        <v>0.39583333333333331</v>
      </c>
      <c r="N6" s="162" t="s">
        <v>127</v>
      </c>
      <c r="O6" s="168">
        <v>0.6875</v>
      </c>
      <c r="Q6" s="170">
        <f>IF(E6&lt;M6,M6,E6)</f>
        <v>0.39583333333333331</v>
      </c>
      <c r="R6" s="162" t="s">
        <v>127</v>
      </c>
      <c r="S6" s="170">
        <f t="shared" ref="S6:S8" si="1">IF(G6&gt;O6,O6,G6)</f>
        <v>0.6875</v>
      </c>
      <c r="U6" s="171">
        <f t="shared" ref="U6:U8" si="2">(S6-Q6)*24</f>
        <v>7</v>
      </c>
      <c r="W6" s="172"/>
    </row>
    <row r="7" spans="2:23" x14ac:dyDescent="0.15">
      <c r="B7" s="162">
        <v>2</v>
      </c>
      <c r="C7" s="167" t="s">
        <v>196</v>
      </c>
      <c r="D7" s="162" t="s">
        <v>194</v>
      </c>
      <c r="E7" s="168"/>
      <c r="F7" s="162" t="s">
        <v>127</v>
      </c>
      <c r="G7" s="168"/>
      <c r="H7" s="163" t="s">
        <v>195</v>
      </c>
      <c r="I7" s="168">
        <v>0</v>
      </c>
      <c r="J7" s="163" t="s">
        <v>109</v>
      </c>
      <c r="K7" s="169">
        <f t="shared" si="0"/>
        <v>0</v>
      </c>
      <c r="M7" s="168"/>
      <c r="N7" s="162" t="s">
        <v>127</v>
      </c>
      <c r="O7" s="168"/>
      <c r="Q7" s="170">
        <f t="shared" ref="Q7:Q8" si="3">IF(E7&lt;M7,M7,E7)</f>
        <v>0</v>
      </c>
      <c r="R7" s="162" t="s">
        <v>127</v>
      </c>
      <c r="S7" s="170">
        <f t="shared" si="1"/>
        <v>0</v>
      </c>
      <c r="U7" s="171">
        <f t="shared" si="2"/>
        <v>0</v>
      </c>
      <c r="W7" s="172"/>
    </row>
    <row r="8" spans="2:23" x14ac:dyDescent="0.15">
      <c r="B8" s="162">
        <v>3</v>
      </c>
      <c r="C8" s="167" t="s">
        <v>197</v>
      </c>
      <c r="D8" s="162" t="s">
        <v>194</v>
      </c>
      <c r="E8" s="168"/>
      <c r="F8" s="162" t="s">
        <v>127</v>
      </c>
      <c r="G8" s="168"/>
      <c r="H8" s="163" t="s">
        <v>195</v>
      </c>
      <c r="I8" s="168">
        <v>0</v>
      </c>
      <c r="J8" s="163" t="s">
        <v>109</v>
      </c>
      <c r="K8" s="169">
        <f t="shared" si="0"/>
        <v>0</v>
      </c>
      <c r="M8" s="168"/>
      <c r="N8" s="162" t="s">
        <v>127</v>
      </c>
      <c r="O8" s="168"/>
      <c r="Q8" s="170">
        <f t="shared" si="3"/>
        <v>0</v>
      </c>
      <c r="R8" s="162" t="s">
        <v>127</v>
      </c>
      <c r="S8" s="170">
        <f t="shared" si="1"/>
        <v>0</v>
      </c>
      <c r="U8" s="171">
        <f t="shared" si="2"/>
        <v>0</v>
      </c>
      <c r="W8" s="172"/>
    </row>
    <row r="9" spans="2:23" x14ac:dyDescent="0.15">
      <c r="B9" s="162">
        <v>4</v>
      </c>
      <c r="C9" s="167" t="s">
        <v>198</v>
      </c>
      <c r="D9" s="162" t="s">
        <v>194</v>
      </c>
      <c r="E9" s="168"/>
      <c r="F9" s="162" t="s">
        <v>127</v>
      </c>
      <c r="G9" s="168"/>
      <c r="H9" s="163" t="s">
        <v>195</v>
      </c>
      <c r="I9" s="168">
        <v>0</v>
      </c>
      <c r="J9" s="163" t="s">
        <v>109</v>
      </c>
      <c r="K9" s="169">
        <f>(G9-E9-I9)*24</f>
        <v>0</v>
      </c>
      <c r="M9" s="168"/>
      <c r="N9" s="162" t="s">
        <v>127</v>
      </c>
      <c r="O9" s="168"/>
      <c r="Q9" s="170">
        <f>IF(E9&lt;M9,M9,E9)</f>
        <v>0</v>
      </c>
      <c r="R9" s="162" t="s">
        <v>127</v>
      </c>
      <c r="S9" s="170">
        <f>IF(G9&gt;O9,O9,G9)</f>
        <v>0</v>
      </c>
      <c r="U9" s="171">
        <f>(S9-Q9)*24</f>
        <v>0</v>
      </c>
      <c r="W9" s="172"/>
    </row>
    <row r="10" spans="2:23" x14ac:dyDescent="0.15">
      <c r="B10" s="162">
        <v>5</v>
      </c>
      <c r="C10" s="167" t="s">
        <v>199</v>
      </c>
      <c r="D10" s="162" t="s">
        <v>194</v>
      </c>
      <c r="E10" s="168"/>
      <c r="F10" s="162" t="s">
        <v>127</v>
      </c>
      <c r="G10" s="168"/>
      <c r="H10" s="163" t="s">
        <v>195</v>
      </c>
      <c r="I10" s="168">
        <v>0</v>
      </c>
      <c r="J10" s="163" t="s">
        <v>109</v>
      </c>
      <c r="K10" s="169">
        <f>(G10-E10-I10)*24</f>
        <v>0</v>
      </c>
      <c r="M10" s="168"/>
      <c r="N10" s="162" t="s">
        <v>127</v>
      </c>
      <c r="O10" s="168"/>
      <c r="Q10" s="170">
        <f t="shared" ref="Q10:Q25" si="4">IF(E10&lt;M10,M10,E10)</f>
        <v>0</v>
      </c>
      <c r="R10" s="162" t="s">
        <v>127</v>
      </c>
      <c r="S10" s="170">
        <f t="shared" ref="S10:S25" si="5">IF(G10&gt;O10,O10,G10)</f>
        <v>0</v>
      </c>
      <c r="U10" s="171">
        <f t="shared" ref="U10:U25" si="6">(S10-Q10)*24</f>
        <v>0</v>
      </c>
      <c r="W10" s="172"/>
    </row>
    <row r="11" spans="2:23" x14ac:dyDescent="0.15">
      <c r="B11" s="162">
        <v>6</v>
      </c>
      <c r="C11" s="167" t="s">
        <v>200</v>
      </c>
      <c r="D11" s="162" t="s">
        <v>194</v>
      </c>
      <c r="E11" s="168"/>
      <c r="F11" s="162" t="s">
        <v>127</v>
      </c>
      <c r="G11" s="168"/>
      <c r="H11" s="163" t="s">
        <v>195</v>
      </c>
      <c r="I11" s="168">
        <v>0</v>
      </c>
      <c r="J11" s="163" t="s">
        <v>109</v>
      </c>
      <c r="K11" s="169">
        <f t="shared" ref="K11:K25" si="7">(G11-E11-I11)*24</f>
        <v>0</v>
      </c>
      <c r="M11" s="168"/>
      <c r="N11" s="162" t="s">
        <v>127</v>
      </c>
      <c r="O11" s="168"/>
      <c r="Q11" s="170">
        <f t="shared" si="4"/>
        <v>0</v>
      </c>
      <c r="R11" s="162" t="s">
        <v>127</v>
      </c>
      <c r="S11" s="170">
        <f t="shared" si="5"/>
        <v>0</v>
      </c>
      <c r="U11" s="171">
        <f t="shared" si="6"/>
        <v>0</v>
      </c>
      <c r="W11" s="172"/>
    </row>
    <row r="12" spans="2:23" x14ac:dyDescent="0.15">
      <c r="B12" s="162">
        <v>7</v>
      </c>
      <c r="C12" s="167" t="s">
        <v>201</v>
      </c>
      <c r="D12" s="162" t="s">
        <v>194</v>
      </c>
      <c r="E12" s="168"/>
      <c r="F12" s="162" t="s">
        <v>127</v>
      </c>
      <c r="G12" s="168"/>
      <c r="H12" s="163" t="s">
        <v>195</v>
      </c>
      <c r="I12" s="168">
        <v>0</v>
      </c>
      <c r="J12" s="163" t="s">
        <v>109</v>
      </c>
      <c r="K12" s="169">
        <f t="shared" si="7"/>
        <v>0</v>
      </c>
      <c r="M12" s="168"/>
      <c r="N12" s="162" t="s">
        <v>127</v>
      </c>
      <c r="O12" s="168"/>
      <c r="Q12" s="170">
        <f t="shared" si="4"/>
        <v>0</v>
      </c>
      <c r="R12" s="162" t="s">
        <v>127</v>
      </c>
      <c r="S12" s="170">
        <f t="shared" si="5"/>
        <v>0</v>
      </c>
      <c r="U12" s="171">
        <f t="shared" si="6"/>
        <v>0</v>
      </c>
      <c r="W12" s="172"/>
    </row>
    <row r="13" spans="2:23" x14ac:dyDescent="0.15">
      <c r="B13" s="162">
        <v>8</v>
      </c>
      <c r="C13" s="167" t="s">
        <v>202</v>
      </c>
      <c r="D13" s="162" t="s">
        <v>194</v>
      </c>
      <c r="E13" s="168"/>
      <c r="F13" s="162" t="s">
        <v>127</v>
      </c>
      <c r="G13" s="168"/>
      <c r="H13" s="163" t="s">
        <v>195</v>
      </c>
      <c r="I13" s="168">
        <v>0</v>
      </c>
      <c r="J13" s="163" t="s">
        <v>109</v>
      </c>
      <c r="K13" s="169">
        <f t="shared" si="7"/>
        <v>0</v>
      </c>
      <c r="M13" s="168"/>
      <c r="N13" s="162" t="s">
        <v>127</v>
      </c>
      <c r="O13" s="168"/>
      <c r="Q13" s="170">
        <f t="shared" si="4"/>
        <v>0</v>
      </c>
      <c r="R13" s="162" t="s">
        <v>127</v>
      </c>
      <c r="S13" s="170">
        <f t="shared" si="5"/>
        <v>0</v>
      </c>
      <c r="U13" s="171">
        <f t="shared" si="6"/>
        <v>0</v>
      </c>
      <c r="W13" s="172"/>
    </row>
    <row r="14" spans="2:23" x14ac:dyDescent="0.15">
      <c r="B14" s="162">
        <v>9</v>
      </c>
      <c r="C14" s="167" t="s">
        <v>203</v>
      </c>
      <c r="D14" s="162" t="s">
        <v>194</v>
      </c>
      <c r="E14" s="168"/>
      <c r="F14" s="162" t="s">
        <v>127</v>
      </c>
      <c r="G14" s="168"/>
      <c r="H14" s="163" t="s">
        <v>195</v>
      </c>
      <c r="I14" s="168">
        <v>0</v>
      </c>
      <c r="J14" s="163" t="s">
        <v>109</v>
      </c>
      <c r="K14" s="169">
        <f t="shared" si="7"/>
        <v>0</v>
      </c>
      <c r="M14" s="168"/>
      <c r="N14" s="162" t="s">
        <v>127</v>
      </c>
      <c r="O14" s="168"/>
      <c r="Q14" s="170">
        <f t="shared" si="4"/>
        <v>0</v>
      </c>
      <c r="R14" s="162" t="s">
        <v>127</v>
      </c>
      <c r="S14" s="170">
        <f t="shared" si="5"/>
        <v>0</v>
      </c>
      <c r="U14" s="171">
        <f t="shared" si="6"/>
        <v>0</v>
      </c>
      <c r="W14" s="172"/>
    </row>
    <row r="15" spans="2:23" x14ac:dyDescent="0.15">
      <c r="B15" s="162">
        <v>10</v>
      </c>
      <c r="C15" s="167" t="s">
        <v>204</v>
      </c>
      <c r="D15" s="162" t="s">
        <v>194</v>
      </c>
      <c r="E15" s="168"/>
      <c r="F15" s="162" t="s">
        <v>127</v>
      </c>
      <c r="G15" s="168"/>
      <c r="H15" s="163" t="s">
        <v>195</v>
      </c>
      <c r="I15" s="168">
        <v>0</v>
      </c>
      <c r="J15" s="163" t="s">
        <v>109</v>
      </c>
      <c r="K15" s="169">
        <f t="shared" si="7"/>
        <v>0</v>
      </c>
      <c r="M15" s="168"/>
      <c r="N15" s="162" t="s">
        <v>127</v>
      </c>
      <c r="O15" s="168"/>
      <c r="Q15" s="170">
        <f t="shared" si="4"/>
        <v>0</v>
      </c>
      <c r="R15" s="162" t="s">
        <v>127</v>
      </c>
      <c r="S15" s="170">
        <f>IF(G15&gt;O15,O15,G15)</f>
        <v>0</v>
      </c>
      <c r="U15" s="171">
        <f t="shared" si="6"/>
        <v>0</v>
      </c>
      <c r="W15" s="172"/>
    </row>
    <row r="16" spans="2:23" x14ac:dyDescent="0.15">
      <c r="B16" s="162">
        <v>11</v>
      </c>
      <c r="C16" s="167" t="s">
        <v>205</v>
      </c>
      <c r="D16" s="162" t="s">
        <v>194</v>
      </c>
      <c r="E16" s="168"/>
      <c r="F16" s="162" t="s">
        <v>127</v>
      </c>
      <c r="G16" s="168"/>
      <c r="H16" s="163" t="s">
        <v>195</v>
      </c>
      <c r="I16" s="168">
        <v>0</v>
      </c>
      <c r="J16" s="163" t="s">
        <v>109</v>
      </c>
      <c r="K16" s="169">
        <f t="shared" si="7"/>
        <v>0</v>
      </c>
      <c r="M16" s="168"/>
      <c r="N16" s="162" t="s">
        <v>127</v>
      </c>
      <c r="O16" s="168"/>
      <c r="Q16" s="170">
        <f t="shared" si="4"/>
        <v>0</v>
      </c>
      <c r="R16" s="162" t="s">
        <v>127</v>
      </c>
      <c r="S16" s="170">
        <f t="shared" si="5"/>
        <v>0</v>
      </c>
      <c r="U16" s="171">
        <f t="shared" si="6"/>
        <v>0</v>
      </c>
      <c r="W16" s="172"/>
    </row>
    <row r="17" spans="2:23" x14ac:dyDescent="0.15">
      <c r="B17" s="162">
        <v>12</v>
      </c>
      <c r="C17" s="167" t="s">
        <v>206</v>
      </c>
      <c r="D17" s="162" t="s">
        <v>194</v>
      </c>
      <c r="E17" s="168"/>
      <c r="F17" s="162" t="s">
        <v>127</v>
      </c>
      <c r="G17" s="168"/>
      <c r="H17" s="163" t="s">
        <v>195</v>
      </c>
      <c r="I17" s="168">
        <v>0</v>
      </c>
      <c r="J17" s="163" t="s">
        <v>109</v>
      </c>
      <c r="K17" s="169">
        <f t="shared" si="7"/>
        <v>0</v>
      </c>
      <c r="M17" s="168"/>
      <c r="N17" s="162" t="s">
        <v>127</v>
      </c>
      <c r="O17" s="168"/>
      <c r="Q17" s="170">
        <f t="shared" si="4"/>
        <v>0</v>
      </c>
      <c r="R17" s="162" t="s">
        <v>127</v>
      </c>
      <c r="S17" s="170">
        <f t="shared" si="5"/>
        <v>0</v>
      </c>
      <c r="U17" s="171">
        <f t="shared" si="6"/>
        <v>0</v>
      </c>
      <c r="W17" s="172"/>
    </row>
    <row r="18" spans="2:23" x14ac:dyDescent="0.15">
      <c r="B18" s="162">
        <v>13</v>
      </c>
      <c r="C18" s="167" t="s">
        <v>207</v>
      </c>
      <c r="D18" s="162" t="s">
        <v>194</v>
      </c>
      <c r="E18" s="168"/>
      <c r="F18" s="162" t="s">
        <v>127</v>
      </c>
      <c r="G18" s="168"/>
      <c r="H18" s="163" t="s">
        <v>195</v>
      </c>
      <c r="I18" s="168">
        <v>0</v>
      </c>
      <c r="J18" s="163" t="s">
        <v>109</v>
      </c>
      <c r="K18" s="169">
        <f t="shared" si="7"/>
        <v>0</v>
      </c>
      <c r="M18" s="168"/>
      <c r="N18" s="162" t="s">
        <v>127</v>
      </c>
      <c r="O18" s="168"/>
      <c r="Q18" s="170">
        <f t="shared" si="4"/>
        <v>0</v>
      </c>
      <c r="R18" s="162" t="s">
        <v>127</v>
      </c>
      <c r="S18" s="170">
        <f t="shared" si="5"/>
        <v>0</v>
      </c>
      <c r="U18" s="171">
        <f t="shared" si="6"/>
        <v>0</v>
      </c>
      <c r="W18" s="172"/>
    </row>
    <row r="19" spans="2:23" x14ac:dyDescent="0.15">
      <c r="B19" s="162">
        <v>14</v>
      </c>
      <c r="C19" s="167" t="s">
        <v>208</v>
      </c>
      <c r="D19" s="162" t="s">
        <v>194</v>
      </c>
      <c r="E19" s="168"/>
      <c r="F19" s="162" t="s">
        <v>127</v>
      </c>
      <c r="G19" s="168"/>
      <c r="H19" s="163" t="s">
        <v>195</v>
      </c>
      <c r="I19" s="168">
        <v>0</v>
      </c>
      <c r="J19" s="163" t="s">
        <v>109</v>
      </c>
      <c r="K19" s="169">
        <f t="shared" si="7"/>
        <v>0</v>
      </c>
      <c r="M19" s="168"/>
      <c r="N19" s="162" t="s">
        <v>127</v>
      </c>
      <c r="O19" s="168"/>
      <c r="Q19" s="170">
        <f t="shared" si="4"/>
        <v>0</v>
      </c>
      <c r="R19" s="162" t="s">
        <v>127</v>
      </c>
      <c r="S19" s="170">
        <f t="shared" si="5"/>
        <v>0</v>
      </c>
      <c r="U19" s="171">
        <f t="shared" si="6"/>
        <v>0</v>
      </c>
      <c r="W19" s="172"/>
    </row>
    <row r="20" spans="2:23" x14ac:dyDescent="0.15">
      <c r="B20" s="162">
        <v>15</v>
      </c>
      <c r="C20" s="167" t="s">
        <v>209</v>
      </c>
      <c r="D20" s="162" t="s">
        <v>194</v>
      </c>
      <c r="E20" s="168"/>
      <c r="F20" s="162" t="s">
        <v>127</v>
      </c>
      <c r="G20" s="168"/>
      <c r="H20" s="163" t="s">
        <v>195</v>
      </c>
      <c r="I20" s="168">
        <v>0</v>
      </c>
      <c r="J20" s="163" t="s">
        <v>109</v>
      </c>
      <c r="K20" s="173">
        <f t="shared" si="7"/>
        <v>0</v>
      </c>
      <c r="M20" s="168"/>
      <c r="N20" s="162" t="s">
        <v>127</v>
      </c>
      <c r="O20" s="168"/>
      <c r="Q20" s="170">
        <f t="shared" si="4"/>
        <v>0</v>
      </c>
      <c r="R20" s="162" t="s">
        <v>127</v>
      </c>
      <c r="S20" s="170">
        <f t="shared" si="5"/>
        <v>0</v>
      </c>
      <c r="U20" s="171">
        <f t="shared" si="6"/>
        <v>0</v>
      </c>
      <c r="W20" s="172"/>
    </row>
    <row r="21" spans="2:23" x14ac:dyDescent="0.15">
      <c r="B21" s="162">
        <v>16</v>
      </c>
      <c r="C21" s="167" t="s">
        <v>210</v>
      </c>
      <c r="D21" s="162" t="s">
        <v>194</v>
      </c>
      <c r="E21" s="168"/>
      <c r="F21" s="162" t="s">
        <v>127</v>
      </c>
      <c r="G21" s="168"/>
      <c r="H21" s="163" t="s">
        <v>195</v>
      </c>
      <c r="I21" s="168">
        <v>0</v>
      </c>
      <c r="J21" s="163" t="s">
        <v>109</v>
      </c>
      <c r="K21" s="169">
        <f t="shared" si="7"/>
        <v>0</v>
      </c>
      <c r="M21" s="168"/>
      <c r="N21" s="162" t="s">
        <v>127</v>
      </c>
      <c r="O21" s="168"/>
      <c r="Q21" s="170">
        <f t="shared" si="4"/>
        <v>0</v>
      </c>
      <c r="R21" s="162" t="s">
        <v>127</v>
      </c>
      <c r="S21" s="170">
        <f t="shared" si="5"/>
        <v>0</v>
      </c>
      <c r="U21" s="171">
        <f t="shared" si="6"/>
        <v>0</v>
      </c>
      <c r="W21" s="172"/>
    </row>
    <row r="22" spans="2:23" x14ac:dyDescent="0.15">
      <c r="B22" s="162">
        <v>17</v>
      </c>
      <c r="C22" s="167" t="s">
        <v>211</v>
      </c>
      <c r="D22" s="162" t="s">
        <v>194</v>
      </c>
      <c r="E22" s="168"/>
      <c r="F22" s="162" t="s">
        <v>127</v>
      </c>
      <c r="G22" s="168"/>
      <c r="H22" s="163" t="s">
        <v>195</v>
      </c>
      <c r="I22" s="168">
        <v>0</v>
      </c>
      <c r="J22" s="163" t="s">
        <v>109</v>
      </c>
      <c r="K22" s="169">
        <f t="shared" si="7"/>
        <v>0</v>
      </c>
      <c r="M22" s="168"/>
      <c r="N22" s="162" t="s">
        <v>127</v>
      </c>
      <c r="O22" s="168"/>
      <c r="Q22" s="170">
        <f t="shared" si="4"/>
        <v>0</v>
      </c>
      <c r="R22" s="162" t="s">
        <v>127</v>
      </c>
      <c r="S22" s="170">
        <f t="shared" si="5"/>
        <v>0</v>
      </c>
      <c r="U22" s="171">
        <f t="shared" si="6"/>
        <v>0</v>
      </c>
      <c r="W22" s="172"/>
    </row>
    <row r="23" spans="2:23" x14ac:dyDescent="0.15">
      <c r="B23" s="162">
        <v>18</v>
      </c>
      <c r="C23" s="167" t="s">
        <v>212</v>
      </c>
      <c r="D23" s="162" t="s">
        <v>194</v>
      </c>
      <c r="E23" s="168"/>
      <c r="F23" s="162" t="s">
        <v>127</v>
      </c>
      <c r="G23" s="168"/>
      <c r="H23" s="163" t="s">
        <v>195</v>
      </c>
      <c r="I23" s="168">
        <v>0</v>
      </c>
      <c r="J23" s="163" t="s">
        <v>109</v>
      </c>
      <c r="K23" s="169">
        <f t="shared" si="7"/>
        <v>0</v>
      </c>
      <c r="M23" s="168"/>
      <c r="N23" s="162" t="s">
        <v>127</v>
      </c>
      <c r="O23" s="168"/>
      <c r="Q23" s="170">
        <f t="shared" si="4"/>
        <v>0</v>
      </c>
      <c r="R23" s="162" t="s">
        <v>127</v>
      </c>
      <c r="S23" s="170">
        <f t="shared" si="5"/>
        <v>0</v>
      </c>
      <c r="U23" s="171">
        <f t="shared" si="6"/>
        <v>0</v>
      </c>
      <c r="W23" s="172"/>
    </row>
    <row r="24" spans="2:23" x14ac:dyDescent="0.15">
      <c r="B24" s="162">
        <v>19</v>
      </c>
      <c r="C24" s="167" t="s">
        <v>213</v>
      </c>
      <c r="D24" s="162" t="s">
        <v>194</v>
      </c>
      <c r="E24" s="168"/>
      <c r="F24" s="162" t="s">
        <v>127</v>
      </c>
      <c r="G24" s="168"/>
      <c r="H24" s="163" t="s">
        <v>195</v>
      </c>
      <c r="I24" s="168">
        <v>0</v>
      </c>
      <c r="J24" s="163" t="s">
        <v>109</v>
      </c>
      <c r="K24" s="169">
        <f t="shared" si="7"/>
        <v>0</v>
      </c>
      <c r="M24" s="168"/>
      <c r="N24" s="162" t="s">
        <v>127</v>
      </c>
      <c r="O24" s="168"/>
      <c r="Q24" s="170">
        <f t="shared" si="4"/>
        <v>0</v>
      </c>
      <c r="R24" s="162" t="s">
        <v>127</v>
      </c>
      <c r="S24" s="170">
        <f t="shared" si="5"/>
        <v>0</v>
      </c>
      <c r="U24" s="171">
        <f t="shared" si="6"/>
        <v>0</v>
      </c>
      <c r="W24" s="172"/>
    </row>
    <row r="25" spans="2:23" x14ac:dyDescent="0.15">
      <c r="B25" s="162">
        <v>20</v>
      </c>
      <c r="C25" s="167" t="s">
        <v>214</v>
      </c>
      <c r="D25" s="162" t="s">
        <v>194</v>
      </c>
      <c r="E25" s="168"/>
      <c r="F25" s="162" t="s">
        <v>127</v>
      </c>
      <c r="G25" s="168"/>
      <c r="H25" s="163" t="s">
        <v>195</v>
      </c>
      <c r="I25" s="168">
        <v>0</v>
      </c>
      <c r="J25" s="163" t="s">
        <v>109</v>
      </c>
      <c r="K25" s="169">
        <f t="shared" si="7"/>
        <v>0</v>
      </c>
      <c r="M25" s="168"/>
      <c r="N25" s="162" t="s">
        <v>127</v>
      </c>
      <c r="O25" s="168"/>
      <c r="Q25" s="170">
        <f t="shared" si="4"/>
        <v>0</v>
      </c>
      <c r="R25" s="162" t="s">
        <v>127</v>
      </c>
      <c r="S25" s="170">
        <f t="shared" si="5"/>
        <v>0</v>
      </c>
      <c r="U25" s="171">
        <f t="shared" si="6"/>
        <v>0</v>
      </c>
      <c r="W25" s="172"/>
    </row>
    <row r="26" spans="2:23" x14ac:dyDescent="0.15">
      <c r="B26" s="162">
        <v>21</v>
      </c>
      <c r="C26" s="167" t="s">
        <v>215</v>
      </c>
      <c r="D26" s="162" t="s">
        <v>194</v>
      </c>
      <c r="E26" s="174"/>
      <c r="F26" s="162" t="s">
        <v>127</v>
      </c>
      <c r="G26" s="174"/>
      <c r="H26" s="163" t="s">
        <v>195</v>
      </c>
      <c r="I26" s="174"/>
      <c r="J26" s="163" t="s">
        <v>109</v>
      </c>
      <c r="K26" s="167">
        <v>1</v>
      </c>
      <c r="M26" s="169"/>
      <c r="N26" s="162" t="s">
        <v>127</v>
      </c>
      <c r="O26" s="169"/>
      <c r="Q26" s="169"/>
      <c r="R26" s="162" t="s">
        <v>127</v>
      </c>
      <c r="S26" s="169"/>
      <c r="U26" s="167">
        <v>1</v>
      </c>
      <c r="W26" s="172"/>
    </row>
    <row r="27" spans="2:23" x14ac:dyDescent="0.15">
      <c r="B27" s="162">
        <v>22</v>
      </c>
      <c r="C27" s="167" t="s">
        <v>216</v>
      </c>
      <c r="D27" s="162" t="s">
        <v>194</v>
      </c>
      <c r="E27" s="174"/>
      <c r="F27" s="162" t="s">
        <v>127</v>
      </c>
      <c r="G27" s="174"/>
      <c r="H27" s="163" t="s">
        <v>195</v>
      </c>
      <c r="I27" s="174"/>
      <c r="J27" s="163" t="s">
        <v>109</v>
      </c>
      <c r="K27" s="167">
        <v>2</v>
      </c>
      <c r="M27" s="169"/>
      <c r="N27" s="162" t="s">
        <v>127</v>
      </c>
      <c r="O27" s="169"/>
      <c r="Q27" s="169"/>
      <c r="R27" s="162" t="s">
        <v>127</v>
      </c>
      <c r="S27" s="169"/>
      <c r="U27" s="167">
        <v>2</v>
      </c>
      <c r="W27" s="172"/>
    </row>
    <row r="28" spans="2:23" x14ac:dyDescent="0.15">
      <c r="B28" s="162">
        <v>23</v>
      </c>
      <c r="C28" s="167" t="s">
        <v>217</v>
      </c>
      <c r="D28" s="162" t="s">
        <v>194</v>
      </c>
      <c r="E28" s="174"/>
      <c r="F28" s="162" t="s">
        <v>127</v>
      </c>
      <c r="G28" s="174"/>
      <c r="H28" s="163" t="s">
        <v>195</v>
      </c>
      <c r="I28" s="174"/>
      <c r="J28" s="163" t="s">
        <v>109</v>
      </c>
      <c r="K28" s="167">
        <v>3</v>
      </c>
      <c r="M28" s="169"/>
      <c r="N28" s="162" t="s">
        <v>127</v>
      </c>
      <c r="O28" s="169"/>
      <c r="Q28" s="169"/>
      <c r="R28" s="162" t="s">
        <v>127</v>
      </c>
      <c r="S28" s="169"/>
      <c r="U28" s="167">
        <v>3</v>
      </c>
      <c r="W28" s="172"/>
    </row>
    <row r="29" spans="2:23" x14ac:dyDescent="0.15">
      <c r="B29" s="162">
        <v>24</v>
      </c>
      <c r="C29" s="167" t="s">
        <v>161</v>
      </c>
      <c r="D29" s="162" t="s">
        <v>194</v>
      </c>
      <c r="E29" s="174"/>
      <c r="F29" s="162" t="s">
        <v>127</v>
      </c>
      <c r="G29" s="174"/>
      <c r="H29" s="163" t="s">
        <v>195</v>
      </c>
      <c r="I29" s="174"/>
      <c r="J29" s="163" t="s">
        <v>109</v>
      </c>
      <c r="K29" s="167">
        <v>4</v>
      </c>
      <c r="M29" s="169"/>
      <c r="N29" s="162" t="s">
        <v>127</v>
      </c>
      <c r="O29" s="169"/>
      <c r="Q29" s="169"/>
      <c r="R29" s="162" t="s">
        <v>127</v>
      </c>
      <c r="S29" s="169"/>
      <c r="U29" s="167">
        <v>4</v>
      </c>
      <c r="W29" s="172"/>
    </row>
    <row r="30" spans="2:23" x14ac:dyDescent="0.15">
      <c r="B30" s="162">
        <v>25</v>
      </c>
      <c r="C30" s="167" t="s">
        <v>172</v>
      </c>
      <c r="D30" s="162" t="s">
        <v>194</v>
      </c>
      <c r="E30" s="174"/>
      <c r="F30" s="162" t="s">
        <v>127</v>
      </c>
      <c r="G30" s="174"/>
      <c r="H30" s="163" t="s">
        <v>195</v>
      </c>
      <c r="I30" s="174"/>
      <c r="J30" s="163" t="s">
        <v>109</v>
      </c>
      <c r="K30" s="167">
        <v>4</v>
      </c>
      <c r="M30" s="169"/>
      <c r="N30" s="162" t="s">
        <v>127</v>
      </c>
      <c r="O30" s="169"/>
      <c r="Q30" s="169"/>
      <c r="R30" s="162" t="s">
        <v>127</v>
      </c>
      <c r="S30" s="169"/>
      <c r="U30" s="167">
        <v>3</v>
      </c>
      <c r="W30" s="172"/>
    </row>
    <row r="31" spans="2:23" x14ac:dyDescent="0.15">
      <c r="B31" s="162">
        <v>26</v>
      </c>
      <c r="C31" s="167" t="s">
        <v>218</v>
      </c>
      <c r="D31" s="162" t="s">
        <v>194</v>
      </c>
      <c r="E31" s="174"/>
      <c r="F31" s="162" t="s">
        <v>127</v>
      </c>
      <c r="G31" s="174"/>
      <c r="H31" s="163" t="s">
        <v>195</v>
      </c>
      <c r="I31" s="174"/>
      <c r="J31" s="163" t="s">
        <v>109</v>
      </c>
      <c r="K31" s="167">
        <v>5</v>
      </c>
      <c r="M31" s="169"/>
      <c r="N31" s="162" t="s">
        <v>127</v>
      </c>
      <c r="O31" s="169"/>
      <c r="Q31" s="169"/>
      <c r="R31" s="162" t="s">
        <v>127</v>
      </c>
      <c r="S31" s="169"/>
      <c r="U31" s="167">
        <v>5</v>
      </c>
      <c r="W31" s="172"/>
    </row>
    <row r="32" spans="2:23" x14ac:dyDescent="0.15">
      <c r="B32" s="162">
        <v>27</v>
      </c>
      <c r="C32" s="167" t="s">
        <v>219</v>
      </c>
      <c r="D32" s="162" t="s">
        <v>194</v>
      </c>
      <c r="E32" s="174"/>
      <c r="F32" s="162" t="s">
        <v>127</v>
      </c>
      <c r="G32" s="174"/>
      <c r="H32" s="163" t="s">
        <v>195</v>
      </c>
      <c r="I32" s="174"/>
      <c r="J32" s="163" t="s">
        <v>109</v>
      </c>
      <c r="K32" s="167">
        <v>0</v>
      </c>
      <c r="M32" s="169"/>
      <c r="N32" s="162" t="s">
        <v>127</v>
      </c>
      <c r="O32" s="169"/>
      <c r="Q32" s="169"/>
      <c r="R32" s="162" t="s">
        <v>127</v>
      </c>
      <c r="S32" s="169"/>
      <c r="U32" s="167">
        <v>0</v>
      </c>
      <c r="W32" s="172" t="s">
        <v>220</v>
      </c>
    </row>
    <row r="33" spans="2:23" x14ac:dyDescent="0.15">
      <c r="B33" s="162">
        <v>28</v>
      </c>
      <c r="C33" s="167" t="s">
        <v>221</v>
      </c>
      <c r="D33" s="162" t="s">
        <v>194</v>
      </c>
      <c r="E33" s="174"/>
      <c r="F33" s="162" t="s">
        <v>127</v>
      </c>
      <c r="G33" s="174"/>
      <c r="H33" s="163" t="s">
        <v>195</v>
      </c>
      <c r="I33" s="174"/>
      <c r="J33" s="163" t="s">
        <v>109</v>
      </c>
      <c r="K33" s="167"/>
      <c r="M33" s="169"/>
      <c r="N33" s="162" t="s">
        <v>127</v>
      </c>
      <c r="O33" s="169"/>
      <c r="Q33" s="169"/>
      <c r="R33" s="162" t="s">
        <v>127</v>
      </c>
      <c r="S33" s="169"/>
      <c r="U33" s="167"/>
      <c r="W33" s="172"/>
    </row>
    <row r="34" spans="2:23" x14ac:dyDescent="0.15">
      <c r="B34" s="162">
        <v>29</v>
      </c>
      <c r="C34" s="167" t="s">
        <v>221</v>
      </c>
      <c r="D34" s="162" t="s">
        <v>194</v>
      </c>
      <c r="E34" s="174"/>
      <c r="F34" s="162" t="s">
        <v>127</v>
      </c>
      <c r="G34" s="174"/>
      <c r="H34" s="163" t="s">
        <v>195</v>
      </c>
      <c r="I34" s="174"/>
      <c r="J34" s="163" t="s">
        <v>109</v>
      </c>
      <c r="K34" s="167"/>
      <c r="M34" s="169"/>
      <c r="N34" s="162" t="s">
        <v>127</v>
      </c>
      <c r="O34" s="169"/>
      <c r="Q34" s="169"/>
      <c r="R34" s="162" t="s">
        <v>127</v>
      </c>
      <c r="S34" s="169"/>
      <c r="U34" s="167"/>
      <c r="W34" s="172"/>
    </row>
    <row r="35" spans="2:23" x14ac:dyDescent="0.15">
      <c r="B35" s="162">
        <v>30</v>
      </c>
      <c r="C35" s="167" t="s">
        <v>221</v>
      </c>
      <c r="D35" s="162" t="s">
        <v>194</v>
      </c>
      <c r="E35" s="174"/>
      <c r="F35" s="162" t="s">
        <v>127</v>
      </c>
      <c r="G35" s="174"/>
      <c r="H35" s="163" t="s">
        <v>195</v>
      </c>
      <c r="I35" s="174"/>
      <c r="J35" s="163" t="s">
        <v>109</v>
      </c>
      <c r="K35" s="167"/>
      <c r="M35" s="169"/>
      <c r="N35" s="162" t="s">
        <v>127</v>
      </c>
      <c r="O35" s="169"/>
      <c r="Q35" s="169"/>
      <c r="R35" s="162" t="s">
        <v>127</v>
      </c>
      <c r="S35" s="169"/>
      <c r="U35" s="167"/>
      <c r="W35" s="172"/>
    </row>
    <row r="36" spans="2:23" x14ac:dyDescent="0.15">
      <c r="C36" s="175"/>
    </row>
    <row r="37" spans="2:23" x14ac:dyDescent="0.15">
      <c r="C37" s="176" t="s">
        <v>222</v>
      </c>
    </row>
    <row r="38" spans="2:23" x14ac:dyDescent="0.15">
      <c r="C38" s="176" t="s">
        <v>223</v>
      </c>
    </row>
    <row r="39" spans="2:23" x14ac:dyDescent="0.15">
      <c r="C39" s="176" t="s">
        <v>224</v>
      </c>
    </row>
    <row r="40" spans="2:23" x14ac:dyDescent="0.15">
      <c r="C40" s="176" t="s">
        <v>225</v>
      </c>
    </row>
    <row r="41" spans="2:23" x14ac:dyDescent="0.15">
      <c r="C41" s="164" t="s">
        <v>226</v>
      </c>
    </row>
    <row r="42" spans="2:23" x14ac:dyDescent="0.15">
      <c r="C42" s="164" t="s">
        <v>227</v>
      </c>
    </row>
  </sheetData>
  <sheetProtection insertRows="0" deleteRows="0"/>
  <mergeCells count="4">
    <mergeCell ref="E4:K4"/>
    <mergeCell ref="M4:O4"/>
    <mergeCell ref="Q4:U4"/>
    <mergeCell ref="W4:W5"/>
  </mergeCells>
  <phoneticPr fontId="3"/>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pageSetUpPr fitToPage="1"/>
  </sheetPr>
  <dimension ref="B1:BS74"/>
  <sheetViews>
    <sheetView view="pageBreakPreview" zoomScale="60" zoomScaleNormal="100" workbookViewId="0">
      <selection activeCell="C15" sqref="C15"/>
    </sheetView>
  </sheetViews>
  <sheetFormatPr defaultRowHeight="13.5" x14ac:dyDescent="0.15"/>
  <cols>
    <col min="1" max="1" width="1.875" style="263" customWidth="1"/>
    <col min="2" max="3" width="9" style="263"/>
    <col min="4" max="4" width="45.625" style="263" customWidth="1"/>
    <col min="5" max="16384" width="9" style="263"/>
  </cols>
  <sheetData>
    <row r="1" spans="2:11" ht="14.25" x14ac:dyDescent="0.15">
      <c r="B1" s="263" t="s">
        <v>229</v>
      </c>
      <c r="D1" s="264"/>
      <c r="E1" s="264"/>
      <c r="F1" s="264"/>
    </row>
    <row r="2" spans="2:11" s="223" customFormat="1" ht="20.25" customHeight="1" x14ac:dyDescent="0.15">
      <c r="B2" s="265" t="s">
        <v>230</v>
      </c>
      <c r="C2" s="265"/>
      <c r="D2" s="264"/>
      <c r="E2" s="264"/>
      <c r="F2" s="264"/>
    </row>
    <row r="3" spans="2:11" s="223" customFormat="1" ht="20.25" customHeight="1" x14ac:dyDescent="0.15">
      <c r="B3" s="265"/>
      <c r="C3" s="265"/>
      <c r="D3" s="264"/>
      <c r="E3" s="264"/>
      <c r="F3" s="264"/>
    </row>
    <row r="4" spans="2:11" s="267" customFormat="1" ht="20.25" customHeight="1" x14ac:dyDescent="0.15">
      <c r="B4" s="266"/>
      <c r="C4" s="264" t="s">
        <v>231</v>
      </c>
      <c r="D4" s="264"/>
      <c r="F4" s="827" t="s">
        <v>232</v>
      </c>
      <c r="G4" s="827"/>
      <c r="H4" s="827"/>
      <c r="I4" s="827"/>
      <c r="J4" s="827"/>
      <c r="K4" s="827"/>
    </row>
    <row r="5" spans="2:11" s="267" customFormat="1" ht="20.25" customHeight="1" x14ac:dyDescent="0.15">
      <c r="B5" s="268"/>
      <c r="C5" s="264" t="s">
        <v>233</v>
      </c>
      <c r="D5" s="264"/>
      <c r="F5" s="827"/>
      <c r="G5" s="827"/>
      <c r="H5" s="827"/>
      <c r="I5" s="827"/>
      <c r="J5" s="827"/>
      <c r="K5" s="827"/>
    </row>
    <row r="6" spans="2:11" s="223" customFormat="1" ht="20.25" customHeight="1" x14ac:dyDescent="0.15">
      <c r="B6" s="269" t="s">
        <v>234</v>
      </c>
      <c r="C6" s="264"/>
      <c r="D6" s="264"/>
      <c r="E6" s="270"/>
      <c r="F6" s="271"/>
    </row>
    <row r="7" spans="2:11" s="223" customFormat="1" ht="20.25" customHeight="1" x14ac:dyDescent="0.15">
      <c r="B7" s="265"/>
      <c r="C7" s="265"/>
      <c r="D7" s="264"/>
      <c r="E7" s="270"/>
      <c r="F7" s="271"/>
    </row>
    <row r="8" spans="2:11" s="223" customFormat="1" ht="20.25" customHeight="1" x14ac:dyDescent="0.15">
      <c r="B8" s="264" t="s">
        <v>235</v>
      </c>
      <c r="C8" s="265"/>
      <c r="D8" s="264"/>
      <c r="E8" s="270"/>
      <c r="F8" s="271"/>
    </row>
    <row r="9" spans="2:11" s="223" customFormat="1" ht="20.25" customHeight="1" x14ac:dyDescent="0.15">
      <c r="B9" s="265"/>
      <c r="C9" s="265"/>
      <c r="D9" s="264"/>
      <c r="E9" s="264"/>
      <c r="F9" s="264"/>
    </row>
    <row r="10" spans="2:11" s="223" customFormat="1" ht="20.25" customHeight="1" x14ac:dyDescent="0.15">
      <c r="B10" s="264" t="s">
        <v>236</v>
      </c>
      <c r="C10" s="265"/>
      <c r="D10" s="264"/>
      <c r="E10" s="264"/>
      <c r="F10" s="264"/>
    </row>
    <row r="11" spans="2:11" s="223" customFormat="1" ht="20.25" customHeight="1" x14ac:dyDescent="0.15">
      <c r="B11" s="264"/>
      <c r="C11" s="265"/>
      <c r="D11" s="264"/>
      <c r="E11" s="264"/>
      <c r="F11" s="264"/>
    </row>
    <row r="12" spans="2:11" s="223" customFormat="1" ht="20.25" customHeight="1" x14ac:dyDescent="0.15">
      <c r="B12" s="264" t="s">
        <v>513</v>
      </c>
      <c r="C12" s="265"/>
      <c r="D12" s="264"/>
    </row>
    <row r="13" spans="2:11" s="223" customFormat="1" ht="20.25" customHeight="1" x14ac:dyDescent="0.15">
      <c r="B13" s="264"/>
      <c r="C13" s="265"/>
      <c r="D13" s="292"/>
    </row>
    <row r="14" spans="2:11" s="223" customFormat="1" ht="20.25" customHeight="1" x14ac:dyDescent="0.15">
      <c r="B14" s="264" t="s">
        <v>237</v>
      </c>
      <c r="C14" s="265"/>
      <c r="D14" s="264"/>
    </row>
    <row r="15" spans="2:11" s="223" customFormat="1" ht="20.25" customHeight="1" x14ac:dyDescent="0.15">
      <c r="B15" s="264"/>
      <c r="C15" s="265"/>
      <c r="D15" s="264"/>
    </row>
    <row r="16" spans="2:11" s="223" customFormat="1" ht="20.25" customHeight="1" x14ac:dyDescent="0.15">
      <c r="B16" s="264" t="s">
        <v>238</v>
      </c>
      <c r="C16" s="265"/>
      <c r="D16" s="264"/>
    </row>
    <row r="17" spans="2:25" s="223" customFormat="1" ht="20.25" customHeight="1" x14ac:dyDescent="0.15">
      <c r="B17" s="265"/>
      <c r="C17" s="265"/>
      <c r="D17" s="264"/>
    </row>
    <row r="18" spans="2:25" s="223" customFormat="1" ht="20.25" customHeight="1" x14ac:dyDescent="0.15">
      <c r="B18" s="264" t="s">
        <v>239</v>
      </c>
      <c r="C18" s="265"/>
      <c r="D18" s="264"/>
    </row>
    <row r="19" spans="2:25" s="223" customFormat="1" ht="20.25" customHeight="1" x14ac:dyDescent="0.15">
      <c r="B19" s="265"/>
      <c r="C19" s="265"/>
      <c r="D19" s="264"/>
    </row>
    <row r="20" spans="2:25" s="223" customFormat="1" ht="17.25" customHeight="1" x14ac:dyDescent="0.15">
      <c r="B20" s="264" t="s">
        <v>240</v>
      </c>
      <c r="C20" s="264"/>
      <c r="D20" s="264"/>
    </row>
    <row r="21" spans="2:25" s="223" customFormat="1" ht="17.25" customHeight="1" x14ac:dyDescent="0.15">
      <c r="B21" s="264" t="s">
        <v>241</v>
      </c>
      <c r="C21" s="264"/>
      <c r="D21" s="264"/>
    </row>
    <row r="22" spans="2:25" s="223" customFormat="1" ht="17.25" customHeight="1" x14ac:dyDescent="0.15">
      <c r="B22" s="264"/>
      <c r="C22" s="264"/>
      <c r="D22" s="264"/>
    </row>
    <row r="23" spans="2:25" s="223" customFormat="1" ht="17.25" customHeight="1" x14ac:dyDescent="0.15">
      <c r="B23" s="264"/>
      <c r="C23" s="272" t="s">
        <v>130</v>
      </c>
      <c r="D23" s="272" t="s">
        <v>242</v>
      </c>
    </row>
    <row r="24" spans="2:25" s="223" customFormat="1" ht="17.25" customHeight="1" x14ac:dyDescent="0.15">
      <c r="B24" s="264"/>
      <c r="C24" s="272">
        <v>1</v>
      </c>
      <c r="D24" s="273" t="s">
        <v>143</v>
      </c>
    </row>
    <row r="25" spans="2:25" s="223" customFormat="1" ht="17.25" customHeight="1" x14ac:dyDescent="0.15">
      <c r="B25" s="264"/>
      <c r="C25" s="272">
        <v>2</v>
      </c>
      <c r="D25" s="273" t="s">
        <v>152</v>
      </c>
    </row>
    <row r="26" spans="2:25" s="223" customFormat="1" ht="17.25" customHeight="1" x14ac:dyDescent="0.15">
      <c r="B26" s="264"/>
      <c r="C26" s="272">
        <v>3</v>
      </c>
      <c r="D26" s="273" t="s">
        <v>158</v>
      </c>
    </row>
    <row r="27" spans="2:25" s="223" customFormat="1" ht="17.25" customHeight="1" x14ac:dyDescent="0.15">
      <c r="B27" s="264"/>
      <c r="C27" s="272">
        <v>4</v>
      </c>
      <c r="D27" s="273" t="s">
        <v>157</v>
      </c>
    </row>
    <row r="28" spans="2:25" s="223" customFormat="1" ht="17.25" customHeight="1" x14ac:dyDescent="0.15">
      <c r="B28" s="264"/>
      <c r="C28" s="272">
        <v>5</v>
      </c>
      <c r="D28" s="273" t="s">
        <v>166</v>
      </c>
    </row>
    <row r="29" spans="2:25" s="223" customFormat="1" ht="17.25" customHeight="1" x14ac:dyDescent="0.15">
      <c r="B29" s="264"/>
      <c r="C29" s="270"/>
      <c r="D29" s="271"/>
    </row>
    <row r="30" spans="2:25" s="223" customFormat="1" ht="17.25" customHeight="1" x14ac:dyDescent="0.15">
      <c r="B30" s="264" t="s">
        <v>243</v>
      </c>
      <c r="C30" s="264"/>
      <c r="D30" s="264"/>
      <c r="E30" s="267"/>
      <c r="F30" s="267"/>
    </row>
    <row r="31" spans="2:25" s="223" customFormat="1" ht="17.25" customHeight="1" x14ac:dyDescent="0.15">
      <c r="B31" s="264" t="s">
        <v>244</v>
      </c>
      <c r="C31" s="264"/>
      <c r="D31" s="264"/>
      <c r="E31" s="267"/>
      <c r="F31" s="267"/>
    </row>
    <row r="32" spans="2:25" s="223" customFormat="1" ht="17.25" customHeight="1" x14ac:dyDescent="0.15">
      <c r="B32" s="264"/>
      <c r="C32" s="264"/>
      <c r="D32" s="264"/>
      <c r="E32" s="267"/>
      <c r="F32" s="267"/>
      <c r="G32" s="274"/>
      <c r="H32" s="274"/>
      <c r="J32" s="274"/>
      <c r="K32" s="274"/>
      <c r="L32" s="274"/>
      <c r="M32" s="274"/>
      <c r="N32" s="274"/>
      <c r="O32" s="274"/>
      <c r="R32" s="274"/>
      <c r="S32" s="274"/>
      <c r="T32" s="274"/>
      <c r="W32" s="274"/>
      <c r="X32" s="274"/>
      <c r="Y32" s="274"/>
    </row>
    <row r="33" spans="2:51" s="223" customFormat="1" ht="17.25" customHeight="1" x14ac:dyDescent="0.15">
      <c r="B33" s="264"/>
      <c r="C33" s="272" t="s">
        <v>188</v>
      </c>
      <c r="D33" s="272" t="s">
        <v>245</v>
      </c>
      <c r="E33" s="267"/>
      <c r="F33" s="267"/>
      <c r="G33" s="274"/>
      <c r="H33" s="274"/>
      <c r="J33" s="274"/>
      <c r="K33" s="274"/>
      <c r="L33" s="274"/>
      <c r="M33" s="274"/>
      <c r="N33" s="274"/>
      <c r="O33" s="274"/>
      <c r="R33" s="274"/>
      <c r="S33" s="274"/>
      <c r="T33" s="274"/>
      <c r="W33" s="274"/>
      <c r="X33" s="274"/>
      <c r="Y33" s="274"/>
    </row>
    <row r="34" spans="2:51" s="223" customFormat="1" ht="17.25" customHeight="1" x14ac:dyDescent="0.15">
      <c r="B34" s="264"/>
      <c r="C34" s="272" t="s">
        <v>246</v>
      </c>
      <c r="D34" s="273" t="s">
        <v>247</v>
      </c>
      <c r="E34" s="267"/>
      <c r="F34" s="267"/>
      <c r="G34" s="274"/>
      <c r="H34" s="274"/>
      <c r="J34" s="274"/>
      <c r="K34" s="274"/>
      <c r="L34" s="274"/>
      <c r="M34" s="274"/>
      <c r="N34" s="274"/>
      <c r="O34" s="274"/>
      <c r="R34" s="274"/>
      <c r="S34" s="274"/>
      <c r="T34" s="274"/>
      <c r="W34" s="274"/>
      <c r="X34" s="274"/>
      <c r="Y34" s="274"/>
    </row>
    <row r="35" spans="2:51" s="223" customFormat="1" ht="17.25" customHeight="1" x14ac:dyDescent="0.15">
      <c r="B35" s="264"/>
      <c r="C35" s="272" t="s">
        <v>248</v>
      </c>
      <c r="D35" s="273" t="s">
        <v>249</v>
      </c>
      <c r="E35" s="267"/>
      <c r="F35" s="267"/>
      <c r="G35" s="274"/>
      <c r="H35" s="274"/>
      <c r="J35" s="274"/>
      <c r="K35" s="274"/>
      <c r="L35" s="274"/>
      <c r="M35" s="274"/>
      <c r="N35" s="274"/>
      <c r="O35" s="274"/>
      <c r="R35" s="274"/>
      <c r="S35" s="274"/>
      <c r="T35" s="274"/>
      <c r="W35" s="274"/>
      <c r="X35" s="274"/>
      <c r="Y35" s="274"/>
    </row>
    <row r="36" spans="2:51" s="223" customFormat="1" ht="17.25" customHeight="1" x14ac:dyDescent="0.15">
      <c r="B36" s="264"/>
      <c r="C36" s="272" t="s">
        <v>250</v>
      </c>
      <c r="D36" s="273" t="s">
        <v>251</v>
      </c>
      <c r="E36" s="267"/>
      <c r="F36" s="267"/>
      <c r="G36" s="274"/>
      <c r="H36" s="274"/>
      <c r="J36" s="274"/>
      <c r="K36" s="274"/>
      <c r="L36" s="274"/>
      <c r="M36" s="274"/>
      <c r="N36" s="274"/>
      <c r="O36" s="274"/>
      <c r="R36" s="274"/>
      <c r="S36" s="274"/>
      <c r="T36" s="274"/>
      <c r="W36" s="274"/>
      <c r="X36" s="274"/>
      <c r="Y36" s="274"/>
    </row>
    <row r="37" spans="2:51" s="223" customFormat="1" ht="17.25" customHeight="1" x14ac:dyDescent="0.15">
      <c r="B37" s="264"/>
      <c r="C37" s="272" t="s">
        <v>252</v>
      </c>
      <c r="D37" s="273" t="s">
        <v>253</v>
      </c>
      <c r="E37" s="267"/>
      <c r="F37" s="267"/>
      <c r="G37" s="274"/>
      <c r="H37" s="274"/>
      <c r="J37" s="274"/>
      <c r="K37" s="274"/>
      <c r="L37" s="274"/>
      <c r="M37" s="274"/>
      <c r="N37" s="274"/>
      <c r="O37" s="274"/>
      <c r="R37" s="274"/>
      <c r="S37" s="274"/>
      <c r="T37" s="274"/>
      <c r="W37" s="274"/>
      <c r="X37" s="274"/>
      <c r="Y37" s="274"/>
    </row>
    <row r="38" spans="2:51" s="223" customFormat="1" ht="17.25" customHeight="1" x14ac:dyDescent="0.15">
      <c r="B38" s="264"/>
      <c r="C38" s="264"/>
      <c r="D38" s="264"/>
      <c r="E38" s="267"/>
      <c r="F38" s="267"/>
      <c r="G38" s="274"/>
      <c r="H38" s="274"/>
      <c r="J38" s="274"/>
      <c r="K38" s="274"/>
      <c r="L38" s="274"/>
      <c r="M38" s="274"/>
      <c r="N38" s="274"/>
      <c r="O38" s="274"/>
      <c r="R38" s="274"/>
      <c r="S38" s="274"/>
      <c r="T38" s="274"/>
      <c r="W38" s="274"/>
      <c r="X38" s="274"/>
      <c r="Y38" s="274"/>
    </row>
    <row r="39" spans="2:51" s="223" customFormat="1" ht="17.25" customHeight="1" x14ac:dyDescent="0.15">
      <c r="B39" s="264"/>
      <c r="C39" s="275" t="s">
        <v>254</v>
      </c>
      <c r="D39" s="264"/>
      <c r="E39" s="267"/>
      <c r="F39" s="267"/>
      <c r="G39" s="274"/>
      <c r="H39" s="274"/>
      <c r="J39" s="274"/>
      <c r="K39" s="274"/>
      <c r="L39" s="274"/>
      <c r="M39" s="274"/>
      <c r="N39" s="274"/>
      <c r="O39" s="274"/>
      <c r="R39" s="274"/>
      <c r="S39" s="274"/>
      <c r="T39" s="274"/>
      <c r="W39" s="274"/>
      <c r="X39" s="274"/>
      <c r="Y39" s="274"/>
    </row>
    <row r="40" spans="2:51" s="223" customFormat="1" ht="17.25" customHeight="1" x14ac:dyDescent="0.15">
      <c r="B40" s="267"/>
      <c r="C40" s="264" t="s">
        <v>255</v>
      </c>
      <c r="D40" s="267"/>
      <c r="E40" s="267"/>
      <c r="F40" s="275"/>
      <c r="G40" s="274"/>
      <c r="H40" s="274"/>
      <c r="J40" s="274"/>
      <c r="K40" s="274"/>
      <c r="L40" s="274"/>
      <c r="M40" s="274"/>
      <c r="N40" s="274"/>
      <c r="O40" s="274"/>
      <c r="R40" s="274"/>
      <c r="S40" s="274"/>
      <c r="T40" s="274"/>
      <c r="W40" s="274"/>
      <c r="X40" s="274"/>
      <c r="Y40" s="274"/>
    </row>
    <row r="41" spans="2:51" s="223" customFormat="1" ht="17.25" customHeight="1" x14ac:dyDescent="0.15">
      <c r="B41" s="267"/>
      <c r="C41" s="264" t="s">
        <v>256</v>
      </c>
      <c r="D41" s="267"/>
      <c r="E41" s="267"/>
      <c r="F41" s="264"/>
      <c r="G41" s="274"/>
      <c r="H41" s="274"/>
      <c r="J41" s="274"/>
      <c r="K41" s="274"/>
      <c r="L41" s="274"/>
      <c r="M41" s="274"/>
      <c r="N41" s="274"/>
      <c r="O41" s="274"/>
      <c r="R41" s="274"/>
      <c r="S41" s="274"/>
      <c r="T41" s="274"/>
      <c r="W41" s="274"/>
      <c r="X41" s="274"/>
      <c r="Y41" s="274"/>
    </row>
    <row r="42" spans="2:51" s="223" customFormat="1" ht="17.25" customHeight="1" x14ac:dyDescent="0.15">
      <c r="B42" s="264"/>
      <c r="C42" s="264"/>
      <c r="D42" s="264"/>
      <c r="E42" s="275"/>
      <c r="F42" s="274"/>
      <c r="G42" s="274"/>
      <c r="H42" s="274"/>
      <c r="J42" s="274"/>
      <c r="K42" s="274"/>
      <c r="L42" s="274"/>
      <c r="M42" s="274"/>
      <c r="N42" s="274"/>
      <c r="O42" s="274"/>
      <c r="R42" s="274"/>
      <c r="S42" s="274"/>
      <c r="T42" s="274"/>
      <c r="W42" s="274"/>
      <c r="X42" s="274"/>
      <c r="Y42" s="274"/>
    </row>
    <row r="43" spans="2:51" s="223" customFormat="1" ht="17.25" customHeight="1" x14ac:dyDescent="0.15">
      <c r="B43" s="264" t="s">
        <v>257</v>
      </c>
      <c r="C43" s="264"/>
      <c r="D43" s="264"/>
    </row>
    <row r="44" spans="2:51" s="223" customFormat="1" ht="17.25" customHeight="1" x14ac:dyDescent="0.15">
      <c r="B44" s="264" t="s">
        <v>258</v>
      </c>
      <c r="C44" s="264"/>
      <c r="D44" s="264"/>
      <c r="AH44" s="276"/>
      <c r="AI44" s="276"/>
      <c r="AJ44" s="276"/>
      <c r="AK44" s="276"/>
      <c r="AL44" s="276"/>
      <c r="AM44" s="276"/>
      <c r="AN44" s="276"/>
      <c r="AO44" s="276"/>
      <c r="AP44" s="276"/>
      <c r="AQ44" s="276"/>
      <c r="AR44" s="276"/>
      <c r="AS44" s="276"/>
    </row>
    <row r="45" spans="2:51" s="223" customFormat="1" ht="17.25" customHeight="1" x14ac:dyDescent="0.15">
      <c r="B45" s="277" t="s">
        <v>259</v>
      </c>
      <c r="C45" s="267"/>
      <c r="D45" s="267"/>
      <c r="E45" s="278"/>
      <c r="F45" s="278"/>
      <c r="G45" s="278"/>
      <c r="H45" s="278"/>
      <c r="I45" s="278"/>
      <c r="J45" s="278"/>
      <c r="K45" s="278"/>
      <c r="L45" s="278"/>
      <c r="M45" s="278"/>
      <c r="N45" s="278"/>
      <c r="O45" s="279"/>
      <c r="P45" s="279"/>
      <c r="Q45" s="278"/>
      <c r="R45" s="279"/>
      <c r="S45" s="278"/>
      <c r="T45" s="278"/>
      <c r="U45" s="279"/>
      <c r="V45" s="276"/>
      <c r="W45" s="276"/>
      <c r="X45" s="276"/>
      <c r="Y45" s="278"/>
      <c r="Z45" s="278"/>
      <c r="AA45" s="278"/>
      <c r="AB45" s="278"/>
      <c r="AC45" s="276"/>
      <c r="AD45" s="278"/>
      <c r="AE45" s="279"/>
      <c r="AF45" s="279"/>
      <c r="AG45" s="279"/>
      <c r="AH45" s="279"/>
      <c r="AI45" s="280"/>
      <c r="AJ45" s="279"/>
      <c r="AK45" s="279"/>
      <c r="AL45" s="279"/>
      <c r="AM45" s="279"/>
      <c r="AN45" s="279"/>
      <c r="AO45" s="279"/>
      <c r="AP45" s="279"/>
      <c r="AQ45" s="279"/>
      <c r="AR45" s="279"/>
      <c r="AS45" s="279"/>
      <c r="AT45" s="279"/>
      <c r="AU45" s="279"/>
      <c r="AV45" s="279"/>
      <c r="AW45" s="279"/>
      <c r="AX45" s="279"/>
      <c r="AY45" s="280"/>
    </row>
    <row r="46" spans="2:51" s="223" customFormat="1" ht="17.25" customHeight="1" x14ac:dyDescent="0.15">
      <c r="F46" s="276"/>
    </row>
    <row r="47" spans="2:51" s="223" customFormat="1" ht="17.25" customHeight="1" x14ac:dyDescent="0.15">
      <c r="B47" s="264" t="s">
        <v>260</v>
      </c>
      <c r="C47" s="264"/>
    </row>
    <row r="48" spans="2:51" s="223" customFormat="1" ht="17.25" customHeight="1" x14ac:dyDescent="0.15">
      <c r="B48" s="264"/>
      <c r="C48" s="264"/>
    </row>
    <row r="49" spans="2:54" s="223" customFormat="1" ht="17.25" customHeight="1" x14ac:dyDescent="0.15">
      <c r="B49" s="264" t="s">
        <v>261</v>
      </c>
      <c r="C49" s="264"/>
    </row>
    <row r="50" spans="2:54" s="223" customFormat="1" ht="17.25" customHeight="1" x14ac:dyDescent="0.15">
      <c r="B50" s="264" t="s">
        <v>262</v>
      </c>
      <c r="C50" s="264"/>
    </row>
    <row r="51" spans="2:54" s="223" customFormat="1" ht="17.25" customHeight="1" x14ac:dyDescent="0.15">
      <c r="B51" s="264"/>
      <c r="C51" s="264"/>
    </row>
    <row r="52" spans="2:54" s="223" customFormat="1" ht="17.25" customHeight="1" x14ac:dyDescent="0.15">
      <c r="B52" s="264" t="s">
        <v>263</v>
      </c>
      <c r="C52" s="264"/>
    </row>
    <row r="53" spans="2:54" s="223" customFormat="1" ht="17.25" customHeight="1" x14ac:dyDescent="0.15">
      <c r="B53" s="264" t="s">
        <v>264</v>
      </c>
      <c r="C53" s="264"/>
    </row>
    <row r="54" spans="2:54" s="223" customFormat="1" ht="17.25" customHeight="1" x14ac:dyDescent="0.15">
      <c r="B54" s="264"/>
      <c r="C54" s="264"/>
    </row>
    <row r="55" spans="2:54" s="223" customFormat="1" ht="17.25" customHeight="1" x14ac:dyDescent="0.15">
      <c r="B55" s="264" t="s">
        <v>265</v>
      </c>
      <c r="C55" s="264"/>
      <c r="D55" s="264"/>
    </row>
    <row r="56" spans="2:54" s="223" customFormat="1" ht="17.25" customHeight="1" x14ac:dyDescent="0.15">
      <c r="B56" s="264"/>
      <c r="C56" s="264"/>
      <c r="D56" s="264"/>
    </row>
    <row r="57" spans="2:54" s="223" customFormat="1" ht="17.25" customHeight="1" x14ac:dyDescent="0.15">
      <c r="B57" s="267" t="s">
        <v>266</v>
      </c>
      <c r="C57" s="267"/>
      <c r="D57" s="264"/>
    </row>
    <row r="58" spans="2:54" s="223" customFormat="1" ht="17.25" customHeight="1" x14ac:dyDescent="0.15">
      <c r="B58" s="267" t="s">
        <v>267</v>
      </c>
      <c r="C58" s="267"/>
      <c r="D58" s="264"/>
    </row>
    <row r="59" spans="2:54" s="223" customFormat="1" ht="17.25" customHeight="1" x14ac:dyDescent="0.15">
      <c r="B59" s="267" t="s">
        <v>268</v>
      </c>
      <c r="C59" s="267"/>
      <c r="D59" s="264"/>
    </row>
    <row r="60" spans="2:54" s="223" customFormat="1" ht="17.25" customHeight="1" x14ac:dyDescent="0.15"/>
    <row r="61" spans="2:54" s="223" customFormat="1" ht="17.25" customHeight="1" x14ac:dyDescent="0.15">
      <c r="B61" s="223" t="s">
        <v>269</v>
      </c>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row>
    <row r="62" spans="2:54" s="223" customFormat="1" ht="17.25" customHeight="1" x14ac:dyDescent="0.15">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row>
    <row r="63" spans="2:54" s="223" customFormat="1" ht="17.25" customHeight="1" x14ac:dyDescent="0.15">
      <c r="B63" s="223" t="s">
        <v>270</v>
      </c>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row>
    <row r="64" spans="2:54" s="223" customFormat="1" ht="17.25" customHeight="1" x14ac:dyDescent="0.15">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row>
    <row r="65" spans="2:71" s="223" customFormat="1" ht="17.25" customHeight="1" x14ac:dyDescent="0.15">
      <c r="B65" s="223" t="s">
        <v>271</v>
      </c>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row>
    <row r="66" spans="2:71" s="223" customFormat="1" ht="17.25" customHeight="1" x14ac:dyDescent="0.15">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row>
    <row r="67" spans="2:71" s="223" customFormat="1" ht="17.25" customHeight="1" x14ac:dyDescent="0.2">
      <c r="B67" s="223" t="s">
        <v>272</v>
      </c>
      <c r="BL67" s="282"/>
      <c r="BM67" s="283"/>
      <c r="BN67" s="282"/>
      <c r="BO67" s="282"/>
      <c r="BP67" s="282"/>
      <c r="BQ67" s="284"/>
      <c r="BR67" s="285"/>
      <c r="BS67" s="285"/>
    </row>
    <row r="68" spans="2:71" s="223" customFormat="1" ht="17.25" customHeight="1" x14ac:dyDescent="0.15">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row>
    <row r="69" spans="2:71" s="223" customFormat="1" ht="17.25" customHeight="1" x14ac:dyDescent="0.15">
      <c r="B69" s="223" t="s">
        <v>273</v>
      </c>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row>
    <row r="70" spans="2:71" s="223" customFormat="1" ht="17.25" customHeight="1" x14ac:dyDescent="0.15">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row>
    <row r="71" spans="2:71" ht="17.25" customHeight="1" x14ac:dyDescent="0.15">
      <c r="B71" s="263" t="s">
        <v>274</v>
      </c>
    </row>
    <row r="72" spans="2:71" ht="17.25" customHeight="1" x14ac:dyDescent="0.15">
      <c r="B72" s="223" t="s">
        <v>275</v>
      </c>
    </row>
    <row r="73" spans="2:71" ht="17.25" customHeight="1" x14ac:dyDescent="0.15">
      <c r="B73" s="286" t="s">
        <v>276</v>
      </c>
    </row>
    <row r="74" spans="2:71" ht="17.25" customHeight="1" x14ac:dyDescent="0.15"/>
  </sheetData>
  <mergeCells count="1">
    <mergeCell ref="F4:K5"/>
  </mergeCells>
  <phoneticPr fontId="3"/>
  <pageMargins left="0.70866141732283472" right="0.70866141732283472" top="0.74803149606299213" bottom="0.74803149606299213" header="0.31496062992125984" footer="0.31496062992125984"/>
  <pageSetup paperSize="9" scale="51"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pageSetUpPr fitToPage="1"/>
  </sheetPr>
  <dimension ref="A1:BU80"/>
  <sheetViews>
    <sheetView showGridLines="0" view="pageBreakPreview" zoomScale="55" zoomScaleNormal="70" zoomScaleSheetLayoutView="55" workbookViewId="0">
      <selection activeCell="BB8" sqref="BB8:BC8"/>
    </sheetView>
  </sheetViews>
  <sheetFormatPr defaultColWidth="4.375" defaultRowHeight="20.25" customHeight="1" x14ac:dyDescent="0.15"/>
  <cols>
    <col min="1" max="1" width="1.625" style="82" customWidth="1"/>
    <col min="2" max="5" width="5.75" style="82" customWidth="1"/>
    <col min="6" max="6" width="16.5" style="82" hidden="1" customWidth="1"/>
    <col min="7" max="58" width="5.625" style="82" customWidth="1"/>
    <col min="59" max="16384" width="4.375" style="82"/>
  </cols>
  <sheetData>
    <row r="1" spans="2:64" s="35" customFormat="1" ht="20.25" customHeight="1" x14ac:dyDescent="0.15">
      <c r="C1" s="36" t="s">
        <v>102</v>
      </c>
      <c r="D1" s="36"/>
      <c r="E1" s="36"/>
      <c r="F1" s="36"/>
      <c r="G1" s="36"/>
      <c r="H1" s="37" t="s">
        <v>103</v>
      </c>
      <c r="J1" s="37"/>
      <c r="L1" s="36"/>
      <c r="M1" s="36"/>
      <c r="N1" s="36"/>
      <c r="O1" s="36"/>
      <c r="P1" s="36"/>
      <c r="Q1" s="36"/>
      <c r="R1" s="36"/>
      <c r="AM1" s="38"/>
      <c r="AN1" s="39"/>
      <c r="AO1" s="39" t="s">
        <v>104</v>
      </c>
      <c r="AP1" s="799" t="s">
        <v>105</v>
      </c>
      <c r="AQ1" s="800"/>
      <c r="AR1" s="800"/>
      <c r="AS1" s="800"/>
      <c r="AT1" s="800"/>
      <c r="AU1" s="800"/>
      <c r="AV1" s="800"/>
      <c r="AW1" s="800"/>
      <c r="AX1" s="800"/>
      <c r="AY1" s="800"/>
      <c r="AZ1" s="800"/>
      <c r="BA1" s="800"/>
      <c r="BB1" s="800"/>
      <c r="BC1" s="800"/>
      <c r="BD1" s="800"/>
      <c r="BE1" s="800"/>
      <c r="BF1" s="39" t="s">
        <v>106</v>
      </c>
    </row>
    <row r="2" spans="2:64" s="35" customFormat="1" ht="20.25" customHeight="1" x14ac:dyDescent="0.15">
      <c r="C2" s="36"/>
      <c r="D2" s="36"/>
      <c r="E2" s="36"/>
      <c r="F2" s="36"/>
      <c r="G2" s="36"/>
      <c r="J2" s="37"/>
      <c r="L2" s="36"/>
      <c r="M2" s="36"/>
      <c r="N2" s="36"/>
      <c r="O2" s="36"/>
      <c r="P2" s="36"/>
      <c r="Q2" s="36"/>
      <c r="R2" s="36"/>
      <c r="Y2" s="40" t="s">
        <v>107</v>
      </c>
      <c r="Z2" s="801">
        <v>4</v>
      </c>
      <c r="AA2" s="801"/>
      <c r="AB2" s="40" t="s">
        <v>108</v>
      </c>
      <c r="AC2" s="976">
        <f>IF(Z2=0,"",YEAR(DATE(2018+Z2,1,1)))</f>
        <v>2022</v>
      </c>
      <c r="AD2" s="976"/>
      <c r="AE2" s="41" t="s">
        <v>109</v>
      </c>
      <c r="AF2" s="41" t="s">
        <v>110</v>
      </c>
      <c r="AG2" s="801">
        <v>4</v>
      </c>
      <c r="AH2" s="801"/>
      <c r="AI2" s="41" t="s">
        <v>111</v>
      </c>
      <c r="AM2" s="38"/>
      <c r="AN2" s="39"/>
      <c r="AO2" s="39" t="s">
        <v>112</v>
      </c>
      <c r="AP2" s="801" t="s">
        <v>113</v>
      </c>
      <c r="AQ2" s="801"/>
      <c r="AR2" s="801"/>
      <c r="AS2" s="801"/>
      <c r="AT2" s="801"/>
      <c r="AU2" s="801"/>
      <c r="AV2" s="801"/>
      <c r="AW2" s="801"/>
      <c r="AX2" s="801"/>
      <c r="AY2" s="801"/>
      <c r="AZ2" s="801"/>
      <c r="BA2" s="801"/>
      <c r="BB2" s="801"/>
      <c r="BC2" s="801"/>
      <c r="BD2" s="801"/>
      <c r="BE2" s="801"/>
      <c r="BF2" s="39" t="s">
        <v>106</v>
      </c>
    </row>
    <row r="3" spans="2:64" s="42" customFormat="1" ht="20.25" customHeight="1" x14ac:dyDescent="0.15">
      <c r="G3" s="37"/>
      <c r="J3" s="37"/>
      <c r="L3" s="39"/>
      <c r="M3" s="39"/>
      <c r="N3" s="39"/>
      <c r="O3" s="39"/>
      <c r="P3" s="39"/>
      <c r="Q3" s="39"/>
      <c r="R3" s="39"/>
      <c r="Z3" s="43"/>
      <c r="AA3" s="43"/>
      <c r="AB3" s="44"/>
      <c r="AC3" s="45"/>
      <c r="AD3" s="44"/>
      <c r="BA3" s="46" t="s">
        <v>114</v>
      </c>
      <c r="BB3" s="803" t="s">
        <v>115</v>
      </c>
      <c r="BC3" s="804"/>
      <c r="BD3" s="804"/>
      <c r="BE3" s="805"/>
      <c r="BF3" s="39"/>
    </row>
    <row r="4" spans="2:64" s="42" customFormat="1" ht="18.75" x14ac:dyDescent="0.15">
      <c r="G4" s="37"/>
      <c r="J4" s="37"/>
      <c r="L4" s="39"/>
      <c r="M4" s="39"/>
      <c r="N4" s="39"/>
      <c r="O4" s="39"/>
      <c r="P4" s="39"/>
      <c r="Q4" s="39"/>
      <c r="R4" s="39"/>
      <c r="Z4" s="47"/>
      <c r="AA4" s="47"/>
      <c r="AG4" s="35"/>
      <c r="AH4" s="35"/>
      <c r="AI4" s="35"/>
      <c r="AJ4" s="35"/>
      <c r="AK4" s="35"/>
      <c r="AL4" s="35"/>
      <c r="AM4" s="35"/>
      <c r="AN4" s="35"/>
      <c r="AO4" s="35"/>
      <c r="AP4" s="35"/>
      <c r="AQ4" s="35"/>
      <c r="AR4" s="35"/>
      <c r="AS4" s="35"/>
      <c r="AT4" s="35"/>
      <c r="AU4" s="35"/>
      <c r="AV4" s="35"/>
      <c r="AW4" s="35"/>
      <c r="AX4" s="35"/>
      <c r="AY4" s="35"/>
      <c r="AZ4" s="35"/>
      <c r="BA4" s="46" t="s">
        <v>116</v>
      </c>
      <c r="BB4" s="803" t="s">
        <v>117</v>
      </c>
      <c r="BC4" s="804"/>
      <c r="BD4" s="804"/>
      <c r="BE4" s="805"/>
      <c r="BF4" s="48"/>
    </row>
    <row r="5" spans="2:64" s="42" customFormat="1" ht="6.75" customHeight="1" x14ac:dyDescent="0.15">
      <c r="C5" s="49"/>
      <c r="D5" s="49"/>
      <c r="E5" s="49"/>
      <c r="F5" s="49"/>
      <c r="G5" s="50"/>
      <c r="H5" s="49"/>
      <c r="I5" s="49"/>
      <c r="J5" s="50"/>
      <c r="K5" s="49"/>
      <c r="L5" s="51"/>
      <c r="M5" s="51"/>
      <c r="N5" s="51"/>
      <c r="O5" s="51"/>
      <c r="P5" s="51"/>
      <c r="Q5" s="51"/>
      <c r="R5" s="51"/>
      <c r="S5" s="49"/>
      <c r="T5" s="49"/>
      <c r="U5" s="49"/>
      <c r="V5" s="49"/>
      <c r="W5" s="49"/>
      <c r="X5" s="49"/>
      <c r="Y5" s="49"/>
      <c r="Z5" s="52"/>
      <c r="AA5" s="52"/>
      <c r="AB5" s="49"/>
      <c r="AC5" s="49"/>
      <c r="AD5" s="49"/>
      <c r="AE5" s="49"/>
      <c r="AG5" s="35"/>
      <c r="AH5" s="35"/>
      <c r="AI5" s="35"/>
      <c r="AJ5" s="35"/>
      <c r="AK5" s="35"/>
      <c r="AL5" s="35"/>
      <c r="AM5" s="35"/>
      <c r="AN5" s="35"/>
      <c r="AO5" s="35"/>
      <c r="AP5" s="35"/>
      <c r="AQ5" s="35"/>
      <c r="AR5" s="35"/>
      <c r="AS5" s="35"/>
      <c r="AT5" s="35"/>
      <c r="AU5" s="35"/>
      <c r="AV5" s="35"/>
      <c r="AW5" s="35"/>
      <c r="AX5" s="35"/>
      <c r="AY5" s="35"/>
      <c r="AZ5" s="35"/>
      <c r="BA5" s="35"/>
      <c r="BB5" s="35"/>
      <c r="BC5" s="35"/>
      <c r="BD5" s="35"/>
      <c r="BE5" s="48"/>
      <c r="BF5" s="48"/>
    </row>
    <row r="6" spans="2:64" s="42" customFormat="1" ht="20.25" customHeight="1" x14ac:dyDescent="0.15">
      <c r="C6" s="49"/>
      <c r="D6" s="49"/>
      <c r="E6" s="49"/>
      <c r="F6" s="49"/>
      <c r="G6" s="50"/>
      <c r="H6" s="49"/>
      <c r="I6" s="49"/>
      <c r="J6" s="50"/>
      <c r="K6" s="49"/>
      <c r="L6" s="51"/>
      <c r="M6" s="51"/>
      <c r="N6" s="51"/>
      <c r="O6" s="51"/>
      <c r="P6" s="51"/>
      <c r="Q6" s="51"/>
      <c r="R6" s="51"/>
      <c r="S6" s="49"/>
      <c r="T6" s="49"/>
      <c r="U6" s="49"/>
      <c r="V6" s="49"/>
      <c r="W6" s="49"/>
      <c r="X6" s="49"/>
      <c r="Y6" s="49"/>
      <c r="Z6" s="52"/>
      <c r="AA6" s="52"/>
      <c r="AB6" s="49"/>
      <c r="AC6" s="49"/>
      <c r="AD6" s="49"/>
      <c r="AE6" s="49"/>
      <c r="AG6" s="35"/>
      <c r="AH6" s="35"/>
      <c r="AI6" s="35"/>
      <c r="AJ6" s="35"/>
      <c r="AK6" s="35"/>
      <c r="AL6" s="35" t="s">
        <v>118</v>
      </c>
      <c r="AM6" s="35"/>
      <c r="AN6" s="35"/>
      <c r="AO6" s="35"/>
      <c r="AP6" s="35"/>
      <c r="AQ6" s="35"/>
      <c r="AR6" s="35"/>
      <c r="AS6" s="35"/>
      <c r="AT6" s="53"/>
      <c r="AU6" s="53"/>
      <c r="AV6" s="54"/>
      <c r="AW6" s="35"/>
      <c r="AX6" s="795">
        <v>40</v>
      </c>
      <c r="AY6" s="796"/>
      <c r="AZ6" s="54" t="s">
        <v>119</v>
      </c>
      <c r="BA6" s="35"/>
      <c r="BB6" s="795">
        <v>160</v>
      </c>
      <c r="BC6" s="796"/>
      <c r="BD6" s="54" t="s">
        <v>120</v>
      </c>
      <c r="BE6" s="35"/>
      <c r="BF6" s="48"/>
    </row>
    <row r="7" spans="2:64" s="42" customFormat="1" ht="6.75" customHeight="1" x14ac:dyDescent="0.15">
      <c r="C7" s="49"/>
      <c r="D7" s="49"/>
      <c r="E7" s="49"/>
      <c r="F7" s="49"/>
      <c r="G7" s="50"/>
      <c r="H7" s="49"/>
      <c r="I7" s="49"/>
      <c r="J7" s="50"/>
      <c r="K7" s="49"/>
      <c r="L7" s="51"/>
      <c r="M7" s="51"/>
      <c r="N7" s="51"/>
      <c r="O7" s="51"/>
      <c r="P7" s="51"/>
      <c r="Q7" s="51"/>
      <c r="R7" s="51"/>
      <c r="S7" s="49"/>
      <c r="T7" s="49"/>
      <c r="U7" s="49"/>
      <c r="V7" s="49"/>
      <c r="W7" s="49"/>
      <c r="X7" s="49"/>
      <c r="Y7" s="49"/>
      <c r="Z7" s="52"/>
      <c r="AA7" s="52"/>
      <c r="AB7" s="49"/>
      <c r="AC7" s="49"/>
      <c r="AD7" s="49"/>
      <c r="AE7" s="49"/>
      <c r="AG7" s="35"/>
      <c r="AH7" s="35"/>
      <c r="AI7" s="35"/>
      <c r="AJ7" s="35"/>
      <c r="AK7" s="35"/>
      <c r="AL7" s="35"/>
      <c r="AM7" s="35"/>
      <c r="AN7" s="35"/>
      <c r="AO7" s="35"/>
      <c r="AP7" s="35"/>
      <c r="AQ7" s="35"/>
      <c r="AR7" s="35"/>
      <c r="AS7" s="35"/>
      <c r="AT7" s="35"/>
      <c r="AU7" s="35"/>
      <c r="AV7" s="35"/>
      <c r="AW7" s="35"/>
      <c r="AX7" s="35"/>
      <c r="AY7" s="35"/>
      <c r="AZ7" s="35"/>
      <c r="BA7" s="35"/>
      <c r="BB7" s="35"/>
      <c r="BC7" s="35"/>
      <c r="BD7" s="35"/>
      <c r="BE7" s="48"/>
      <c r="BF7" s="48"/>
    </row>
    <row r="8" spans="2:64" s="42" customFormat="1" ht="20.25" customHeight="1" x14ac:dyDescent="0.15">
      <c r="B8" s="55"/>
      <c r="C8" s="55"/>
      <c r="D8" s="55"/>
      <c r="E8" s="55"/>
      <c r="F8" s="55"/>
      <c r="G8" s="56"/>
      <c r="H8" s="56"/>
      <c r="I8" s="56"/>
      <c r="J8" s="55"/>
      <c r="K8" s="55"/>
      <c r="L8" s="56"/>
      <c r="M8" s="56"/>
      <c r="N8" s="56"/>
      <c r="O8" s="55"/>
      <c r="P8" s="56"/>
      <c r="Q8" s="56"/>
      <c r="R8" s="56"/>
      <c r="S8" s="57"/>
      <c r="T8" s="58"/>
      <c r="U8" s="58"/>
      <c r="V8" s="59"/>
      <c r="Z8" s="52"/>
      <c r="AA8" s="60"/>
      <c r="AB8" s="50"/>
      <c r="AC8" s="52"/>
      <c r="AD8" s="52"/>
      <c r="AE8" s="52"/>
      <c r="AF8" s="61"/>
      <c r="AG8" s="62"/>
      <c r="AH8" s="62"/>
      <c r="AI8" s="62"/>
      <c r="AJ8" s="63"/>
      <c r="AK8" s="51"/>
      <c r="AL8" s="60"/>
      <c r="AM8" s="60"/>
      <c r="AN8" s="50"/>
      <c r="AO8" s="53"/>
      <c r="AP8" s="53"/>
      <c r="AQ8" s="53"/>
      <c r="AR8" s="64"/>
      <c r="AS8" s="64"/>
      <c r="AT8" s="35"/>
      <c r="AU8" s="53"/>
      <c r="AV8" s="53"/>
      <c r="AW8" s="55"/>
      <c r="AX8" s="35"/>
      <c r="AY8" s="35" t="s">
        <v>121</v>
      </c>
      <c r="AZ8" s="35"/>
      <c r="BA8" s="35"/>
      <c r="BB8" s="974">
        <f>DAY(EOMONTH(DATE(AC2,AG2,1),0))</f>
        <v>30</v>
      </c>
      <c r="BC8" s="975"/>
      <c r="BD8" s="35" t="s">
        <v>122</v>
      </c>
      <c r="BE8" s="35"/>
      <c r="BF8" s="35"/>
      <c r="BJ8" s="39"/>
      <c r="BK8" s="39"/>
      <c r="BL8" s="39"/>
    </row>
    <row r="9" spans="2:64" s="42" customFormat="1" ht="6" customHeight="1" x14ac:dyDescent="0.15">
      <c r="B9" s="65"/>
      <c r="C9" s="65"/>
      <c r="D9" s="65"/>
      <c r="E9" s="65"/>
      <c r="F9" s="65"/>
      <c r="G9" s="55"/>
      <c r="H9" s="56"/>
      <c r="I9" s="53"/>
      <c r="J9" s="53"/>
      <c r="K9" s="65"/>
      <c r="L9" s="55"/>
      <c r="M9" s="56"/>
      <c r="N9" s="53"/>
      <c r="O9" s="53"/>
      <c r="P9" s="55"/>
      <c r="Q9" s="53"/>
      <c r="R9" s="65"/>
      <c r="S9" s="53"/>
      <c r="T9" s="53"/>
      <c r="U9" s="53"/>
      <c r="V9" s="53"/>
      <c r="Z9" s="49"/>
      <c r="AA9" s="63"/>
      <c r="AB9" s="63"/>
      <c r="AC9" s="49"/>
      <c r="AD9" s="49"/>
      <c r="AE9" s="49"/>
      <c r="AF9" s="66"/>
      <c r="AG9" s="52"/>
      <c r="AH9" s="63"/>
      <c r="AI9" s="49"/>
      <c r="AJ9" s="62"/>
      <c r="AK9" s="63"/>
      <c r="AL9" s="63"/>
      <c r="AM9" s="63"/>
      <c r="AN9" s="63"/>
      <c r="AO9" s="49"/>
      <c r="AP9" s="35"/>
      <c r="AQ9" s="67"/>
      <c r="AR9" s="67"/>
      <c r="AS9" s="67"/>
      <c r="AT9" s="35"/>
      <c r="AU9" s="35"/>
      <c r="AV9" s="35"/>
      <c r="AW9" s="35"/>
      <c r="AX9" s="35"/>
      <c r="AY9" s="35"/>
      <c r="AZ9" s="35"/>
      <c r="BA9" s="35"/>
      <c r="BB9" s="35"/>
      <c r="BC9" s="35"/>
      <c r="BD9" s="35"/>
      <c r="BE9" s="35"/>
      <c r="BF9" s="35"/>
      <c r="BJ9" s="39"/>
      <c r="BK9" s="39"/>
      <c r="BL9" s="39"/>
    </row>
    <row r="10" spans="2:64" s="42" customFormat="1" ht="18.75" x14ac:dyDescent="0.2">
      <c r="B10" s="55"/>
      <c r="C10" s="55"/>
      <c r="D10" s="55"/>
      <c r="E10" s="55"/>
      <c r="F10" s="55"/>
      <c r="G10" s="56"/>
      <c r="H10" s="56"/>
      <c r="I10" s="56"/>
      <c r="J10" s="55"/>
      <c r="K10" s="55"/>
      <c r="L10" s="56"/>
      <c r="M10" s="56"/>
      <c r="N10" s="56"/>
      <c r="O10" s="55"/>
      <c r="P10" s="56"/>
      <c r="Q10" s="56"/>
      <c r="R10" s="56"/>
      <c r="S10" s="57"/>
      <c r="T10" s="58"/>
      <c r="U10" s="58"/>
      <c r="V10" s="59"/>
      <c r="Z10" s="52"/>
      <c r="AA10" s="60"/>
      <c r="AB10" s="50"/>
      <c r="AC10" s="52"/>
      <c r="AD10" s="52"/>
      <c r="AE10" s="52"/>
      <c r="AF10" s="66"/>
      <c r="AG10" s="62"/>
      <c r="AH10" s="62"/>
      <c r="AI10" s="62"/>
      <c r="AJ10" s="63"/>
      <c r="AK10" s="51"/>
      <c r="AL10" s="60"/>
      <c r="AM10" s="35"/>
      <c r="AN10" s="35"/>
      <c r="AO10" s="68"/>
      <c r="AP10" s="68"/>
      <c r="AQ10" s="68"/>
      <c r="AR10" s="54"/>
      <c r="AS10" s="67"/>
      <c r="AT10" s="67"/>
      <c r="AU10" s="67"/>
      <c r="AV10" s="63"/>
      <c r="AW10" s="63"/>
      <c r="AX10" s="69"/>
      <c r="AY10" s="69"/>
      <c r="AZ10" s="48" t="s">
        <v>123</v>
      </c>
      <c r="BA10" s="63"/>
      <c r="BB10" s="795">
        <v>1</v>
      </c>
      <c r="BC10" s="797"/>
      <c r="BD10" s="796"/>
      <c r="BE10" s="70" t="s">
        <v>124</v>
      </c>
      <c r="BF10" s="35"/>
      <c r="BJ10" s="39"/>
      <c r="BK10" s="39"/>
      <c r="BL10" s="39"/>
    </row>
    <row r="11" spans="2:64" s="42" customFormat="1" ht="6" customHeight="1" x14ac:dyDescent="0.2">
      <c r="B11" s="65"/>
      <c r="C11" s="65"/>
      <c r="D11" s="65"/>
      <c r="E11" s="65"/>
      <c r="F11" s="71"/>
      <c r="G11" s="65"/>
      <c r="H11" s="65"/>
      <c r="I11" s="65"/>
      <c r="J11" s="65"/>
      <c r="K11" s="55"/>
      <c r="L11" s="56"/>
      <c r="M11" s="53"/>
      <c r="N11" s="53"/>
      <c r="O11" s="55"/>
      <c r="P11" s="53"/>
      <c r="Q11" s="65"/>
      <c r="R11" s="53"/>
      <c r="S11" s="53"/>
      <c r="T11" s="53"/>
      <c r="U11" s="53"/>
      <c r="V11" s="71"/>
      <c r="Z11" s="49"/>
      <c r="AA11" s="63"/>
      <c r="AB11" s="63"/>
      <c r="AC11" s="49"/>
      <c r="AD11" s="49"/>
      <c r="AE11" s="49"/>
      <c r="AF11" s="66"/>
      <c r="AG11" s="52"/>
      <c r="AH11" s="62"/>
      <c r="AI11" s="63"/>
      <c r="AJ11" s="62"/>
      <c r="AK11" s="63"/>
      <c r="AL11" s="63"/>
      <c r="AM11" s="63"/>
      <c r="AN11" s="63"/>
      <c r="AO11" s="65"/>
      <c r="AP11" s="65"/>
      <c r="AQ11" s="55"/>
      <c r="AR11" s="72"/>
      <c r="AS11" s="67"/>
      <c r="AT11" s="67"/>
      <c r="AU11" s="67"/>
      <c r="AV11" s="63"/>
      <c r="AW11" s="63"/>
      <c r="AX11" s="69"/>
      <c r="AY11" s="69"/>
      <c r="AZ11" s="63"/>
      <c r="BA11" s="63"/>
      <c r="BB11" s="52"/>
      <c r="BC11" s="52"/>
      <c r="BD11" s="52"/>
      <c r="BE11" s="70"/>
      <c r="BF11" s="35"/>
      <c r="BJ11" s="39"/>
      <c r="BK11" s="39"/>
      <c r="BL11" s="39"/>
    </row>
    <row r="12" spans="2:64" s="42" customFormat="1" ht="20.25" customHeight="1" x14ac:dyDescent="0.2">
      <c r="B12" s="73"/>
      <c r="C12" s="73"/>
      <c r="D12" s="73"/>
      <c r="E12" s="73"/>
      <c r="F12" s="73"/>
      <c r="G12" s="73"/>
      <c r="H12" s="73"/>
      <c r="I12" s="73"/>
      <c r="J12" s="73"/>
      <c r="K12" s="73"/>
      <c r="L12" s="73"/>
      <c r="M12" s="73"/>
      <c r="N12" s="73"/>
      <c r="O12" s="73"/>
      <c r="P12" s="73"/>
      <c r="Q12" s="73"/>
      <c r="R12" s="73"/>
      <c r="S12" s="73"/>
      <c r="T12" s="73"/>
      <c r="U12" s="73"/>
      <c r="V12" s="73"/>
      <c r="Z12" s="55"/>
      <c r="AA12" s="74"/>
      <c r="AB12" s="74"/>
      <c r="AC12" s="55"/>
      <c r="AD12" s="52"/>
      <c r="AE12" s="52"/>
      <c r="AF12" s="61"/>
      <c r="AG12" s="50"/>
      <c r="AH12" s="62"/>
      <c r="AI12" s="63"/>
      <c r="AJ12" s="62"/>
      <c r="AK12" s="63"/>
      <c r="AL12" s="63"/>
      <c r="AM12" s="63"/>
      <c r="AN12" s="63"/>
      <c r="AO12" s="798"/>
      <c r="AP12" s="798"/>
      <c r="AQ12" s="798"/>
      <c r="AR12" s="54"/>
      <c r="AS12" s="67"/>
      <c r="AT12" s="67"/>
      <c r="AU12" s="67"/>
      <c r="AV12" s="63"/>
      <c r="AW12" s="63"/>
      <c r="AX12" s="69"/>
      <c r="AY12" s="69"/>
      <c r="AZ12" s="63"/>
      <c r="BA12" s="63"/>
      <c r="BB12" s="795">
        <v>1</v>
      </c>
      <c r="BC12" s="797"/>
      <c r="BD12" s="796"/>
      <c r="BE12" s="75" t="s">
        <v>125</v>
      </c>
      <c r="BF12" s="35"/>
      <c r="BJ12" s="39"/>
      <c r="BK12" s="39"/>
      <c r="BL12" s="39"/>
    </row>
    <row r="13" spans="2:64" s="42" customFormat="1" ht="6.75" customHeight="1" x14ac:dyDescent="0.2">
      <c r="B13" s="73"/>
      <c r="C13" s="73"/>
      <c r="D13" s="73"/>
      <c r="E13" s="73"/>
      <c r="F13" s="73"/>
      <c r="G13" s="73"/>
      <c r="H13" s="73"/>
      <c r="I13" s="73"/>
      <c r="J13" s="73"/>
      <c r="K13" s="73"/>
      <c r="L13" s="73"/>
      <c r="M13" s="73"/>
      <c r="N13" s="73"/>
      <c r="O13" s="73"/>
      <c r="P13" s="73"/>
      <c r="Q13" s="73"/>
      <c r="R13" s="73"/>
      <c r="S13" s="73"/>
      <c r="T13" s="73"/>
      <c r="U13" s="73"/>
      <c r="V13" s="73"/>
      <c r="Z13" s="56"/>
      <c r="AA13" s="76"/>
      <c r="AB13" s="76"/>
      <c r="AC13" s="56"/>
      <c r="AD13" s="62"/>
      <c r="AE13" s="62"/>
      <c r="AF13" s="66"/>
      <c r="AG13" s="35"/>
      <c r="AH13" s="35"/>
      <c r="AI13" s="35"/>
      <c r="AJ13" s="35"/>
      <c r="AK13" s="35"/>
      <c r="AL13" s="35"/>
      <c r="AM13" s="35"/>
      <c r="AN13" s="35"/>
      <c r="AO13" s="65"/>
      <c r="AP13" s="65"/>
      <c r="AQ13" s="65"/>
      <c r="AR13" s="35"/>
      <c r="AS13" s="67"/>
      <c r="AT13" s="67"/>
      <c r="AU13" s="67"/>
      <c r="AV13" s="63"/>
      <c r="AW13" s="63"/>
      <c r="AX13" s="69"/>
      <c r="AY13" s="69"/>
      <c r="AZ13" s="63"/>
      <c r="BA13" s="63"/>
      <c r="BB13" s="52"/>
      <c r="BC13" s="52"/>
      <c r="BD13" s="52"/>
      <c r="BE13" s="70"/>
      <c r="BF13" s="35"/>
      <c r="BJ13" s="39"/>
      <c r="BK13" s="39"/>
      <c r="BL13" s="39"/>
    </row>
    <row r="14" spans="2:64" s="42" customFormat="1" ht="18.75" x14ac:dyDescent="0.15">
      <c r="B14" s="73"/>
      <c r="C14" s="73"/>
      <c r="D14" s="73"/>
      <c r="E14" s="73"/>
      <c r="F14" s="73"/>
      <c r="G14" s="73"/>
      <c r="H14" s="73"/>
      <c r="I14" s="73"/>
      <c r="J14" s="73"/>
      <c r="K14" s="73"/>
      <c r="L14" s="73"/>
      <c r="M14" s="73"/>
      <c r="N14" s="73"/>
      <c r="O14" s="73"/>
      <c r="P14" s="73"/>
      <c r="Q14" s="73"/>
      <c r="R14" s="73"/>
      <c r="S14" s="73"/>
      <c r="T14" s="73"/>
      <c r="U14" s="73"/>
      <c r="V14" s="73"/>
      <c r="Z14" s="55"/>
      <c r="AA14" s="74"/>
      <c r="AB14" s="74"/>
      <c r="AC14" s="55"/>
      <c r="AD14" s="52"/>
      <c r="AE14" s="52"/>
      <c r="AF14" s="66"/>
      <c r="AG14" s="35"/>
      <c r="AH14" s="35"/>
      <c r="AI14" s="35"/>
      <c r="AJ14" s="35"/>
      <c r="AK14" s="35"/>
      <c r="AL14" s="35"/>
      <c r="AM14" s="35"/>
      <c r="AN14" s="35"/>
      <c r="AO14" s="53"/>
      <c r="AP14" s="53"/>
      <c r="AQ14" s="53"/>
      <c r="AR14" s="35"/>
      <c r="AS14" s="67"/>
      <c r="AT14" s="48" t="s">
        <v>126</v>
      </c>
      <c r="AU14" s="754">
        <v>0.39583333333333331</v>
      </c>
      <c r="AV14" s="755"/>
      <c r="AW14" s="756"/>
      <c r="AX14" s="52" t="s">
        <v>127</v>
      </c>
      <c r="AY14" s="754">
        <v>0.6875</v>
      </c>
      <c r="AZ14" s="755"/>
      <c r="BA14" s="756"/>
      <c r="BB14" s="51" t="s">
        <v>128</v>
      </c>
      <c r="BC14" s="942">
        <f>(AY14-AU14)*24</f>
        <v>7</v>
      </c>
      <c r="BD14" s="943"/>
      <c r="BE14" s="50" t="s">
        <v>129</v>
      </c>
      <c r="BF14" s="52"/>
      <c r="BJ14" s="39"/>
      <c r="BK14" s="39"/>
      <c r="BL14" s="39"/>
    </row>
    <row r="15" spans="2:64" s="42" customFormat="1" ht="6.75" customHeight="1" x14ac:dyDescent="0.15">
      <c r="C15" s="64"/>
      <c r="D15" s="64"/>
      <c r="E15" s="64"/>
      <c r="F15" s="64"/>
      <c r="G15" s="49"/>
      <c r="H15" s="49"/>
      <c r="I15" s="51"/>
      <c r="J15" s="52"/>
      <c r="K15" s="62"/>
      <c r="L15" s="63"/>
      <c r="M15" s="63"/>
      <c r="N15" s="52"/>
      <c r="O15" s="63"/>
      <c r="P15" s="49"/>
      <c r="Q15" s="62"/>
      <c r="R15" s="63"/>
      <c r="S15" s="63"/>
      <c r="T15" s="63"/>
      <c r="U15" s="63"/>
      <c r="V15" s="49"/>
      <c r="W15" s="51"/>
      <c r="X15" s="77"/>
      <c r="Y15" s="77"/>
      <c r="Z15" s="50"/>
      <c r="AA15" s="52"/>
      <c r="AB15" s="51"/>
      <c r="AC15" s="52"/>
      <c r="AD15" s="62"/>
      <c r="AE15" s="63"/>
      <c r="AF15" s="66"/>
      <c r="AG15" s="61"/>
      <c r="AH15" s="78"/>
      <c r="AI15" s="66"/>
      <c r="AJ15" s="78"/>
      <c r="AK15" s="66"/>
      <c r="AL15" s="66"/>
      <c r="AM15" s="66"/>
      <c r="AN15" s="66"/>
      <c r="AO15" s="79"/>
      <c r="AQ15" s="47"/>
      <c r="AR15" s="47"/>
      <c r="AS15" s="47"/>
      <c r="AT15" s="47"/>
      <c r="AU15" s="47"/>
      <c r="AV15" s="66"/>
      <c r="AW15" s="66"/>
      <c r="AX15" s="80"/>
      <c r="AY15" s="80"/>
      <c r="AZ15" s="66"/>
      <c r="BA15" s="66"/>
      <c r="BB15" s="61"/>
      <c r="BC15" s="61"/>
      <c r="BD15" s="61"/>
      <c r="BE15" s="81"/>
      <c r="BJ15" s="39"/>
      <c r="BK15" s="39"/>
      <c r="BL15" s="39"/>
    </row>
    <row r="16" spans="2:64" ht="8.4499999999999993" customHeight="1" thickBot="1" x14ac:dyDescent="0.2">
      <c r="C16" s="83"/>
      <c r="D16" s="83"/>
      <c r="E16" s="83"/>
      <c r="F16" s="83"/>
      <c r="G16" s="83"/>
      <c r="X16" s="83"/>
      <c r="AN16" s="83"/>
      <c r="BE16" s="84"/>
      <c r="BF16" s="84"/>
      <c r="BG16" s="84"/>
    </row>
    <row r="17" spans="2:58" ht="20.25" customHeight="1" x14ac:dyDescent="0.15">
      <c r="B17" s="944" t="s">
        <v>130</v>
      </c>
      <c r="C17" s="947" t="s">
        <v>131</v>
      </c>
      <c r="D17" s="948"/>
      <c r="E17" s="949"/>
      <c r="F17" s="85"/>
      <c r="G17" s="956" t="s">
        <v>132</v>
      </c>
      <c r="H17" s="959" t="s">
        <v>133</v>
      </c>
      <c r="I17" s="948"/>
      <c r="J17" s="948"/>
      <c r="K17" s="949"/>
      <c r="L17" s="959" t="s">
        <v>134</v>
      </c>
      <c r="M17" s="948"/>
      <c r="N17" s="948"/>
      <c r="O17" s="962"/>
      <c r="P17" s="965"/>
      <c r="Q17" s="966"/>
      <c r="R17" s="967"/>
      <c r="S17" s="789" t="s">
        <v>135</v>
      </c>
      <c r="T17" s="790"/>
      <c r="U17" s="790"/>
      <c r="V17" s="790"/>
      <c r="W17" s="790"/>
      <c r="X17" s="790"/>
      <c r="Y17" s="790"/>
      <c r="Z17" s="790"/>
      <c r="AA17" s="790"/>
      <c r="AB17" s="790"/>
      <c r="AC17" s="790"/>
      <c r="AD17" s="790"/>
      <c r="AE17" s="790"/>
      <c r="AF17" s="790"/>
      <c r="AG17" s="790"/>
      <c r="AH17" s="790"/>
      <c r="AI17" s="790"/>
      <c r="AJ17" s="790"/>
      <c r="AK17" s="790"/>
      <c r="AL17" s="790"/>
      <c r="AM17" s="790"/>
      <c r="AN17" s="790"/>
      <c r="AO17" s="790"/>
      <c r="AP17" s="790"/>
      <c r="AQ17" s="790"/>
      <c r="AR17" s="790"/>
      <c r="AS17" s="790"/>
      <c r="AT17" s="790"/>
      <c r="AU17" s="790"/>
      <c r="AV17" s="790"/>
      <c r="AW17" s="791"/>
      <c r="AX17" s="917" t="str">
        <f>IF(BB3="４週","(11) 1～4週目の勤務時間数合計","(11) 1か月の勤務時間数   合計")</f>
        <v>(11) 1～4週目の勤務時間数合計</v>
      </c>
      <c r="AY17" s="918"/>
      <c r="AZ17" s="923" t="s">
        <v>136</v>
      </c>
      <c r="BA17" s="924"/>
      <c r="BB17" s="929" t="s">
        <v>137</v>
      </c>
      <c r="BC17" s="930"/>
      <c r="BD17" s="930"/>
      <c r="BE17" s="930"/>
      <c r="BF17" s="931"/>
    </row>
    <row r="18" spans="2:58" ht="20.25" customHeight="1" x14ac:dyDescent="0.15">
      <c r="B18" s="945"/>
      <c r="C18" s="950"/>
      <c r="D18" s="951"/>
      <c r="E18" s="952"/>
      <c r="F18" s="86"/>
      <c r="G18" s="957"/>
      <c r="H18" s="960"/>
      <c r="I18" s="951"/>
      <c r="J18" s="951"/>
      <c r="K18" s="952"/>
      <c r="L18" s="960"/>
      <c r="M18" s="951"/>
      <c r="N18" s="951"/>
      <c r="O18" s="963"/>
      <c r="P18" s="968"/>
      <c r="Q18" s="969"/>
      <c r="R18" s="970"/>
      <c r="S18" s="932" t="s">
        <v>138</v>
      </c>
      <c r="T18" s="933"/>
      <c r="U18" s="933"/>
      <c r="V18" s="933"/>
      <c r="W18" s="933"/>
      <c r="X18" s="933"/>
      <c r="Y18" s="934"/>
      <c r="Z18" s="932" t="s">
        <v>139</v>
      </c>
      <c r="AA18" s="933"/>
      <c r="AB18" s="933"/>
      <c r="AC18" s="933"/>
      <c r="AD18" s="933"/>
      <c r="AE18" s="933"/>
      <c r="AF18" s="934"/>
      <c r="AG18" s="932" t="s">
        <v>140</v>
      </c>
      <c r="AH18" s="933"/>
      <c r="AI18" s="933"/>
      <c r="AJ18" s="933"/>
      <c r="AK18" s="933"/>
      <c r="AL18" s="933"/>
      <c r="AM18" s="934"/>
      <c r="AN18" s="932" t="s">
        <v>141</v>
      </c>
      <c r="AO18" s="933"/>
      <c r="AP18" s="933"/>
      <c r="AQ18" s="933"/>
      <c r="AR18" s="933"/>
      <c r="AS18" s="933"/>
      <c r="AT18" s="934"/>
      <c r="AU18" s="935" t="s">
        <v>142</v>
      </c>
      <c r="AV18" s="936"/>
      <c r="AW18" s="937"/>
      <c r="AX18" s="919"/>
      <c r="AY18" s="920"/>
      <c r="AZ18" s="925"/>
      <c r="BA18" s="926"/>
      <c r="BB18" s="881"/>
      <c r="BC18" s="882"/>
      <c r="BD18" s="882"/>
      <c r="BE18" s="882"/>
      <c r="BF18" s="883"/>
    </row>
    <row r="19" spans="2:58" ht="20.25" customHeight="1" x14ac:dyDescent="0.15">
      <c r="B19" s="945"/>
      <c r="C19" s="950"/>
      <c r="D19" s="951"/>
      <c r="E19" s="952"/>
      <c r="F19" s="86"/>
      <c r="G19" s="957"/>
      <c r="H19" s="960"/>
      <c r="I19" s="951"/>
      <c r="J19" s="951"/>
      <c r="K19" s="952"/>
      <c r="L19" s="960"/>
      <c r="M19" s="951"/>
      <c r="N19" s="951"/>
      <c r="O19" s="963"/>
      <c r="P19" s="968"/>
      <c r="Q19" s="969"/>
      <c r="R19" s="970"/>
      <c r="S19" s="87">
        <v>1</v>
      </c>
      <c r="T19" s="88">
        <v>2</v>
      </c>
      <c r="U19" s="88">
        <v>3</v>
      </c>
      <c r="V19" s="88">
        <v>4</v>
      </c>
      <c r="W19" s="88">
        <v>5</v>
      </c>
      <c r="X19" s="88">
        <v>6</v>
      </c>
      <c r="Y19" s="89">
        <v>7</v>
      </c>
      <c r="Z19" s="87">
        <v>8</v>
      </c>
      <c r="AA19" s="88">
        <v>9</v>
      </c>
      <c r="AB19" s="88">
        <v>10</v>
      </c>
      <c r="AC19" s="88">
        <v>11</v>
      </c>
      <c r="AD19" s="88">
        <v>12</v>
      </c>
      <c r="AE19" s="88">
        <v>13</v>
      </c>
      <c r="AF19" s="89">
        <v>14</v>
      </c>
      <c r="AG19" s="90">
        <v>15</v>
      </c>
      <c r="AH19" s="88">
        <v>16</v>
      </c>
      <c r="AI19" s="88">
        <v>17</v>
      </c>
      <c r="AJ19" s="88">
        <v>18</v>
      </c>
      <c r="AK19" s="88">
        <v>19</v>
      </c>
      <c r="AL19" s="88">
        <v>20</v>
      </c>
      <c r="AM19" s="89">
        <v>21</v>
      </c>
      <c r="AN19" s="87">
        <v>22</v>
      </c>
      <c r="AO19" s="88">
        <v>23</v>
      </c>
      <c r="AP19" s="88">
        <v>24</v>
      </c>
      <c r="AQ19" s="88">
        <v>25</v>
      </c>
      <c r="AR19" s="88">
        <v>26</v>
      </c>
      <c r="AS19" s="88">
        <v>27</v>
      </c>
      <c r="AT19" s="89">
        <v>28</v>
      </c>
      <c r="AU19" s="91" t="str">
        <f>IF($BB$3="暦月",IF(DAY(DATE($AC$2,$AG$2,29))=29,29,""),"")</f>
        <v/>
      </c>
      <c r="AV19" s="92" t="str">
        <f>IF($BB$3="暦月",IF(DAY(DATE($AC$2,$AG$2,30))=30,30,""),"")</f>
        <v/>
      </c>
      <c r="AW19" s="93" t="str">
        <f>IF($BB$3="暦月",IF(DAY(DATE($AC$2,$AG$2,31))=31,31,""),"")</f>
        <v/>
      </c>
      <c r="AX19" s="919"/>
      <c r="AY19" s="920"/>
      <c r="AZ19" s="925"/>
      <c r="BA19" s="926"/>
      <c r="BB19" s="881"/>
      <c r="BC19" s="882"/>
      <c r="BD19" s="882"/>
      <c r="BE19" s="882"/>
      <c r="BF19" s="883"/>
    </row>
    <row r="20" spans="2:58" ht="20.25" hidden="1" customHeight="1" x14ac:dyDescent="0.15">
      <c r="B20" s="945"/>
      <c r="C20" s="950"/>
      <c r="D20" s="951"/>
      <c r="E20" s="952"/>
      <c r="F20" s="86"/>
      <c r="G20" s="957"/>
      <c r="H20" s="960"/>
      <c r="I20" s="951"/>
      <c r="J20" s="951"/>
      <c r="K20" s="952"/>
      <c r="L20" s="960"/>
      <c r="M20" s="951"/>
      <c r="N20" s="951"/>
      <c r="O20" s="963"/>
      <c r="P20" s="968"/>
      <c r="Q20" s="969"/>
      <c r="R20" s="970"/>
      <c r="S20" s="87">
        <f>WEEKDAY(DATE($AC$2,$AG$2,1))</f>
        <v>6</v>
      </c>
      <c r="T20" s="88">
        <f>WEEKDAY(DATE($AC$2,$AG$2,2))</f>
        <v>7</v>
      </c>
      <c r="U20" s="88">
        <f>WEEKDAY(DATE($AC$2,$AG$2,3))</f>
        <v>1</v>
      </c>
      <c r="V20" s="88">
        <f>WEEKDAY(DATE($AC$2,$AG$2,4))</f>
        <v>2</v>
      </c>
      <c r="W20" s="88">
        <f>WEEKDAY(DATE($AC$2,$AG$2,5))</f>
        <v>3</v>
      </c>
      <c r="X20" s="88">
        <f>WEEKDAY(DATE($AC$2,$AG$2,6))</f>
        <v>4</v>
      </c>
      <c r="Y20" s="89">
        <f>WEEKDAY(DATE($AC$2,$AG$2,7))</f>
        <v>5</v>
      </c>
      <c r="Z20" s="87">
        <f>WEEKDAY(DATE($AC$2,$AG$2,8))</f>
        <v>6</v>
      </c>
      <c r="AA20" s="88">
        <f>WEEKDAY(DATE($AC$2,$AG$2,9))</f>
        <v>7</v>
      </c>
      <c r="AB20" s="88">
        <f>WEEKDAY(DATE($AC$2,$AG$2,10))</f>
        <v>1</v>
      </c>
      <c r="AC20" s="88">
        <f>WEEKDAY(DATE($AC$2,$AG$2,11))</f>
        <v>2</v>
      </c>
      <c r="AD20" s="88">
        <f>WEEKDAY(DATE($AC$2,$AG$2,12))</f>
        <v>3</v>
      </c>
      <c r="AE20" s="88">
        <f>WEEKDAY(DATE($AC$2,$AG$2,13))</f>
        <v>4</v>
      </c>
      <c r="AF20" s="89">
        <f>WEEKDAY(DATE($AC$2,$AG$2,14))</f>
        <v>5</v>
      </c>
      <c r="AG20" s="87">
        <f>WEEKDAY(DATE($AC$2,$AG$2,15))</f>
        <v>6</v>
      </c>
      <c r="AH20" s="88">
        <f>WEEKDAY(DATE($AC$2,$AG$2,16))</f>
        <v>7</v>
      </c>
      <c r="AI20" s="88">
        <f>WEEKDAY(DATE($AC$2,$AG$2,17))</f>
        <v>1</v>
      </c>
      <c r="AJ20" s="88">
        <f>WEEKDAY(DATE($AC$2,$AG$2,18))</f>
        <v>2</v>
      </c>
      <c r="AK20" s="88">
        <f>WEEKDAY(DATE($AC$2,$AG$2,19))</f>
        <v>3</v>
      </c>
      <c r="AL20" s="88">
        <f>WEEKDAY(DATE($AC$2,$AG$2,20))</f>
        <v>4</v>
      </c>
      <c r="AM20" s="89">
        <f>WEEKDAY(DATE($AC$2,$AG$2,21))</f>
        <v>5</v>
      </c>
      <c r="AN20" s="87">
        <f>WEEKDAY(DATE($AC$2,$AG$2,22))</f>
        <v>6</v>
      </c>
      <c r="AO20" s="88">
        <f>WEEKDAY(DATE($AC$2,$AG$2,23))</f>
        <v>7</v>
      </c>
      <c r="AP20" s="88">
        <f>WEEKDAY(DATE($AC$2,$AG$2,24))</f>
        <v>1</v>
      </c>
      <c r="AQ20" s="88">
        <f>WEEKDAY(DATE($AC$2,$AG$2,25))</f>
        <v>2</v>
      </c>
      <c r="AR20" s="88">
        <f>WEEKDAY(DATE($AC$2,$AG$2,26))</f>
        <v>3</v>
      </c>
      <c r="AS20" s="88">
        <f>WEEKDAY(DATE($AC$2,$AG$2,27))</f>
        <v>4</v>
      </c>
      <c r="AT20" s="89">
        <f>WEEKDAY(DATE($AC$2,$AG$2,28))</f>
        <v>5</v>
      </c>
      <c r="AU20" s="87">
        <f>IF(AU19=29,WEEKDAY(DATE($AC$2,$AG$2,29)),0)</f>
        <v>0</v>
      </c>
      <c r="AV20" s="88">
        <f>IF(AV19=30,WEEKDAY(DATE($AC$2,$AG$2,30)),0)</f>
        <v>0</v>
      </c>
      <c r="AW20" s="89">
        <f>IF(AW19=31,WEEKDAY(DATE($AC$2,$AG$2,31)),0)</f>
        <v>0</v>
      </c>
      <c r="AX20" s="919"/>
      <c r="AY20" s="920"/>
      <c r="AZ20" s="925"/>
      <c r="BA20" s="926"/>
      <c r="BB20" s="881"/>
      <c r="BC20" s="882"/>
      <c r="BD20" s="882"/>
      <c r="BE20" s="882"/>
      <c r="BF20" s="883"/>
    </row>
    <row r="21" spans="2:58" ht="22.5" customHeight="1" thickBot="1" x14ac:dyDescent="0.2">
      <c r="B21" s="946"/>
      <c r="C21" s="953"/>
      <c r="D21" s="954"/>
      <c r="E21" s="955"/>
      <c r="F21" s="94"/>
      <c r="G21" s="958"/>
      <c r="H21" s="961"/>
      <c r="I21" s="954"/>
      <c r="J21" s="954"/>
      <c r="K21" s="955"/>
      <c r="L21" s="961"/>
      <c r="M21" s="954"/>
      <c r="N21" s="954"/>
      <c r="O21" s="964"/>
      <c r="P21" s="971"/>
      <c r="Q21" s="972"/>
      <c r="R21" s="973"/>
      <c r="S21" s="95" t="str">
        <f>IF(S20=1,"日",IF(S20=2,"月",IF(S20=3,"火",IF(S20=4,"水",IF(S20=5,"木",IF(S20=6,"金","土"))))))</f>
        <v>金</v>
      </c>
      <c r="T21" s="96" t="str">
        <f t="shared" ref="T21:AT21" si="0">IF(T20=1,"日",IF(T20=2,"月",IF(T20=3,"火",IF(T20=4,"水",IF(T20=5,"木",IF(T20=6,"金","土"))))))</f>
        <v>土</v>
      </c>
      <c r="U21" s="96" t="str">
        <f t="shared" si="0"/>
        <v>日</v>
      </c>
      <c r="V21" s="96" t="str">
        <f t="shared" si="0"/>
        <v>月</v>
      </c>
      <c r="W21" s="96" t="str">
        <f t="shared" si="0"/>
        <v>火</v>
      </c>
      <c r="X21" s="96" t="str">
        <f t="shared" si="0"/>
        <v>水</v>
      </c>
      <c r="Y21" s="97" t="str">
        <f t="shared" si="0"/>
        <v>木</v>
      </c>
      <c r="Z21" s="95" t="str">
        <f>IF(Z20=1,"日",IF(Z20=2,"月",IF(Z20=3,"火",IF(Z20=4,"水",IF(Z20=5,"木",IF(Z20=6,"金","土"))))))</f>
        <v>金</v>
      </c>
      <c r="AA21" s="96" t="str">
        <f t="shared" si="0"/>
        <v>土</v>
      </c>
      <c r="AB21" s="96" t="str">
        <f t="shared" si="0"/>
        <v>日</v>
      </c>
      <c r="AC21" s="96" t="str">
        <f t="shared" si="0"/>
        <v>月</v>
      </c>
      <c r="AD21" s="96" t="str">
        <f t="shared" si="0"/>
        <v>火</v>
      </c>
      <c r="AE21" s="96" t="str">
        <f t="shared" si="0"/>
        <v>水</v>
      </c>
      <c r="AF21" s="97" t="str">
        <f t="shared" si="0"/>
        <v>木</v>
      </c>
      <c r="AG21" s="95" t="str">
        <f>IF(AG20=1,"日",IF(AG20=2,"月",IF(AG20=3,"火",IF(AG20=4,"水",IF(AG20=5,"木",IF(AG20=6,"金","土"))))))</f>
        <v>金</v>
      </c>
      <c r="AH21" s="96" t="str">
        <f t="shared" si="0"/>
        <v>土</v>
      </c>
      <c r="AI21" s="96" t="str">
        <f t="shared" si="0"/>
        <v>日</v>
      </c>
      <c r="AJ21" s="96" t="str">
        <f t="shared" si="0"/>
        <v>月</v>
      </c>
      <c r="AK21" s="96" t="str">
        <f t="shared" si="0"/>
        <v>火</v>
      </c>
      <c r="AL21" s="96" t="str">
        <f t="shared" si="0"/>
        <v>水</v>
      </c>
      <c r="AM21" s="97" t="str">
        <f t="shared" si="0"/>
        <v>木</v>
      </c>
      <c r="AN21" s="95" t="str">
        <f>IF(AN20=1,"日",IF(AN20=2,"月",IF(AN20=3,"火",IF(AN20=4,"水",IF(AN20=5,"木",IF(AN20=6,"金","土"))))))</f>
        <v>金</v>
      </c>
      <c r="AO21" s="96" t="str">
        <f t="shared" si="0"/>
        <v>土</v>
      </c>
      <c r="AP21" s="96" t="str">
        <f t="shared" si="0"/>
        <v>日</v>
      </c>
      <c r="AQ21" s="96" t="str">
        <f t="shared" si="0"/>
        <v>月</v>
      </c>
      <c r="AR21" s="96" t="str">
        <f t="shared" si="0"/>
        <v>火</v>
      </c>
      <c r="AS21" s="96" t="str">
        <f t="shared" si="0"/>
        <v>水</v>
      </c>
      <c r="AT21" s="97" t="str">
        <f t="shared" si="0"/>
        <v>木</v>
      </c>
      <c r="AU21" s="96" t="str">
        <f>IF(AU20=1,"日",IF(AU20=2,"月",IF(AU20=3,"火",IF(AU20=4,"水",IF(AU20=5,"木",IF(AU20=6,"金",IF(AU20=0,"","土")))))))</f>
        <v/>
      </c>
      <c r="AV21" s="96" t="str">
        <f>IF(AV20=1,"日",IF(AV20=2,"月",IF(AV20=3,"火",IF(AV20=4,"水",IF(AV20=5,"木",IF(AV20=6,"金",IF(AV20=0,"","土")))))))</f>
        <v/>
      </c>
      <c r="AW21" s="96" t="str">
        <f>IF(AW20=1,"日",IF(AW20=2,"月",IF(AW20=3,"火",IF(AW20=4,"水",IF(AW20=5,"木",IF(AW20=6,"金",IF(AW20=0,"","土")))))))</f>
        <v/>
      </c>
      <c r="AX21" s="921"/>
      <c r="AY21" s="922"/>
      <c r="AZ21" s="927"/>
      <c r="BA21" s="928"/>
      <c r="BB21" s="884"/>
      <c r="BC21" s="885"/>
      <c r="BD21" s="885"/>
      <c r="BE21" s="885"/>
      <c r="BF21" s="886"/>
    </row>
    <row r="22" spans="2:58" ht="20.25" customHeight="1" x14ac:dyDescent="0.15">
      <c r="B22" s="908">
        <v>1</v>
      </c>
      <c r="C22" s="713" t="s">
        <v>143</v>
      </c>
      <c r="D22" s="714"/>
      <c r="E22" s="715"/>
      <c r="F22" s="98"/>
      <c r="G22" s="716" t="s">
        <v>459</v>
      </c>
      <c r="H22" s="910" t="s">
        <v>145</v>
      </c>
      <c r="I22" s="911"/>
      <c r="J22" s="911"/>
      <c r="K22" s="912"/>
      <c r="L22" s="720" t="s">
        <v>146</v>
      </c>
      <c r="M22" s="721"/>
      <c r="N22" s="721"/>
      <c r="O22" s="722"/>
      <c r="P22" s="914" t="s">
        <v>147</v>
      </c>
      <c r="Q22" s="915"/>
      <c r="R22" s="916"/>
      <c r="S22" s="99" t="s">
        <v>148</v>
      </c>
      <c r="T22" s="100" t="s">
        <v>149</v>
      </c>
      <c r="U22" s="100"/>
      <c r="V22" s="100" t="s">
        <v>148</v>
      </c>
      <c r="W22" s="100" t="s">
        <v>148</v>
      </c>
      <c r="X22" s="100"/>
      <c r="Y22" s="101" t="s">
        <v>148</v>
      </c>
      <c r="Z22" s="99" t="s">
        <v>148</v>
      </c>
      <c r="AA22" s="100" t="s">
        <v>148</v>
      </c>
      <c r="AB22" s="100"/>
      <c r="AC22" s="100" t="s">
        <v>148</v>
      </c>
      <c r="AD22" s="100" t="s">
        <v>148</v>
      </c>
      <c r="AE22" s="100"/>
      <c r="AF22" s="101" t="s">
        <v>148</v>
      </c>
      <c r="AG22" s="99" t="s">
        <v>148</v>
      </c>
      <c r="AH22" s="100" t="s">
        <v>148</v>
      </c>
      <c r="AI22" s="100"/>
      <c r="AJ22" s="100" t="s">
        <v>148</v>
      </c>
      <c r="AK22" s="100" t="s">
        <v>148</v>
      </c>
      <c r="AL22" s="100"/>
      <c r="AM22" s="101" t="s">
        <v>148</v>
      </c>
      <c r="AN22" s="99" t="s">
        <v>148</v>
      </c>
      <c r="AO22" s="100" t="s">
        <v>148</v>
      </c>
      <c r="AP22" s="100"/>
      <c r="AQ22" s="100" t="s">
        <v>148</v>
      </c>
      <c r="AR22" s="100" t="s">
        <v>148</v>
      </c>
      <c r="AS22" s="100"/>
      <c r="AT22" s="101" t="s">
        <v>148</v>
      </c>
      <c r="AU22" s="99"/>
      <c r="AV22" s="100"/>
      <c r="AW22" s="100"/>
      <c r="AX22" s="938"/>
      <c r="AY22" s="939"/>
      <c r="AZ22" s="940"/>
      <c r="BA22" s="941"/>
      <c r="BB22" s="751"/>
      <c r="BC22" s="752"/>
      <c r="BD22" s="752"/>
      <c r="BE22" s="752"/>
      <c r="BF22" s="753"/>
    </row>
    <row r="23" spans="2:58" ht="20.25" customHeight="1" x14ac:dyDescent="0.15">
      <c r="B23" s="894"/>
      <c r="C23" s="706"/>
      <c r="D23" s="707"/>
      <c r="E23" s="708"/>
      <c r="F23" s="102"/>
      <c r="G23" s="815"/>
      <c r="H23" s="913"/>
      <c r="I23" s="692"/>
      <c r="J23" s="692"/>
      <c r="K23" s="693"/>
      <c r="L23" s="602"/>
      <c r="M23" s="603"/>
      <c r="N23" s="603"/>
      <c r="O23" s="604"/>
      <c r="P23" s="865" t="s">
        <v>150</v>
      </c>
      <c r="Q23" s="866"/>
      <c r="R23" s="867"/>
      <c r="S23" s="103">
        <f>IF(S22="","",VLOOKUP(S22,【記載例】シフト記号表!$C$6:$K$35,9,FALSE))</f>
        <v>8</v>
      </c>
      <c r="T23" s="104">
        <f>IF(T22="","",VLOOKUP(T22,【記載例】シフト記号表!$C$6:$K$35,9,FALSE))</f>
        <v>8</v>
      </c>
      <c r="U23" s="104" t="str">
        <f>IF(U22="","",VLOOKUP(U22,【記載例】シフト記号表!$C$6:$K$35,9,FALSE))</f>
        <v/>
      </c>
      <c r="V23" s="104">
        <f>IF(V22="","",VLOOKUP(V22,【記載例】シフト記号表!$C$6:$K$35,9,FALSE))</f>
        <v>8</v>
      </c>
      <c r="W23" s="104">
        <f>IF(W22="","",VLOOKUP(W22,【記載例】シフト記号表!$C$6:$K$35,9,FALSE))</f>
        <v>8</v>
      </c>
      <c r="X23" s="104" t="str">
        <f>IF(X22="","",VLOOKUP(X22,【記載例】シフト記号表!$C$6:$K$35,9,FALSE))</f>
        <v/>
      </c>
      <c r="Y23" s="105">
        <f>IF(Y22="","",VLOOKUP(Y22,【記載例】シフト記号表!$C$6:$K$35,9,FALSE))</f>
        <v>8</v>
      </c>
      <c r="Z23" s="103">
        <f>IF(Z22="","",VLOOKUP(Z22,【記載例】シフト記号表!$C$6:$K$35,9,FALSE))</f>
        <v>8</v>
      </c>
      <c r="AA23" s="104">
        <f>IF(AA22="","",VLOOKUP(AA22,【記載例】シフト記号表!$C$6:$K$35,9,FALSE))</f>
        <v>8</v>
      </c>
      <c r="AB23" s="104" t="str">
        <f>IF(AB22="","",VLOOKUP(AB22,【記載例】シフト記号表!$C$6:$K$35,9,FALSE))</f>
        <v/>
      </c>
      <c r="AC23" s="104">
        <f>IF(AC22="","",VLOOKUP(AC22,【記載例】シフト記号表!$C$6:$K$35,9,FALSE))</f>
        <v>8</v>
      </c>
      <c r="AD23" s="104">
        <f>IF(AD22="","",VLOOKUP(AD22,【記載例】シフト記号表!$C$6:$K$35,9,FALSE))</f>
        <v>8</v>
      </c>
      <c r="AE23" s="104" t="str">
        <f>IF(AE22="","",VLOOKUP(AE22,【記載例】シフト記号表!$C$6:$K$35,9,FALSE))</f>
        <v/>
      </c>
      <c r="AF23" s="105">
        <f>IF(AF22="","",VLOOKUP(AF22,【記載例】シフト記号表!$C$6:$K$35,9,FALSE))</f>
        <v>8</v>
      </c>
      <c r="AG23" s="103">
        <f>IF(AG22="","",VLOOKUP(AG22,【記載例】シフト記号表!$C$6:$K$35,9,FALSE))</f>
        <v>8</v>
      </c>
      <c r="AH23" s="104">
        <f>IF(AH22="","",VLOOKUP(AH22,【記載例】シフト記号表!$C$6:$K$35,9,FALSE))</f>
        <v>8</v>
      </c>
      <c r="AI23" s="104" t="str">
        <f>IF(AI22="","",VLOOKUP(AI22,【記載例】シフト記号表!$C$6:$K$35,9,FALSE))</f>
        <v/>
      </c>
      <c r="AJ23" s="104">
        <f>IF(AJ22="","",VLOOKUP(AJ22,【記載例】シフト記号表!$C$6:$K$35,9,FALSE))</f>
        <v>8</v>
      </c>
      <c r="AK23" s="104">
        <f>IF(AK22="","",VLOOKUP(AK22,【記載例】シフト記号表!$C$6:$K$35,9,FALSE))</f>
        <v>8</v>
      </c>
      <c r="AL23" s="104" t="str">
        <f>IF(AL22="","",VLOOKUP(AL22,【記載例】シフト記号表!$C$6:$K$35,9,FALSE))</f>
        <v/>
      </c>
      <c r="AM23" s="105">
        <f>IF(AM22="","",VLOOKUP(AM22,【記載例】シフト記号表!$C$6:$K$35,9,FALSE))</f>
        <v>8</v>
      </c>
      <c r="AN23" s="103">
        <f>IF(AN22="","",VLOOKUP(AN22,【記載例】シフト記号表!$C$6:$K$35,9,FALSE))</f>
        <v>8</v>
      </c>
      <c r="AO23" s="104">
        <f>IF(AO22="","",VLOOKUP(AO22,【記載例】シフト記号表!$C$6:$K$35,9,FALSE))</f>
        <v>8</v>
      </c>
      <c r="AP23" s="104" t="str">
        <f>IF(AP22="","",VLOOKUP(AP22,【記載例】シフト記号表!$C$6:$K$35,9,FALSE))</f>
        <v/>
      </c>
      <c r="AQ23" s="104">
        <f>IF(AQ22="","",VLOOKUP(AQ22,【記載例】シフト記号表!$C$6:$K$35,9,FALSE))</f>
        <v>8</v>
      </c>
      <c r="AR23" s="104">
        <f>IF(AR22="","",VLOOKUP(AR22,【記載例】シフト記号表!$C$6:$K$35,9,FALSE))</f>
        <v>8</v>
      </c>
      <c r="AS23" s="104" t="str">
        <f>IF(AS22="","",VLOOKUP(AS22,【記載例】シフト記号表!$C$6:$K$35,9,FALSE))</f>
        <v/>
      </c>
      <c r="AT23" s="105">
        <f>IF(AT22="","",VLOOKUP(AT22,【記載例】シフト記号表!$C$6:$K$35,9,FALSE))</f>
        <v>8</v>
      </c>
      <c r="AU23" s="103" t="str">
        <f>IF(AU22="","",VLOOKUP(AU22,【記載例】シフト記号表!$C$6:$K$35,9,FALSE))</f>
        <v/>
      </c>
      <c r="AV23" s="104" t="str">
        <f>IF(AV22="","",VLOOKUP(AV22,【記載例】シフト記号表!$C$6:$K$35,9,FALSE))</f>
        <v/>
      </c>
      <c r="AW23" s="104" t="str">
        <f>IF(AW22="","",VLOOKUP(AW22,【記載例】シフト記号表!$C$6:$K$35,9,FALSE))</f>
        <v/>
      </c>
      <c r="AX23" s="868">
        <f>IF($BB$3="４週",SUM(S23:AT23),IF($BB$3="暦月",SUM(S23:AW23),""))</f>
        <v>160</v>
      </c>
      <c r="AY23" s="869"/>
      <c r="AZ23" s="870">
        <f>IF($BB$3="４週",AX23/4,IF($BB$3="暦月",【記載例】通所介護!AX23/(【記載例】通所介護!$BB$8/7),""))</f>
        <v>40</v>
      </c>
      <c r="BA23" s="871"/>
      <c r="BB23" s="677"/>
      <c r="BC23" s="678"/>
      <c r="BD23" s="678"/>
      <c r="BE23" s="678"/>
      <c r="BF23" s="679"/>
    </row>
    <row r="24" spans="2:58" ht="20.25" customHeight="1" x14ac:dyDescent="0.15">
      <c r="B24" s="894"/>
      <c r="C24" s="709"/>
      <c r="D24" s="710"/>
      <c r="E24" s="711"/>
      <c r="F24" s="106" t="str">
        <f>C22</f>
        <v>管理者</v>
      </c>
      <c r="G24" s="909"/>
      <c r="H24" s="816"/>
      <c r="I24" s="695"/>
      <c r="J24" s="695"/>
      <c r="K24" s="696"/>
      <c r="L24" s="602"/>
      <c r="M24" s="603"/>
      <c r="N24" s="603"/>
      <c r="O24" s="604"/>
      <c r="P24" s="891" t="s">
        <v>151</v>
      </c>
      <c r="Q24" s="892"/>
      <c r="R24" s="893"/>
      <c r="S24" s="107">
        <f>IF(S22="","",VLOOKUP(S22,【記載例】シフト記号表!$C$6:$U$35,19,FALSE))</f>
        <v>7</v>
      </c>
      <c r="T24" s="108">
        <f>IF(T22="","",VLOOKUP(T22,【記載例】シフト記号表!$C$6:$U$35,19,FALSE))</f>
        <v>7</v>
      </c>
      <c r="U24" s="108" t="str">
        <f>IF(U22="","",VLOOKUP(U22,【記載例】シフト記号表!$C$6:$U$35,19,FALSE))</f>
        <v/>
      </c>
      <c r="V24" s="108">
        <f>IF(V22="","",VLOOKUP(V22,【記載例】シフト記号表!$C$6:$U$35,19,FALSE))</f>
        <v>7</v>
      </c>
      <c r="W24" s="108">
        <f>IF(W22="","",VLOOKUP(W22,【記載例】シフト記号表!$C$6:$U$35,19,FALSE))</f>
        <v>7</v>
      </c>
      <c r="X24" s="108" t="str">
        <f>IF(X22="","",VLOOKUP(X22,【記載例】シフト記号表!$C$6:$U$35,19,FALSE))</f>
        <v/>
      </c>
      <c r="Y24" s="109">
        <f>IF(Y22="","",VLOOKUP(Y22,【記載例】シフト記号表!$C$6:$U$35,19,FALSE))</f>
        <v>7</v>
      </c>
      <c r="Z24" s="107">
        <f>IF(Z22="","",VLOOKUP(Z22,【記載例】シフト記号表!$C$6:$U$35,19,FALSE))</f>
        <v>7</v>
      </c>
      <c r="AA24" s="108">
        <f>IF(AA22="","",VLOOKUP(AA22,【記載例】シフト記号表!$C$6:$U$35,19,FALSE))</f>
        <v>7</v>
      </c>
      <c r="AB24" s="108" t="str">
        <f>IF(AB22="","",VLOOKUP(AB22,【記載例】シフト記号表!$C$6:$U$35,19,FALSE))</f>
        <v/>
      </c>
      <c r="AC24" s="108">
        <f>IF(AC22="","",VLOOKUP(AC22,【記載例】シフト記号表!$C$6:$U$35,19,FALSE))</f>
        <v>7</v>
      </c>
      <c r="AD24" s="108">
        <f>IF(AD22="","",VLOOKUP(AD22,【記載例】シフト記号表!$C$6:$U$35,19,FALSE))</f>
        <v>7</v>
      </c>
      <c r="AE24" s="108" t="str">
        <f>IF(AE22="","",VLOOKUP(AE22,【記載例】シフト記号表!$C$6:$U$35,19,FALSE))</f>
        <v/>
      </c>
      <c r="AF24" s="109">
        <f>IF(AF22="","",VLOOKUP(AF22,【記載例】シフト記号表!$C$6:$U$35,19,FALSE))</f>
        <v>7</v>
      </c>
      <c r="AG24" s="107">
        <f>IF(AG22="","",VLOOKUP(AG22,【記載例】シフト記号表!$C$6:$U$35,19,FALSE))</f>
        <v>7</v>
      </c>
      <c r="AH24" s="108">
        <f>IF(AH22="","",VLOOKUP(AH22,【記載例】シフト記号表!$C$6:$U$35,19,FALSE))</f>
        <v>7</v>
      </c>
      <c r="AI24" s="108" t="str">
        <f>IF(AI22="","",VLOOKUP(AI22,【記載例】シフト記号表!$C$6:$U$35,19,FALSE))</f>
        <v/>
      </c>
      <c r="AJ24" s="108">
        <f>IF(AJ22="","",VLOOKUP(AJ22,【記載例】シフト記号表!$C$6:$U$35,19,FALSE))</f>
        <v>7</v>
      </c>
      <c r="AK24" s="108">
        <f>IF(AK22="","",VLOOKUP(AK22,【記載例】シフト記号表!$C$6:$U$35,19,FALSE))</f>
        <v>7</v>
      </c>
      <c r="AL24" s="108" t="str">
        <f>IF(AL22="","",VLOOKUP(AL22,【記載例】シフト記号表!$C$6:$U$35,19,FALSE))</f>
        <v/>
      </c>
      <c r="AM24" s="109">
        <f>IF(AM22="","",VLOOKUP(AM22,【記載例】シフト記号表!$C$6:$U$35,19,FALSE))</f>
        <v>7</v>
      </c>
      <c r="AN24" s="107">
        <f>IF(AN22="","",VLOOKUP(AN22,【記載例】シフト記号表!$C$6:$U$35,19,FALSE))</f>
        <v>7</v>
      </c>
      <c r="AO24" s="108">
        <f>IF(AO22="","",VLOOKUP(AO22,【記載例】シフト記号表!$C$6:$U$35,19,FALSE))</f>
        <v>7</v>
      </c>
      <c r="AP24" s="108" t="str">
        <f>IF(AP22="","",VLOOKUP(AP22,【記載例】シフト記号表!$C$6:$U$35,19,FALSE))</f>
        <v/>
      </c>
      <c r="AQ24" s="108">
        <f>IF(AQ22="","",VLOOKUP(AQ22,【記載例】シフト記号表!$C$6:$U$35,19,FALSE))</f>
        <v>7</v>
      </c>
      <c r="AR24" s="108">
        <f>IF(AR22="","",VLOOKUP(AR22,【記載例】シフト記号表!$C$6:$U$35,19,FALSE))</f>
        <v>7</v>
      </c>
      <c r="AS24" s="108" t="str">
        <f>IF(AS22="","",VLOOKUP(AS22,【記載例】シフト記号表!$C$6:$U$35,19,FALSE))</f>
        <v/>
      </c>
      <c r="AT24" s="109">
        <f>IF(AT22="","",VLOOKUP(AT22,【記載例】シフト記号表!$C$6:$U$35,19,FALSE))</f>
        <v>7</v>
      </c>
      <c r="AU24" s="107" t="str">
        <f>IF(AU22="","",VLOOKUP(AU22,【記載例】シフト記号表!$C$6:$U$35,19,FALSE))</f>
        <v/>
      </c>
      <c r="AV24" s="108" t="str">
        <f>IF(AV22="","",VLOOKUP(AV22,【記載例】シフト記号表!$C$6:$U$35,19,FALSE))</f>
        <v/>
      </c>
      <c r="AW24" s="108" t="str">
        <f>IF(AW22="","",VLOOKUP(AW22,【記載例】シフト記号表!$C$6:$U$35,19,FALSE))</f>
        <v/>
      </c>
      <c r="AX24" s="875">
        <f>IF($BB$3="４週",SUM(S24:AT24),IF($BB$3="暦月",SUM(S24:AW24),""))</f>
        <v>140</v>
      </c>
      <c r="AY24" s="876"/>
      <c r="AZ24" s="877">
        <f>IF($BB$3="４週",AX24/4,IF($BB$3="暦月",【記載例】通所介護!AX24/(【記載例】通所介護!$BB$8/7),""))</f>
        <v>35</v>
      </c>
      <c r="BA24" s="878"/>
      <c r="BB24" s="680"/>
      <c r="BC24" s="681"/>
      <c r="BD24" s="681"/>
      <c r="BE24" s="681"/>
      <c r="BF24" s="682"/>
    </row>
    <row r="25" spans="2:58" ht="20.25" customHeight="1" x14ac:dyDescent="0.15">
      <c r="B25" s="894">
        <f>B22+1</f>
        <v>2</v>
      </c>
      <c r="C25" s="703" t="s">
        <v>152</v>
      </c>
      <c r="D25" s="704"/>
      <c r="E25" s="705"/>
      <c r="F25" s="110"/>
      <c r="G25" s="592" t="s">
        <v>144</v>
      </c>
      <c r="H25" s="595" t="s">
        <v>145</v>
      </c>
      <c r="I25" s="596"/>
      <c r="J25" s="596"/>
      <c r="K25" s="597"/>
      <c r="L25" s="599" t="s">
        <v>154</v>
      </c>
      <c r="M25" s="600"/>
      <c r="N25" s="600"/>
      <c r="O25" s="601"/>
      <c r="P25" s="832" t="s">
        <v>147</v>
      </c>
      <c r="Q25" s="833"/>
      <c r="R25" s="834"/>
      <c r="S25" s="99"/>
      <c r="T25" s="100" t="s">
        <v>148</v>
      </c>
      <c r="U25" s="100" t="s">
        <v>148</v>
      </c>
      <c r="V25" s="100" t="s">
        <v>148</v>
      </c>
      <c r="W25" s="100" t="s">
        <v>148</v>
      </c>
      <c r="X25" s="100" t="s">
        <v>148</v>
      </c>
      <c r="Y25" s="101"/>
      <c r="Z25" s="99"/>
      <c r="AA25" s="100" t="s">
        <v>148</v>
      </c>
      <c r="AB25" s="100" t="s">
        <v>148</v>
      </c>
      <c r="AC25" s="100" t="s">
        <v>148</v>
      </c>
      <c r="AD25" s="100" t="s">
        <v>148</v>
      </c>
      <c r="AE25" s="100" t="s">
        <v>148</v>
      </c>
      <c r="AF25" s="101"/>
      <c r="AG25" s="99"/>
      <c r="AH25" s="100" t="s">
        <v>148</v>
      </c>
      <c r="AI25" s="100" t="s">
        <v>148</v>
      </c>
      <c r="AJ25" s="100" t="s">
        <v>148</v>
      </c>
      <c r="AK25" s="100" t="s">
        <v>148</v>
      </c>
      <c r="AL25" s="100" t="s">
        <v>148</v>
      </c>
      <c r="AM25" s="101"/>
      <c r="AN25" s="99"/>
      <c r="AO25" s="100" t="s">
        <v>148</v>
      </c>
      <c r="AP25" s="100" t="s">
        <v>148</v>
      </c>
      <c r="AQ25" s="100" t="s">
        <v>148</v>
      </c>
      <c r="AR25" s="100" t="s">
        <v>148</v>
      </c>
      <c r="AS25" s="100" t="s">
        <v>148</v>
      </c>
      <c r="AT25" s="101"/>
      <c r="AU25" s="99"/>
      <c r="AV25" s="100"/>
      <c r="AW25" s="100"/>
      <c r="AX25" s="861"/>
      <c r="AY25" s="862"/>
      <c r="AZ25" s="863"/>
      <c r="BA25" s="864"/>
      <c r="BB25" s="674"/>
      <c r="BC25" s="675"/>
      <c r="BD25" s="675"/>
      <c r="BE25" s="675"/>
      <c r="BF25" s="676"/>
    </row>
    <row r="26" spans="2:58" ht="20.25" customHeight="1" x14ac:dyDescent="0.15">
      <c r="B26" s="894"/>
      <c r="C26" s="706"/>
      <c r="D26" s="707"/>
      <c r="E26" s="708"/>
      <c r="F26" s="102"/>
      <c r="G26" s="593"/>
      <c r="H26" s="598"/>
      <c r="I26" s="596"/>
      <c r="J26" s="596"/>
      <c r="K26" s="597"/>
      <c r="L26" s="602"/>
      <c r="M26" s="603"/>
      <c r="N26" s="603"/>
      <c r="O26" s="604"/>
      <c r="P26" s="865" t="s">
        <v>150</v>
      </c>
      <c r="Q26" s="866"/>
      <c r="R26" s="867"/>
      <c r="S26" s="103" t="str">
        <f>IF(S25="","",VLOOKUP(S25,【記載例】シフト記号表!$C$6:$K$35,9,FALSE))</f>
        <v/>
      </c>
      <c r="T26" s="104">
        <f>IF(T25="","",VLOOKUP(T25,【記載例】シフト記号表!$C$6:$K$35,9,FALSE))</f>
        <v>8</v>
      </c>
      <c r="U26" s="104">
        <f>IF(U25="","",VLOOKUP(U25,【記載例】シフト記号表!$C$6:$K$35,9,FALSE))</f>
        <v>8</v>
      </c>
      <c r="V26" s="104">
        <f>IF(V25="","",VLOOKUP(V25,【記載例】シフト記号表!$C$6:$K$35,9,FALSE))</f>
        <v>8</v>
      </c>
      <c r="W26" s="104">
        <f>IF(W25="","",VLOOKUP(W25,【記載例】シフト記号表!$C$6:$K$35,9,FALSE))</f>
        <v>8</v>
      </c>
      <c r="X26" s="104">
        <f>IF(X25="","",VLOOKUP(X25,【記載例】シフト記号表!$C$6:$K$35,9,FALSE))</f>
        <v>8</v>
      </c>
      <c r="Y26" s="105" t="str">
        <f>IF(Y25="","",VLOOKUP(Y25,【記載例】シフト記号表!$C$6:$K$35,9,FALSE))</f>
        <v/>
      </c>
      <c r="Z26" s="103" t="str">
        <f>IF(Z25="","",VLOOKUP(Z25,【記載例】シフト記号表!$C$6:$K$35,9,FALSE))</f>
        <v/>
      </c>
      <c r="AA26" s="104">
        <f>IF(AA25="","",VLOOKUP(AA25,【記載例】シフト記号表!$C$6:$K$35,9,FALSE))</f>
        <v>8</v>
      </c>
      <c r="AB26" s="104">
        <f>IF(AB25="","",VLOOKUP(AB25,【記載例】シフト記号表!$C$6:$K$35,9,FALSE))</f>
        <v>8</v>
      </c>
      <c r="AC26" s="104">
        <f>IF(AC25="","",VLOOKUP(AC25,【記載例】シフト記号表!$C$6:$K$35,9,FALSE))</f>
        <v>8</v>
      </c>
      <c r="AD26" s="104">
        <f>IF(AD25="","",VLOOKUP(AD25,【記載例】シフト記号表!$C$6:$K$35,9,FALSE))</f>
        <v>8</v>
      </c>
      <c r="AE26" s="104">
        <f>IF(AE25="","",VLOOKUP(AE25,【記載例】シフト記号表!$C$6:$K$35,9,FALSE))</f>
        <v>8</v>
      </c>
      <c r="AF26" s="105" t="str">
        <f>IF(AF25="","",VLOOKUP(AF25,【記載例】シフト記号表!$C$6:$K$35,9,FALSE))</f>
        <v/>
      </c>
      <c r="AG26" s="103" t="str">
        <f>IF(AG25="","",VLOOKUP(AG25,【記載例】シフト記号表!$C$6:$K$35,9,FALSE))</f>
        <v/>
      </c>
      <c r="AH26" s="104">
        <f>IF(AH25="","",VLOOKUP(AH25,【記載例】シフト記号表!$C$6:$K$35,9,FALSE))</f>
        <v>8</v>
      </c>
      <c r="AI26" s="104">
        <f>IF(AI25="","",VLOOKUP(AI25,【記載例】シフト記号表!$C$6:$K$35,9,FALSE))</f>
        <v>8</v>
      </c>
      <c r="AJ26" s="104">
        <f>IF(AJ25="","",VLOOKUP(AJ25,【記載例】シフト記号表!$C$6:$K$35,9,FALSE))</f>
        <v>8</v>
      </c>
      <c r="AK26" s="104">
        <f>IF(AK25="","",VLOOKUP(AK25,【記載例】シフト記号表!$C$6:$K$35,9,FALSE))</f>
        <v>8</v>
      </c>
      <c r="AL26" s="104">
        <f>IF(AL25="","",VLOOKUP(AL25,【記載例】シフト記号表!$C$6:$K$35,9,FALSE))</f>
        <v>8</v>
      </c>
      <c r="AM26" s="105" t="str">
        <f>IF(AM25="","",VLOOKUP(AM25,【記載例】シフト記号表!$C$6:$K$35,9,FALSE))</f>
        <v/>
      </c>
      <c r="AN26" s="103" t="str">
        <f>IF(AN25="","",VLOOKUP(AN25,【記載例】シフト記号表!$C$6:$K$35,9,FALSE))</f>
        <v/>
      </c>
      <c r="AO26" s="104">
        <f>IF(AO25="","",VLOOKUP(AO25,【記載例】シフト記号表!$C$6:$K$35,9,FALSE))</f>
        <v>8</v>
      </c>
      <c r="AP26" s="104">
        <f>IF(AP25="","",VLOOKUP(AP25,【記載例】シフト記号表!$C$6:$K$35,9,FALSE))</f>
        <v>8</v>
      </c>
      <c r="AQ26" s="104">
        <f>IF(AQ25="","",VLOOKUP(AQ25,【記載例】シフト記号表!$C$6:$K$35,9,FALSE))</f>
        <v>8</v>
      </c>
      <c r="AR26" s="104">
        <f>IF(AR25="","",VLOOKUP(AR25,【記載例】シフト記号表!$C$6:$K$35,9,FALSE))</f>
        <v>8</v>
      </c>
      <c r="AS26" s="104">
        <f>IF(AS25="","",VLOOKUP(AS25,【記載例】シフト記号表!$C$6:$K$35,9,FALSE))</f>
        <v>8</v>
      </c>
      <c r="AT26" s="105" t="str">
        <f>IF(AT25="","",VLOOKUP(AT25,【記載例】シフト記号表!$C$6:$K$35,9,FALSE))</f>
        <v/>
      </c>
      <c r="AU26" s="103" t="str">
        <f>IF(AU25="","",VLOOKUP(AU25,【記載例】シフト記号表!$C$6:$K$35,9,FALSE))</f>
        <v/>
      </c>
      <c r="AV26" s="104" t="str">
        <f>IF(AV25="","",VLOOKUP(AV25,【記載例】シフト記号表!$C$6:$K$35,9,FALSE))</f>
        <v/>
      </c>
      <c r="AW26" s="104" t="str">
        <f>IF(AW25="","",VLOOKUP(AW25,【記載例】シフト記号表!$C$6:$K$35,9,FALSE))</f>
        <v/>
      </c>
      <c r="AX26" s="868">
        <f>IF($BB$3="４週",SUM(S26:AT26),IF($BB$3="暦月",SUM(S26:AW26),""))</f>
        <v>160</v>
      </c>
      <c r="AY26" s="869"/>
      <c r="AZ26" s="870">
        <f>IF($BB$3="４週",AX26/4,IF($BB$3="暦月",【記載例】通所介護!AX26/(【記載例】通所介護!$BB$8/7),""))</f>
        <v>40</v>
      </c>
      <c r="BA26" s="871"/>
      <c r="BB26" s="677"/>
      <c r="BC26" s="678"/>
      <c r="BD26" s="678"/>
      <c r="BE26" s="678"/>
      <c r="BF26" s="679"/>
    </row>
    <row r="27" spans="2:58" ht="20.25" customHeight="1" x14ac:dyDescent="0.15">
      <c r="B27" s="894"/>
      <c r="C27" s="709"/>
      <c r="D27" s="710"/>
      <c r="E27" s="711"/>
      <c r="F27" s="102" t="str">
        <f>C25</f>
        <v>生活相談員</v>
      </c>
      <c r="G27" s="594"/>
      <c r="H27" s="598"/>
      <c r="I27" s="596"/>
      <c r="J27" s="596"/>
      <c r="K27" s="597"/>
      <c r="L27" s="605"/>
      <c r="M27" s="606"/>
      <c r="N27" s="606"/>
      <c r="O27" s="607"/>
      <c r="P27" s="891" t="s">
        <v>151</v>
      </c>
      <c r="Q27" s="892"/>
      <c r="R27" s="893"/>
      <c r="S27" s="107" t="str">
        <f>IF(S25="","",VLOOKUP(S25,【記載例】シフト記号表!$C$6:$U$35,19,FALSE))</f>
        <v/>
      </c>
      <c r="T27" s="108">
        <f>IF(T25="","",VLOOKUP(T25,【記載例】シフト記号表!$C$6:$U$35,19,FALSE))</f>
        <v>7</v>
      </c>
      <c r="U27" s="108">
        <f>IF(U25="","",VLOOKUP(U25,【記載例】シフト記号表!$C$6:$U$35,19,FALSE))</f>
        <v>7</v>
      </c>
      <c r="V27" s="108">
        <f>IF(V25="","",VLOOKUP(V25,【記載例】シフト記号表!$C$6:$U$35,19,FALSE))</f>
        <v>7</v>
      </c>
      <c r="W27" s="108">
        <f>IF(W25="","",VLOOKUP(W25,【記載例】シフト記号表!$C$6:$U$35,19,FALSE))</f>
        <v>7</v>
      </c>
      <c r="X27" s="108">
        <f>IF(X25="","",VLOOKUP(X25,【記載例】シフト記号表!$C$6:$U$35,19,FALSE))</f>
        <v>7</v>
      </c>
      <c r="Y27" s="109" t="str">
        <f>IF(Y25="","",VLOOKUP(Y25,【記載例】シフト記号表!$C$6:$U$35,19,FALSE))</f>
        <v/>
      </c>
      <c r="Z27" s="107" t="str">
        <f>IF(Z25="","",VLOOKUP(Z25,【記載例】シフト記号表!$C$6:$U$35,19,FALSE))</f>
        <v/>
      </c>
      <c r="AA27" s="108">
        <f>IF(AA25="","",VLOOKUP(AA25,【記載例】シフト記号表!$C$6:$U$35,19,FALSE))</f>
        <v>7</v>
      </c>
      <c r="AB27" s="108">
        <f>IF(AB25="","",VLOOKUP(AB25,【記載例】シフト記号表!$C$6:$U$35,19,FALSE))</f>
        <v>7</v>
      </c>
      <c r="AC27" s="108">
        <f>IF(AC25="","",VLOOKUP(AC25,【記載例】シフト記号表!$C$6:$U$35,19,FALSE))</f>
        <v>7</v>
      </c>
      <c r="AD27" s="108">
        <f>IF(AD25="","",VLOOKUP(AD25,【記載例】シフト記号表!$C$6:$U$35,19,FALSE))</f>
        <v>7</v>
      </c>
      <c r="AE27" s="108">
        <f>IF(AE25="","",VLOOKUP(AE25,【記載例】シフト記号表!$C$6:$U$35,19,FALSE))</f>
        <v>7</v>
      </c>
      <c r="AF27" s="109" t="str">
        <f>IF(AF25="","",VLOOKUP(AF25,【記載例】シフト記号表!$C$6:$U$35,19,FALSE))</f>
        <v/>
      </c>
      <c r="AG27" s="107" t="str">
        <f>IF(AG25="","",VLOOKUP(AG25,【記載例】シフト記号表!$C$6:$U$35,19,FALSE))</f>
        <v/>
      </c>
      <c r="AH27" s="108">
        <f>IF(AH25="","",VLOOKUP(AH25,【記載例】シフト記号表!$C$6:$U$35,19,FALSE))</f>
        <v>7</v>
      </c>
      <c r="AI27" s="108">
        <f>IF(AI25="","",VLOOKUP(AI25,【記載例】シフト記号表!$C$6:$U$35,19,FALSE))</f>
        <v>7</v>
      </c>
      <c r="AJ27" s="108">
        <f>IF(AJ25="","",VLOOKUP(AJ25,【記載例】シフト記号表!$C$6:$U$35,19,FALSE))</f>
        <v>7</v>
      </c>
      <c r="AK27" s="108">
        <f>IF(AK25="","",VLOOKUP(AK25,【記載例】シフト記号表!$C$6:$U$35,19,FALSE))</f>
        <v>7</v>
      </c>
      <c r="AL27" s="108">
        <f>IF(AL25="","",VLOOKUP(AL25,【記載例】シフト記号表!$C$6:$U$35,19,FALSE))</f>
        <v>7</v>
      </c>
      <c r="AM27" s="109" t="str">
        <f>IF(AM25="","",VLOOKUP(AM25,【記載例】シフト記号表!$C$6:$U$35,19,FALSE))</f>
        <v/>
      </c>
      <c r="AN27" s="107" t="str">
        <f>IF(AN25="","",VLOOKUP(AN25,【記載例】シフト記号表!$C$6:$U$35,19,FALSE))</f>
        <v/>
      </c>
      <c r="AO27" s="108">
        <f>IF(AO25="","",VLOOKUP(AO25,【記載例】シフト記号表!$C$6:$U$35,19,FALSE))</f>
        <v>7</v>
      </c>
      <c r="AP27" s="108">
        <f>IF(AP25="","",VLOOKUP(AP25,【記載例】シフト記号表!$C$6:$U$35,19,FALSE))</f>
        <v>7</v>
      </c>
      <c r="AQ27" s="108">
        <f>IF(AQ25="","",VLOOKUP(AQ25,【記載例】シフト記号表!$C$6:$U$35,19,FALSE))</f>
        <v>7</v>
      </c>
      <c r="AR27" s="108">
        <f>IF(AR25="","",VLOOKUP(AR25,【記載例】シフト記号表!$C$6:$U$35,19,FALSE))</f>
        <v>7</v>
      </c>
      <c r="AS27" s="108">
        <f>IF(AS25="","",VLOOKUP(AS25,【記載例】シフト記号表!$C$6:$U$35,19,FALSE))</f>
        <v>7</v>
      </c>
      <c r="AT27" s="109" t="str">
        <f>IF(AT25="","",VLOOKUP(AT25,【記載例】シフト記号表!$C$6:$U$35,19,FALSE))</f>
        <v/>
      </c>
      <c r="AU27" s="107" t="str">
        <f>IF(AU25="","",VLOOKUP(AU25,【記載例】シフト記号表!$C$6:$U$35,19,FALSE))</f>
        <v/>
      </c>
      <c r="AV27" s="108" t="str">
        <f>IF(AV25="","",VLOOKUP(AV25,【記載例】シフト記号表!$C$6:$U$35,19,FALSE))</f>
        <v/>
      </c>
      <c r="AW27" s="108" t="str">
        <f>IF(AW25="","",VLOOKUP(AW25,【記載例】シフト記号表!$C$6:$U$35,19,FALSE))</f>
        <v/>
      </c>
      <c r="AX27" s="875">
        <f>IF($BB$3="４週",SUM(S27:AT27),IF($BB$3="暦月",SUM(S27:AW27),""))</f>
        <v>140</v>
      </c>
      <c r="AY27" s="876"/>
      <c r="AZ27" s="877">
        <f>IF($BB$3="４週",AX27/4,IF($BB$3="暦月",【記載例】通所介護!AX27/(【記載例】通所介護!$BB$8/7),""))</f>
        <v>35</v>
      </c>
      <c r="BA27" s="878"/>
      <c r="BB27" s="680"/>
      <c r="BC27" s="681"/>
      <c r="BD27" s="681"/>
      <c r="BE27" s="681"/>
      <c r="BF27" s="682"/>
    </row>
    <row r="28" spans="2:58" ht="20.25" customHeight="1" x14ac:dyDescent="0.15">
      <c r="B28" s="894">
        <f>B25+1</f>
        <v>3</v>
      </c>
      <c r="C28" s="703" t="s">
        <v>152</v>
      </c>
      <c r="D28" s="704"/>
      <c r="E28" s="705"/>
      <c r="F28" s="110"/>
      <c r="G28" s="592" t="s">
        <v>155</v>
      </c>
      <c r="H28" s="595" t="s">
        <v>284</v>
      </c>
      <c r="I28" s="596"/>
      <c r="J28" s="596"/>
      <c r="K28" s="597"/>
      <c r="L28" s="599" t="s">
        <v>156</v>
      </c>
      <c r="M28" s="600"/>
      <c r="N28" s="600"/>
      <c r="O28" s="601"/>
      <c r="P28" s="832" t="s">
        <v>147</v>
      </c>
      <c r="Q28" s="833"/>
      <c r="R28" s="834"/>
      <c r="S28" s="99" t="s">
        <v>148</v>
      </c>
      <c r="T28" s="100"/>
      <c r="U28" s="100"/>
      <c r="V28" s="100"/>
      <c r="W28" s="100"/>
      <c r="X28" s="100"/>
      <c r="Y28" s="101" t="s">
        <v>148</v>
      </c>
      <c r="Z28" s="99" t="s">
        <v>148</v>
      </c>
      <c r="AA28" s="100"/>
      <c r="AB28" s="100"/>
      <c r="AC28" s="100"/>
      <c r="AD28" s="100"/>
      <c r="AE28" s="100"/>
      <c r="AF28" s="101" t="s">
        <v>148</v>
      </c>
      <c r="AG28" s="99" t="s">
        <v>148</v>
      </c>
      <c r="AH28" s="100"/>
      <c r="AI28" s="100"/>
      <c r="AJ28" s="100"/>
      <c r="AK28" s="100"/>
      <c r="AL28" s="100"/>
      <c r="AM28" s="101" t="s">
        <v>148</v>
      </c>
      <c r="AN28" s="99" t="s">
        <v>148</v>
      </c>
      <c r="AO28" s="100"/>
      <c r="AP28" s="100"/>
      <c r="AQ28" s="100"/>
      <c r="AR28" s="100"/>
      <c r="AS28" s="100"/>
      <c r="AT28" s="101" t="s">
        <v>148</v>
      </c>
      <c r="AU28" s="99"/>
      <c r="AV28" s="100"/>
      <c r="AW28" s="100"/>
      <c r="AX28" s="861"/>
      <c r="AY28" s="862"/>
      <c r="AZ28" s="863"/>
      <c r="BA28" s="864"/>
      <c r="BB28" s="674" t="s">
        <v>157</v>
      </c>
      <c r="BC28" s="675"/>
      <c r="BD28" s="675"/>
      <c r="BE28" s="675"/>
      <c r="BF28" s="676"/>
    </row>
    <row r="29" spans="2:58" ht="20.25" customHeight="1" x14ac:dyDescent="0.15">
      <c r="B29" s="894"/>
      <c r="C29" s="706"/>
      <c r="D29" s="707"/>
      <c r="E29" s="708"/>
      <c r="F29" s="102"/>
      <c r="G29" s="593"/>
      <c r="H29" s="598"/>
      <c r="I29" s="596"/>
      <c r="J29" s="596"/>
      <c r="K29" s="597"/>
      <c r="L29" s="602"/>
      <c r="M29" s="603"/>
      <c r="N29" s="603"/>
      <c r="O29" s="604"/>
      <c r="P29" s="865" t="s">
        <v>150</v>
      </c>
      <c r="Q29" s="866"/>
      <c r="R29" s="867"/>
      <c r="S29" s="103">
        <f>IF(S28="","",VLOOKUP(S28,【記載例】シフト記号表!$C$6:$K$35,9,FALSE))</f>
        <v>8</v>
      </c>
      <c r="T29" s="104" t="str">
        <f>IF(T28="","",VLOOKUP(T28,【記載例】シフト記号表!$C$6:$K$35,9,FALSE))</f>
        <v/>
      </c>
      <c r="U29" s="104" t="str">
        <f>IF(U28="","",VLOOKUP(U28,【記載例】シフト記号表!$C$6:$K$35,9,FALSE))</f>
        <v/>
      </c>
      <c r="V29" s="104" t="str">
        <f>IF(V28="","",VLOOKUP(V28,【記載例】シフト記号表!$C$6:$K$35,9,FALSE))</f>
        <v/>
      </c>
      <c r="W29" s="104" t="str">
        <f>IF(W28="","",VLOOKUP(W28,【記載例】シフト記号表!$C$6:$K$35,9,FALSE))</f>
        <v/>
      </c>
      <c r="X29" s="104" t="str">
        <f>IF(X28="","",VLOOKUP(X28,【記載例】シフト記号表!$C$6:$K$35,9,FALSE))</f>
        <v/>
      </c>
      <c r="Y29" s="105">
        <f>IF(Y28="","",VLOOKUP(Y28,【記載例】シフト記号表!$C$6:$K$35,9,FALSE))</f>
        <v>8</v>
      </c>
      <c r="Z29" s="103">
        <f>IF(Z28="","",VLOOKUP(Z28,【記載例】シフト記号表!$C$6:$K$35,9,FALSE))</f>
        <v>8</v>
      </c>
      <c r="AA29" s="104" t="str">
        <f>IF(AA28="","",VLOOKUP(AA28,【記載例】シフト記号表!$C$6:$K$35,9,FALSE))</f>
        <v/>
      </c>
      <c r="AB29" s="104" t="str">
        <f>IF(AB28="","",VLOOKUP(AB28,【記載例】シフト記号表!$C$6:$K$35,9,FALSE))</f>
        <v/>
      </c>
      <c r="AC29" s="104" t="str">
        <f>IF(AC28="","",VLOOKUP(AC28,【記載例】シフト記号表!$C$6:$K$35,9,FALSE))</f>
        <v/>
      </c>
      <c r="AD29" s="104" t="str">
        <f>IF(AD28="","",VLOOKUP(AD28,【記載例】シフト記号表!$C$6:$K$35,9,FALSE))</f>
        <v/>
      </c>
      <c r="AE29" s="104" t="str">
        <f>IF(AE28="","",VLOOKUP(AE28,【記載例】シフト記号表!$C$6:$K$35,9,FALSE))</f>
        <v/>
      </c>
      <c r="AF29" s="105">
        <f>IF(AF28="","",VLOOKUP(AF28,【記載例】シフト記号表!$C$6:$K$35,9,FALSE))</f>
        <v>8</v>
      </c>
      <c r="AG29" s="103">
        <f>IF(AG28="","",VLOOKUP(AG28,【記載例】シフト記号表!$C$6:$K$35,9,FALSE))</f>
        <v>8</v>
      </c>
      <c r="AH29" s="104" t="str">
        <f>IF(AH28="","",VLOOKUP(AH28,【記載例】シフト記号表!$C$6:$K$35,9,FALSE))</f>
        <v/>
      </c>
      <c r="AI29" s="104" t="str">
        <f>IF(AI28="","",VLOOKUP(AI28,【記載例】シフト記号表!$C$6:$K$35,9,FALSE))</f>
        <v/>
      </c>
      <c r="AJ29" s="104" t="str">
        <f>IF(AJ28="","",VLOOKUP(AJ28,【記載例】シフト記号表!$C$6:$K$35,9,FALSE))</f>
        <v/>
      </c>
      <c r="AK29" s="104" t="str">
        <f>IF(AK28="","",VLOOKUP(AK28,【記載例】シフト記号表!$C$6:$K$35,9,FALSE))</f>
        <v/>
      </c>
      <c r="AL29" s="104" t="str">
        <f>IF(AL28="","",VLOOKUP(AL28,【記載例】シフト記号表!$C$6:$K$35,9,FALSE))</f>
        <v/>
      </c>
      <c r="AM29" s="105">
        <f>IF(AM28="","",VLOOKUP(AM28,【記載例】シフト記号表!$C$6:$K$35,9,FALSE))</f>
        <v>8</v>
      </c>
      <c r="AN29" s="103">
        <f>IF(AN28="","",VLOOKUP(AN28,【記載例】シフト記号表!$C$6:$K$35,9,FALSE))</f>
        <v>8</v>
      </c>
      <c r="AO29" s="104" t="str">
        <f>IF(AO28="","",VLOOKUP(AO28,【記載例】シフト記号表!$C$6:$K$35,9,FALSE))</f>
        <v/>
      </c>
      <c r="AP29" s="104" t="str">
        <f>IF(AP28="","",VLOOKUP(AP28,【記載例】シフト記号表!$C$6:$K$35,9,FALSE))</f>
        <v/>
      </c>
      <c r="AQ29" s="104" t="str">
        <f>IF(AQ28="","",VLOOKUP(AQ28,【記載例】シフト記号表!$C$6:$K$35,9,FALSE))</f>
        <v/>
      </c>
      <c r="AR29" s="104" t="str">
        <f>IF(AR28="","",VLOOKUP(AR28,【記載例】シフト記号表!$C$6:$K$35,9,FALSE))</f>
        <v/>
      </c>
      <c r="AS29" s="104" t="str">
        <f>IF(AS28="","",VLOOKUP(AS28,【記載例】シフト記号表!$C$6:$K$35,9,FALSE))</f>
        <v/>
      </c>
      <c r="AT29" s="105">
        <f>IF(AT28="","",VLOOKUP(AT28,【記載例】シフト記号表!$C$6:$K$35,9,FALSE))</f>
        <v>8</v>
      </c>
      <c r="AU29" s="103" t="str">
        <f>IF(AU28="","",VLOOKUP(AU28,【記載例】シフト記号表!$C$6:$K$35,9,FALSE))</f>
        <v/>
      </c>
      <c r="AV29" s="104" t="str">
        <f>IF(AV28="","",VLOOKUP(AV28,【記載例】シフト記号表!$C$6:$K$35,9,FALSE))</f>
        <v/>
      </c>
      <c r="AW29" s="104" t="str">
        <f>IF(AW28="","",VLOOKUP(AW28,【記載例】シフト記号表!$C$6:$K$35,9,FALSE))</f>
        <v/>
      </c>
      <c r="AX29" s="868">
        <f>IF($BB$3="４週",SUM(S29:AT29),IF($BB$3="暦月",SUM(S29:AW29),""))</f>
        <v>64</v>
      </c>
      <c r="AY29" s="869"/>
      <c r="AZ29" s="870">
        <f>IF($BB$3="４週",AX29/4,IF($BB$3="暦月",【記載例】通所介護!AX29/(【記載例】通所介護!$BB$8/7),""))</f>
        <v>16</v>
      </c>
      <c r="BA29" s="871"/>
      <c r="BB29" s="677"/>
      <c r="BC29" s="678"/>
      <c r="BD29" s="678"/>
      <c r="BE29" s="678"/>
      <c r="BF29" s="679"/>
    </row>
    <row r="30" spans="2:58" ht="20.25" customHeight="1" x14ac:dyDescent="0.15">
      <c r="B30" s="894"/>
      <c r="C30" s="709"/>
      <c r="D30" s="710"/>
      <c r="E30" s="711"/>
      <c r="F30" s="102" t="str">
        <f>C28</f>
        <v>生活相談員</v>
      </c>
      <c r="G30" s="594"/>
      <c r="H30" s="598"/>
      <c r="I30" s="596"/>
      <c r="J30" s="596"/>
      <c r="K30" s="597"/>
      <c r="L30" s="605"/>
      <c r="M30" s="606"/>
      <c r="N30" s="606"/>
      <c r="O30" s="607"/>
      <c r="P30" s="891" t="s">
        <v>151</v>
      </c>
      <c r="Q30" s="892"/>
      <c r="R30" s="893"/>
      <c r="S30" s="107">
        <f>IF(S28="","",VLOOKUP(S28,【記載例】シフト記号表!$C$6:$U$35,19,FALSE))</f>
        <v>7</v>
      </c>
      <c r="T30" s="108" t="str">
        <f>IF(T28="","",VLOOKUP(T28,【記載例】シフト記号表!$C$6:$U$35,19,FALSE))</f>
        <v/>
      </c>
      <c r="U30" s="108" t="str">
        <f>IF(U28="","",VLOOKUP(U28,【記載例】シフト記号表!$C$6:$U$35,19,FALSE))</f>
        <v/>
      </c>
      <c r="V30" s="108" t="str">
        <f>IF(V28="","",VLOOKUP(V28,【記載例】シフト記号表!$C$6:$U$35,19,FALSE))</f>
        <v/>
      </c>
      <c r="W30" s="108" t="str">
        <f>IF(W28="","",VLOOKUP(W28,【記載例】シフト記号表!$C$6:$U$35,19,FALSE))</f>
        <v/>
      </c>
      <c r="X30" s="108" t="str">
        <f>IF(X28="","",VLOOKUP(X28,【記載例】シフト記号表!$C$6:$U$35,19,FALSE))</f>
        <v/>
      </c>
      <c r="Y30" s="109">
        <f>IF(Y28="","",VLOOKUP(Y28,【記載例】シフト記号表!$C$6:$U$35,19,FALSE))</f>
        <v>7</v>
      </c>
      <c r="Z30" s="107">
        <f>IF(Z28="","",VLOOKUP(Z28,【記載例】シフト記号表!$C$6:$U$35,19,FALSE))</f>
        <v>7</v>
      </c>
      <c r="AA30" s="108" t="str">
        <f>IF(AA28="","",VLOOKUP(AA28,【記載例】シフト記号表!$C$6:$U$35,19,FALSE))</f>
        <v/>
      </c>
      <c r="AB30" s="108" t="str">
        <f>IF(AB28="","",VLOOKUP(AB28,【記載例】シフト記号表!$C$6:$U$35,19,FALSE))</f>
        <v/>
      </c>
      <c r="AC30" s="108" t="str">
        <f>IF(AC28="","",VLOOKUP(AC28,【記載例】シフト記号表!$C$6:$U$35,19,FALSE))</f>
        <v/>
      </c>
      <c r="AD30" s="108" t="str">
        <f>IF(AD28="","",VLOOKUP(AD28,【記載例】シフト記号表!$C$6:$U$35,19,FALSE))</f>
        <v/>
      </c>
      <c r="AE30" s="108" t="str">
        <f>IF(AE28="","",VLOOKUP(AE28,【記載例】シフト記号表!$C$6:$U$35,19,FALSE))</f>
        <v/>
      </c>
      <c r="AF30" s="109">
        <f>IF(AF28="","",VLOOKUP(AF28,【記載例】シフト記号表!$C$6:$U$35,19,FALSE))</f>
        <v>7</v>
      </c>
      <c r="AG30" s="107">
        <f>IF(AG28="","",VLOOKUP(AG28,【記載例】シフト記号表!$C$6:$U$35,19,FALSE))</f>
        <v>7</v>
      </c>
      <c r="AH30" s="108" t="str">
        <f>IF(AH28="","",VLOOKUP(AH28,【記載例】シフト記号表!$C$6:$U$35,19,FALSE))</f>
        <v/>
      </c>
      <c r="AI30" s="108" t="str">
        <f>IF(AI28="","",VLOOKUP(AI28,【記載例】シフト記号表!$C$6:$U$35,19,FALSE))</f>
        <v/>
      </c>
      <c r="AJ30" s="108" t="str">
        <f>IF(AJ28="","",VLOOKUP(AJ28,【記載例】シフト記号表!$C$6:$U$35,19,FALSE))</f>
        <v/>
      </c>
      <c r="AK30" s="108" t="str">
        <f>IF(AK28="","",VLOOKUP(AK28,【記載例】シフト記号表!$C$6:$U$35,19,FALSE))</f>
        <v/>
      </c>
      <c r="AL30" s="108" t="str">
        <f>IF(AL28="","",VLOOKUP(AL28,【記載例】シフト記号表!$C$6:$U$35,19,FALSE))</f>
        <v/>
      </c>
      <c r="AM30" s="109">
        <f>IF(AM28="","",VLOOKUP(AM28,【記載例】シフト記号表!$C$6:$U$35,19,FALSE))</f>
        <v>7</v>
      </c>
      <c r="AN30" s="107">
        <f>IF(AN28="","",VLOOKUP(AN28,【記載例】シフト記号表!$C$6:$U$35,19,FALSE))</f>
        <v>7</v>
      </c>
      <c r="AO30" s="108" t="str">
        <f>IF(AO28="","",VLOOKUP(AO28,【記載例】シフト記号表!$C$6:$U$35,19,FALSE))</f>
        <v/>
      </c>
      <c r="AP30" s="108" t="str">
        <f>IF(AP28="","",VLOOKUP(AP28,【記載例】シフト記号表!$C$6:$U$35,19,FALSE))</f>
        <v/>
      </c>
      <c r="AQ30" s="108" t="str">
        <f>IF(AQ28="","",VLOOKUP(AQ28,【記載例】シフト記号表!$C$6:$U$35,19,FALSE))</f>
        <v/>
      </c>
      <c r="AR30" s="108" t="str">
        <f>IF(AR28="","",VLOOKUP(AR28,【記載例】シフト記号表!$C$6:$U$35,19,FALSE))</f>
        <v/>
      </c>
      <c r="AS30" s="108" t="str">
        <f>IF(AS28="","",VLOOKUP(AS28,【記載例】シフト記号表!$C$6:$U$35,19,FALSE))</f>
        <v/>
      </c>
      <c r="AT30" s="109">
        <f>IF(AT28="","",VLOOKUP(AT28,【記載例】シフト記号表!$C$6:$U$35,19,FALSE))</f>
        <v>7</v>
      </c>
      <c r="AU30" s="107" t="str">
        <f>IF(AU28="","",VLOOKUP(AU28,【記載例】シフト記号表!$C$6:$U$35,19,FALSE))</f>
        <v/>
      </c>
      <c r="AV30" s="108" t="str">
        <f>IF(AV28="","",VLOOKUP(AV28,【記載例】シフト記号表!$C$6:$U$35,19,FALSE))</f>
        <v/>
      </c>
      <c r="AW30" s="108" t="str">
        <f>IF(AW28="","",VLOOKUP(AW28,【記載例】シフト記号表!$C$6:$U$35,19,FALSE))</f>
        <v/>
      </c>
      <c r="AX30" s="875">
        <f>IF($BB$3="４週",SUM(S30:AT30),IF($BB$3="暦月",SUM(S30:AW30),""))</f>
        <v>56</v>
      </c>
      <c r="AY30" s="876"/>
      <c r="AZ30" s="877">
        <f>IF($BB$3="４週",AX30/4,IF($BB$3="暦月",【記載例】通所介護!AX30/(【記載例】通所介護!$BB$8/7),""))</f>
        <v>14</v>
      </c>
      <c r="BA30" s="878"/>
      <c r="BB30" s="680"/>
      <c r="BC30" s="681"/>
      <c r="BD30" s="681"/>
      <c r="BE30" s="681"/>
      <c r="BF30" s="682"/>
    </row>
    <row r="31" spans="2:58" ht="20.25" customHeight="1" x14ac:dyDescent="0.15">
      <c r="B31" s="894">
        <f>B28+1</f>
        <v>4</v>
      </c>
      <c r="C31" s="703" t="s">
        <v>152</v>
      </c>
      <c r="D31" s="704"/>
      <c r="E31" s="705"/>
      <c r="F31" s="110"/>
      <c r="G31" s="592" t="s">
        <v>155</v>
      </c>
      <c r="H31" s="595" t="s">
        <v>159</v>
      </c>
      <c r="I31" s="596"/>
      <c r="J31" s="596"/>
      <c r="K31" s="597"/>
      <c r="L31" s="599" t="s">
        <v>160</v>
      </c>
      <c r="M31" s="600"/>
      <c r="N31" s="600"/>
      <c r="O31" s="601"/>
      <c r="P31" s="832" t="s">
        <v>147</v>
      </c>
      <c r="Q31" s="833"/>
      <c r="R31" s="834"/>
      <c r="S31" s="99" t="s">
        <v>161</v>
      </c>
      <c r="T31" s="100"/>
      <c r="U31" s="100" t="s">
        <v>161</v>
      </c>
      <c r="V31" s="100" t="s">
        <v>161</v>
      </c>
      <c r="W31" s="100"/>
      <c r="X31" s="100" t="s">
        <v>161</v>
      </c>
      <c r="Y31" s="101"/>
      <c r="Z31" s="99" t="s">
        <v>161</v>
      </c>
      <c r="AA31" s="100"/>
      <c r="AB31" s="100" t="s">
        <v>161</v>
      </c>
      <c r="AC31" s="100" t="s">
        <v>161</v>
      </c>
      <c r="AD31" s="100"/>
      <c r="AE31" s="100" t="s">
        <v>161</v>
      </c>
      <c r="AF31" s="101"/>
      <c r="AG31" s="99" t="s">
        <v>161</v>
      </c>
      <c r="AH31" s="100"/>
      <c r="AI31" s="100" t="s">
        <v>161</v>
      </c>
      <c r="AJ31" s="100" t="s">
        <v>161</v>
      </c>
      <c r="AK31" s="100"/>
      <c r="AL31" s="100" t="s">
        <v>161</v>
      </c>
      <c r="AM31" s="101"/>
      <c r="AN31" s="99" t="s">
        <v>161</v>
      </c>
      <c r="AO31" s="100"/>
      <c r="AP31" s="100" t="s">
        <v>161</v>
      </c>
      <c r="AQ31" s="100" t="s">
        <v>161</v>
      </c>
      <c r="AR31" s="100"/>
      <c r="AS31" s="100" t="s">
        <v>161</v>
      </c>
      <c r="AT31" s="101"/>
      <c r="AU31" s="99"/>
      <c r="AV31" s="100"/>
      <c r="AW31" s="100"/>
      <c r="AX31" s="861"/>
      <c r="AY31" s="862"/>
      <c r="AZ31" s="863"/>
      <c r="BA31" s="864"/>
      <c r="BB31" s="674" t="s">
        <v>162</v>
      </c>
      <c r="BC31" s="675"/>
      <c r="BD31" s="675"/>
      <c r="BE31" s="675"/>
      <c r="BF31" s="676"/>
    </row>
    <row r="32" spans="2:58" ht="20.25" customHeight="1" x14ac:dyDescent="0.15">
      <c r="B32" s="894"/>
      <c r="C32" s="706"/>
      <c r="D32" s="707"/>
      <c r="E32" s="708"/>
      <c r="F32" s="102"/>
      <c r="G32" s="593"/>
      <c r="H32" s="598"/>
      <c r="I32" s="596"/>
      <c r="J32" s="596"/>
      <c r="K32" s="597"/>
      <c r="L32" s="602"/>
      <c r="M32" s="603"/>
      <c r="N32" s="603"/>
      <c r="O32" s="604"/>
      <c r="P32" s="865" t="s">
        <v>150</v>
      </c>
      <c r="Q32" s="866"/>
      <c r="R32" s="867"/>
      <c r="S32" s="103">
        <f>IF(S31="","",VLOOKUP(S31,【記載例】シフト記号表!$C$6:$K$35,9,FALSE))</f>
        <v>4</v>
      </c>
      <c r="T32" s="104" t="str">
        <f>IF(T31="","",VLOOKUP(T31,【記載例】シフト記号表!$C$6:$K$35,9,FALSE))</f>
        <v/>
      </c>
      <c r="U32" s="104">
        <f>IF(U31="","",VLOOKUP(U31,【記載例】シフト記号表!$C$6:$K$35,9,FALSE))</f>
        <v>4</v>
      </c>
      <c r="V32" s="104">
        <f>IF(V31="","",VLOOKUP(V31,【記載例】シフト記号表!$C$6:$K$35,9,FALSE))</f>
        <v>4</v>
      </c>
      <c r="W32" s="104" t="str">
        <f>IF(W31="","",VLOOKUP(W31,【記載例】シフト記号表!$C$6:$K$35,9,FALSE))</f>
        <v/>
      </c>
      <c r="X32" s="104">
        <f>IF(X31="","",VLOOKUP(X31,【記載例】シフト記号表!$C$6:$K$35,9,FALSE))</f>
        <v>4</v>
      </c>
      <c r="Y32" s="105" t="str">
        <f>IF(Y31="","",VLOOKUP(Y31,【記載例】シフト記号表!$C$6:$K$35,9,FALSE))</f>
        <v/>
      </c>
      <c r="Z32" s="103">
        <f>IF(Z31="","",VLOOKUP(Z31,【記載例】シフト記号表!$C$6:$K$35,9,FALSE))</f>
        <v>4</v>
      </c>
      <c r="AA32" s="104" t="str">
        <f>IF(AA31="","",VLOOKUP(AA31,【記載例】シフト記号表!$C$6:$K$35,9,FALSE))</f>
        <v/>
      </c>
      <c r="AB32" s="104">
        <f>IF(AB31="","",VLOOKUP(AB31,【記載例】シフト記号表!$C$6:$K$35,9,FALSE))</f>
        <v>4</v>
      </c>
      <c r="AC32" s="104">
        <f>IF(AC31="","",VLOOKUP(AC31,【記載例】シフト記号表!$C$6:$K$35,9,FALSE))</f>
        <v>4</v>
      </c>
      <c r="AD32" s="104" t="str">
        <f>IF(AD31="","",VLOOKUP(AD31,【記載例】シフト記号表!$C$6:$K$35,9,FALSE))</f>
        <v/>
      </c>
      <c r="AE32" s="104">
        <f>IF(AE31="","",VLOOKUP(AE31,【記載例】シフト記号表!$C$6:$K$35,9,FALSE))</f>
        <v>4</v>
      </c>
      <c r="AF32" s="105" t="str">
        <f>IF(AF31="","",VLOOKUP(AF31,【記載例】シフト記号表!$C$6:$K$35,9,FALSE))</f>
        <v/>
      </c>
      <c r="AG32" s="103">
        <f>IF(AG31="","",VLOOKUP(AG31,【記載例】シフト記号表!$C$6:$K$35,9,FALSE))</f>
        <v>4</v>
      </c>
      <c r="AH32" s="104" t="str">
        <f>IF(AH31="","",VLOOKUP(AH31,【記載例】シフト記号表!$C$6:$K$35,9,FALSE))</f>
        <v/>
      </c>
      <c r="AI32" s="104">
        <f>IF(AI31="","",VLOOKUP(AI31,【記載例】シフト記号表!$C$6:$K$35,9,FALSE))</f>
        <v>4</v>
      </c>
      <c r="AJ32" s="104">
        <f>IF(AJ31="","",VLOOKUP(AJ31,【記載例】シフト記号表!$C$6:$K$35,9,FALSE))</f>
        <v>4</v>
      </c>
      <c r="AK32" s="104" t="str">
        <f>IF(AK31="","",VLOOKUP(AK31,【記載例】シフト記号表!$C$6:$K$35,9,FALSE))</f>
        <v/>
      </c>
      <c r="AL32" s="104">
        <f>IF(AL31="","",VLOOKUP(AL31,【記載例】シフト記号表!$C$6:$K$35,9,FALSE))</f>
        <v>4</v>
      </c>
      <c r="AM32" s="105" t="str">
        <f>IF(AM31="","",VLOOKUP(AM31,【記載例】シフト記号表!$C$6:$K$35,9,FALSE))</f>
        <v/>
      </c>
      <c r="AN32" s="103">
        <f>IF(AN31="","",VLOOKUP(AN31,【記載例】シフト記号表!$C$6:$K$35,9,FALSE))</f>
        <v>4</v>
      </c>
      <c r="AO32" s="104" t="str">
        <f>IF(AO31="","",VLOOKUP(AO31,【記載例】シフト記号表!$C$6:$K$35,9,FALSE))</f>
        <v/>
      </c>
      <c r="AP32" s="104">
        <f>IF(AP31="","",VLOOKUP(AP31,【記載例】シフト記号表!$C$6:$K$35,9,FALSE))</f>
        <v>4</v>
      </c>
      <c r="AQ32" s="104">
        <f>IF(AQ31="","",VLOOKUP(AQ31,【記載例】シフト記号表!$C$6:$K$35,9,FALSE))</f>
        <v>4</v>
      </c>
      <c r="AR32" s="104" t="str">
        <f>IF(AR31="","",VLOOKUP(AR31,【記載例】シフト記号表!$C$6:$K$35,9,FALSE))</f>
        <v/>
      </c>
      <c r="AS32" s="104">
        <f>IF(AS31="","",VLOOKUP(AS31,【記載例】シフト記号表!$C$6:$K$35,9,FALSE))</f>
        <v>4</v>
      </c>
      <c r="AT32" s="105" t="str">
        <f>IF(AT31="","",VLOOKUP(AT31,【記載例】シフト記号表!$C$6:$K$35,9,FALSE))</f>
        <v/>
      </c>
      <c r="AU32" s="103" t="str">
        <f>IF(AU31="","",VLOOKUP(AU31,【記載例】シフト記号表!$C$6:$K$35,9,FALSE))</f>
        <v/>
      </c>
      <c r="AV32" s="104" t="str">
        <f>IF(AV31="","",VLOOKUP(AV31,【記載例】シフト記号表!$C$6:$K$35,9,FALSE))</f>
        <v/>
      </c>
      <c r="AW32" s="104" t="str">
        <f>IF(AW31="","",VLOOKUP(AW31,【記載例】シフト記号表!$C$6:$K$35,9,FALSE))</f>
        <v/>
      </c>
      <c r="AX32" s="868">
        <f>IF($BB$3="４週",SUM(S32:AT32),IF($BB$3="暦月",SUM(S32:AW32),""))</f>
        <v>64</v>
      </c>
      <c r="AY32" s="869"/>
      <c r="AZ32" s="870">
        <f>IF($BB$3="４週",AX32/4,IF($BB$3="暦月",【記載例】通所介護!AX32/(【記載例】通所介護!$BB$8/7),""))</f>
        <v>16</v>
      </c>
      <c r="BA32" s="871"/>
      <c r="BB32" s="677"/>
      <c r="BC32" s="678"/>
      <c r="BD32" s="678"/>
      <c r="BE32" s="678"/>
      <c r="BF32" s="679"/>
    </row>
    <row r="33" spans="2:58" ht="20.25" customHeight="1" x14ac:dyDescent="0.15">
      <c r="B33" s="894"/>
      <c r="C33" s="709"/>
      <c r="D33" s="710"/>
      <c r="E33" s="711"/>
      <c r="F33" s="102" t="str">
        <f>C31</f>
        <v>生活相談員</v>
      </c>
      <c r="G33" s="594"/>
      <c r="H33" s="598"/>
      <c r="I33" s="596"/>
      <c r="J33" s="596"/>
      <c r="K33" s="597"/>
      <c r="L33" s="605"/>
      <c r="M33" s="606"/>
      <c r="N33" s="606"/>
      <c r="O33" s="607"/>
      <c r="P33" s="891" t="s">
        <v>151</v>
      </c>
      <c r="Q33" s="892"/>
      <c r="R33" s="893"/>
      <c r="S33" s="107">
        <f>IF(S31="","",VLOOKUP(S31,【記載例】シフト記号表!$C$6:$U$35,19,FALSE))</f>
        <v>4</v>
      </c>
      <c r="T33" s="108" t="str">
        <f>IF(T31="","",VLOOKUP(T31,【記載例】シフト記号表!$C$6:$U$35,19,FALSE))</f>
        <v/>
      </c>
      <c r="U33" s="108">
        <f>IF(U31="","",VLOOKUP(U31,【記載例】シフト記号表!$C$6:$U$35,19,FALSE))</f>
        <v>4</v>
      </c>
      <c r="V33" s="108">
        <f>IF(V31="","",VLOOKUP(V31,【記載例】シフト記号表!$C$6:$U$35,19,FALSE))</f>
        <v>4</v>
      </c>
      <c r="W33" s="108" t="str">
        <f>IF(W31="","",VLOOKUP(W31,【記載例】シフト記号表!$C$6:$U$35,19,FALSE))</f>
        <v/>
      </c>
      <c r="X33" s="108">
        <f>IF(X31="","",VLOOKUP(X31,【記載例】シフト記号表!$C$6:$U$35,19,FALSE))</f>
        <v>4</v>
      </c>
      <c r="Y33" s="109" t="str">
        <f>IF(Y31="","",VLOOKUP(Y31,【記載例】シフト記号表!$C$6:$U$35,19,FALSE))</f>
        <v/>
      </c>
      <c r="Z33" s="107">
        <f>IF(Z31="","",VLOOKUP(Z31,【記載例】シフト記号表!$C$6:$U$35,19,FALSE))</f>
        <v>4</v>
      </c>
      <c r="AA33" s="108" t="str">
        <f>IF(AA31="","",VLOOKUP(AA31,【記載例】シフト記号表!$C$6:$U$35,19,FALSE))</f>
        <v/>
      </c>
      <c r="AB33" s="108">
        <f>IF(AB31="","",VLOOKUP(AB31,【記載例】シフト記号表!$C$6:$U$35,19,FALSE))</f>
        <v>4</v>
      </c>
      <c r="AC33" s="108">
        <f>IF(AC31="","",VLOOKUP(AC31,【記載例】シフト記号表!$C$6:$U$35,19,FALSE))</f>
        <v>4</v>
      </c>
      <c r="AD33" s="108" t="str">
        <f>IF(AD31="","",VLOOKUP(AD31,【記載例】シフト記号表!$C$6:$U$35,19,FALSE))</f>
        <v/>
      </c>
      <c r="AE33" s="108">
        <f>IF(AE31="","",VLOOKUP(AE31,【記載例】シフト記号表!$C$6:$U$35,19,FALSE))</f>
        <v>4</v>
      </c>
      <c r="AF33" s="109" t="str">
        <f>IF(AF31="","",VLOOKUP(AF31,【記載例】シフト記号表!$C$6:$U$35,19,FALSE))</f>
        <v/>
      </c>
      <c r="AG33" s="107">
        <f>IF(AG31="","",VLOOKUP(AG31,【記載例】シフト記号表!$C$6:$U$35,19,FALSE))</f>
        <v>4</v>
      </c>
      <c r="AH33" s="108" t="str">
        <f>IF(AH31="","",VLOOKUP(AH31,【記載例】シフト記号表!$C$6:$U$35,19,FALSE))</f>
        <v/>
      </c>
      <c r="AI33" s="108">
        <f>IF(AI31="","",VLOOKUP(AI31,【記載例】シフト記号表!$C$6:$U$35,19,FALSE))</f>
        <v>4</v>
      </c>
      <c r="AJ33" s="108">
        <f>IF(AJ31="","",VLOOKUP(AJ31,【記載例】シフト記号表!$C$6:$U$35,19,FALSE))</f>
        <v>4</v>
      </c>
      <c r="AK33" s="108" t="str">
        <f>IF(AK31="","",VLOOKUP(AK31,【記載例】シフト記号表!$C$6:$U$35,19,FALSE))</f>
        <v/>
      </c>
      <c r="AL33" s="108">
        <f>IF(AL31="","",VLOOKUP(AL31,【記載例】シフト記号表!$C$6:$U$35,19,FALSE))</f>
        <v>4</v>
      </c>
      <c r="AM33" s="109" t="str">
        <f>IF(AM31="","",VLOOKUP(AM31,【記載例】シフト記号表!$C$6:$U$35,19,FALSE))</f>
        <v/>
      </c>
      <c r="AN33" s="107">
        <f>IF(AN31="","",VLOOKUP(AN31,【記載例】シフト記号表!$C$6:$U$35,19,FALSE))</f>
        <v>4</v>
      </c>
      <c r="AO33" s="108" t="str">
        <f>IF(AO31="","",VLOOKUP(AO31,【記載例】シフト記号表!$C$6:$U$35,19,FALSE))</f>
        <v/>
      </c>
      <c r="AP33" s="108">
        <f>IF(AP31="","",VLOOKUP(AP31,【記載例】シフト記号表!$C$6:$U$35,19,FALSE))</f>
        <v>4</v>
      </c>
      <c r="AQ33" s="108">
        <f>IF(AQ31="","",VLOOKUP(AQ31,【記載例】シフト記号表!$C$6:$U$35,19,FALSE))</f>
        <v>4</v>
      </c>
      <c r="AR33" s="108" t="str">
        <f>IF(AR31="","",VLOOKUP(AR31,【記載例】シフト記号表!$C$6:$U$35,19,FALSE))</f>
        <v/>
      </c>
      <c r="AS33" s="108">
        <f>IF(AS31="","",VLOOKUP(AS31,【記載例】シフト記号表!$C$6:$U$35,19,FALSE))</f>
        <v>4</v>
      </c>
      <c r="AT33" s="109" t="str">
        <f>IF(AT31="","",VLOOKUP(AT31,【記載例】シフト記号表!$C$6:$U$35,19,FALSE))</f>
        <v/>
      </c>
      <c r="AU33" s="107" t="str">
        <f>IF(AU31="","",VLOOKUP(AU31,【記載例】シフト記号表!$C$6:$U$35,19,FALSE))</f>
        <v/>
      </c>
      <c r="AV33" s="108" t="str">
        <f>IF(AV31="","",VLOOKUP(AV31,【記載例】シフト記号表!$C$6:$U$35,19,FALSE))</f>
        <v/>
      </c>
      <c r="AW33" s="108" t="str">
        <f>IF(AW31="","",VLOOKUP(AW31,【記載例】シフト記号表!$C$6:$U$35,19,FALSE))</f>
        <v/>
      </c>
      <c r="AX33" s="875">
        <f>IF($BB$3="４週",SUM(S33:AT33),IF($BB$3="暦月",SUM(S33:AW33),""))</f>
        <v>64</v>
      </c>
      <c r="AY33" s="876"/>
      <c r="AZ33" s="877">
        <f>IF($BB$3="４週",AX33/4,IF($BB$3="暦月",【記載例】通所介護!AX33/(【記載例】通所介護!$BB$8/7),""))</f>
        <v>16</v>
      </c>
      <c r="BA33" s="878"/>
      <c r="BB33" s="680"/>
      <c r="BC33" s="681"/>
      <c r="BD33" s="681"/>
      <c r="BE33" s="681"/>
      <c r="BF33" s="682"/>
    </row>
    <row r="34" spans="2:58" ht="20.25" customHeight="1" x14ac:dyDescent="0.15">
      <c r="B34" s="894">
        <f>B31+1</f>
        <v>5</v>
      </c>
      <c r="C34" s="703" t="s">
        <v>158</v>
      </c>
      <c r="D34" s="704"/>
      <c r="E34" s="705"/>
      <c r="F34" s="110"/>
      <c r="G34" s="592" t="s">
        <v>163</v>
      </c>
      <c r="H34" s="595" t="s">
        <v>164</v>
      </c>
      <c r="I34" s="596"/>
      <c r="J34" s="596"/>
      <c r="K34" s="597"/>
      <c r="L34" s="599" t="s">
        <v>165</v>
      </c>
      <c r="M34" s="600"/>
      <c r="N34" s="600"/>
      <c r="O34" s="601"/>
      <c r="P34" s="832" t="s">
        <v>147</v>
      </c>
      <c r="Q34" s="833"/>
      <c r="R34" s="834"/>
      <c r="S34" s="99"/>
      <c r="T34" s="100" t="s">
        <v>161</v>
      </c>
      <c r="U34" s="100"/>
      <c r="V34" s="100"/>
      <c r="W34" s="100" t="s">
        <v>161</v>
      </c>
      <c r="X34" s="100"/>
      <c r="Y34" s="101" t="s">
        <v>161</v>
      </c>
      <c r="Z34" s="99"/>
      <c r="AA34" s="100" t="s">
        <v>161</v>
      </c>
      <c r="AB34" s="100"/>
      <c r="AC34" s="100"/>
      <c r="AD34" s="100" t="s">
        <v>161</v>
      </c>
      <c r="AE34" s="100"/>
      <c r="AF34" s="101" t="s">
        <v>161</v>
      </c>
      <c r="AG34" s="99"/>
      <c r="AH34" s="100" t="s">
        <v>161</v>
      </c>
      <c r="AI34" s="100"/>
      <c r="AJ34" s="100"/>
      <c r="AK34" s="100" t="s">
        <v>161</v>
      </c>
      <c r="AL34" s="100"/>
      <c r="AM34" s="101" t="s">
        <v>161</v>
      </c>
      <c r="AN34" s="99"/>
      <c r="AO34" s="100" t="s">
        <v>161</v>
      </c>
      <c r="AP34" s="100"/>
      <c r="AQ34" s="100"/>
      <c r="AR34" s="100" t="s">
        <v>161</v>
      </c>
      <c r="AS34" s="100"/>
      <c r="AT34" s="101" t="s">
        <v>161</v>
      </c>
      <c r="AU34" s="99"/>
      <c r="AV34" s="100"/>
      <c r="AW34" s="100"/>
      <c r="AX34" s="861"/>
      <c r="AY34" s="862"/>
      <c r="AZ34" s="863"/>
      <c r="BA34" s="864"/>
      <c r="BB34" s="674" t="s">
        <v>166</v>
      </c>
      <c r="BC34" s="675"/>
      <c r="BD34" s="675"/>
      <c r="BE34" s="675"/>
      <c r="BF34" s="676"/>
    </row>
    <row r="35" spans="2:58" ht="20.25" customHeight="1" x14ac:dyDescent="0.15">
      <c r="B35" s="894"/>
      <c r="C35" s="706"/>
      <c r="D35" s="707"/>
      <c r="E35" s="708"/>
      <c r="F35" s="102"/>
      <c r="G35" s="593"/>
      <c r="H35" s="598"/>
      <c r="I35" s="596"/>
      <c r="J35" s="596"/>
      <c r="K35" s="597"/>
      <c r="L35" s="602"/>
      <c r="M35" s="603"/>
      <c r="N35" s="603"/>
      <c r="O35" s="604"/>
      <c r="P35" s="865" t="s">
        <v>150</v>
      </c>
      <c r="Q35" s="866"/>
      <c r="R35" s="867"/>
      <c r="S35" s="103" t="str">
        <f>IF(S34="","",VLOOKUP(S34,【記載例】シフト記号表!$C$6:$K$35,9,FALSE))</f>
        <v/>
      </c>
      <c r="T35" s="104">
        <f>IF(T34="","",VLOOKUP(T34,【記載例】シフト記号表!$C$6:$K$35,9,FALSE))</f>
        <v>4</v>
      </c>
      <c r="U35" s="104" t="str">
        <f>IF(U34="","",VLOOKUP(U34,【記載例】シフト記号表!$C$6:$K$35,9,FALSE))</f>
        <v/>
      </c>
      <c r="V35" s="104" t="str">
        <f>IF(V34="","",VLOOKUP(V34,【記載例】シフト記号表!$C$6:$K$35,9,FALSE))</f>
        <v/>
      </c>
      <c r="W35" s="104">
        <f>IF(W34="","",VLOOKUP(W34,【記載例】シフト記号表!$C$6:$K$35,9,FALSE))</f>
        <v>4</v>
      </c>
      <c r="X35" s="104" t="str">
        <f>IF(X34="","",VLOOKUP(X34,【記載例】シフト記号表!$C$6:$K$35,9,FALSE))</f>
        <v/>
      </c>
      <c r="Y35" s="105">
        <f>IF(Y34="","",VLOOKUP(Y34,【記載例】シフト記号表!$C$6:$K$35,9,FALSE))</f>
        <v>4</v>
      </c>
      <c r="Z35" s="103" t="str">
        <f>IF(Z34="","",VLOOKUP(Z34,【記載例】シフト記号表!$C$6:$K$35,9,FALSE))</f>
        <v/>
      </c>
      <c r="AA35" s="104">
        <f>IF(AA34="","",VLOOKUP(AA34,【記載例】シフト記号表!$C$6:$K$35,9,FALSE))</f>
        <v>4</v>
      </c>
      <c r="AB35" s="104" t="str">
        <f>IF(AB34="","",VLOOKUP(AB34,【記載例】シフト記号表!$C$6:$K$35,9,FALSE))</f>
        <v/>
      </c>
      <c r="AC35" s="104" t="str">
        <f>IF(AC34="","",VLOOKUP(AC34,【記載例】シフト記号表!$C$6:$K$35,9,FALSE))</f>
        <v/>
      </c>
      <c r="AD35" s="104">
        <f>IF(AD34="","",VLOOKUP(AD34,【記載例】シフト記号表!$C$6:$K$35,9,FALSE))</f>
        <v>4</v>
      </c>
      <c r="AE35" s="104" t="str">
        <f>IF(AE34="","",VLOOKUP(AE34,【記載例】シフト記号表!$C$6:$K$35,9,FALSE))</f>
        <v/>
      </c>
      <c r="AF35" s="105">
        <f>IF(AF34="","",VLOOKUP(AF34,【記載例】シフト記号表!$C$6:$K$35,9,FALSE))</f>
        <v>4</v>
      </c>
      <c r="AG35" s="103" t="str">
        <f>IF(AG34="","",VLOOKUP(AG34,【記載例】シフト記号表!$C$6:$K$35,9,FALSE))</f>
        <v/>
      </c>
      <c r="AH35" s="104">
        <f>IF(AH34="","",VLOOKUP(AH34,【記載例】シフト記号表!$C$6:$K$35,9,FALSE))</f>
        <v>4</v>
      </c>
      <c r="AI35" s="104" t="str">
        <f>IF(AI34="","",VLOOKUP(AI34,【記載例】シフト記号表!$C$6:$K$35,9,FALSE))</f>
        <v/>
      </c>
      <c r="AJ35" s="104" t="str">
        <f>IF(AJ34="","",VLOOKUP(AJ34,【記載例】シフト記号表!$C$6:$K$35,9,FALSE))</f>
        <v/>
      </c>
      <c r="AK35" s="104">
        <f>IF(AK34="","",VLOOKUP(AK34,【記載例】シフト記号表!$C$6:$K$35,9,FALSE))</f>
        <v>4</v>
      </c>
      <c r="AL35" s="104" t="str">
        <f>IF(AL34="","",VLOOKUP(AL34,【記載例】シフト記号表!$C$6:$K$35,9,FALSE))</f>
        <v/>
      </c>
      <c r="AM35" s="105">
        <f>IF(AM34="","",VLOOKUP(AM34,【記載例】シフト記号表!$C$6:$K$35,9,FALSE))</f>
        <v>4</v>
      </c>
      <c r="AN35" s="103" t="str">
        <f>IF(AN34="","",VLOOKUP(AN34,【記載例】シフト記号表!$C$6:$K$35,9,FALSE))</f>
        <v/>
      </c>
      <c r="AO35" s="104">
        <f>IF(AO34="","",VLOOKUP(AO34,【記載例】シフト記号表!$C$6:$K$35,9,FALSE))</f>
        <v>4</v>
      </c>
      <c r="AP35" s="104" t="str">
        <f>IF(AP34="","",VLOOKUP(AP34,【記載例】シフト記号表!$C$6:$K$35,9,FALSE))</f>
        <v/>
      </c>
      <c r="AQ35" s="104" t="str">
        <f>IF(AQ34="","",VLOOKUP(AQ34,【記載例】シフト記号表!$C$6:$K$35,9,FALSE))</f>
        <v/>
      </c>
      <c r="AR35" s="104">
        <f>IF(AR34="","",VLOOKUP(AR34,【記載例】シフト記号表!$C$6:$K$35,9,FALSE))</f>
        <v>4</v>
      </c>
      <c r="AS35" s="104" t="str">
        <f>IF(AS34="","",VLOOKUP(AS34,【記載例】シフト記号表!$C$6:$K$35,9,FALSE))</f>
        <v/>
      </c>
      <c r="AT35" s="105">
        <f>IF(AT34="","",VLOOKUP(AT34,【記載例】シフト記号表!$C$6:$K$35,9,FALSE))</f>
        <v>4</v>
      </c>
      <c r="AU35" s="103" t="str">
        <f>IF(AU34="","",VLOOKUP(AU34,【記載例】シフト記号表!$C$6:$K$35,9,FALSE))</f>
        <v/>
      </c>
      <c r="AV35" s="104" t="str">
        <f>IF(AV34="","",VLOOKUP(AV34,【記載例】シフト記号表!$C$6:$K$35,9,FALSE))</f>
        <v/>
      </c>
      <c r="AW35" s="104" t="str">
        <f>IF(AW34="","",VLOOKUP(AW34,【記載例】シフト記号表!$C$6:$K$35,9,FALSE))</f>
        <v/>
      </c>
      <c r="AX35" s="868">
        <f>IF($BB$3="４週",SUM(S35:AT35),IF($BB$3="暦月",SUM(S35:AW35),""))</f>
        <v>48</v>
      </c>
      <c r="AY35" s="869"/>
      <c r="AZ35" s="870">
        <f>IF($BB$3="４週",AX35/4,IF($BB$3="暦月",【記載例】通所介護!AX35/(【記載例】通所介護!$BB$8/7),""))</f>
        <v>12</v>
      </c>
      <c r="BA35" s="871"/>
      <c r="BB35" s="677"/>
      <c r="BC35" s="678"/>
      <c r="BD35" s="678"/>
      <c r="BE35" s="678"/>
      <c r="BF35" s="679"/>
    </row>
    <row r="36" spans="2:58" ht="20.25" customHeight="1" x14ac:dyDescent="0.15">
      <c r="B36" s="894"/>
      <c r="C36" s="709"/>
      <c r="D36" s="710"/>
      <c r="E36" s="711"/>
      <c r="F36" s="102" t="str">
        <f>C34</f>
        <v>看護職員</v>
      </c>
      <c r="G36" s="594"/>
      <c r="H36" s="598"/>
      <c r="I36" s="596"/>
      <c r="J36" s="596"/>
      <c r="K36" s="597"/>
      <c r="L36" s="605"/>
      <c r="M36" s="606"/>
      <c r="N36" s="606"/>
      <c r="O36" s="607"/>
      <c r="P36" s="891" t="s">
        <v>151</v>
      </c>
      <c r="Q36" s="892"/>
      <c r="R36" s="893"/>
      <c r="S36" s="107" t="str">
        <f>IF(S34="","",VLOOKUP(S34,【記載例】シフト記号表!$C$6:$U$35,19,FALSE))</f>
        <v/>
      </c>
      <c r="T36" s="108">
        <f>IF(T34="","",VLOOKUP(T34,【記載例】シフト記号表!$C$6:$U$35,19,FALSE))</f>
        <v>4</v>
      </c>
      <c r="U36" s="108" t="str">
        <f>IF(U34="","",VLOOKUP(U34,【記載例】シフト記号表!$C$6:$U$35,19,FALSE))</f>
        <v/>
      </c>
      <c r="V36" s="108" t="str">
        <f>IF(V34="","",VLOOKUP(V34,【記載例】シフト記号表!$C$6:$U$35,19,FALSE))</f>
        <v/>
      </c>
      <c r="W36" s="108">
        <f>IF(W34="","",VLOOKUP(W34,【記載例】シフト記号表!$C$6:$U$35,19,FALSE))</f>
        <v>4</v>
      </c>
      <c r="X36" s="108" t="str">
        <f>IF(X34="","",VLOOKUP(X34,【記載例】シフト記号表!$C$6:$U$35,19,FALSE))</f>
        <v/>
      </c>
      <c r="Y36" s="109">
        <f>IF(Y34="","",VLOOKUP(Y34,【記載例】シフト記号表!$C$6:$U$35,19,FALSE))</f>
        <v>4</v>
      </c>
      <c r="Z36" s="107" t="str">
        <f>IF(Z34="","",VLOOKUP(Z34,【記載例】シフト記号表!$C$6:$U$35,19,FALSE))</f>
        <v/>
      </c>
      <c r="AA36" s="108">
        <f>IF(AA34="","",VLOOKUP(AA34,【記載例】シフト記号表!$C$6:$U$35,19,FALSE))</f>
        <v>4</v>
      </c>
      <c r="AB36" s="108" t="str">
        <f>IF(AB34="","",VLOOKUP(AB34,【記載例】シフト記号表!$C$6:$U$35,19,FALSE))</f>
        <v/>
      </c>
      <c r="AC36" s="108" t="str">
        <f>IF(AC34="","",VLOOKUP(AC34,【記載例】シフト記号表!$C$6:$U$35,19,FALSE))</f>
        <v/>
      </c>
      <c r="AD36" s="108">
        <f>IF(AD34="","",VLOOKUP(AD34,【記載例】シフト記号表!$C$6:$U$35,19,FALSE))</f>
        <v>4</v>
      </c>
      <c r="AE36" s="108" t="str">
        <f>IF(AE34="","",VLOOKUP(AE34,【記載例】シフト記号表!$C$6:$U$35,19,FALSE))</f>
        <v/>
      </c>
      <c r="AF36" s="109">
        <f>IF(AF34="","",VLOOKUP(AF34,【記載例】シフト記号表!$C$6:$U$35,19,FALSE))</f>
        <v>4</v>
      </c>
      <c r="AG36" s="107" t="str">
        <f>IF(AG34="","",VLOOKUP(AG34,【記載例】シフト記号表!$C$6:$U$35,19,FALSE))</f>
        <v/>
      </c>
      <c r="AH36" s="108">
        <f>IF(AH34="","",VLOOKUP(AH34,【記載例】シフト記号表!$C$6:$U$35,19,FALSE))</f>
        <v>4</v>
      </c>
      <c r="AI36" s="108" t="str">
        <f>IF(AI34="","",VLOOKUP(AI34,【記載例】シフト記号表!$C$6:$U$35,19,FALSE))</f>
        <v/>
      </c>
      <c r="AJ36" s="108" t="str">
        <f>IF(AJ34="","",VLOOKUP(AJ34,【記載例】シフト記号表!$C$6:$U$35,19,FALSE))</f>
        <v/>
      </c>
      <c r="AK36" s="108">
        <f>IF(AK34="","",VLOOKUP(AK34,【記載例】シフト記号表!$C$6:$U$35,19,FALSE))</f>
        <v>4</v>
      </c>
      <c r="AL36" s="108" t="str">
        <f>IF(AL34="","",VLOOKUP(AL34,【記載例】シフト記号表!$C$6:$U$35,19,FALSE))</f>
        <v/>
      </c>
      <c r="AM36" s="109">
        <f>IF(AM34="","",VLOOKUP(AM34,【記載例】シフト記号表!$C$6:$U$35,19,FALSE))</f>
        <v>4</v>
      </c>
      <c r="AN36" s="107" t="str">
        <f>IF(AN34="","",VLOOKUP(AN34,【記載例】シフト記号表!$C$6:$U$35,19,FALSE))</f>
        <v/>
      </c>
      <c r="AO36" s="108">
        <f>IF(AO34="","",VLOOKUP(AO34,【記載例】シフト記号表!$C$6:$U$35,19,FALSE))</f>
        <v>4</v>
      </c>
      <c r="AP36" s="108" t="str">
        <f>IF(AP34="","",VLOOKUP(AP34,【記載例】シフト記号表!$C$6:$U$35,19,FALSE))</f>
        <v/>
      </c>
      <c r="AQ36" s="108" t="str">
        <f>IF(AQ34="","",VLOOKUP(AQ34,【記載例】シフト記号表!$C$6:$U$35,19,FALSE))</f>
        <v/>
      </c>
      <c r="AR36" s="108">
        <f>IF(AR34="","",VLOOKUP(AR34,【記載例】シフト記号表!$C$6:$U$35,19,FALSE))</f>
        <v>4</v>
      </c>
      <c r="AS36" s="108" t="str">
        <f>IF(AS34="","",VLOOKUP(AS34,【記載例】シフト記号表!$C$6:$U$35,19,FALSE))</f>
        <v/>
      </c>
      <c r="AT36" s="109">
        <f>IF(AT34="","",VLOOKUP(AT34,【記載例】シフト記号表!$C$6:$U$35,19,FALSE))</f>
        <v>4</v>
      </c>
      <c r="AU36" s="107" t="str">
        <f>IF(AU34="","",VLOOKUP(AU34,【記載例】シフト記号表!$C$6:$U$35,19,FALSE))</f>
        <v/>
      </c>
      <c r="AV36" s="108" t="str">
        <f>IF(AV34="","",VLOOKUP(AV34,【記載例】シフト記号表!$C$6:$U$35,19,FALSE))</f>
        <v/>
      </c>
      <c r="AW36" s="108" t="str">
        <f>IF(AW34="","",VLOOKUP(AW34,【記載例】シフト記号表!$C$6:$U$35,19,FALSE))</f>
        <v/>
      </c>
      <c r="AX36" s="875">
        <f>IF($BB$3="４週",SUM(S36:AT36),IF($BB$3="暦月",SUM(S36:AW36),""))</f>
        <v>48</v>
      </c>
      <c r="AY36" s="876"/>
      <c r="AZ36" s="877">
        <f>IF($BB$3="４週",AX36/4,IF($BB$3="暦月",【記載例】通所介護!AX36/(【記載例】通所介護!$BB$8/7),""))</f>
        <v>12</v>
      </c>
      <c r="BA36" s="878"/>
      <c r="BB36" s="680"/>
      <c r="BC36" s="681"/>
      <c r="BD36" s="681"/>
      <c r="BE36" s="681"/>
      <c r="BF36" s="682"/>
    </row>
    <row r="37" spans="2:58" ht="20.25" customHeight="1" x14ac:dyDescent="0.15">
      <c r="B37" s="894">
        <f>B34+1</f>
        <v>6</v>
      </c>
      <c r="C37" s="703" t="s">
        <v>158</v>
      </c>
      <c r="D37" s="704"/>
      <c r="E37" s="705"/>
      <c r="F37" s="110"/>
      <c r="G37" s="592" t="s">
        <v>155</v>
      </c>
      <c r="H37" s="595" t="s">
        <v>145</v>
      </c>
      <c r="I37" s="596"/>
      <c r="J37" s="596"/>
      <c r="K37" s="597"/>
      <c r="L37" s="599" t="s">
        <v>156</v>
      </c>
      <c r="M37" s="600"/>
      <c r="N37" s="600"/>
      <c r="O37" s="601"/>
      <c r="P37" s="832" t="s">
        <v>147</v>
      </c>
      <c r="Q37" s="833"/>
      <c r="R37" s="834"/>
      <c r="S37" s="99"/>
      <c r="T37" s="100" t="s">
        <v>148</v>
      </c>
      <c r="U37" s="100" t="s">
        <v>148</v>
      </c>
      <c r="V37" s="100"/>
      <c r="W37" s="100"/>
      <c r="X37" s="100" t="s">
        <v>148</v>
      </c>
      <c r="Y37" s="101"/>
      <c r="Z37" s="99"/>
      <c r="AA37" s="100" t="s">
        <v>148</v>
      </c>
      <c r="AB37" s="100" t="s">
        <v>148</v>
      </c>
      <c r="AC37" s="100"/>
      <c r="AD37" s="100"/>
      <c r="AE37" s="100" t="s">
        <v>148</v>
      </c>
      <c r="AF37" s="101"/>
      <c r="AG37" s="99"/>
      <c r="AH37" s="100" t="s">
        <v>148</v>
      </c>
      <c r="AI37" s="100" t="s">
        <v>148</v>
      </c>
      <c r="AJ37" s="100"/>
      <c r="AK37" s="100"/>
      <c r="AL37" s="100" t="s">
        <v>148</v>
      </c>
      <c r="AM37" s="101"/>
      <c r="AN37" s="99"/>
      <c r="AO37" s="100" t="s">
        <v>148</v>
      </c>
      <c r="AP37" s="100" t="s">
        <v>148</v>
      </c>
      <c r="AQ37" s="100"/>
      <c r="AR37" s="100"/>
      <c r="AS37" s="100" t="s">
        <v>148</v>
      </c>
      <c r="AT37" s="101"/>
      <c r="AU37" s="99"/>
      <c r="AV37" s="100"/>
      <c r="AW37" s="100"/>
      <c r="AX37" s="861"/>
      <c r="AY37" s="862"/>
      <c r="AZ37" s="863"/>
      <c r="BA37" s="864"/>
      <c r="BB37" s="674" t="s">
        <v>152</v>
      </c>
      <c r="BC37" s="675"/>
      <c r="BD37" s="675"/>
      <c r="BE37" s="675"/>
      <c r="BF37" s="676"/>
    </row>
    <row r="38" spans="2:58" ht="20.25" customHeight="1" x14ac:dyDescent="0.15">
      <c r="B38" s="894"/>
      <c r="C38" s="706"/>
      <c r="D38" s="707"/>
      <c r="E38" s="708"/>
      <c r="F38" s="102"/>
      <c r="G38" s="593"/>
      <c r="H38" s="598"/>
      <c r="I38" s="596"/>
      <c r="J38" s="596"/>
      <c r="K38" s="597"/>
      <c r="L38" s="602"/>
      <c r="M38" s="603"/>
      <c r="N38" s="603"/>
      <c r="O38" s="604"/>
      <c r="P38" s="865" t="s">
        <v>150</v>
      </c>
      <c r="Q38" s="866"/>
      <c r="R38" s="867"/>
      <c r="S38" s="103" t="str">
        <f>IF(S37="","",VLOOKUP(S37,【記載例】シフト記号表!$C$6:$K$35,9,FALSE))</f>
        <v/>
      </c>
      <c r="T38" s="104">
        <f>IF(T37="","",VLOOKUP(T37,【記載例】シフト記号表!$C$6:$K$35,9,FALSE))</f>
        <v>8</v>
      </c>
      <c r="U38" s="104">
        <f>IF(U37="","",VLOOKUP(U37,【記載例】シフト記号表!$C$6:$K$35,9,FALSE))</f>
        <v>8</v>
      </c>
      <c r="V38" s="104" t="str">
        <f>IF(V37="","",VLOOKUP(V37,【記載例】シフト記号表!$C$6:$K$35,9,FALSE))</f>
        <v/>
      </c>
      <c r="W38" s="104" t="str">
        <f>IF(W37="","",VLOOKUP(W37,【記載例】シフト記号表!$C$6:$K$35,9,FALSE))</f>
        <v/>
      </c>
      <c r="X38" s="104">
        <f>IF(X37="","",VLOOKUP(X37,【記載例】シフト記号表!$C$6:$K$35,9,FALSE))</f>
        <v>8</v>
      </c>
      <c r="Y38" s="105" t="str">
        <f>IF(Y37="","",VLOOKUP(Y37,【記載例】シフト記号表!$C$6:$K$35,9,FALSE))</f>
        <v/>
      </c>
      <c r="Z38" s="103" t="str">
        <f>IF(Z37="","",VLOOKUP(Z37,【記載例】シフト記号表!$C$6:$K$35,9,FALSE))</f>
        <v/>
      </c>
      <c r="AA38" s="104">
        <f>IF(AA37="","",VLOOKUP(AA37,【記載例】シフト記号表!$C$6:$K$35,9,FALSE))</f>
        <v>8</v>
      </c>
      <c r="AB38" s="104">
        <f>IF(AB37="","",VLOOKUP(AB37,【記載例】シフト記号表!$C$6:$K$35,9,FALSE))</f>
        <v>8</v>
      </c>
      <c r="AC38" s="104" t="str">
        <f>IF(AC37="","",VLOOKUP(AC37,【記載例】シフト記号表!$C$6:$K$35,9,FALSE))</f>
        <v/>
      </c>
      <c r="AD38" s="104" t="str">
        <f>IF(AD37="","",VLOOKUP(AD37,【記載例】シフト記号表!$C$6:$K$35,9,FALSE))</f>
        <v/>
      </c>
      <c r="AE38" s="104">
        <f>IF(AE37="","",VLOOKUP(AE37,【記載例】シフト記号表!$C$6:$K$35,9,FALSE))</f>
        <v>8</v>
      </c>
      <c r="AF38" s="105" t="str">
        <f>IF(AF37="","",VLOOKUP(AF37,【記載例】シフト記号表!$C$6:$K$35,9,FALSE))</f>
        <v/>
      </c>
      <c r="AG38" s="103" t="str">
        <f>IF(AG37="","",VLOOKUP(AG37,【記載例】シフト記号表!$C$6:$K$35,9,FALSE))</f>
        <v/>
      </c>
      <c r="AH38" s="104">
        <f>IF(AH37="","",VLOOKUP(AH37,【記載例】シフト記号表!$C$6:$K$35,9,FALSE))</f>
        <v>8</v>
      </c>
      <c r="AI38" s="104">
        <f>IF(AI37="","",VLOOKUP(AI37,【記載例】シフト記号表!$C$6:$K$35,9,FALSE))</f>
        <v>8</v>
      </c>
      <c r="AJ38" s="104" t="str">
        <f>IF(AJ37="","",VLOOKUP(AJ37,【記載例】シフト記号表!$C$6:$K$35,9,FALSE))</f>
        <v/>
      </c>
      <c r="AK38" s="104" t="str">
        <f>IF(AK37="","",VLOOKUP(AK37,【記載例】シフト記号表!$C$6:$K$35,9,FALSE))</f>
        <v/>
      </c>
      <c r="AL38" s="104">
        <f>IF(AL37="","",VLOOKUP(AL37,【記載例】シフト記号表!$C$6:$K$35,9,FALSE))</f>
        <v>8</v>
      </c>
      <c r="AM38" s="105" t="str">
        <f>IF(AM37="","",VLOOKUP(AM37,【記載例】シフト記号表!$C$6:$K$35,9,FALSE))</f>
        <v/>
      </c>
      <c r="AN38" s="103" t="str">
        <f>IF(AN37="","",VLOOKUP(AN37,【記載例】シフト記号表!$C$6:$K$35,9,FALSE))</f>
        <v/>
      </c>
      <c r="AO38" s="104">
        <f>IF(AO37="","",VLOOKUP(AO37,【記載例】シフト記号表!$C$6:$K$35,9,FALSE))</f>
        <v>8</v>
      </c>
      <c r="AP38" s="104">
        <f>IF(AP37="","",VLOOKUP(AP37,【記載例】シフト記号表!$C$6:$K$35,9,FALSE))</f>
        <v>8</v>
      </c>
      <c r="AQ38" s="104" t="str">
        <f>IF(AQ37="","",VLOOKUP(AQ37,【記載例】シフト記号表!$C$6:$K$35,9,FALSE))</f>
        <v/>
      </c>
      <c r="AR38" s="104" t="str">
        <f>IF(AR37="","",VLOOKUP(AR37,【記載例】シフト記号表!$C$6:$K$35,9,FALSE))</f>
        <v/>
      </c>
      <c r="AS38" s="104">
        <f>IF(AS37="","",VLOOKUP(AS37,【記載例】シフト記号表!$C$6:$K$35,9,FALSE))</f>
        <v>8</v>
      </c>
      <c r="AT38" s="105" t="str">
        <f>IF(AT37="","",VLOOKUP(AT37,【記載例】シフト記号表!$C$6:$K$35,9,FALSE))</f>
        <v/>
      </c>
      <c r="AU38" s="103" t="str">
        <f>IF(AU37="","",VLOOKUP(AU37,【記載例】シフト記号表!$C$6:$K$35,9,FALSE))</f>
        <v/>
      </c>
      <c r="AV38" s="104" t="str">
        <f>IF(AV37="","",VLOOKUP(AV37,【記載例】シフト記号表!$C$6:$K$35,9,FALSE))</f>
        <v/>
      </c>
      <c r="AW38" s="104" t="str">
        <f>IF(AW37="","",VLOOKUP(AW37,【記載例】シフト記号表!$C$6:$K$35,9,FALSE))</f>
        <v/>
      </c>
      <c r="AX38" s="868">
        <f>IF($BB$3="４週",SUM(S38:AT38),IF($BB$3="暦月",SUM(S38:AW38),""))</f>
        <v>96</v>
      </c>
      <c r="AY38" s="869"/>
      <c r="AZ38" s="870">
        <f>IF($BB$3="４週",AX38/4,IF($BB$3="暦月",【記載例】通所介護!AX38/(【記載例】通所介護!$BB$8/7),""))</f>
        <v>24</v>
      </c>
      <c r="BA38" s="871"/>
      <c r="BB38" s="677"/>
      <c r="BC38" s="678"/>
      <c r="BD38" s="678"/>
      <c r="BE38" s="678"/>
      <c r="BF38" s="679"/>
    </row>
    <row r="39" spans="2:58" ht="20.25" customHeight="1" x14ac:dyDescent="0.15">
      <c r="B39" s="894"/>
      <c r="C39" s="709"/>
      <c r="D39" s="710"/>
      <c r="E39" s="711"/>
      <c r="F39" s="102" t="str">
        <f>C37</f>
        <v>看護職員</v>
      </c>
      <c r="G39" s="594"/>
      <c r="H39" s="598"/>
      <c r="I39" s="596"/>
      <c r="J39" s="596"/>
      <c r="K39" s="597"/>
      <c r="L39" s="605"/>
      <c r="M39" s="606"/>
      <c r="N39" s="606"/>
      <c r="O39" s="607"/>
      <c r="P39" s="891" t="s">
        <v>151</v>
      </c>
      <c r="Q39" s="892"/>
      <c r="R39" s="893"/>
      <c r="S39" s="107" t="str">
        <f>IF(S37="","",VLOOKUP(S37,【記載例】シフト記号表!$C$6:$U$35,19,FALSE))</f>
        <v/>
      </c>
      <c r="T39" s="108">
        <f>IF(T37="","",VLOOKUP(T37,【記載例】シフト記号表!$C$6:$U$35,19,FALSE))</f>
        <v>7</v>
      </c>
      <c r="U39" s="108">
        <f>IF(U37="","",VLOOKUP(U37,【記載例】シフト記号表!$C$6:$U$35,19,FALSE))</f>
        <v>7</v>
      </c>
      <c r="V39" s="108" t="str">
        <f>IF(V37="","",VLOOKUP(V37,【記載例】シフト記号表!$C$6:$U$35,19,FALSE))</f>
        <v/>
      </c>
      <c r="W39" s="108" t="str">
        <f>IF(W37="","",VLOOKUP(W37,【記載例】シフト記号表!$C$6:$U$35,19,FALSE))</f>
        <v/>
      </c>
      <c r="X39" s="108">
        <f>IF(X37="","",VLOOKUP(X37,【記載例】シフト記号表!$C$6:$U$35,19,FALSE))</f>
        <v>7</v>
      </c>
      <c r="Y39" s="109" t="str">
        <f>IF(Y37="","",VLOOKUP(Y37,【記載例】シフト記号表!$C$6:$U$35,19,FALSE))</f>
        <v/>
      </c>
      <c r="Z39" s="107" t="str">
        <f>IF(Z37="","",VLOOKUP(Z37,【記載例】シフト記号表!$C$6:$U$35,19,FALSE))</f>
        <v/>
      </c>
      <c r="AA39" s="108">
        <f>IF(AA37="","",VLOOKUP(AA37,【記載例】シフト記号表!$C$6:$U$35,19,FALSE))</f>
        <v>7</v>
      </c>
      <c r="AB39" s="108">
        <f>IF(AB37="","",VLOOKUP(AB37,【記載例】シフト記号表!$C$6:$U$35,19,FALSE))</f>
        <v>7</v>
      </c>
      <c r="AC39" s="108" t="str">
        <f>IF(AC37="","",VLOOKUP(AC37,【記載例】シフト記号表!$C$6:$U$35,19,FALSE))</f>
        <v/>
      </c>
      <c r="AD39" s="108" t="str">
        <f>IF(AD37="","",VLOOKUP(AD37,【記載例】シフト記号表!$C$6:$U$35,19,FALSE))</f>
        <v/>
      </c>
      <c r="AE39" s="108">
        <f>IF(AE37="","",VLOOKUP(AE37,【記載例】シフト記号表!$C$6:$U$35,19,FALSE))</f>
        <v>7</v>
      </c>
      <c r="AF39" s="109" t="str">
        <f>IF(AF37="","",VLOOKUP(AF37,【記載例】シフト記号表!$C$6:$U$35,19,FALSE))</f>
        <v/>
      </c>
      <c r="AG39" s="107" t="str">
        <f>IF(AG37="","",VLOOKUP(AG37,【記載例】シフト記号表!$C$6:$U$35,19,FALSE))</f>
        <v/>
      </c>
      <c r="AH39" s="108">
        <f>IF(AH37="","",VLOOKUP(AH37,【記載例】シフト記号表!$C$6:$U$35,19,FALSE))</f>
        <v>7</v>
      </c>
      <c r="AI39" s="108">
        <f>IF(AI37="","",VLOOKUP(AI37,【記載例】シフト記号表!$C$6:$U$35,19,FALSE))</f>
        <v>7</v>
      </c>
      <c r="AJ39" s="108" t="str">
        <f>IF(AJ37="","",VLOOKUP(AJ37,【記載例】シフト記号表!$C$6:$U$35,19,FALSE))</f>
        <v/>
      </c>
      <c r="AK39" s="108" t="str">
        <f>IF(AK37="","",VLOOKUP(AK37,【記載例】シフト記号表!$C$6:$U$35,19,FALSE))</f>
        <v/>
      </c>
      <c r="AL39" s="108">
        <f>IF(AL37="","",VLOOKUP(AL37,【記載例】シフト記号表!$C$6:$U$35,19,FALSE))</f>
        <v>7</v>
      </c>
      <c r="AM39" s="109" t="str">
        <f>IF(AM37="","",VLOOKUP(AM37,【記載例】シフト記号表!$C$6:$U$35,19,FALSE))</f>
        <v/>
      </c>
      <c r="AN39" s="107" t="str">
        <f>IF(AN37="","",VLOOKUP(AN37,【記載例】シフト記号表!$C$6:$U$35,19,FALSE))</f>
        <v/>
      </c>
      <c r="AO39" s="108">
        <f>IF(AO37="","",VLOOKUP(AO37,【記載例】シフト記号表!$C$6:$U$35,19,FALSE))</f>
        <v>7</v>
      </c>
      <c r="AP39" s="108">
        <f>IF(AP37="","",VLOOKUP(AP37,【記載例】シフト記号表!$C$6:$U$35,19,FALSE))</f>
        <v>7</v>
      </c>
      <c r="AQ39" s="108" t="str">
        <f>IF(AQ37="","",VLOOKUP(AQ37,【記載例】シフト記号表!$C$6:$U$35,19,FALSE))</f>
        <v/>
      </c>
      <c r="AR39" s="108" t="str">
        <f>IF(AR37="","",VLOOKUP(AR37,【記載例】シフト記号表!$C$6:$U$35,19,FALSE))</f>
        <v/>
      </c>
      <c r="AS39" s="108">
        <f>IF(AS37="","",VLOOKUP(AS37,【記載例】シフト記号表!$C$6:$U$35,19,FALSE))</f>
        <v>7</v>
      </c>
      <c r="AT39" s="109" t="str">
        <f>IF(AT37="","",VLOOKUP(AT37,【記載例】シフト記号表!$C$6:$U$35,19,FALSE))</f>
        <v/>
      </c>
      <c r="AU39" s="107" t="str">
        <f>IF(AU37="","",VLOOKUP(AU37,【記載例】シフト記号表!$C$6:$U$35,19,FALSE))</f>
        <v/>
      </c>
      <c r="AV39" s="108" t="str">
        <f>IF(AV37="","",VLOOKUP(AV37,【記載例】シフト記号表!$C$6:$U$35,19,FALSE))</f>
        <v/>
      </c>
      <c r="AW39" s="108" t="str">
        <f>IF(AW37="","",VLOOKUP(AW37,【記載例】シフト記号表!$C$6:$U$35,19,FALSE))</f>
        <v/>
      </c>
      <c r="AX39" s="875">
        <f>IF($BB$3="４週",SUM(S39:AT39),IF($BB$3="暦月",SUM(S39:AW39),""))</f>
        <v>84</v>
      </c>
      <c r="AY39" s="876"/>
      <c r="AZ39" s="877">
        <f>IF($BB$3="４週",AX39/4,IF($BB$3="暦月",【記載例】通所介護!AX39/(【記載例】通所介護!$BB$8/7),""))</f>
        <v>21</v>
      </c>
      <c r="BA39" s="878"/>
      <c r="BB39" s="680"/>
      <c r="BC39" s="681"/>
      <c r="BD39" s="681"/>
      <c r="BE39" s="681"/>
      <c r="BF39" s="682"/>
    </row>
    <row r="40" spans="2:58" ht="20.25" customHeight="1" x14ac:dyDescent="0.15">
      <c r="B40" s="894">
        <f>B37+1</f>
        <v>7</v>
      </c>
      <c r="C40" s="703" t="s">
        <v>158</v>
      </c>
      <c r="D40" s="704"/>
      <c r="E40" s="705"/>
      <c r="F40" s="110"/>
      <c r="G40" s="592" t="s">
        <v>155</v>
      </c>
      <c r="H40" s="595" t="s">
        <v>145</v>
      </c>
      <c r="I40" s="596"/>
      <c r="J40" s="596"/>
      <c r="K40" s="597"/>
      <c r="L40" s="599" t="s">
        <v>167</v>
      </c>
      <c r="M40" s="600"/>
      <c r="N40" s="600"/>
      <c r="O40" s="601"/>
      <c r="P40" s="832" t="s">
        <v>147</v>
      </c>
      <c r="Q40" s="833"/>
      <c r="R40" s="834"/>
      <c r="S40" s="99"/>
      <c r="T40" s="100"/>
      <c r="U40" s="100"/>
      <c r="V40" s="100"/>
      <c r="W40" s="100"/>
      <c r="X40" s="100"/>
      <c r="Y40" s="101" t="s">
        <v>148</v>
      </c>
      <c r="Z40" s="99"/>
      <c r="AA40" s="100"/>
      <c r="AB40" s="100"/>
      <c r="AC40" s="100"/>
      <c r="AD40" s="100"/>
      <c r="AE40" s="100"/>
      <c r="AF40" s="101" t="s">
        <v>148</v>
      </c>
      <c r="AG40" s="99"/>
      <c r="AH40" s="100"/>
      <c r="AI40" s="100"/>
      <c r="AJ40" s="100"/>
      <c r="AK40" s="100"/>
      <c r="AL40" s="100"/>
      <c r="AM40" s="101" t="s">
        <v>148</v>
      </c>
      <c r="AN40" s="99"/>
      <c r="AO40" s="100"/>
      <c r="AP40" s="100"/>
      <c r="AQ40" s="100"/>
      <c r="AR40" s="100"/>
      <c r="AS40" s="100"/>
      <c r="AT40" s="101" t="s">
        <v>148</v>
      </c>
      <c r="AU40" s="99"/>
      <c r="AV40" s="100"/>
      <c r="AW40" s="100"/>
      <c r="AX40" s="861"/>
      <c r="AY40" s="862"/>
      <c r="AZ40" s="863"/>
      <c r="BA40" s="864"/>
      <c r="BB40" s="674" t="s">
        <v>168</v>
      </c>
      <c r="BC40" s="675"/>
      <c r="BD40" s="675"/>
      <c r="BE40" s="675"/>
      <c r="BF40" s="676"/>
    </row>
    <row r="41" spans="2:58" ht="20.25" customHeight="1" x14ac:dyDescent="0.15">
      <c r="B41" s="894"/>
      <c r="C41" s="706"/>
      <c r="D41" s="707"/>
      <c r="E41" s="708"/>
      <c r="F41" s="102"/>
      <c r="G41" s="593"/>
      <c r="H41" s="598"/>
      <c r="I41" s="596"/>
      <c r="J41" s="596"/>
      <c r="K41" s="597"/>
      <c r="L41" s="602"/>
      <c r="M41" s="603"/>
      <c r="N41" s="603"/>
      <c r="O41" s="604"/>
      <c r="P41" s="865" t="s">
        <v>150</v>
      </c>
      <c r="Q41" s="866"/>
      <c r="R41" s="867"/>
      <c r="S41" s="103" t="str">
        <f>IF(S40="","",VLOOKUP(S40,【記載例】シフト記号表!$C$6:$K$35,9,FALSE))</f>
        <v/>
      </c>
      <c r="T41" s="104" t="str">
        <f>IF(T40="","",VLOOKUP(T40,【記載例】シフト記号表!$C$6:$K$35,9,FALSE))</f>
        <v/>
      </c>
      <c r="U41" s="104" t="str">
        <f>IF(U40="","",VLOOKUP(U40,【記載例】シフト記号表!$C$6:$K$35,9,FALSE))</f>
        <v/>
      </c>
      <c r="V41" s="104" t="str">
        <f>IF(V40="","",VLOOKUP(V40,【記載例】シフト記号表!$C$6:$K$35,9,FALSE))</f>
        <v/>
      </c>
      <c r="W41" s="104" t="str">
        <f>IF(W40="","",VLOOKUP(W40,【記載例】シフト記号表!$C$6:$K$35,9,FALSE))</f>
        <v/>
      </c>
      <c r="X41" s="104" t="str">
        <f>IF(X40="","",VLOOKUP(X40,【記載例】シフト記号表!$C$6:$K$35,9,FALSE))</f>
        <v/>
      </c>
      <c r="Y41" s="105">
        <f>IF(Y40="","",VLOOKUP(Y40,【記載例】シフト記号表!$C$6:$K$35,9,FALSE))</f>
        <v>8</v>
      </c>
      <c r="Z41" s="103" t="str">
        <f>IF(Z40="","",VLOOKUP(Z40,【記載例】シフト記号表!$C$6:$K$35,9,FALSE))</f>
        <v/>
      </c>
      <c r="AA41" s="104" t="str">
        <f>IF(AA40="","",VLOOKUP(AA40,【記載例】シフト記号表!$C$6:$K$35,9,FALSE))</f>
        <v/>
      </c>
      <c r="AB41" s="104" t="str">
        <f>IF(AB40="","",VLOOKUP(AB40,【記載例】シフト記号表!$C$6:$K$35,9,FALSE))</f>
        <v/>
      </c>
      <c r="AC41" s="104" t="str">
        <f>IF(AC40="","",VLOOKUP(AC40,【記載例】シフト記号表!$C$6:$K$35,9,FALSE))</f>
        <v/>
      </c>
      <c r="AD41" s="104" t="str">
        <f>IF(AD40="","",VLOOKUP(AD40,【記載例】シフト記号表!$C$6:$K$35,9,FALSE))</f>
        <v/>
      </c>
      <c r="AE41" s="104" t="str">
        <f>IF(AE40="","",VLOOKUP(AE40,【記載例】シフト記号表!$C$6:$K$35,9,FALSE))</f>
        <v/>
      </c>
      <c r="AF41" s="105">
        <f>IF(AF40="","",VLOOKUP(AF40,【記載例】シフト記号表!$C$6:$K$35,9,FALSE))</f>
        <v>8</v>
      </c>
      <c r="AG41" s="103" t="str">
        <f>IF(AG40="","",VLOOKUP(AG40,【記載例】シフト記号表!$C$6:$K$35,9,FALSE))</f>
        <v/>
      </c>
      <c r="AH41" s="104" t="str">
        <f>IF(AH40="","",VLOOKUP(AH40,【記載例】シフト記号表!$C$6:$K$35,9,FALSE))</f>
        <v/>
      </c>
      <c r="AI41" s="104" t="str">
        <f>IF(AI40="","",VLOOKUP(AI40,【記載例】シフト記号表!$C$6:$K$35,9,FALSE))</f>
        <v/>
      </c>
      <c r="AJ41" s="104" t="str">
        <f>IF(AJ40="","",VLOOKUP(AJ40,【記載例】シフト記号表!$C$6:$K$35,9,FALSE))</f>
        <v/>
      </c>
      <c r="AK41" s="104" t="str">
        <f>IF(AK40="","",VLOOKUP(AK40,【記載例】シフト記号表!$C$6:$K$35,9,FALSE))</f>
        <v/>
      </c>
      <c r="AL41" s="104" t="str">
        <f>IF(AL40="","",VLOOKUP(AL40,【記載例】シフト記号表!$C$6:$K$35,9,FALSE))</f>
        <v/>
      </c>
      <c r="AM41" s="105">
        <f>IF(AM40="","",VLOOKUP(AM40,【記載例】シフト記号表!$C$6:$K$35,9,FALSE))</f>
        <v>8</v>
      </c>
      <c r="AN41" s="103" t="str">
        <f>IF(AN40="","",VLOOKUP(AN40,【記載例】シフト記号表!$C$6:$K$35,9,FALSE))</f>
        <v/>
      </c>
      <c r="AO41" s="104" t="str">
        <f>IF(AO40="","",VLOOKUP(AO40,【記載例】シフト記号表!$C$6:$K$35,9,FALSE))</f>
        <v/>
      </c>
      <c r="AP41" s="104" t="str">
        <f>IF(AP40="","",VLOOKUP(AP40,【記載例】シフト記号表!$C$6:$K$35,9,FALSE))</f>
        <v/>
      </c>
      <c r="AQ41" s="104" t="str">
        <f>IF(AQ40="","",VLOOKUP(AQ40,【記載例】シフト記号表!$C$6:$K$35,9,FALSE))</f>
        <v/>
      </c>
      <c r="AR41" s="104" t="str">
        <f>IF(AR40="","",VLOOKUP(AR40,【記載例】シフト記号表!$C$6:$K$35,9,FALSE))</f>
        <v/>
      </c>
      <c r="AS41" s="104" t="str">
        <f>IF(AS40="","",VLOOKUP(AS40,【記載例】シフト記号表!$C$6:$K$35,9,FALSE))</f>
        <v/>
      </c>
      <c r="AT41" s="105">
        <f>IF(AT40="","",VLOOKUP(AT40,【記載例】シフト記号表!$C$6:$K$35,9,FALSE))</f>
        <v>8</v>
      </c>
      <c r="AU41" s="103" t="str">
        <f>IF(AU40="","",VLOOKUP(AU40,【記載例】シフト記号表!$C$6:$K$35,9,FALSE))</f>
        <v/>
      </c>
      <c r="AV41" s="104" t="str">
        <f>IF(AV40="","",VLOOKUP(AV40,【記載例】シフト記号表!$C$6:$K$35,9,FALSE))</f>
        <v/>
      </c>
      <c r="AW41" s="104" t="str">
        <f>IF(AW40="","",VLOOKUP(AW40,【記載例】シフト記号表!$C$6:$K$35,9,FALSE))</f>
        <v/>
      </c>
      <c r="AX41" s="868">
        <f>IF($BB$3="４週",SUM(S41:AT41),IF($BB$3="暦月",SUM(S41:AW41),""))</f>
        <v>32</v>
      </c>
      <c r="AY41" s="869"/>
      <c r="AZ41" s="870">
        <f>IF($BB$3="４週",AX41/4,IF($BB$3="暦月",【記載例】通所介護!AX41/(【記載例】通所介護!$BB$8/7),""))</f>
        <v>8</v>
      </c>
      <c r="BA41" s="871"/>
      <c r="BB41" s="677"/>
      <c r="BC41" s="678"/>
      <c r="BD41" s="678"/>
      <c r="BE41" s="678"/>
      <c r="BF41" s="679"/>
    </row>
    <row r="42" spans="2:58" ht="20.25" customHeight="1" x14ac:dyDescent="0.15">
      <c r="B42" s="894"/>
      <c r="C42" s="709"/>
      <c r="D42" s="710"/>
      <c r="E42" s="711"/>
      <c r="F42" s="102" t="str">
        <f>C40</f>
        <v>看護職員</v>
      </c>
      <c r="G42" s="594"/>
      <c r="H42" s="598"/>
      <c r="I42" s="596"/>
      <c r="J42" s="596"/>
      <c r="K42" s="597"/>
      <c r="L42" s="605"/>
      <c r="M42" s="606"/>
      <c r="N42" s="606"/>
      <c r="O42" s="607"/>
      <c r="P42" s="891" t="s">
        <v>151</v>
      </c>
      <c r="Q42" s="892"/>
      <c r="R42" s="893"/>
      <c r="S42" s="107" t="str">
        <f>IF(S40="","",VLOOKUP(S40,【記載例】シフト記号表!$C$6:$U$35,19,FALSE))</f>
        <v/>
      </c>
      <c r="T42" s="108" t="str">
        <f>IF(T40="","",VLOOKUP(T40,【記載例】シフト記号表!$C$6:$U$35,19,FALSE))</f>
        <v/>
      </c>
      <c r="U42" s="108" t="str">
        <f>IF(U40="","",VLOOKUP(U40,【記載例】シフト記号表!$C$6:$U$35,19,FALSE))</f>
        <v/>
      </c>
      <c r="V42" s="108" t="str">
        <f>IF(V40="","",VLOOKUP(V40,【記載例】シフト記号表!$C$6:$U$35,19,FALSE))</f>
        <v/>
      </c>
      <c r="W42" s="108" t="str">
        <f>IF(W40="","",VLOOKUP(W40,【記載例】シフト記号表!$C$6:$U$35,19,FALSE))</f>
        <v/>
      </c>
      <c r="X42" s="108" t="str">
        <f>IF(X40="","",VLOOKUP(X40,【記載例】シフト記号表!$C$6:$U$35,19,FALSE))</f>
        <v/>
      </c>
      <c r="Y42" s="109">
        <f>IF(Y40="","",VLOOKUP(Y40,【記載例】シフト記号表!$C$6:$U$35,19,FALSE))</f>
        <v>7</v>
      </c>
      <c r="Z42" s="107" t="str">
        <f>IF(Z40="","",VLOOKUP(Z40,【記載例】シフト記号表!$C$6:$U$35,19,FALSE))</f>
        <v/>
      </c>
      <c r="AA42" s="108" t="str">
        <f>IF(AA40="","",VLOOKUP(AA40,【記載例】シフト記号表!$C$6:$U$35,19,FALSE))</f>
        <v/>
      </c>
      <c r="AB42" s="108" t="str">
        <f>IF(AB40="","",VLOOKUP(AB40,【記載例】シフト記号表!$C$6:$U$35,19,FALSE))</f>
        <v/>
      </c>
      <c r="AC42" s="108" t="str">
        <f>IF(AC40="","",VLOOKUP(AC40,【記載例】シフト記号表!$C$6:$U$35,19,FALSE))</f>
        <v/>
      </c>
      <c r="AD42" s="108" t="str">
        <f>IF(AD40="","",VLOOKUP(AD40,【記載例】シフト記号表!$C$6:$U$35,19,FALSE))</f>
        <v/>
      </c>
      <c r="AE42" s="108" t="str">
        <f>IF(AE40="","",VLOOKUP(AE40,【記載例】シフト記号表!$C$6:$U$35,19,FALSE))</f>
        <v/>
      </c>
      <c r="AF42" s="109">
        <f>IF(AF40="","",VLOOKUP(AF40,【記載例】シフト記号表!$C$6:$U$35,19,FALSE))</f>
        <v>7</v>
      </c>
      <c r="AG42" s="107" t="str">
        <f>IF(AG40="","",VLOOKUP(AG40,【記載例】シフト記号表!$C$6:$U$35,19,FALSE))</f>
        <v/>
      </c>
      <c r="AH42" s="108" t="str">
        <f>IF(AH40="","",VLOOKUP(AH40,【記載例】シフト記号表!$C$6:$U$35,19,FALSE))</f>
        <v/>
      </c>
      <c r="AI42" s="108" t="str">
        <f>IF(AI40="","",VLOOKUP(AI40,【記載例】シフト記号表!$C$6:$U$35,19,FALSE))</f>
        <v/>
      </c>
      <c r="AJ42" s="108" t="str">
        <f>IF(AJ40="","",VLOOKUP(AJ40,【記載例】シフト記号表!$C$6:$U$35,19,FALSE))</f>
        <v/>
      </c>
      <c r="AK42" s="108" t="str">
        <f>IF(AK40="","",VLOOKUP(AK40,【記載例】シフト記号表!$C$6:$U$35,19,FALSE))</f>
        <v/>
      </c>
      <c r="AL42" s="108" t="str">
        <f>IF(AL40="","",VLOOKUP(AL40,【記載例】シフト記号表!$C$6:$U$35,19,FALSE))</f>
        <v/>
      </c>
      <c r="AM42" s="109">
        <f>IF(AM40="","",VLOOKUP(AM40,【記載例】シフト記号表!$C$6:$U$35,19,FALSE))</f>
        <v>7</v>
      </c>
      <c r="AN42" s="107" t="str">
        <f>IF(AN40="","",VLOOKUP(AN40,【記載例】シフト記号表!$C$6:$U$35,19,FALSE))</f>
        <v/>
      </c>
      <c r="AO42" s="108" t="str">
        <f>IF(AO40="","",VLOOKUP(AO40,【記載例】シフト記号表!$C$6:$U$35,19,FALSE))</f>
        <v/>
      </c>
      <c r="AP42" s="108" t="str">
        <f>IF(AP40="","",VLOOKUP(AP40,【記載例】シフト記号表!$C$6:$U$35,19,FALSE))</f>
        <v/>
      </c>
      <c r="AQ42" s="108" t="str">
        <f>IF(AQ40="","",VLOOKUP(AQ40,【記載例】シフト記号表!$C$6:$U$35,19,FALSE))</f>
        <v/>
      </c>
      <c r="AR42" s="108" t="str">
        <f>IF(AR40="","",VLOOKUP(AR40,【記載例】シフト記号表!$C$6:$U$35,19,FALSE))</f>
        <v/>
      </c>
      <c r="AS42" s="108" t="str">
        <f>IF(AS40="","",VLOOKUP(AS40,【記載例】シフト記号表!$C$6:$U$35,19,FALSE))</f>
        <v/>
      </c>
      <c r="AT42" s="109">
        <f>IF(AT40="","",VLOOKUP(AT40,【記載例】シフト記号表!$C$6:$U$35,19,FALSE))</f>
        <v>7</v>
      </c>
      <c r="AU42" s="107" t="str">
        <f>IF(AU40="","",VLOOKUP(AU40,【記載例】シフト記号表!$C$6:$U$35,19,FALSE))</f>
        <v/>
      </c>
      <c r="AV42" s="108" t="str">
        <f>IF(AV40="","",VLOOKUP(AV40,【記載例】シフト記号表!$C$6:$U$35,19,FALSE))</f>
        <v/>
      </c>
      <c r="AW42" s="108" t="str">
        <f>IF(AW40="","",VLOOKUP(AW40,【記載例】シフト記号表!$C$6:$U$35,19,FALSE))</f>
        <v/>
      </c>
      <c r="AX42" s="875">
        <f>IF($BB$3="４週",SUM(S42:AT42),IF($BB$3="暦月",SUM(S42:AW42),""))</f>
        <v>28</v>
      </c>
      <c r="AY42" s="876"/>
      <c r="AZ42" s="877">
        <f>IF($BB$3="４週",AX42/4,IF($BB$3="暦月",【記載例】通所介護!AX42/(【記載例】通所介護!$BB$8/7),""))</f>
        <v>7</v>
      </c>
      <c r="BA42" s="878"/>
      <c r="BB42" s="680"/>
      <c r="BC42" s="681"/>
      <c r="BD42" s="681"/>
      <c r="BE42" s="681"/>
      <c r="BF42" s="682"/>
    </row>
    <row r="43" spans="2:58" ht="20.25" customHeight="1" x14ac:dyDescent="0.15">
      <c r="B43" s="894">
        <f>B40+1</f>
        <v>8</v>
      </c>
      <c r="C43" s="703" t="s">
        <v>158</v>
      </c>
      <c r="D43" s="704"/>
      <c r="E43" s="705"/>
      <c r="F43" s="110"/>
      <c r="G43" s="592" t="s">
        <v>144</v>
      </c>
      <c r="H43" s="595" t="s">
        <v>169</v>
      </c>
      <c r="I43" s="596"/>
      <c r="J43" s="596"/>
      <c r="K43" s="597"/>
      <c r="L43" s="599" t="s">
        <v>170</v>
      </c>
      <c r="M43" s="600"/>
      <c r="N43" s="600"/>
      <c r="O43" s="601"/>
      <c r="P43" s="832" t="s">
        <v>147</v>
      </c>
      <c r="Q43" s="833"/>
      <c r="R43" s="834"/>
      <c r="S43" s="99" t="s">
        <v>148</v>
      </c>
      <c r="T43" s="100"/>
      <c r="U43" s="100" t="s">
        <v>148</v>
      </c>
      <c r="V43" s="100" t="s">
        <v>148</v>
      </c>
      <c r="W43" s="100" t="s">
        <v>148</v>
      </c>
      <c r="X43" s="100"/>
      <c r="Y43" s="101" t="s">
        <v>148</v>
      </c>
      <c r="Z43" s="99" t="s">
        <v>148</v>
      </c>
      <c r="AA43" s="100"/>
      <c r="AB43" s="100" t="s">
        <v>148</v>
      </c>
      <c r="AC43" s="100" t="s">
        <v>148</v>
      </c>
      <c r="AD43" s="100" t="s">
        <v>148</v>
      </c>
      <c r="AE43" s="100"/>
      <c r="AF43" s="101" t="s">
        <v>148</v>
      </c>
      <c r="AG43" s="99" t="s">
        <v>148</v>
      </c>
      <c r="AH43" s="100"/>
      <c r="AI43" s="100" t="s">
        <v>148</v>
      </c>
      <c r="AJ43" s="100" t="s">
        <v>148</v>
      </c>
      <c r="AK43" s="100" t="s">
        <v>148</v>
      </c>
      <c r="AL43" s="100"/>
      <c r="AM43" s="101" t="s">
        <v>148</v>
      </c>
      <c r="AN43" s="99" t="s">
        <v>148</v>
      </c>
      <c r="AO43" s="100"/>
      <c r="AP43" s="100" t="s">
        <v>148</v>
      </c>
      <c r="AQ43" s="100" t="s">
        <v>148</v>
      </c>
      <c r="AR43" s="100" t="s">
        <v>148</v>
      </c>
      <c r="AS43" s="100"/>
      <c r="AT43" s="101" t="s">
        <v>148</v>
      </c>
      <c r="AU43" s="99"/>
      <c r="AV43" s="100"/>
      <c r="AW43" s="100"/>
      <c r="AX43" s="861"/>
      <c r="AY43" s="862"/>
      <c r="AZ43" s="863"/>
      <c r="BA43" s="864"/>
      <c r="BB43" s="674"/>
      <c r="BC43" s="675"/>
      <c r="BD43" s="675"/>
      <c r="BE43" s="675"/>
      <c r="BF43" s="676"/>
    </row>
    <row r="44" spans="2:58" ht="20.25" customHeight="1" x14ac:dyDescent="0.15">
      <c r="B44" s="894"/>
      <c r="C44" s="706"/>
      <c r="D44" s="707"/>
      <c r="E44" s="708"/>
      <c r="F44" s="102"/>
      <c r="G44" s="593"/>
      <c r="H44" s="598"/>
      <c r="I44" s="596"/>
      <c r="J44" s="596"/>
      <c r="K44" s="597"/>
      <c r="L44" s="602"/>
      <c r="M44" s="603"/>
      <c r="N44" s="603"/>
      <c r="O44" s="604"/>
      <c r="P44" s="865" t="s">
        <v>150</v>
      </c>
      <c r="Q44" s="866"/>
      <c r="R44" s="867"/>
      <c r="S44" s="103">
        <f>IF(S43="","",VLOOKUP(S43,【記載例】シフト記号表!$C$6:$K$35,9,FALSE))</f>
        <v>8</v>
      </c>
      <c r="T44" s="104" t="str">
        <f>IF(T43="","",VLOOKUP(T43,【記載例】シフト記号表!$C$6:$K$35,9,FALSE))</f>
        <v/>
      </c>
      <c r="U44" s="104">
        <f>IF(U43="","",VLOOKUP(U43,【記載例】シフト記号表!$C$6:$K$35,9,FALSE))</f>
        <v>8</v>
      </c>
      <c r="V44" s="104">
        <f>IF(V43="","",VLOOKUP(V43,【記載例】シフト記号表!$C$6:$K$35,9,FALSE))</f>
        <v>8</v>
      </c>
      <c r="W44" s="104">
        <f>IF(W43="","",VLOOKUP(W43,【記載例】シフト記号表!$C$6:$K$35,9,FALSE))</f>
        <v>8</v>
      </c>
      <c r="X44" s="104" t="str">
        <f>IF(X43="","",VLOOKUP(X43,【記載例】シフト記号表!$C$6:$K$35,9,FALSE))</f>
        <v/>
      </c>
      <c r="Y44" s="105">
        <f>IF(Y43="","",VLOOKUP(Y43,【記載例】シフト記号表!$C$6:$K$35,9,FALSE))</f>
        <v>8</v>
      </c>
      <c r="Z44" s="103">
        <f>IF(Z43="","",VLOOKUP(Z43,【記載例】シフト記号表!$C$6:$K$35,9,FALSE))</f>
        <v>8</v>
      </c>
      <c r="AA44" s="104" t="str">
        <f>IF(AA43="","",VLOOKUP(AA43,【記載例】シフト記号表!$C$6:$K$35,9,FALSE))</f>
        <v/>
      </c>
      <c r="AB44" s="104">
        <f>IF(AB43="","",VLOOKUP(AB43,【記載例】シフト記号表!$C$6:$K$35,9,FALSE))</f>
        <v>8</v>
      </c>
      <c r="AC44" s="104">
        <f>IF(AC43="","",VLOOKUP(AC43,【記載例】シフト記号表!$C$6:$K$35,9,FALSE))</f>
        <v>8</v>
      </c>
      <c r="AD44" s="104">
        <f>IF(AD43="","",VLOOKUP(AD43,【記載例】シフト記号表!$C$6:$K$35,9,FALSE))</f>
        <v>8</v>
      </c>
      <c r="AE44" s="104" t="str">
        <f>IF(AE43="","",VLOOKUP(AE43,【記載例】シフト記号表!$C$6:$K$35,9,FALSE))</f>
        <v/>
      </c>
      <c r="AF44" s="105">
        <f>IF(AF43="","",VLOOKUP(AF43,【記載例】シフト記号表!$C$6:$K$35,9,FALSE))</f>
        <v>8</v>
      </c>
      <c r="AG44" s="103">
        <f>IF(AG43="","",VLOOKUP(AG43,【記載例】シフト記号表!$C$6:$K$35,9,FALSE))</f>
        <v>8</v>
      </c>
      <c r="AH44" s="104" t="str">
        <f>IF(AH43="","",VLOOKUP(AH43,【記載例】シフト記号表!$C$6:$K$35,9,FALSE))</f>
        <v/>
      </c>
      <c r="AI44" s="104">
        <f>IF(AI43="","",VLOOKUP(AI43,【記載例】シフト記号表!$C$6:$K$35,9,FALSE))</f>
        <v>8</v>
      </c>
      <c r="AJ44" s="104">
        <f>IF(AJ43="","",VLOOKUP(AJ43,【記載例】シフト記号表!$C$6:$K$35,9,FALSE))</f>
        <v>8</v>
      </c>
      <c r="AK44" s="104">
        <f>IF(AK43="","",VLOOKUP(AK43,【記載例】シフト記号表!$C$6:$K$35,9,FALSE))</f>
        <v>8</v>
      </c>
      <c r="AL44" s="104" t="str">
        <f>IF(AL43="","",VLOOKUP(AL43,【記載例】シフト記号表!$C$6:$K$35,9,FALSE))</f>
        <v/>
      </c>
      <c r="AM44" s="105">
        <f>IF(AM43="","",VLOOKUP(AM43,【記載例】シフト記号表!$C$6:$K$35,9,FALSE))</f>
        <v>8</v>
      </c>
      <c r="AN44" s="103">
        <f>IF(AN43="","",VLOOKUP(AN43,【記載例】シフト記号表!$C$6:$K$35,9,FALSE))</f>
        <v>8</v>
      </c>
      <c r="AO44" s="104" t="str">
        <f>IF(AO43="","",VLOOKUP(AO43,【記載例】シフト記号表!$C$6:$K$35,9,FALSE))</f>
        <v/>
      </c>
      <c r="AP44" s="104">
        <f>IF(AP43="","",VLOOKUP(AP43,【記載例】シフト記号表!$C$6:$K$35,9,FALSE))</f>
        <v>8</v>
      </c>
      <c r="AQ44" s="104">
        <f>IF(AQ43="","",VLOOKUP(AQ43,【記載例】シフト記号表!$C$6:$K$35,9,FALSE))</f>
        <v>8</v>
      </c>
      <c r="AR44" s="104">
        <f>IF(AR43="","",VLOOKUP(AR43,【記載例】シフト記号表!$C$6:$K$35,9,FALSE))</f>
        <v>8</v>
      </c>
      <c r="AS44" s="104" t="str">
        <f>IF(AS43="","",VLOOKUP(AS43,【記載例】シフト記号表!$C$6:$K$35,9,FALSE))</f>
        <v/>
      </c>
      <c r="AT44" s="105">
        <f>IF(AT43="","",VLOOKUP(AT43,【記載例】シフト記号表!$C$6:$K$35,9,FALSE))</f>
        <v>8</v>
      </c>
      <c r="AU44" s="103" t="str">
        <f>IF(AU43="","",VLOOKUP(AU43,【記載例】シフト記号表!$C$6:$K$35,9,FALSE))</f>
        <v/>
      </c>
      <c r="AV44" s="104" t="str">
        <f>IF(AV43="","",VLOOKUP(AV43,【記載例】シフト記号表!$C$6:$K$35,9,FALSE))</f>
        <v/>
      </c>
      <c r="AW44" s="104" t="str">
        <f>IF(AW43="","",VLOOKUP(AW43,【記載例】シフト記号表!$C$6:$K$35,9,FALSE))</f>
        <v/>
      </c>
      <c r="AX44" s="868">
        <f>IF($BB$3="４週",SUM(S44:AT44),IF($BB$3="暦月",SUM(S44:AW44),""))</f>
        <v>160</v>
      </c>
      <c r="AY44" s="869"/>
      <c r="AZ44" s="870">
        <f>IF($BB$3="４週",AX44/4,IF($BB$3="暦月",【記載例】通所介護!AX44/(【記載例】通所介護!$BB$8/7),""))</f>
        <v>40</v>
      </c>
      <c r="BA44" s="871"/>
      <c r="BB44" s="677"/>
      <c r="BC44" s="678"/>
      <c r="BD44" s="678"/>
      <c r="BE44" s="678"/>
      <c r="BF44" s="679"/>
    </row>
    <row r="45" spans="2:58" ht="20.25" customHeight="1" x14ac:dyDescent="0.15">
      <c r="B45" s="894"/>
      <c r="C45" s="709"/>
      <c r="D45" s="710"/>
      <c r="E45" s="711"/>
      <c r="F45" s="102" t="str">
        <f>C43</f>
        <v>看護職員</v>
      </c>
      <c r="G45" s="594"/>
      <c r="H45" s="598"/>
      <c r="I45" s="596"/>
      <c r="J45" s="596"/>
      <c r="K45" s="597"/>
      <c r="L45" s="605"/>
      <c r="M45" s="606"/>
      <c r="N45" s="606"/>
      <c r="O45" s="607"/>
      <c r="P45" s="891" t="s">
        <v>151</v>
      </c>
      <c r="Q45" s="892"/>
      <c r="R45" s="893"/>
      <c r="S45" s="107">
        <f>IF(S43="","",VLOOKUP(S43,【記載例】シフト記号表!$C$6:$U$35,19,FALSE))</f>
        <v>7</v>
      </c>
      <c r="T45" s="108" t="str">
        <f>IF(T43="","",VLOOKUP(T43,【記載例】シフト記号表!$C$6:$U$35,19,FALSE))</f>
        <v/>
      </c>
      <c r="U45" s="108">
        <f>IF(U43="","",VLOOKUP(U43,【記載例】シフト記号表!$C$6:$U$35,19,FALSE))</f>
        <v>7</v>
      </c>
      <c r="V45" s="108">
        <f>IF(V43="","",VLOOKUP(V43,【記載例】シフト記号表!$C$6:$U$35,19,FALSE))</f>
        <v>7</v>
      </c>
      <c r="W45" s="108">
        <f>IF(W43="","",VLOOKUP(W43,【記載例】シフト記号表!$C$6:$U$35,19,FALSE))</f>
        <v>7</v>
      </c>
      <c r="X45" s="108" t="str">
        <f>IF(X43="","",VLOOKUP(X43,【記載例】シフト記号表!$C$6:$U$35,19,FALSE))</f>
        <v/>
      </c>
      <c r="Y45" s="109">
        <f>IF(Y43="","",VLOOKUP(Y43,【記載例】シフト記号表!$C$6:$U$35,19,FALSE))</f>
        <v>7</v>
      </c>
      <c r="Z45" s="107">
        <f>IF(Z43="","",VLOOKUP(Z43,【記載例】シフト記号表!$C$6:$U$35,19,FALSE))</f>
        <v>7</v>
      </c>
      <c r="AA45" s="108" t="str">
        <f>IF(AA43="","",VLOOKUP(AA43,【記載例】シフト記号表!$C$6:$U$35,19,FALSE))</f>
        <v/>
      </c>
      <c r="AB45" s="108">
        <f>IF(AB43="","",VLOOKUP(AB43,【記載例】シフト記号表!$C$6:$U$35,19,FALSE))</f>
        <v>7</v>
      </c>
      <c r="AC45" s="108">
        <f>IF(AC43="","",VLOOKUP(AC43,【記載例】シフト記号表!$C$6:$U$35,19,FALSE))</f>
        <v>7</v>
      </c>
      <c r="AD45" s="108">
        <f>IF(AD43="","",VLOOKUP(AD43,【記載例】シフト記号表!$C$6:$U$35,19,FALSE))</f>
        <v>7</v>
      </c>
      <c r="AE45" s="108" t="str">
        <f>IF(AE43="","",VLOOKUP(AE43,【記載例】シフト記号表!$C$6:$U$35,19,FALSE))</f>
        <v/>
      </c>
      <c r="AF45" s="109">
        <f>IF(AF43="","",VLOOKUP(AF43,【記載例】シフト記号表!$C$6:$U$35,19,FALSE))</f>
        <v>7</v>
      </c>
      <c r="AG45" s="107">
        <f>IF(AG43="","",VLOOKUP(AG43,【記載例】シフト記号表!$C$6:$U$35,19,FALSE))</f>
        <v>7</v>
      </c>
      <c r="AH45" s="108" t="str">
        <f>IF(AH43="","",VLOOKUP(AH43,【記載例】シフト記号表!$C$6:$U$35,19,FALSE))</f>
        <v/>
      </c>
      <c r="AI45" s="108">
        <f>IF(AI43="","",VLOOKUP(AI43,【記載例】シフト記号表!$C$6:$U$35,19,FALSE))</f>
        <v>7</v>
      </c>
      <c r="AJ45" s="108">
        <f>IF(AJ43="","",VLOOKUP(AJ43,【記載例】シフト記号表!$C$6:$U$35,19,FALSE))</f>
        <v>7</v>
      </c>
      <c r="AK45" s="108">
        <f>IF(AK43="","",VLOOKUP(AK43,【記載例】シフト記号表!$C$6:$U$35,19,FALSE))</f>
        <v>7</v>
      </c>
      <c r="AL45" s="108" t="str">
        <f>IF(AL43="","",VLOOKUP(AL43,【記載例】シフト記号表!$C$6:$U$35,19,FALSE))</f>
        <v/>
      </c>
      <c r="AM45" s="109">
        <f>IF(AM43="","",VLOOKUP(AM43,【記載例】シフト記号表!$C$6:$U$35,19,FALSE))</f>
        <v>7</v>
      </c>
      <c r="AN45" s="107">
        <f>IF(AN43="","",VLOOKUP(AN43,【記載例】シフト記号表!$C$6:$U$35,19,FALSE))</f>
        <v>7</v>
      </c>
      <c r="AO45" s="108" t="str">
        <f>IF(AO43="","",VLOOKUP(AO43,【記載例】シフト記号表!$C$6:$U$35,19,FALSE))</f>
        <v/>
      </c>
      <c r="AP45" s="108">
        <f>IF(AP43="","",VLOOKUP(AP43,【記載例】シフト記号表!$C$6:$U$35,19,FALSE))</f>
        <v>7</v>
      </c>
      <c r="AQ45" s="108">
        <f>IF(AQ43="","",VLOOKUP(AQ43,【記載例】シフト記号表!$C$6:$U$35,19,FALSE))</f>
        <v>7</v>
      </c>
      <c r="AR45" s="108">
        <f>IF(AR43="","",VLOOKUP(AR43,【記載例】シフト記号表!$C$6:$U$35,19,FALSE))</f>
        <v>7</v>
      </c>
      <c r="AS45" s="108" t="str">
        <f>IF(AS43="","",VLOOKUP(AS43,【記載例】シフト記号表!$C$6:$U$35,19,FALSE))</f>
        <v/>
      </c>
      <c r="AT45" s="109">
        <f>IF(AT43="","",VLOOKUP(AT43,【記載例】シフト記号表!$C$6:$U$35,19,FALSE))</f>
        <v>7</v>
      </c>
      <c r="AU45" s="107" t="str">
        <f>IF(AU43="","",VLOOKUP(AU43,【記載例】シフト記号表!$C$6:$U$35,19,FALSE))</f>
        <v/>
      </c>
      <c r="AV45" s="108" t="str">
        <f>IF(AV43="","",VLOOKUP(AV43,【記載例】シフト記号表!$C$6:$U$35,19,FALSE))</f>
        <v/>
      </c>
      <c r="AW45" s="108" t="str">
        <f>IF(AW43="","",VLOOKUP(AW43,【記載例】シフト記号表!$C$6:$U$35,19,FALSE))</f>
        <v/>
      </c>
      <c r="AX45" s="875">
        <f>IF($BB$3="４週",SUM(S45:AT45),IF($BB$3="暦月",SUM(S45:AW45),""))</f>
        <v>140</v>
      </c>
      <c r="AY45" s="876"/>
      <c r="AZ45" s="877">
        <f>IF($BB$3="４週",AX45/4,IF($BB$3="暦月",【記載例】通所介護!AX45/(【記載例】通所介護!$BB$8/7),""))</f>
        <v>35</v>
      </c>
      <c r="BA45" s="878"/>
      <c r="BB45" s="680"/>
      <c r="BC45" s="681"/>
      <c r="BD45" s="681"/>
      <c r="BE45" s="681"/>
      <c r="BF45" s="682"/>
    </row>
    <row r="46" spans="2:58" ht="20.25" customHeight="1" x14ac:dyDescent="0.15">
      <c r="B46" s="894">
        <f>B43+1</f>
        <v>9</v>
      </c>
      <c r="C46" s="703" t="s">
        <v>158</v>
      </c>
      <c r="D46" s="704"/>
      <c r="E46" s="705"/>
      <c r="F46" s="110"/>
      <c r="G46" s="592" t="s">
        <v>144</v>
      </c>
      <c r="H46" s="595" t="s">
        <v>145</v>
      </c>
      <c r="I46" s="596"/>
      <c r="J46" s="596"/>
      <c r="K46" s="597"/>
      <c r="L46" s="599" t="s">
        <v>171</v>
      </c>
      <c r="M46" s="600"/>
      <c r="N46" s="600"/>
      <c r="O46" s="601"/>
      <c r="P46" s="832" t="s">
        <v>147</v>
      </c>
      <c r="Q46" s="833"/>
      <c r="R46" s="834"/>
      <c r="S46" s="99" t="s">
        <v>148</v>
      </c>
      <c r="T46" s="100" t="s">
        <v>148</v>
      </c>
      <c r="U46" s="100"/>
      <c r="V46" s="100" t="s">
        <v>148</v>
      </c>
      <c r="W46" s="100" t="s">
        <v>148</v>
      </c>
      <c r="X46" s="100" t="s">
        <v>148</v>
      </c>
      <c r="Y46" s="101"/>
      <c r="Z46" s="99" t="s">
        <v>148</v>
      </c>
      <c r="AA46" s="100" t="s">
        <v>148</v>
      </c>
      <c r="AB46" s="100"/>
      <c r="AC46" s="100" t="s">
        <v>148</v>
      </c>
      <c r="AD46" s="100" t="s">
        <v>148</v>
      </c>
      <c r="AE46" s="100" t="s">
        <v>148</v>
      </c>
      <c r="AF46" s="101"/>
      <c r="AG46" s="99" t="s">
        <v>148</v>
      </c>
      <c r="AH46" s="100" t="s">
        <v>148</v>
      </c>
      <c r="AI46" s="100"/>
      <c r="AJ46" s="100" t="s">
        <v>148</v>
      </c>
      <c r="AK46" s="100" t="s">
        <v>148</v>
      </c>
      <c r="AL46" s="100" t="s">
        <v>148</v>
      </c>
      <c r="AM46" s="101"/>
      <c r="AN46" s="99" t="s">
        <v>148</v>
      </c>
      <c r="AO46" s="100" t="s">
        <v>148</v>
      </c>
      <c r="AP46" s="100"/>
      <c r="AQ46" s="100" t="s">
        <v>148</v>
      </c>
      <c r="AR46" s="100" t="s">
        <v>148</v>
      </c>
      <c r="AS46" s="100" t="s">
        <v>148</v>
      </c>
      <c r="AT46" s="101"/>
      <c r="AU46" s="99"/>
      <c r="AV46" s="100"/>
      <c r="AW46" s="100"/>
      <c r="AX46" s="861"/>
      <c r="AY46" s="862"/>
      <c r="AZ46" s="863"/>
      <c r="BA46" s="864"/>
      <c r="BB46" s="674"/>
      <c r="BC46" s="675"/>
      <c r="BD46" s="675"/>
      <c r="BE46" s="675"/>
      <c r="BF46" s="676"/>
    </row>
    <row r="47" spans="2:58" ht="20.25" customHeight="1" x14ac:dyDescent="0.15">
      <c r="B47" s="894"/>
      <c r="C47" s="706"/>
      <c r="D47" s="707"/>
      <c r="E47" s="708"/>
      <c r="F47" s="102"/>
      <c r="G47" s="593"/>
      <c r="H47" s="598"/>
      <c r="I47" s="596"/>
      <c r="J47" s="596"/>
      <c r="K47" s="597"/>
      <c r="L47" s="602"/>
      <c r="M47" s="603"/>
      <c r="N47" s="603"/>
      <c r="O47" s="604"/>
      <c r="P47" s="865" t="s">
        <v>150</v>
      </c>
      <c r="Q47" s="866"/>
      <c r="R47" s="867"/>
      <c r="S47" s="103">
        <f>IF(S46="","",VLOOKUP(S46,【記載例】シフト記号表!$C$6:$K$35,9,FALSE))</f>
        <v>8</v>
      </c>
      <c r="T47" s="104">
        <f>IF(T46="","",VLOOKUP(T46,【記載例】シフト記号表!$C$6:$K$35,9,FALSE))</f>
        <v>8</v>
      </c>
      <c r="U47" s="104" t="str">
        <f>IF(U46="","",VLOOKUP(U46,【記載例】シフト記号表!$C$6:$K$35,9,FALSE))</f>
        <v/>
      </c>
      <c r="V47" s="104">
        <f>IF(V46="","",VLOOKUP(V46,【記載例】シフト記号表!$C$6:$K$35,9,FALSE))</f>
        <v>8</v>
      </c>
      <c r="W47" s="104">
        <f>IF(W46="","",VLOOKUP(W46,【記載例】シフト記号表!$C$6:$K$35,9,FALSE))</f>
        <v>8</v>
      </c>
      <c r="X47" s="104">
        <f>IF(X46="","",VLOOKUP(X46,【記載例】シフト記号表!$C$6:$K$35,9,FALSE))</f>
        <v>8</v>
      </c>
      <c r="Y47" s="105" t="str">
        <f>IF(Y46="","",VLOOKUP(Y46,【記載例】シフト記号表!$C$6:$K$35,9,FALSE))</f>
        <v/>
      </c>
      <c r="Z47" s="103">
        <f>IF(Z46="","",VLOOKUP(Z46,【記載例】シフト記号表!$C$6:$K$35,9,FALSE))</f>
        <v>8</v>
      </c>
      <c r="AA47" s="104">
        <f>IF(AA46="","",VLOOKUP(AA46,【記載例】シフト記号表!$C$6:$K$35,9,FALSE))</f>
        <v>8</v>
      </c>
      <c r="AB47" s="104" t="str">
        <f>IF(AB46="","",VLOOKUP(AB46,【記載例】シフト記号表!$C$6:$K$35,9,FALSE))</f>
        <v/>
      </c>
      <c r="AC47" s="104">
        <f>IF(AC46="","",VLOOKUP(AC46,【記載例】シフト記号表!$C$6:$K$35,9,FALSE))</f>
        <v>8</v>
      </c>
      <c r="AD47" s="104">
        <f>IF(AD46="","",VLOOKUP(AD46,【記載例】シフト記号表!$C$6:$K$35,9,FALSE))</f>
        <v>8</v>
      </c>
      <c r="AE47" s="104">
        <f>IF(AE46="","",VLOOKUP(AE46,【記載例】シフト記号表!$C$6:$K$35,9,FALSE))</f>
        <v>8</v>
      </c>
      <c r="AF47" s="105" t="str">
        <f>IF(AF46="","",VLOOKUP(AF46,【記載例】シフト記号表!$C$6:$K$35,9,FALSE))</f>
        <v/>
      </c>
      <c r="AG47" s="103">
        <f>IF(AG46="","",VLOOKUP(AG46,【記載例】シフト記号表!$C$6:$K$35,9,FALSE))</f>
        <v>8</v>
      </c>
      <c r="AH47" s="104">
        <f>IF(AH46="","",VLOOKUP(AH46,【記載例】シフト記号表!$C$6:$K$35,9,FALSE))</f>
        <v>8</v>
      </c>
      <c r="AI47" s="104" t="str">
        <f>IF(AI46="","",VLOOKUP(AI46,【記載例】シフト記号表!$C$6:$K$35,9,FALSE))</f>
        <v/>
      </c>
      <c r="AJ47" s="104">
        <f>IF(AJ46="","",VLOOKUP(AJ46,【記載例】シフト記号表!$C$6:$K$35,9,FALSE))</f>
        <v>8</v>
      </c>
      <c r="AK47" s="104">
        <f>IF(AK46="","",VLOOKUP(AK46,【記載例】シフト記号表!$C$6:$K$35,9,FALSE))</f>
        <v>8</v>
      </c>
      <c r="AL47" s="104">
        <f>IF(AL46="","",VLOOKUP(AL46,【記載例】シフト記号表!$C$6:$K$35,9,FALSE))</f>
        <v>8</v>
      </c>
      <c r="AM47" s="105" t="str">
        <f>IF(AM46="","",VLOOKUP(AM46,【記載例】シフト記号表!$C$6:$K$35,9,FALSE))</f>
        <v/>
      </c>
      <c r="AN47" s="103">
        <f>IF(AN46="","",VLOOKUP(AN46,【記載例】シフト記号表!$C$6:$K$35,9,FALSE))</f>
        <v>8</v>
      </c>
      <c r="AO47" s="104">
        <f>IF(AO46="","",VLOOKUP(AO46,【記載例】シフト記号表!$C$6:$K$35,9,FALSE))</f>
        <v>8</v>
      </c>
      <c r="AP47" s="104" t="str">
        <f>IF(AP46="","",VLOOKUP(AP46,【記載例】シフト記号表!$C$6:$K$35,9,FALSE))</f>
        <v/>
      </c>
      <c r="AQ47" s="104">
        <f>IF(AQ46="","",VLOOKUP(AQ46,【記載例】シフト記号表!$C$6:$K$35,9,FALSE))</f>
        <v>8</v>
      </c>
      <c r="AR47" s="104">
        <f>IF(AR46="","",VLOOKUP(AR46,【記載例】シフト記号表!$C$6:$K$35,9,FALSE))</f>
        <v>8</v>
      </c>
      <c r="AS47" s="104">
        <f>IF(AS46="","",VLOOKUP(AS46,【記載例】シフト記号表!$C$6:$K$35,9,FALSE))</f>
        <v>8</v>
      </c>
      <c r="AT47" s="105" t="str">
        <f>IF(AT46="","",VLOOKUP(AT46,【記載例】シフト記号表!$C$6:$K$35,9,FALSE))</f>
        <v/>
      </c>
      <c r="AU47" s="103" t="str">
        <f>IF(AU46="","",VLOOKUP(AU46,【記載例】シフト記号表!$C$6:$K$35,9,FALSE))</f>
        <v/>
      </c>
      <c r="AV47" s="104" t="str">
        <f>IF(AV46="","",VLOOKUP(AV46,【記載例】シフト記号表!$C$6:$K$35,9,FALSE))</f>
        <v/>
      </c>
      <c r="AW47" s="104" t="str">
        <f>IF(AW46="","",VLOOKUP(AW46,【記載例】シフト記号表!$C$6:$K$35,9,FALSE))</f>
        <v/>
      </c>
      <c r="AX47" s="868">
        <f>IF($BB$3="４週",SUM(S47:AT47),IF($BB$3="暦月",SUM(S47:AW47),""))</f>
        <v>160</v>
      </c>
      <c r="AY47" s="869"/>
      <c r="AZ47" s="870">
        <f>IF($BB$3="４週",AX47/4,IF($BB$3="暦月",【記載例】通所介護!AX47/(【記載例】通所介護!$BB$8/7),""))</f>
        <v>40</v>
      </c>
      <c r="BA47" s="871"/>
      <c r="BB47" s="677"/>
      <c r="BC47" s="678"/>
      <c r="BD47" s="678"/>
      <c r="BE47" s="678"/>
      <c r="BF47" s="679"/>
    </row>
    <row r="48" spans="2:58" ht="20.25" customHeight="1" x14ac:dyDescent="0.15">
      <c r="B48" s="894"/>
      <c r="C48" s="709"/>
      <c r="D48" s="710"/>
      <c r="E48" s="711"/>
      <c r="F48" s="102" t="str">
        <f>C46</f>
        <v>看護職員</v>
      </c>
      <c r="G48" s="594"/>
      <c r="H48" s="598"/>
      <c r="I48" s="596"/>
      <c r="J48" s="596"/>
      <c r="K48" s="597"/>
      <c r="L48" s="605"/>
      <c r="M48" s="606"/>
      <c r="N48" s="606"/>
      <c r="O48" s="607"/>
      <c r="P48" s="891" t="s">
        <v>151</v>
      </c>
      <c r="Q48" s="892"/>
      <c r="R48" s="893"/>
      <c r="S48" s="107">
        <f>IF(S46="","",VLOOKUP(S46,【記載例】シフト記号表!$C$6:$U$35,19,FALSE))</f>
        <v>7</v>
      </c>
      <c r="T48" s="108">
        <f>IF(T46="","",VLOOKUP(T46,【記載例】シフト記号表!$C$6:$U$35,19,FALSE))</f>
        <v>7</v>
      </c>
      <c r="U48" s="108" t="str">
        <f>IF(U46="","",VLOOKUP(U46,【記載例】シフト記号表!$C$6:$U$35,19,FALSE))</f>
        <v/>
      </c>
      <c r="V48" s="108">
        <f>IF(V46="","",VLOOKUP(V46,【記載例】シフト記号表!$C$6:$U$35,19,FALSE))</f>
        <v>7</v>
      </c>
      <c r="W48" s="108">
        <f>IF(W46="","",VLOOKUP(W46,【記載例】シフト記号表!$C$6:$U$35,19,FALSE))</f>
        <v>7</v>
      </c>
      <c r="X48" s="108">
        <f>IF(X46="","",VLOOKUP(X46,【記載例】シフト記号表!$C$6:$U$35,19,FALSE))</f>
        <v>7</v>
      </c>
      <c r="Y48" s="109" t="str">
        <f>IF(Y46="","",VLOOKUP(Y46,【記載例】シフト記号表!$C$6:$U$35,19,FALSE))</f>
        <v/>
      </c>
      <c r="Z48" s="107">
        <f>IF(Z46="","",VLOOKUP(Z46,【記載例】シフト記号表!$C$6:$U$35,19,FALSE))</f>
        <v>7</v>
      </c>
      <c r="AA48" s="108">
        <f>IF(AA46="","",VLOOKUP(AA46,【記載例】シフト記号表!$C$6:$U$35,19,FALSE))</f>
        <v>7</v>
      </c>
      <c r="AB48" s="108" t="str">
        <f>IF(AB46="","",VLOOKUP(AB46,【記載例】シフト記号表!$C$6:$U$35,19,FALSE))</f>
        <v/>
      </c>
      <c r="AC48" s="108">
        <f>IF(AC46="","",VLOOKUP(AC46,【記載例】シフト記号表!$C$6:$U$35,19,FALSE))</f>
        <v>7</v>
      </c>
      <c r="AD48" s="108">
        <f>IF(AD46="","",VLOOKUP(AD46,【記載例】シフト記号表!$C$6:$U$35,19,FALSE))</f>
        <v>7</v>
      </c>
      <c r="AE48" s="108">
        <f>IF(AE46="","",VLOOKUP(AE46,【記載例】シフト記号表!$C$6:$U$35,19,FALSE))</f>
        <v>7</v>
      </c>
      <c r="AF48" s="109" t="str">
        <f>IF(AF46="","",VLOOKUP(AF46,【記載例】シフト記号表!$C$6:$U$35,19,FALSE))</f>
        <v/>
      </c>
      <c r="AG48" s="107">
        <f>IF(AG46="","",VLOOKUP(AG46,【記載例】シフト記号表!$C$6:$U$35,19,FALSE))</f>
        <v>7</v>
      </c>
      <c r="AH48" s="108">
        <f>IF(AH46="","",VLOOKUP(AH46,【記載例】シフト記号表!$C$6:$U$35,19,FALSE))</f>
        <v>7</v>
      </c>
      <c r="AI48" s="108" t="str">
        <f>IF(AI46="","",VLOOKUP(AI46,【記載例】シフト記号表!$C$6:$U$35,19,FALSE))</f>
        <v/>
      </c>
      <c r="AJ48" s="108">
        <f>IF(AJ46="","",VLOOKUP(AJ46,【記載例】シフト記号表!$C$6:$U$35,19,FALSE))</f>
        <v>7</v>
      </c>
      <c r="AK48" s="108">
        <f>IF(AK46="","",VLOOKUP(AK46,【記載例】シフト記号表!$C$6:$U$35,19,FALSE))</f>
        <v>7</v>
      </c>
      <c r="AL48" s="108">
        <f>IF(AL46="","",VLOOKUP(AL46,【記載例】シフト記号表!$C$6:$U$35,19,FALSE))</f>
        <v>7</v>
      </c>
      <c r="AM48" s="109" t="str">
        <f>IF(AM46="","",VLOOKUP(AM46,【記載例】シフト記号表!$C$6:$U$35,19,FALSE))</f>
        <v/>
      </c>
      <c r="AN48" s="107">
        <f>IF(AN46="","",VLOOKUP(AN46,【記載例】シフト記号表!$C$6:$U$35,19,FALSE))</f>
        <v>7</v>
      </c>
      <c r="AO48" s="108">
        <f>IF(AO46="","",VLOOKUP(AO46,【記載例】シフト記号表!$C$6:$U$35,19,FALSE))</f>
        <v>7</v>
      </c>
      <c r="AP48" s="108" t="str">
        <f>IF(AP46="","",VLOOKUP(AP46,【記載例】シフト記号表!$C$6:$U$35,19,FALSE))</f>
        <v/>
      </c>
      <c r="AQ48" s="108">
        <f>IF(AQ46="","",VLOOKUP(AQ46,【記載例】シフト記号表!$C$6:$U$35,19,FALSE))</f>
        <v>7</v>
      </c>
      <c r="AR48" s="108">
        <f>IF(AR46="","",VLOOKUP(AR46,【記載例】シフト記号表!$C$6:$U$35,19,FALSE))</f>
        <v>7</v>
      </c>
      <c r="AS48" s="108">
        <f>IF(AS46="","",VLOOKUP(AS46,【記載例】シフト記号表!$C$6:$U$35,19,FALSE))</f>
        <v>7</v>
      </c>
      <c r="AT48" s="109" t="str">
        <f>IF(AT46="","",VLOOKUP(AT46,【記載例】シフト記号表!$C$6:$U$35,19,FALSE))</f>
        <v/>
      </c>
      <c r="AU48" s="107" t="str">
        <f>IF(AU46="","",VLOOKUP(AU46,【記載例】シフト記号表!$C$6:$U$35,19,FALSE))</f>
        <v/>
      </c>
      <c r="AV48" s="108" t="str">
        <f>IF(AV46="","",VLOOKUP(AV46,【記載例】シフト記号表!$C$6:$U$35,19,FALSE))</f>
        <v/>
      </c>
      <c r="AW48" s="108" t="str">
        <f>IF(AW46="","",VLOOKUP(AW46,【記載例】シフト記号表!$C$6:$U$35,19,FALSE))</f>
        <v/>
      </c>
      <c r="AX48" s="875">
        <f>IF($BB$3="４週",SUM(S48:AT48),IF($BB$3="暦月",SUM(S48:AW48),""))</f>
        <v>140</v>
      </c>
      <c r="AY48" s="876"/>
      <c r="AZ48" s="877">
        <f>IF($BB$3="４週",AX48/4,IF($BB$3="暦月",【記載例】通所介護!AX48/(【記載例】通所介護!$BB$8/7),""))</f>
        <v>35</v>
      </c>
      <c r="BA48" s="878"/>
      <c r="BB48" s="680"/>
      <c r="BC48" s="681"/>
      <c r="BD48" s="681"/>
      <c r="BE48" s="681"/>
      <c r="BF48" s="682"/>
    </row>
    <row r="49" spans="2:58" ht="20.25" customHeight="1" x14ac:dyDescent="0.15">
      <c r="B49" s="894">
        <f>B46+1</f>
        <v>10</v>
      </c>
      <c r="C49" s="899" t="s">
        <v>166</v>
      </c>
      <c r="D49" s="900"/>
      <c r="E49" s="901"/>
      <c r="F49" s="110"/>
      <c r="G49" s="592" t="s">
        <v>155</v>
      </c>
      <c r="H49" s="595" t="s">
        <v>159</v>
      </c>
      <c r="I49" s="596"/>
      <c r="J49" s="596"/>
      <c r="K49" s="597"/>
      <c r="L49" s="599" t="s">
        <v>160</v>
      </c>
      <c r="M49" s="600"/>
      <c r="N49" s="600"/>
      <c r="O49" s="601"/>
      <c r="P49" s="832" t="s">
        <v>147</v>
      </c>
      <c r="Q49" s="833"/>
      <c r="R49" s="834"/>
      <c r="S49" s="99" t="s">
        <v>172</v>
      </c>
      <c r="T49" s="100"/>
      <c r="U49" s="100" t="s">
        <v>172</v>
      </c>
      <c r="V49" s="100" t="s">
        <v>172</v>
      </c>
      <c r="W49" s="100"/>
      <c r="X49" s="100" t="s">
        <v>172</v>
      </c>
      <c r="Y49" s="101"/>
      <c r="Z49" s="99" t="s">
        <v>172</v>
      </c>
      <c r="AA49" s="100"/>
      <c r="AB49" s="100" t="s">
        <v>172</v>
      </c>
      <c r="AC49" s="100" t="s">
        <v>172</v>
      </c>
      <c r="AD49" s="100"/>
      <c r="AE49" s="100" t="s">
        <v>172</v>
      </c>
      <c r="AF49" s="101"/>
      <c r="AG49" s="99" t="s">
        <v>172</v>
      </c>
      <c r="AH49" s="100"/>
      <c r="AI49" s="100" t="s">
        <v>172</v>
      </c>
      <c r="AJ49" s="100" t="s">
        <v>172</v>
      </c>
      <c r="AK49" s="100"/>
      <c r="AL49" s="100" t="s">
        <v>172</v>
      </c>
      <c r="AM49" s="101"/>
      <c r="AN49" s="99" t="s">
        <v>172</v>
      </c>
      <c r="AO49" s="100"/>
      <c r="AP49" s="100" t="s">
        <v>172</v>
      </c>
      <c r="AQ49" s="100" t="s">
        <v>172</v>
      </c>
      <c r="AR49" s="100"/>
      <c r="AS49" s="100" t="s">
        <v>172</v>
      </c>
      <c r="AT49" s="101"/>
      <c r="AU49" s="99"/>
      <c r="AV49" s="100"/>
      <c r="AW49" s="100"/>
      <c r="AX49" s="861"/>
      <c r="AY49" s="862"/>
      <c r="AZ49" s="863"/>
      <c r="BA49" s="864"/>
      <c r="BB49" s="674" t="s">
        <v>173</v>
      </c>
      <c r="BC49" s="675"/>
      <c r="BD49" s="675"/>
      <c r="BE49" s="675"/>
      <c r="BF49" s="676"/>
    </row>
    <row r="50" spans="2:58" ht="20.25" customHeight="1" x14ac:dyDescent="0.15">
      <c r="B50" s="894"/>
      <c r="C50" s="902"/>
      <c r="D50" s="903"/>
      <c r="E50" s="904"/>
      <c r="F50" s="102"/>
      <c r="G50" s="593"/>
      <c r="H50" s="598"/>
      <c r="I50" s="596"/>
      <c r="J50" s="596"/>
      <c r="K50" s="597"/>
      <c r="L50" s="602"/>
      <c r="M50" s="603"/>
      <c r="N50" s="603"/>
      <c r="O50" s="604"/>
      <c r="P50" s="865" t="s">
        <v>150</v>
      </c>
      <c r="Q50" s="866"/>
      <c r="R50" s="867"/>
      <c r="S50" s="103">
        <f>IF(S49="","",VLOOKUP(S49,【記載例】シフト記号表!$C$6:$K$35,9,FALSE))</f>
        <v>4</v>
      </c>
      <c r="T50" s="104" t="str">
        <f>IF(T49="","",VLOOKUP(T49,【記載例】シフト記号表!$C$6:$K$35,9,FALSE))</f>
        <v/>
      </c>
      <c r="U50" s="104">
        <f>IF(U49="","",VLOOKUP(U49,【記載例】シフト記号表!$C$6:$K$35,9,FALSE))</f>
        <v>4</v>
      </c>
      <c r="V50" s="104">
        <f>IF(V49="","",VLOOKUP(V49,【記載例】シフト記号表!$C$6:$K$35,9,FALSE))</f>
        <v>4</v>
      </c>
      <c r="W50" s="104" t="str">
        <f>IF(W49="","",VLOOKUP(W49,【記載例】シフト記号表!$C$6:$K$35,9,FALSE))</f>
        <v/>
      </c>
      <c r="X50" s="104">
        <f>IF(X49="","",VLOOKUP(X49,【記載例】シフト記号表!$C$6:$K$35,9,FALSE))</f>
        <v>4</v>
      </c>
      <c r="Y50" s="105" t="str">
        <f>IF(Y49="","",VLOOKUP(Y49,【記載例】シフト記号表!$C$6:$K$35,9,FALSE))</f>
        <v/>
      </c>
      <c r="Z50" s="103">
        <f>IF(Z49="","",VLOOKUP(Z49,【記載例】シフト記号表!$C$6:$K$35,9,FALSE))</f>
        <v>4</v>
      </c>
      <c r="AA50" s="104" t="str">
        <f>IF(AA49="","",VLOOKUP(AA49,【記載例】シフト記号表!$C$6:$K$35,9,FALSE))</f>
        <v/>
      </c>
      <c r="AB50" s="104">
        <f>IF(AB49="","",VLOOKUP(AB49,【記載例】シフト記号表!$C$6:$K$35,9,FALSE))</f>
        <v>4</v>
      </c>
      <c r="AC50" s="104">
        <f>IF(AC49="","",VLOOKUP(AC49,【記載例】シフト記号表!$C$6:$K$35,9,FALSE))</f>
        <v>4</v>
      </c>
      <c r="AD50" s="104" t="str">
        <f>IF(AD49="","",VLOOKUP(AD49,【記載例】シフト記号表!$C$6:$K$35,9,FALSE))</f>
        <v/>
      </c>
      <c r="AE50" s="104">
        <f>IF(AE49="","",VLOOKUP(AE49,【記載例】シフト記号表!$C$6:$K$35,9,FALSE))</f>
        <v>4</v>
      </c>
      <c r="AF50" s="105" t="str">
        <f>IF(AF49="","",VLOOKUP(AF49,【記載例】シフト記号表!$C$6:$K$35,9,FALSE))</f>
        <v/>
      </c>
      <c r="AG50" s="103">
        <f>IF(AG49="","",VLOOKUP(AG49,【記載例】シフト記号表!$C$6:$K$35,9,FALSE))</f>
        <v>4</v>
      </c>
      <c r="AH50" s="104" t="str">
        <f>IF(AH49="","",VLOOKUP(AH49,【記載例】シフト記号表!$C$6:$K$35,9,FALSE))</f>
        <v/>
      </c>
      <c r="AI50" s="104">
        <f>IF(AI49="","",VLOOKUP(AI49,【記載例】シフト記号表!$C$6:$K$35,9,FALSE))</f>
        <v>4</v>
      </c>
      <c r="AJ50" s="104">
        <f>IF(AJ49="","",VLOOKUP(AJ49,【記載例】シフト記号表!$C$6:$K$35,9,FALSE))</f>
        <v>4</v>
      </c>
      <c r="AK50" s="104" t="str">
        <f>IF(AK49="","",VLOOKUP(AK49,【記載例】シフト記号表!$C$6:$K$35,9,FALSE))</f>
        <v/>
      </c>
      <c r="AL50" s="104">
        <f>IF(AL49="","",VLOOKUP(AL49,【記載例】シフト記号表!$C$6:$K$35,9,FALSE))</f>
        <v>4</v>
      </c>
      <c r="AM50" s="105" t="str">
        <f>IF(AM49="","",VLOOKUP(AM49,【記載例】シフト記号表!$C$6:$K$35,9,FALSE))</f>
        <v/>
      </c>
      <c r="AN50" s="103">
        <f>IF(AN49="","",VLOOKUP(AN49,【記載例】シフト記号表!$C$6:$K$35,9,FALSE))</f>
        <v>4</v>
      </c>
      <c r="AO50" s="104" t="str">
        <f>IF(AO49="","",VLOOKUP(AO49,【記載例】シフト記号表!$C$6:$K$35,9,FALSE))</f>
        <v/>
      </c>
      <c r="AP50" s="104">
        <f>IF(AP49="","",VLOOKUP(AP49,【記載例】シフト記号表!$C$6:$K$35,9,FALSE))</f>
        <v>4</v>
      </c>
      <c r="AQ50" s="104">
        <f>IF(AQ49="","",VLOOKUP(AQ49,【記載例】シフト記号表!$C$6:$K$35,9,FALSE))</f>
        <v>4</v>
      </c>
      <c r="AR50" s="104" t="str">
        <f>IF(AR49="","",VLOOKUP(AR49,【記載例】シフト記号表!$C$6:$K$35,9,FALSE))</f>
        <v/>
      </c>
      <c r="AS50" s="104">
        <f>IF(AS49="","",VLOOKUP(AS49,【記載例】シフト記号表!$C$6:$K$35,9,FALSE))</f>
        <v>4</v>
      </c>
      <c r="AT50" s="105" t="str">
        <f>IF(AT49="","",VLOOKUP(AT49,【記載例】シフト記号表!$C$6:$K$35,9,FALSE))</f>
        <v/>
      </c>
      <c r="AU50" s="103" t="str">
        <f>IF(AU49="","",VLOOKUP(AU49,【記載例】シフト記号表!$C$6:$K$35,9,FALSE))</f>
        <v/>
      </c>
      <c r="AV50" s="104" t="str">
        <f>IF(AV49="","",VLOOKUP(AV49,【記載例】シフト記号表!$C$6:$K$35,9,FALSE))</f>
        <v/>
      </c>
      <c r="AW50" s="104" t="str">
        <f>IF(AW49="","",VLOOKUP(AW49,【記載例】シフト記号表!$C$6:$K$35,9,FALSE))</f>
        <v/>
      </c>
      <c r="AX50" s="868">
        <f>IF($BB$3="４週",SUM(S50:AT50),IF($BB$3="暦月",SUM(S50:AW50),""))</f>
        <v>64</v>
      </c>
      <c r="AY50" s="869"/>
      <c r="AZ50" s="870">
        <f>IF($BB$3="４週",AX50/4,IF($BB$3="暦月",【記載例】通所介護!AX50/(【記載例】通所介護!$BB$8/7),""))</f>
        <v>16</v>
      </c>
      <c r="BA50" s="871"/>
      <c r="BB50" s="677"/>
      <c r="BC50" s="678"/>
      <c r="BD50" s="678"/>
      <c r="BE50" s="678"/>
      <c r="BF50" s="679"/>
    </row>
    <row r="51" spans="2:58" ht="20.25" customHeight="1" x14ac:dyDescent="0.15">
      <c r="B51" s="894"/>
      <c r="C51" s="905"/>
      <c r="D51" s="906"/>
      <c r="E51" s="907"/>
      <c r="F51" s="102" t="str">
        <f>C49</f>
        <v>機能訓練指導員</v>
      </c>
      <c r="G51" s="594"/>
      <c r="H51" s="598"/>
      <c r="I51" s="596"/>
      <c r="J51" s="596"/>
      <c r="K51" s="597"/>
      <c r="L51" s="605"/>
      <c r="M51" s="606"/>
      <c r="N51" s="606"/>
      <c r="O51" s="607"/>
      <c r="P51" s="891" t="s">
        <v>151</v>
      </c>
      <c r="Q51" s="892"/>
      <c r="R51" s="893"/>
      <c r="S51" s="107">
        <f>IF(S49="","",VLOOKUP(S49,【記載例】シフト記号表!$C$6:$U$35,19,FALSE))</f>
        <v>3</v>
      </c>
      <c r="T51" s="108" t="str">
        <f>IF(T49="","",VLOOKUP(T49,【記載例】シフト記号表!$C$6:$U$35,19,FALSE))</f>
        <v/>
      </c>
      <c r="U51" s="108">
        <f>IF(U49="","",VLOOKUP(U49,【記載例】シフト記号表!$C$6:$U$35,19,FALSE))</f>
        <v>3</v>
      </c>
      <c r="V51" s="108">
        <f>IF(V49="","",VLOOKUP(V49,【記載例】シフト記号表!$C$6:$U$35,19,FALSE))</f>
        <v>3</v>
      </c>
      <c r="W51" s="108" t="str">
        <f>IF(W49="","",VLOOKUP(W49,【記載例】シフト記号表!$C$6:$U$35,19,FALSE))</f>
        <v/>
      </c>
      <c r="X51" s="108">
        <f>IF(X49="","",VLOOKUP(X49,【記載例】シフト記号表!$C$6:$U$35,19,FALSE))</f>
        <v>3</v>
      </c>
      <c r="Y51" s="109" t="str">
        <f>IF(Y49="","",VLOOKUP(Y49,【記載例】シフト記号表!$C$6:$U$35,19,FALSE))</f>
        <v/>
      </c>
      <c r="Z51" s="107">
        <f>IF(Z49="","",VLOOKUP(Z49,【記載例】シフト記号表!$C$6:$U$35,19,FALSE))</f>
        <v>3</v>
      </c>
      <c r="AA51" s="108" t="str">
        <f>IF(AA49="","",VLOOKUP(AA49,【記載例】シフト記号表!$C$6:$U$35,19,FALSE))</f>
        <v/>
      </c>
      <c r="AB51" s="108">
        <f>IF(AB49="","",VLOOKUP(AB49,【記載例】シフト記号表!$C$6:$U$35,19,FALSE))</f>
        <v>3</v>
      </c>
      <c r="AC51" s="108">
        <f>IF(AC49="","",VLOOKUP(AC49,【記載例】シフト記号表!$C$6:$U$35,19,FALSE))</f>
        <v>3</v>
      </c>
      <c r="AD51" s="108" t="str">
        <f>IF(AD49="","",VLOOKUP(AD49,【記載例】シフト記号表!$C$6:$U$35,19,FALSE))</f>
        <v/>
      </c>
      <c r="AE51" s="108">
        <f>IF(AE49="","",VLOOKUP(AE49,【記載例】シフト記号表!$C$6:$U$35,19,FALSE))</f>
        <v>3</v>
      </c>
      <c r="AF51" s="109" t="str">
        <f>IF(AF49="","",VLOOKUP(AF49,【記載例】シフト記号表!$C$6:$U$35,19,FALSE))</f>
        <v/>
      </c>
      <c r="AG51" s="107">
        <f>IF(AG49="","",VLOOKUP(AG49,【記載例】シフト記号表!$C$6:$U$35,19,FALSE))</f>
        <v>3</v>
      </c>
      <c r="AH51" s="108" t="str">
        <f>IF(AH49="","",VLOOKUP(AH49,【記載例】シフト記号表!$C$6:$U$35,19,FALSE))</f>
        <v/>
      </c>
      <c r="AI51" s="108">
        <f>IF(AI49="","",VLOOKUP(AI49,【記載例】シフト記号表!$C$6:$U$35,19,FALSE))</f>
        <v>3</v>
      </c>
      <c r="AJ51" s="108">
        <f>IF(AJ49="","",VLOOKUP(AJ49,【記載例】シフト記号表!$C$6:$U$35,19,FALSE))</f>
        <v>3</v>
      </c>
      <c r="AK51" s="108" t="str">
        <f>IF(AK49="","",VLOOKUP(AK49,【記載例】シフト記号表!$C$6:$U$35,19,FALSE))</f>
        <v/>
      </c>
      <c r="AL51" s="108">
        <f>IF(AL49="","",VLOOKUP(AL49,【記載例】シフト記号表!$C$6:$U$35,19,FALSE))</f>
        <v>3</v>
      </c>
      <c r="AM51" s="109" t="str">
        <f>IF(AM49="","",VLOOKUP(AM49,【記載例】シフト記号表!$C$6:$U$35,19,FALSE))</f>
        <v/>
      </c>
      <c r="AN51" s="107">
        <f>IF(AN49="","",VLOOKUP(AN49,【記載例】シフト記号表!$C$6:$U$35,19,FALSE))</f>
        <v>3</v>
      </c>
      <c r="AO51" s="108" t="str">
        <f>IF(AO49="","",VLOOKUP(AO49,【記載例】シフト記号表!$C$6:$U$35,19,FALSE))</f>
        <v/>
      </c>
      <c r="AP51" s="108">
        <f>IF(AP49="","",VLOOKUP(AP49,【記載例】シフト記号表!$C$6:$U$35,19,FALSE))</f>
        <v>3</v>
      </c>
      <c r="AQ51" s="108">
        <f>IF(AQ49="","",VLOOKUP(AQ49,【記載例】シフト記号表!$C$6:$U$35,19,FALSE))</f>
        <v>3</v>
      </c>
      <c r="AR51" s="108" t="str">
        <f>IF(AR49="","",VLOOKUP(AR49,【記載例】シフト記号表!$C$6:$U$35,19,FALSE))</f>
        <v/>
      </c>
      <c r="AS51" s="108">
        <f>IF(AS49="","",VLOOKUP(AS49,【記載例】シフト記号表!$C$6:$U$35,19,FALSE))</f>
        <v>3</v>
      </c>
      <c r="AT51" s="109" t="str">
        <f>IF(AT49="","",VLOOKUP(AT49,【記載例】シフト記号表!$C$6:$U$35,19,FALSE))</f>
        <v/>
      </c>
      <c r="AU51" s="107" t="str">
        <f>IF(AU49="","",VLOOKUP(AU49,【記載例】シフト記号表!$C$6:$U$35,19,FALSE))</f>
        <v/>
      </c>
      <c r="AV51" s="108" t="str">
        <f>IF(AV49="","",VLOOKUP(AV49,【記載例】シフト記号表!$C$6:$U$35,19,FALSE))</f>
        <v/>
      </c>
      <c r="AW51" s="108" t="str">
        <f>IF(AW49="","",VLOOKUP(AW49,【記載例】シフト記号表!$C$6:$U$35,19,FALSE))</f>
        <v/>
      </c>
      <c r="AX51" s="875">
        <f>IF($BB$3="４週",SUM(S51:AT51),IF($BB$3="暦月",SUM(S51:AW51),""))</f>
        <v>48</v>
      </c>
      <c r="AY51" s="876"/>
      <c r="AZ51" s="877">
        <f>IF($BB$3="４週",AX51/4,IF($BB$3="暦月",【記載例】通所介護!AX51/(【記載例】通所介護!$BB$8/7),""))</f>
        <v>12</v>
      </c>
      <c r="BA51" s="878"/>
      <c r="BB51" s="680"/>
      <c r="BC51" s="681"/>
      <c r="BD51" s="681"/>
      <c r="BE51" s="681"/>
      <c r="BF51" s="682"/>
    </row>
    <row r="52" spans="2:58" ht="20.25" customHeight="1" x14ac:dyDescent="0.15">
      <c r="B52" s="894">
        <f>B49+1</f>
        <v>11</v>
      </c>
      <c r="C52" s="899" t="s">
        <v>166</v>
      </c>
      <c r="D52" s="900"/>
      <c r="E52" s="901"/>
      <c r="F52" s="110"/>
      <c r="G52" s="592" t="s">
        <v>163</v>
      </c>
      <c r="H52" s="595" t="s">
        <v>159</v>
      </c>
      <c r="I52" s="596"/>
      <c r="J52" s="596"/>
      <c r="K52" s="597"/>
      <c r="L52" s="599" t="s">
        <v>165</v>
      </c>
      <c r="M52" s="600"/>
      <c r="N52" s="600"/>
      <c r="O52" s="601"/>
      <c r="P52" s="832" t="s">
        <v>147</v>
      </c>
      <c r="Q52" s="833"/>
      <c r="R52" s="834"/>
      <c r="S52" s="99"/>
      <c r="T52" s="100" t="s">
        <v>172</v>
      </c>
      <c r="U52" s="100"/>
      <c r="V52" s="100"/>
      <c r="W52" s="100" t="s">
        <v>172</v>
      </c>
      <c r="X52" s="100"/>
      <c r="Y52" s="101" t="s">
        <v>172</v>
      </c>
      <c r="Z52" s="99"/>
      <c r="AA52" s="100" t="s">
        <v>172</v>
      </c>
      <c r="AB52" s="100"/>
      <c r="AC52" s="100"/>
      <c r="AD52" s="100" t="s">
        <v>172</v>
      </c>
      <c r="AE52" s="100"/>
      <c r="AF52" s="101" t="s">
        <v>172</v>
      </c>
      <c r="AG52" s="99"/>
      <c r="AH52" s="100" t="s">
        <v>172</v>
      </c>
      <c r="AI52" s="100"/>
      <c r="AJ52" s="100"/>
      <c r="AK52" s="100" t="s">
        <v>172</v>
      </c>
      <c r="AL52" s="100"/>
      <c r="AM52" s="101" t="s">
        <v>172</v>
      </c>
      <c r="AN52" s="99"/>
      <c r="AO52" s="100" t="s">
        <v>172</v>
      </c>
      <c r="AP52" s="100"/>
      <c r="AQ52" s="100"/>
      <c r="AR52" s="100" t="s">
        <v>172</v>
      </c>
      <c r="AS52" s="100"/>
      <c r="AT52" s="101" t="s">
        <v>172</v>
      </c>
      <c r="AU52" s="99"/>
      <c r="AV52" s="100"/>
      <c r="AW52" s="100"/>
      <c r="AX52" s="861"/>
      <c r="AY52" s="862"/>
      <c r="AZ52" s="863"/>
      <c r="BA52" s="864"/>
      <c r="BB52" s="674" t="s">
        <v>158</v>
      </c>
      <c r="BC52" s="675"/>
      <c r="BD52" s="675"/>
      <c r="BE52" s="675"/>
      <c r="BF52" s="676"/>
    </row>
    <row r="53" spans="2:58" ht="20.25" customHeight="1" x14ac:dyDescent="0.15">
      <c r="B53" s="894"/>
      <c r="C53" s="902"/>
      <c r="D53" s="903"/>
      <c r="E53" s="904"/>
      <c r="F53" s="102"/>
      <c r="G53" s="593"/>
      <c r="H53" s="598"/>
      <c r="I53" s="596"/>
      <c r="J53" s="596"/>
      <c r="K53" s="597"/>
      <c r="L53" s="602"/>
      <c r="M53" s="603"/>
      <c r="N53" s="603"/>
      <c r="O53" s="604"/>
      <c r="P53" s="865" t="s">
        <v>150</v>
      </c>
      <c r="Q53" s="866"/>
      <c r="R53" s="867"/>
      <c r="S53" s="103" t="str">
        <f>IF(S52="","",VLOOKUP(S52,【記載例】シフト記号表!$C$6:$K$35,9,FALSE))</f>
        <v/>
      </c>
      <c r="T53" s="104">
        <f>IF(T52="","",VLOOKUP(T52,【記載例】シフト記号表!$C$6:$K$35,9,FALSE))</f>
        <v>4</v>
      </c>
      <c r="U53" s="104" t="str">
        <f>IF(U52="","",VLOOKUP(U52,【記載例】シフト記号表!$C$6:$K$35,9,FALSE))</f>
        <v/>
      </c>
      <c r="V53" s="104" t="str">
        <f>IF(V52="","",VLOOKUP(V52,【記載例】シフト記号表!$C$6:$K$35,9,FALSE))</f>
        <v/>
      </c>
      <c r="W53" s="104">
        <f>IF(W52="","",VLOOKUP(W52,【記載例】シフト記号表!$C$6:$K$35,9,FALSE))</f>
        <v>4</v>
      </c>
      <c r="X53" s="104" t="str">
        <f>IF(X52="","",VLOOKUP(X52,【記載例】シフト記号表!$C$6:$K$35,9,FALSE))</f>
        <v/>
      </c>
      <c r="Y53" s="105">
        <f>IF(Y52="","",VLOOKUP(Y52,【記載例】シフト記号表!$C$6:$K$35,9,FALSE))</f>
        <v>4</v>
      </c>
      <c r="Z53" s="103" t="str">
        <f>IF(Z52="","",VLOOKUP(Z52,【記載例】シフト記号表!$C$6:$K$35,9,FALSE))</f>
        <v/>
      </c>
      <c r="AA53" s="104">
        <f>IF(AA52="","",VLOOKUP(AA52,【記載例】シフト記号表!$C$6:$K$35,9,FALSE))</f>
        <v>4</v>
      </c>
      <c r="AB53" s="104" t="str">
        <f>IF(AB52="","",VLOOKUP(AB52,【記載例】シフト記号表!$C$6:$K$35,9,FALSE))</f>
        <v/>
      </c>
      <c r="AC53" s="104" t="str">
        <f>IF(AC52="","",VLOOKUP(AC52,【記載例】シフト記号表!$C$6:$K$35,9,FALSE))</f>
        <v/>
      </c>
      <c r="AD53" s="104">
        <f>IF(AD52="","",VLOOKUP(AD52,【記載例】シフト記号表!$C$6:$K$35,9,FALSE))</f>
        <v>4</v>
      </c>
      <c r="AE53" s="104" t="str">
        <f>IF(AE52="","",VLOOKUP(AE52,【記載例】シフト記号表!$C$6:$K$35,9,FALSE))</f>
        <v/>
      </c>
      <c r="AF53" s="105">
        <f>IF(AF52="","",VLOOKUP(AF52,【記載例】シフト記号表!$C$6:$K$35,9,FALSE))</f>
        <v>4</v>
      </c>
      <c r="AG53" s="103" t="str">
        <f>IF(AG52="","",VLOOKUP(AG52,【記載例】シフト記号表!$C$6:$K$35,9,FALSE))</f>
        <v/>
      </c>
      <c r="AH53" s="104">
        <f>IF(AH52="","",VLOOKUP(AH52,【記載例】シフト記号表!$C$6:$K$35,9,FALSE))</f>
        <v>4</v>
      </c>
      <c r="AI53" s="104" t="str">
        <f>IF(AI52="","",VLOOKUP(AI52,【記載例】シフト記号表!$C$6:$K$35,9,FALSE))</f>
        <v/>
      </c>
      <c r="AJ53" s="104" t="str">
        <f>IF(AJ52="","",VLOOKUP(AJ52,【記載例】シフト記号表!$C$6:$K$35,9,FALSE))</f>
        <v/>
      </c>
      <c r="AK53" s="104">
        <f>IF(AK52="","",VLOOKUP(AK52,【記載例】シフト記号表!$C$6:$K$35,9,FALSE))</f>
        <v>4</v>
      </c>
      <c r="AL53" s="104" t="str">
        <f>IF(AL52="","",VLOOKUP(AL52,【記載例】シフト記号表!$C$6:$K$35,9,FALSE))</f>
        <v/>
      </c>
      <c r="AM53" s="105">
        <f>IF(AM52="","",VLOOKUP(AM52,【記載例】シフト記号表!$C$6:$K$35,9,FALSE))</f>
        <v>4</v>
      </c>
      <c r="AN53" s="103" t="str">
        <f>IF(AN52="","",VLOOKUP(AN52,【記載例】シフト記号表!$C$6:$K$35,9,FALSE))</f>
        <v/>
      </c>
      <c r="AO53" s="104">
        <f>IF(AO52="","",VLOOKUP(AO52,【記載例】シフト記号表!$C$6:$K$35,9,FALSE))</f>
        <v>4</v>
      </c>
      <c r="AP53" s="104" t="str">
        <f>IF(AP52="","",VLOOKUP(AP52,【記載例】シフト記号表!$C$6:$K$35,9,FALSE))</f>
        <v/>
      </c>
      <c r="AQ53" s="104" t="str">
        <f>IF(AQ52="","",VLOOKUP(AQ52,【記載例】シフト記号表!$C$6:$K$35,9,FALSE))</f>
        <v/>
      </c>
      <c r="AR53" s="104">
        <f>IF(AR52="","",VLOOKUP(AR52,【記載例】シフト記号表!$C$6:$K$35,9,FALSE))</f>
        <v>4</v>
      </c>
      <c r="AS53" s="104" t="str">
        <f>IF(AS52="","",VLOOKUP(AS52,【記載例】シフト記号表!$C$6:$K$35,9,FALSE))</f>
        <v/>
      </c>
      <c r="AT53" s="105">
        <f>IF(AT52="","",VLOOKUP(AT52,【記載例】シフト記号表!$C$6:$K$35,9,FALSE))</f>
        <v>4</v>
      </c>
      <c r="AU53" s="103" t="str">
        <f>IF(AU52="","",VLOOKUP(AU52,【記載例】シフト記号表!$C$6:$K$35,9,FALSE))</f>
        <v/>
      </c>
      <c r="AV53" s="104" t="str">
        <f>IF(AV52="","",VLOOKUP(AV52,【記載例】シフト記号表!$C$6:$K$35,9,FALSE))</f>
        <v/>
      </c>
      <c r="AW53" s="104" t="str">
        <f>IF(AW52="","",VLOOKUP(AW52,【記載例】シフト記号表!$C$6:$K$35,9,FALSE))</f>
        <v/>
      </c>
      <c r="AX53" s="868">
        <f>IF($BB$3="４週",SUM(S53:AT53),IF($BB$3="暦月",SUM(S53:AW53),""))</f>
        <v>48</v>
      </c>
      <c r="AY53" s="869"/>
      <c r="AZ53" s="870">
        <f>IF($BB$3="４週",AX53/4,IF($BB$3="暦月",【記載例】通所介護!AX53/(【記載例】通所介護!$BB$8/7),""))</f>
        <v>12</v>
      </c>
      <c r="BA53" s="871"/>
      <c r="BB53" s="677"/>
      <c r="BC53" s="678"/>
      <c r="BD53" s="678"/>
      <c r="BE53" s="678"/>
      <c r="BF53" s="679"/>
    </row>
    <row r="54" spans="2:58" ht="20.25" customHeight="1" x14ac:dyDescent="0.15">
      <c r="B54" s="894"/>
      <c r="C54" s="905"/>
      <c r="D54" s="906"/>
      <c r="E54" s="907"/>
      <c r="F54" s="102" t="str">
        <f>C52</f>
        <v>機能訓練指導員</v>
      </c>
      <c r="G54" s="594"/>
      <c r="H54" s="598"/>
      <c r="I54" s="596"/>
      <c r="J54" s="596"/>
      <c r="K54" s="597"/>
      <c r="L54" s="605"/>
      <c r="M54" s="606"/>
      <c r="N54" s="606"/>
      <c r="O54" s="607"/>
      <c r="P54" s="891" t="s">
        <v>151</v>
      </c>
      <c r="Q54" s="892"/>
      <c r="R54" s="893"/>
      <c r="S54" s="107" t="str">
        <f>IF(S52="","",VLOOKUP(S52,【記載例】シフト記号表!$C$6:$U$35,19,FALSE))</f>
        <v/>
      </c>
      <c r="T54" s="108">
        <f>IF(T52="","",VLOOKUP(T52,【記載例】シフト記号表!$C$6:$U$35,19,FALSE))</f>
        <v>3</v>
      </c>
      <c r="U54" s="108" t="str">
        <f>IF(U52="","",VLOOKUP(U52,【記載例】シフト記号表!$C$6:$U$35,19,FALSE))</f>
        <v/>
      </c>
      <c r="V54" s="108" t="str">
        <f>IF(V52="","",VLOOKUP(V52,【記載例】シフト記号表!$C$6:$U$35,19,FALSE))</f>
        <v/>
      </c>
      <c r="W54" s="108">
        <f>IF(W52="","",VLOOKUP(W52,【記載例】シフト記号表!$C$6:$U$35,19,FALSE))</f>
        <v>3</v>
      </c>
      <c r="X54" s="108" t="str">
        <f>IF(X52="","",VLOOKUP(X52,【記載例】シフト記号表!$C$6:$U$35,19,FALSE))</f>
        <v/>
      </c>
      <c r="Y54" s="109">
        <f>IF(Y52="","",VLOOKUP(Y52,【記載例】シフト記号表!$C$6:$U$35,19,FALSE))</f>
        <v>3</v>
      </c>
      <c r="Z54" s="107" t="str">
        <f>IF(Z52="","",VLOOKUP(Z52,【記載例】シフト記号表!$C$6:$U$35,19,FALSE))</f>
        <v/>
      </c>
      <c r="AA54" s="108">
        <f>IF(AA52="","",VLOOKUP(AA52,【記載例】シフト記号表!$C$6:$U$35,19,FALSE))</f>
        <v>3</v>
      </c>
      <c r="AB54" s="108" t="str">
        <f>IF(AB52="","",VLOOKUP(AB52,【記載例】シフト記号表!$C$6:$U$35,19,FALSE))</f>
        <v/>
      </c>
      <c r="AC54" s="108" t="str">
        <f>IF(AC52="","",VLOOKUP(AC52,【記載例】シフト記号表!$C$6:$U$35,19,FALSE))</f>
        <v/>
      </c>
      <c r="AD54" s="108">
        <f>IF(AD52="","",VLOOKUP(AD52,【記載例】シフト記号表!$C$6:$U$35,19,FALSE))</f>
        <v>3</v>
      </c>
      <c r="AE54" s="108" t="str">
        <f>IF(AE52="","",VLOOKUP(AE52,【記載例】シフト記号表!$C$6:$U$35,19,FALSE))</f>
        <v/>
      </c>
      <c r="AF54" s="109">
        <f>IF(AF52="","",VLOOKUP(AF52,【記載例】シフト記号表!$C$6:$U$35,19,FALSE))</f>
        <v>3</v>
      </c>
      <c r="AG54" s="107" t="str">
        <f>IF(AG52="","",VLOOKUP(AG52,【記載例】シフト記号表!$C$6:$U$35,19,FALSE))</f>
        <v/>
      </c>
      <c r="AH54" s="108">
        <f>IF(AH52="","",VLOOKUP(AH52,【記載例】シフト記号表!$C$6:$U$35,19,FALSE))</f>
        <v>3</v>
      </c>
      <c r="AI54" s="108" t="str">
        <f>IF(AI52="","",VLOOKUP(AI52,【記載例】シフト記号表!$C$6:$U$35,19,FALSE))</f>
        <v/>
      </c>
      <c r="AJ54" s="108" t="str">
        <f>IF(AJ52="","",VLOOKUP(AJ52,【記載例】シフト記号表!$C$6:$U$35,19,FALSE))</f>
        <v/>
      </c>
      <c r="AK54" s="108">
        <f>IF(AK52="","",VLOOKUP(AK52,【記載例】シフト記号表!$C$6:$U$35,19,FALSE))</f>
        <v>3</v>
      </c>
      <c r="AL54" s="108" t="str">
        <f>IF(AL52="","",VLOOKUP(AL52,【記載例】シフト記号表!$C$6:$U$35,19,FALSE))</f>
        <v/>
      </c>
      <c r="AM54" s="109">
        <f>IF(AM52="","",VLOOKUP(AM52,【記載例】シフト記号表!$C$6:$U$35,19,FALSE))</f>
        <v>3</v>
      </c>
      <c r="AN54" s="107" t="str">
        <f>IF(AN52="","",VLOOKUP(AN52,【記載例】シフト記号表!$C$6:$U$35,19,FALSE))</f>
        <v/>
      </c>
      <c r="AO54" s="108">
        <f>IF(AO52="","",VLOOKUP(AO52,【記載例】シフト記号表!$C$6:$U$35,19,FALSE))</f>
        <v>3</v>
      </c>
      <c r="AP54" s="108" t="str">
        <f>IF(AP52="","",VLOOKUP(AP52,【記載例】シフト記号表!$C$6:$U$35,19,FALSE))</f>
        <v/>
      </c>
      <c r="AQ54" s="108" t="str">
        <f>IF(AQ52="","",VLOOKUP(AQ52,【記載例】シフト記号表!$C$6:$U$35,19,FALSE))</f>
        <v/>
      </c>
      <c r="AR54" s="108">
        <f>IF(AR52="","",VLOOKUP(AR52,【記載例】シフト記号表!$C$6:$U$35,19,FALSE))</f>
        <v>3</v>
      </c>
      <c r="AS54" s="108" t="str">
        <f>IF(AS52="","",VLOOKUP(AS52,【記載例】シフト記号表!$C$6:$U$35,19,FALSE))</f>
        <v/>
      </c>
      <c r="AT54" s="109">
        <f>IF(AT52="","",VLOOKUP(AT52,【記載例】シフト記号表!$C$6:$U$35,19,FALSE))</f>
        <v>3</v>
      </c>
      <c r="AU54" s="107" t="str">
        <f>IF(AU52="","",VLOOKUP(AU52,【記載例】シフト記号表!$C$6:$U$35,19,FALSE))</f>
        <v/>
      </c>
      <c r="AV54" s="108" t="str">
        <f>IF(AV52="","",VLOOKUP(AV52,【記載例】シフト記号表!$C$6:$U$35,19,FALSE))</f>
        <v/>
      </c>
      <c r="AW54" s="108" t="str">
        <f>IF(AW52="","",VLOOKUP(AW52,【記載例】シフト記号表!$C$6:$U$35,19,FALSE))</f>
        <v/>
      </c>
      <c r="AX54" s="875">
        <f>IF($BB$3="４週",SUM(S54:AT54),IF($BB$3="暦月",SUM(S54:AW54),""))</f>
        <v>36</v>
      </c>
      <c r="AY54" s="876"/>
      <c r="AZ54" s="877">
        <f>IF($BB$3="４週",AX54/4,IF($BB$3="暦月",【記載例】通所介護!AX54/(【記載例】通所介護!$BB$8/7),""))</f>
        <v>9</v>
      </c>
      <c r="BA54" s="878"/>
      <c r="BB54" s="680"/>
      <c r="BC54" s="681"/>
      <c r="BD54" s="681"/>
      <c r="BE54" s="681"/>
      <c r="BF54" s="682"/>
    </row>
    <row r="55" spans="2:58" ht="20.25" customHeight="1" x14ac:dyDescent="0.15">
      <c r="B55" s="894">
        <f>B52+1</f>
        <v>12</v>
      </c>
      <c r="C55" s="703"/>
      <c r="D55" s="704"/>
      <c r="E55" s="705"/>
      <c r="F55" s="110"/>
      <c r="G55" s="592"/>
      <c r="H55" s="595"/>
      <c r="I55" s="596"/>
      <c r="J55" s="596"/>
      <c r="K55" s="597"/>
      <c r="L55" s="599"/>
      <c r="M55" s="600"/>
      <c r="N55" s="600"/>
      <c r="O55" s="601"/>
      <c r="P55" s="832" t="s">
        <v>147</v>
      </c>
      <c r="Q55" s="833"/>
      <c r="R55" s="834"/>
      <c r="S55" s="99"/>
      <c r="T55" s="100"/>
      <c r="U55" s="100"/>
      <c r="V55" s="100"/>
      <c r="W55" s="100"/>
      <c r="X55" s="100"/>
      <c r="Y55" s="101"/>
      <c r="Z55" s="99"/>
      <c r="AA55" s="100"/>
      <c r="AB55" s="100"/>
      <c r="AC55" s="100"/>
      <c r="AD55" s="100"/>
      <c r="AE55" s="100"/>
      <c r="AF55" s="101"/>
      <c r="AG55" s="99"/>
      <c r="AH55" s="100"/>
      <c r="AI55" s="100"/>
      <c r="AJ55" s="100"/>
      <c r="AK55" s="100"/>
      <c r="AL55" s="100"/>
      <c r="AM55" s="101"/>
      <c r="AN55" s="99"/>
      <c r="AO55" s="100"/>
      <c r="AP55" s="100"/>
      <c r="AQ55" s="100"/>
      <c r="AR55" s="100"/>
      <c r="AS55" s="100"/>
      <c r="AT55" s="101"/>
      <c r="AU55" s="99"/>
      <c r="AV55" s="100"/>
      <c r="AW55" s="100"/>
      <c r="AX55" s="861"/>
      <c r="AY55" s="862"/>
      <c r="AZ55" s="863"/>
      <c r="BA55" s="864"/>
      <c r="BB55" s="641"/>
      <c r="BC55" s="600"/>
      <c r="BD55" s="600"/>
      <c r="BE55" s="600"/>
      <c r="BF55" s="601"/>
    </row>
    <row r="56" spans="2:58" ht="20.25" customHeight="1" x14ac:dyDescent="0.15">
      <c r="B56" s="894"/>
      <c r="C56" s="706"/>
      <c r="D56" s="707"/>
      <c r="E56" s="708"/>
      <c r="F56" s="102"/>
      <c r="G56" s="593"/>
      <c r="H56" s="598"/>
      <c r="I56" s="596"/>
      <c r="J56" s="596"/>
      <c r="K56" s="597"/>
      <c r="L56" s="602"/>
      <c r="M56" s="603"/>
      <c r="N56" s="603"/>
      <c r="O56" s="604"/>
      <c r="P56" s="865" t="s">
        <v>150</v>
      </c>
      <c r="Q56" s="866"/>
      <c r="R56" s="867"/>
      <c r="S56" s="103" t="str">
        <f>IF(S55="","",VLOOKUP(S55,【記載例】シフト記号表!$C$6:$K$35,9,FALSE))</f>
        <v/>
      </c>
      <c r="T56" s="104" t="str">
        <f>IF(T55="","",VLOOKUP(T55,【記載例】シフト記号表!$C$6:$K$35,9,FALSE))</f>
        <v/>
      </c>
      <c r="U56" s="104" t="str">
        <f>IF(U55="","",VLOOKUP(U55,【記載例】シフト記号表!$C$6:$K$35,9,FALSE))</f>
        <v/>
      </c>
      <c r="V56" s="104" t="str">
        <f>IF(V55="","",VLOOKUP(V55,【記載例】シフト記号表!$C$6:$K$35,9,FALSE))</f>
        <v/>
      </c>
      <c r="W56" s="104" t="str">
        <f>IF(W55="","",VLOOKUP(W55,【記載例】シフト記号表!$C$6:$K$35,9,FALSE))</f>
        <v/>
      </c>
      <c r="X56" s="104" t="str">
        <f>IF(X55="","",VLOOKUP(X55,【記載例】シフト記号表!$C$6:$K$35,9,FALSE))</f>
        <v/>
      </c>
      <c r="Y56" s="105" t="str">
        <f>IF(Y55="","",VLOOKUP(Y55,【記載例】シフト記号表!$C$6:$K$35,9,FALSE))</f>
        <v/>
      </c>
      <c r="Z56" s="103" t="str">
        <f>IF(Z55="","",VLOOKUP(Z55,【記載例】シフト記号表!$C$6:$K$35,9,FALSE))</f>
        <v/>
      </c>
      <c r="AA56" s="104" t="str">
        <f>IF(AA55="","",VLOOKUP(AA55,【記載例】シフト記号表!$C$6:$K$35,9,FALSE))</f>
        <v/>
      </c>
      <c r="AB56" s="104" t="str">
        <f>IF(AB55="","",VLOOKUP(AB55,【記載例】シフト記号表!$C$6:$K$35,9,FALSE))</f>
        <v/>
      </c>
      <c r="AC56" s="104" t="str">
        <f>IF(AC55="","",VLOOKUP(AC55,【記載例】シフト記号表!$C$6:$K$35,9,FALSE))</f>
        <v/>
      </c>
      <c r="AD56" s="104" t="str">
        <f>IF(AD55="","",VLOOKUP(AD55,【記載例】シフト記号表!$C$6:$K$35,9,FALSE))</f>
        <v/>
      </c>
      <c r="AE56" s="104" t="str">
        <f>IF(AE55="","",VLOOKUP(AE55,【記載例】シフト記号表!$C$6:$K$35,9,FALSE))</f>
        <v/>
      </c>
      <c r="AF56" s="105" t="str">
        <f>IF(AF55="","",VLOOKUP(AF55,【記載例】シフト記号表!$C$6:$K$35,9,FALSE))</f>
        <v/>
      </c>
      <c r="AG56" s="103" t="str">
        <f>IF(AG55="","",VLOOKUP(AG55,【記載例】シフト記号表!$C$6:$K$35,9,FALSE))</f>
        <v/>
      </c>
      <c r="AH56" s="104" t="str">
        <f>IF(AH55="","",VLOOKUP(AH55,【記載例】シフト記号表!$C$6:$K$35,9,FALSE))</f>
        <v/>
      </c>
      <c r="AI56" s="104" t="str">
        <f>IF(AI55="","",VLOOKUP(AI55,【記載例】シフト記号表!$C$6:$K$35,9,FALSE))</f>
        <v/>
      </c>
      <c r="AJ56" s="104" t="str">
        <f>IF(AJ55="","",VLOOKUP(AJ55,【記載例】シフト記号表!$C$6:$K$35,9,FALSE))</f>
        <v/>
      </c>
      <c r="AK56" s="104" t="str">
        <f>IF(AK55="","",VLOOKUP(AK55,【記載例】シフト記号表!$C$6:$K$35,9,FALSE))</f>
        <v/>
      </c>
      <c r="AL56" s="104" t="str">
        <f>IF(AL55="","",VLOOKUP(AL55,【記載例】シフト記号表!$C$6:$K$35,9,FALSE))</f>
        <v/>
      </c>
      <c r="AM56" s="105" t="str">
        <f>IF(AM55="","",VLOOKUP(AM55,【記載例】シフト記号表!$C$6:$K$35,9,FALSE))</f>
        <v/>
      </c>
      <c r="AN56" s="103" t="str">
        <f>IF(AN55="","",VLOOKUP(AN55,【記載例】シフト記号表!$C$6:$K$35,9,FALSE))</f>
        <v/>
      </c>
      <c r="AO56" s="104" t="str">
        <f>IF(AO55="","",VLOOKUP(AO55,【記載例】シフト記号表!$C$6:$K$35,9,FALSE))</f>
        <v/>
      </c>
      <c r="AP56" s="104" t="str">
        <f>IF(AP55="","",VLOOKUP(AP55,【記載例】シフト記号表!$C$6:$K$35,9,FALSE))</f>
        <v/>
      </c>
      <c r="AQ56" s="104" t="str">
        <f>IF(AQ55="","",VLOOKUP(AQ55,【記載例】シフト記号表!$C$6:$K$35,9,FALSE))</f>
        <v/>
      </c>
      <c r="AR56" s="104" t="str">
        <f>IF(AR55="","",VLOOKUP(AR55,【記載例】シフト記号表!$C$6:$K$35,9,FALSE))</f>
        <v/>
      </c>
      <c r="AS56" s="104" t="str">
        <f>IF(AS55="","",VLOOKUP(AS55,【記載例】シフト記号表!$C$6:$K$35,9,FALSE))</f>
        <v/>
      </c>
      <c r="AT56" s="105" t="str">
        <f>IF(AT55="","",VLOOKUP(AT55,【記載例】シフト記号表!$C$6:$K$35,9,FALSE))</f>
        <v/>
      </c>
      <c r="AU56" s="103" t="str">
        <f>IF(AU55="","",VLOOKUP(AU55,【記載例】シフト記号表!$C$6:$K$35,9,FALSE))</f>
        <v/>
      </c>
      <c r="AV56" s="104" t="str">
        <f>IF(AV55="","",VLOOKUP(AV55,【記載例】シフト記号表!$C$6:$K$35,9,FALSE))</f>
        <v/>
      </c>
      <c r="AW56" s="104" t="str">
        <f>IF(AW55="","",VLOOKUP(AW55,【記載例】シフト記号表!$C$6:$K$35,9,FALSE))</f>
        <v/>
      </c>
      <c r="AX56" s="868">
        <f>IF($BB$3="４週",SUM(S56:AT56),IF($BB$3="暦月",SUM(S56:AW56),""))</f>
        <v>0</v>
      </c>
      <c r="AY56" s="869"/>
      <c r="AZ56" s="870">
        <f>IF($BB$3="４週",AX56/4,IF($BB$3="暦月",【記載例】通所介護!AX56/(【記載例】通所介護!$BB$8/7),""))</f>
        <v>0</v>
      </c>
      <c r="BA56" s="871"/>
      <c r="BB56" s="642"/>
      <c r="BC56" s="603"/>
      <c r="BD56" s="603"/>
      <c r="BE56" s="603"/>
      <c r="BF56" s="604"/>
    </row>
    <row r="57" spans="2:58" ht="20.25" customHeight="1" x14ac:dyDescent="0.15">
      <c r="B57" s="894"/>
      <c r="C57" s="709"/>
      <c r="D57" s="710"/>
      <c r="E57" s="711"/>
      <c r="F57" s="102">
        <f>C55</f>
        <v>0</v>
      </c>
      <c r="G57" s="594"/>
      <c r="H57" s="598"/>
      <c r="I57" s="596"/>
      <c r="J57" s="596"/>
      <c r="K57" s="597"/>
      <c r="L57" s="605"/>
      <c r="M57" s="606"/>
      <c r="N57" s="606"/>
      <c r="O57" s="607"/>
      <c r="P57" s="891" t="s">
        <v>151</v>
      </c>
      <c r="Q57" s="892"/>
      <c r="R57" s="893"/>
      <c r="S57" s="107" t="str">
        <f>IF(S55="","",VLOOKUP(S55,【記載例】シフト記号表!$C$6:$U$35,19,FALSE))</f>
        <v/>
      </c>
      <c r="T57" s="108" t="str">
        <f>IF(T55="","",VLOOKUP(T55,【記載例】シフト記号表!$C$6:$U$35,19,FALSE))</f>
        <v/>
      </c>
      <c r="U57" s="108" t="str">
        <f>IF(U55="","",VLOOKUP(U55,【記載例】シフト記号表!$C$6:$U$35,19,FALSE))</f>
        <v/>
      </c>
      <c r="V57" s="108" t="str">
        <f>IF(V55="","",VLOOKUP(V55,【記載例】シフト記号表!$C$6:$U$35,19,FALSE))</f>
        <v/>
      </c>
      <c r="W57" s="108" t="str">
        <f>IF(W55="","",VLOOKUP(W55,【記載例】シフト記号表!$C$6:$U$35,19,FALSE))</f>
        <v/>
      </c>
      <c r="X57" s="108" t="str">
        <f>IF(X55="","",VLOOKUP(X55,【記載例】シフト記号表!$C$6:$U$35,19,FALSE))</f>
        <v/>
      </c>
      <c r="Y57" s="109" t="str">
        <f>IF(Y55="","",VLOOKUP(Y55,【記載例】シフト記号表!$C$6:$U$35,19,FALSE))</f>
        <v/>
      </c>
      <c r="Z57" s="107" t="str">
        <f>IF(Z55="","",VLOOKUP(Z55,【記載例】シフト記号表!$C$6:$U$35,19,FALSE))</f>
        <v/>
      </c>
      <c r="AA57" s="108" t="str">
        <f>IF(AA55="","",VLOOKUP(AA55,【記載例】シフト記号表!$C$6:$U$35,19,FALSE))</f>
        <v/>
      </c>
      <c r="AB57" s="108" t="str">
        <f>IF(AB55="","",VLOOKUP(AB55,【記載例】シフト記号表!$C$6:$U$35,19,FALSE))</f>
        <v/>
      </c>
      <c r="AC57" s="108" t="str">
        <f>IF(AC55="","",VLOOKUP(AC55,【記載例】シフト記号表!$C$6:$U$35,19,FALSE))</f>
        <v/>
      </c>
      <c r="AD57" s="108" t="str">
        <f>IF(AD55="","",VLOOKUP(AD55,【記載例】シフト記号表!$C$6:$U$35,19,FALSE))</f>
        <v/>
      </c>
      <c r="AE57" s="108" t="str">
        <f>IF(AE55="","",VLOOKUP(AE55,【記載例】シフト記号表!$C$6:$U$35,19,FALSE))</f>
        <v/>
      </c>
      <c r="AF57" s="109" t="str">
        <f>IF(AF55="","",VLOOKUP(AF55,【記載例】シフト記号表!$C$6:$U$35,19,FALSE))</f>
        <v/>
      </c>
      <c r="AG57" s="107" t="str">
        <f>IF(AG55="","",VLOOKUP(AG55,【記載例】シフト記号表!$C$6:$U$35,19,FALSE))</f>
        <v/>
      </c>
      <c r="AH57" s="108" t="str">
        <f>IF(AH55="","",VLOOKUP(AH55,【記載例】シフト記号表!$C$6:$U$35,19,FALSE))</f>
        <v/>
      </c>
      <c r="AI57" s="108" t="str">
        <f>IF(AI55="","",VLOOKUP(AI55,【記載例】シフト記号表!$C$6:$U$35,19,FALSE))</f>
        <v/>
      </c>
      <c r="AJ57" s="108" t="str">
        <f>IF(AJ55="","",VLOOKUP(AJ55,【記載例】シフト記号表!$C$6:$U$35,19,FALSE))</f>
        <v/>
      </c>
      <c r="AK57" s="108" t="str">
        <f>IF(AK55="","",VLOOKUP(AK55,【記載例】シフト記号表!$C$6:$U$35,19,FALSE))</f>
        <v/>
      </c>
      <c r="AL57" s="108" t="str">
        <f>IF(AL55="","",VLOOKUP(AL55,【記載例】シフト記号表!$C$6:$U$35,19,FALSE))</f>
        <v/>
      </c>
      <c r="AM57" s="109" t="str">
        <f>IF(AM55="","",VLOOKUP(AM55,【記載例】シフト記号表!$C$6:$U$35,19,FALSE))</f>
        <v/>
      </c>
      <c r="AN57" s="107" t="str">
        <f>IF(AN55="","",VLOOKUP(AN55,【記載例】シフト記号表!$C$6:$U$35,19,FALSE))</f>
        <v/>
      </c>
      <c r="AO57" s="108" t="str">
        <f>IF(AO55="","",VLOOKUP(AO55,【記載例】シフト記号表!$C$6:$U$35,19,FALSE))</f>
        <v/>
      </c>
      <c r="AP57" s="108" t="str">
        <f>IF(AP55="","",VLOOKUP(AP55,【記載例】シフト記号表!$C$6:$U$35,19,FALSE))</f>
        <v/>
      </c>
      <c r="AQ57" s="108" t="str">
        <f>IF(AQ55="","",VLOOKUP(AQ55,【記載例】シフト記号表!$C$6:$U$35,19,FALSE))</f>
        <v/>
      </c>
      <c r="AR57" s="108" t="str">
        <f>IF(AR55="","",VLOOKUP(AR55,【記載例】シフト記号表!$C$6:$U$35,19,FALSE))</f>
        <v/>
      </c>
      <c r="AS57" s="108" t="str">
        <f>IF(AS55="","",VLOOKUP(AS55,【記載例】シフト記号表!$C$6:$U$35,19,FALSE))</f>
        <v/>
      </c>
      <c r="AT57" s="109" t="str">
        <f>IF(AT55="","",VLOOKUP(AT55,【記載例】シフト記号表!$C$6:$U$35,19,FALSE))</f>
        <v/>
      </c>
      <c r="AU57" s="107" t="str">
        <f>IF(AU55="","",VLOOKUP(AU55,【記載例】シフト記号表!$C$6:$U$35,19,FALSE))</f>
        <v/>
      </c>
      <c r="AV57" s="108" t="str">
        <f>IF(AV55="","",VLOOKUP(AV55,【記載例】シフト記号表!$C$6:$U$35,19,FALSE))</f>
        <v/>
      </c>
      <c r="AW57" s="108" t="str">
        <f>IF(AW55="","",VLOOKUP(AW55,【記載例】シフト記号表!$C$6:$U$35,19,FALSE))</f>
        <v/>
      </c>
      <c r="AX57" s="875">
        <f>IF($BB$3="４週",SUM(S57:AT57),IF($BB$3="暦月",SUM(S57:AW57),""))</f>
        <v>0</v>
      </c>
      <c r="AY57" s="876"/>
      <c r="AZ57" s="877">
        <f>IF($BB$3="４週",AX57/4,IF($BB$3="暦月",【記載例】通所介護!AX57/(【記載例】通所介護!$BB$8/7),""))</f>
        <v>0</v>
      </c>
      <c r="BA57" s="878"/>
      <c r="BB57" s="702"/>
      <c r="BC57" s="606"/>
      <c r="BD57" s="606"/>
      <c r="BE57" s="606"/>
      <c r="BF57" s="607"/>
    </row>
    <row r="58" spans="2:58" ht="20.25" customHeight="1" x14ac:dyDescent="0.15">
      <c r="B58" s="894">
        <f>B55+1</f>
        <v>13</v>
      </c>
      <c r="C58" s="688"/>
      <c r="D58" s="689"/>
      <c r="E58" s="690"/>
      <c r="F58" s="110"/>
      <c r="G58" s="592"/>
      <c r="H58" s="595"/>
      <c r="I58" s="596"/>
      <c r="J58" s="596"/>
      <c r="K58" s="597"/>
      <c r="L58" s="599"/>
      <c r="M58" s="600"/>
      <c r="N58" s="600"/>
      <c r="O58" s="601"/>
      <c r="P58" s="832" t="s">
        <v>147</v>
      </c>
      <c r="Q58" s="833"/>
      <c r="R58" s="834"/>
      <c r="S58" s="99"/>
      <c r="T58" s="100"/>
      <c r="U58" s="100"/>
      <c r="V58" s="100"/>
      <c r="W58" s="100"/>
      <c r="X58" s="100"/>
      <c r="Y58" s="101"/>
      <c r="Z58" s="99"/>
      <c r="AA58" s="100"/>
      <c r="AB58" s="100"/>
      <c r="AC58" s="100"/>
      <c r="AD58" s="100"/>
      <c r="AE58" s="100"/>
      <c r="AF58" s="101"/>
      <c r="AG58" s="99"/>
      <c r="AH58" s="100"/>
      <c r="AI58" s="100"/>
      <c r="AJ58" s="100"/>
      <c r="AK58" s="100"/>
      <c r="AL58" s="100"/>
      <c r="AM58" s="101"/>
      <c r="AN58" s="99"/>
      <c r="AO58" s="100"/>
      <c r="AP58" s="100"/>
      <c r="AQ58" s="100"/>
      <c r="AR58" s="100"/>
      <c r="AS58" s="100"/>
      <c r="AT58" s="101"/>
      <c r="AU58" s="99"/>
      <c r="AV58" s="100"/>
      <c r="AW58" s="100"/>
      <c r="AX58" s="861"/>
      <c r="AY58" s="862"/>
      <c r="AZ58" s="863"/>
      <c r="BA58" s="864"/>
      <c r="BB58" s="641"/>
      <c r="BC58" s="600"/>
      <c r="BD58" s="600"/>
      <c r="BE58" s="600"/>
      <c r="BF58" s="601"/>
    </row>
    <row r="59" spans="2:58" ht="20.25" customHeight="1" x14ac:dyDescent="0.15">
      <c r="B59" s="894"/>
      <c r="C59" s="691"/>
      <c r="D59" s="692"/>
      <c r="E59" s="693"/>
      <c r="F59" s="102"/>
      <c r="G59" s="593"/>
      <c r="H59" s="598"/>
      <c r="I59" s="596"/>
      <c r="J59" s="596"/>
      <c r="K59" s="597"/>
      <c r="L59" s="602"/>
      <c r="M59" s="603"/>
      <c r="N59" s="603"/>
      <c r="O59" s="604"/>
      <c r="P59" s="865" t="s">
        <v>150</v>
      </c>
      <c r="Q59" s="866"/>
      <c r="R59" s="867"/>
      <c r="S59" s="103" t="str">
        <f>IF(S58="","",VLOOKUP(S58,【記載例】シフト記号表!$C$6:$K$35,9,FALSE))</f>
        <v/>
      </c>
      <c r="T59" s="104" t="str">
        <f>IF(T58="","",VLOOKUP(T58,【記載例】シフト記号表!$C$6:$K$35,9,FALSE))</f>
        <v/>
      </c>
      <c r="U59" s="104" t="str">
        <f>IF(U58="","",VLOOKUP(U58,【記載例】シフト記号表!$C$6:$K$35,9,FALSE))</f>
        <v/>
      </c>
      <c r="V59" s="104" t="str">
        <f>IF(V58="","",VLOOKUP(V58,【記載例】シフト記号表!$C$6:$K$35,9,FALSE))</f>
        <v/>
      </c>
      <c r="W59" s="104" t="str">
        <f>IF(W58="","",VLOOKUP(W58,【記載例】シフト記号表!$C$6:$K$35,9,FALSE))</f>
        <v/>
      </c>
      <c r="X59" s="104" t="str">
        <f>IF(X58="","",VLOOKUP(X58,【記載例】シフト記号表!$C$6:$K$35,9,FALSE))</f>
        <v/>
      </c>
      <c r="Y59" s="105" t="str">
        <f>IF(Y58="","",VLOOKUP(Y58,【記載例】シフト記号表!$C$6:$K$35,9,FALSE))</f>
        <v/>
      </c>
      <c r="Z59" s="103" t="str">
        <f>IF(Z58="","",VLOOKUP(Z58,【記載例】シフト記号表!$C$6:$K$35,9,FALSE))</f>
        <v/>
      </c>
      <c r="AA59" s="104" t="str">
        <f>IF(AA58="","",VLOOKUP(AA58,【記載例】シフト記号表!$C$6:$K$35,9,FALSE))</f>
        <v/>
      </c>
      <c r="AB59" s="104" t="str">
        <f>IF(AB58="","",VLOOKUP(AB58,【記載例】シフト記号表!$C$6:$K$35,9,FALSE))</f>
        <v/>
      </c>
      <c r="AC59" s="104" t="str">
        <f>IF(AC58="","",VLOOKUP(AC58,【記載例】シフト記号表!$C$6:$K$35,9,FALSE))</f>
        <v/>
      </c>
      <c r="AD59" s="104" t="str">
        <f>IF(AD58="","",VLOOKUP(AD58,【記載例】シフト記号表!$C$6:$K$35,9,FALSE))</f>
        <v/>
      </c>
      <c r="AE59" s="104" t="str">
        <f>IF(AE58="","",VLOOKUP(AE58,【記載例】シフト記号表!$C$6:$K$35,9,FALSE))</f>
        <v/>
      </c>
      <c r="AF59" s="105" t="str">
        <f>IF(AF58="","",VLOOKUP(AF58,【記載例】シフト記号表!$C$6:$K$35,9,FALSE))</f>
        <v/>
      </c>
      <c r="AG59" s="103" t="str">
        <f>IF(AG58="","",VLOOKUP(AG58,【記載例】シフト記号表!$C$6:$K$35,9,FALSE))</f>
        <v/>
      </c>
      <c r="AH59" s="104" t="str">
        <f>IF(AH58="","",VLOOKUP(AH58,【記載例】シフト記号表!$C$6:$K$35,9,FALSE))</f>
        <v/>
      </c>
      <c r="AI59" s="104" t="str">
        <f>IF(AI58="","",VLOOKUP(AI58,【記載例】シフト記号表!$C$6:$K$35,9,FALSE))</f>
        <v/>
      </c>
      <c r="AJ59" s="104" t="str">
        <f>IF(AJ58="","",VLOOKUP(AJ58,【記載例】シフト記号表!$C$6:$K$35,9,FALSE))</f>
        <v/>
      </c>
      <c r="AK59" s="104" t="str">
        <f>IF(AK58="","",VLOOKUP(AK58,【記載例】シフト記号表!$C$6:$K$35,9,FALSE))</f>
        <v/>
      </c>
      <c r="AL59" s="104" t="str">
        <f>IF(AL58="","",VLOOKUP(AL58,【記載例】シフト記号表!$C$6:$K$35,9,FALSE))</f>
        <v/>
      </c>
      <c r="AM59" s="105" t="str">
        <f>IF(AM58="","",VLOOKUP(AM58,【記載例】シフト記号表!$C$6:$K$35,9,FALSE))</f>
        <v/>
      </c>
      <c r="AN59" s="103" t="str">
        <f>IF(AN58="","",VLOOKUP(AN58,【記載例】シフト記号表!$C$6:$K$35,9,FALSE))</f>
        <v/>
      </c>
      <c r="AO59" s="104" t="str">
        <f>IF(AO58="","",VLOOKUP(AO58,【記載例】シフト記号表!$C$6:$K$35,9,FALSE))</f>
        <v/>
      </c>
      <c r="AP59" s="104" t="str">
        <f>IF(AP58="","",VLOOKUP(AP58,【記載例】シフト記号表!$C$6:$K$35,9,FALSE))</f>
        <v/>
      </c>
      <c r="AQ59" s="104" t="str">
        <f>IF(AQ58="","",VLOOKUP(AQ58,【記載例】シフト記号表!$C$6:$K$35,9,FALSE))</f>
        <v/>
      </c>
      <c r="AR59" s="104" t="str">
        <f>IF(AR58="","",VLOOKUP(AR58,【記載例】シフト記号表!$C$6:$K$35,9,FALSE))</f>
        <v/>
      </c>
      <c r="AS59" s="104" t="str">
        <f>IF(AS58="","",VLOOKUP(AS58,【記載例】シフト記号表!$C$6:$K$35,9,FALSE))</f>
        <v/>
      </c>
      <c r="AT59" s="105" t="str">
        <f>IF(AT58="","",VLOOKUP(AT58,【記載例】シフト記号表!$C$6:$K$35,9,FALSE))</f>
        <v/>
      </c>
      <c r="AU59" s="103" t="str">
        <f>IF(AU58="","",VLOOKUP(AU58,【記載例】シフト記号表!$C$6:$K$35,9,FALSE))</f>
        <v/>
      </c>
      <c r="AV59" s="104" t="str">
        <f>IF(AV58="","",VLOOKUP(AV58,【記載例】シフト記号表!$C$6:$K$35,9,FALSE))</f>
        <v/>
      </c>
      <c r="AW59" s="104" t="str">
        <f>IF(AW58="","",VLOOKUP(AW58,【記載例】シフト記号表!$C$6:$K$35,9,FALSE))</f>
        <v/>
      </c>
      <c r="AX59" s="868">
        <f>IF($BB$3="４週",SUM(S59:AT59),IF($BB$3="暦月",SUM(S59:AW59),""))</f>
        <v>0</v>
      </c>
      <c r="AY59" s="869"/>
      <c r="AZ59" s="870">
        <f>IF($BB$3="４週",AX59/4,IF($BB$3="暦月",【記載例】通所介護!AX59/(【記載例】通所介護!$BB$8/7),""))</f>
        <v>0</v>
      </c>
      <c r="BA59" s="871"/>
      <c r="BB59" s="642"/>
      <c r="BC59" s="603"/>
      <c r="BD59" s="603"/>
      <c r="BE59" s="603"/>
      <c r="BF59" s="604"/>
    </row>
    <row r="60" spans="2:58" ht="20.25" customHeight="1" thickBot="1" x14ac:dyDescent="0.2">
      <c r="B60" s="895"/>
      <c r="C60" s="896"/>
      <c r="D60" s="897"/>
      <c r="E60" s="898"/>
      <c r="F60" s="111">
        <f>C58</f>
        <v>0</v>
      </c>
      <c r="G60" s="697"/>
      <c r="H60" s="698"/>
      <c r="I60" s="699"/>
      <c r="J60" s="699"/>
      <c r="K60" s="700"/>
      <c r="L60" s="701"/>
      <c r="M60" s="644"/>
      <c r="N60" s="644"/>
      <c r="O60" s="645"/>
      <c r="P60" s="872" t="s">
        <v>151</v>
      </c>
      <c r="Q60" s="873"/>
      <c r="R60" s="874"/>
      <c r="S60" s="107" t="str">
        <f>IF(S58="","",VLOOKUP(S58,【記載例】シフト記号表!$C$6:$U$35,19,FALSE))</f>
        <v/>
      </c>
      <c r="T60" s="108" t="str">
        <f>IF(T58="","",VLOOKUP(T58,【記載例】シフト記号表!$C$6:$U$35,19,FALSE))</f>
        <v/>
      </c>
      <c r="U60" s="108" t="str">
        <f>IF(U58="","",VLOOKUP(U58,【記載例】シフト記号表!$C$6:$U$35,19,FALSE))</f>
        <v/>
      </c>
      <c r="V60" s="108" t="str">
        <f>IF(V58="","",VLOOKUP(V58,【記載例】シフト記号表!$C$6:$U$35,19,FALSE))</f>
        <v/>
      </c>
      <c r="W60" s="108" t="str">
        <f>IF(W58="","",VLOOKUP(W58,【記載例】シフト記号表!$C$6:$U$35,19,FALSE))</f>
        <v/>
      </c>
      <c r="X60" s="108" t="str">
        <f>IF(X58="","",VLOOKUP(X58,【記載例】シフト記号表!$C$6:$U$35,19,FALSE))</f>
        <v/>
      </c>
      <c r="Y60" s="109" t="str">
        <f>IF(Y58="","",VLOOKUP(Y58,【記載例】シフト記号表!$C$6:$U$35,19,FALSE))</f>
        <v/>
      </c>
      <c r="Z60" s="107" t="str">
        <f>IF(Z58="","",VLOOKUP(Z58,【記載例】シフト記号表!$C$6:$U$35,19,FALSE))</f>
        <v/>
      </c>
      <c r="AA60" s="108" t="str">
        <f>IF(AA58="","",VLOOKUP(AA58,【記載例】シフト記号表!$C$6:$U$35,19,FALSE))</f>
        <v/>
      </c>
      <c r="AB60" s="108" t="str">
        <f>IF(AB58="","",VLOOKUP(AB58,【記載例】シフト記号表!$C$6:$U$35,19,FALSE))</f>
        <v/>
      </c>
      <c r="AC60" s="108" t="str">
        <f>IF(AC58="","",VLOOKUP(AC58,【記載例】シフト記号表!$C$6:$U$35,19,FALSE))</f>
        <v/>
      </c>
      <c r="AD60" s="108" t="str">
        <f>IF(AD58="","",VLOOKUP(AD58,【記載例】シフト記号表!$C$6:$U$35,19,FALSE))</f>
        <v/>
      </c>
      <c r="AE60" s="108" t="str">
        <f>IF(AE58="","",VLOOKUP(AE58,【記載例】シフト記号表!$C$6:$U$35,19,FALSE))</f>
        <v/>
      </c>
      <c r="AF60" s="109" t="str">
        <f>IF(AF58="","",VLOOKUP(AF58,【記載例】シフト記号表!$C$6:$U$35,19,FALSE))</f>
        <v/>
      </c>
      <c r="AG60" s="107" t="str">
        <f>IF(AG58="","",VLOOKUP(AG58,【記載例】シフト記号表!$C$6:$U$35,19,FALSE))</f>
        <v/>
      </c>
      <c r="AH60" s="108" t="str">
        <f>IF(AH58="","",VLOOKUP(AH58,【記載例】シフト記号表!$C$6:$U$35,19,FALSE))</f>
        <v/>
      </c>
      <c r="AI60" s="108" t="str">
        <f>IF(AI58="","",VLOOKUP(AI58,【記載例】シフト記号表!$C$6:$U$35,19,FALSE))</f>
        <v/>
      </c>
      <c r="AJ60" s="108" t="str">
        <f>IF(AJ58="","",VLOOKUP(AJ58,【記載例】シフト記号表!$C$6:$U$35,19,FALSE))</f>
        <v/>
      </c>
      <c r="AK60" s="108" t="str">
        <f>IF(AK58="","",VLOOKUP(AK58,【記載例】シフト記号表!$C$6:$U$35,19,FALSE))</f>
        <v/>
      </c>
      <c r="AL60" s="108" t="str">
        <f>IF(AL58="","",VLOOKUP(AL58,【記載例】シフト記号表!$C$6:$U$35,19,FALSE))</f>
        <v/>
      </c>
      <c r="AM60" s="109" t="str">
        <f>IF(AM58="","",VLOOKUP(AM58,【記載例】シフト記号表!$C$6:$U$35,19,FALSE))</f>
        <v/>
      </c>
      <c r="AN60" s="107" t="str">
        <f>IF(AN58="","",VLOOKUP(AN58,【記載例】シフト記号表!$C$6:$U$35,19,FALSE))</f>
        <v/>
      </c>
      <c r="AO60" s="108" t="str">
        <f>IF(AO58="","",VLOOKUP(AO58,【記載例】シフト記号表!$C$6:$U$35,19,FALSE))</f>
        <v/>
      </c>
      <c r="AP60" s="108" t="str">
        <f>IF(AP58="","",VLOOKUP(AP58,【記載例】シフト記号表!$C$6:$U$35,19,FALSE))</f>
        <v/>
      </c>
      <c r="AQ60" s="108" t="str">
        <f>IF(AQ58="","",VLOOKUP(AQ58,【記載例】シフト記号表!$C$6:$U$35,19,FALSE))</f>
        <v/>
      </c>
      <c r="AR60" s="108" t="str">
        <f>IF(AR58="","",VLOOKUP(AR58,【記載例】シフト記号表!$C$6:$U$35,19,FALSE))</f>
        <v/>
      </c>
      <c r="AS60" s="108" t="str">
        <f>IF(AS58="","",VLOOKUP(AS58,【記載例】シフト記号表!$C$6:$U$35,19,FALSE))</f>
        <v/>
      </c>
      <c r="AT60" s="109" t="str">
        <f>IF(AT58="","",VLOOKUP(AT58,【記載例】シフト記号表!$C$6:$U$35,19,FALSE))</f>
        <v/>
      </c>
      <c r="AU60" s="107" t="str">
        <f>IF(AU58="","",VLOOKUP(AU58,【記載例】シフト記号表!$C$6:$U$35,19,FALSE))</f>
        <v/>
      </c>
      <c r="AV60" s="108" t="str">
        <f>IF(AV58="","",VLOOKUP(AV58,【記載例】シフト記号表!$C$6:$U$35,19,FALSE))</f>
        <v/>
      </c>
      <c r="AW60" s="108" t="str">
        <f>IF(AW58="","",VLOOKUP(AW58,【記載例】シフト記号表!$C$6:$U$35,19,FALSE))</f>
        <v/>
      </c>
      <c r="AX60" s="875">
        <f>IF($BB$3="４週",SUM(S60:AT60),IF($BB$3="暦月",SUM(S60:AW60),""))</f>
        <v>0</v>
      </c>
      <c r="AY60" s="876"/>
      <c r="AZ60" s="877">
        <f>IF($BB$3="４週",AX60/4,IF($BB$3="暦月",【記載例】通所介護!AX60/(【記載例】通所介護!$BB$8/7),""))</f>
        <v>0</v>
      </c>
      <c r="BA60" s="878"/>
      <c r="BB60" s="643"/>
      <c r="BC60" s="644"/>
      <c r="BD60" s="644"/>
      <c r="BE60" s="644"/>
      <c r="BF60" s="645"/>
    </row>
    <row r="61" spans="2:58" s="119" customFormat="1" ht="6" customHeight="1" thickBot="1" x14ac:dyDescent="0.2">
      <c r="B61" s="112"/>
      <c r="C61" s="113"/>
      <c r="D61" s="113"/>
      <c r="E61" s="113"/>
      <c r="F61" s="114"/>
      <c r="G61" s="114"/>
      <c r="H61" s="115"/>
      <c r="I61" s="115"/>
      <c r="J61" s="115"/>
      <c r="K61" s="115"/>
      <c r="L61" s="114"/>
      <c r="M61" s="114"/>
      <c r="N61" s="114"/>
      <c r="O61" s="114"/>
      <c r="P61" s="116"/>
      <c r="Q61" s="116"/>
      <c r="R61" s="116"/>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7"/>
      <c r="AY61" s="117"/>
      <c r="AZ61" s="117"/>
      <c r="BA61" s="117"/>
      <c r="BB61" s="114"/>
      <c r="BC61" s="114"/>
      <c r="BD61" s="114"/>
      <c r="BE61" s="114"/>
      <c r="BF61" s="118"/>
    </row>
    <row r="62" spans="2:58" ht="20.100000000000001" customHeight="1" x14ac:dyDescent="0.15">
      <c r="B62" s="120"/>
      <c r="C62" s="121"/>
      <c r="D62" s="121"/>
      <c r="E62" s="121"/>
      <c r="F62" s="121"/>
      <c r="G62" s="828" t="s">
        <v>174</v>
      </c>
      <c r="H62" s="828"/>
      <c r="I62" s="828"/>
      <c r="J62" s="828"/>
      <c r="K62" s="828"/>
      <c r="L62" s="828"/>
      <c r="M62" s="828"/>
      <c r="N62" s="828"/>
      <c r="O62" s="828"/>
      <c r="P62" s="828"/>
      <c r="Q62" s="828"/>
      <c r="R62" s="829"/>
      <c r="S62" s="122">
        <f t="shared" ref="S62:AW62" si="1">IF(SUMIF($F$22:$F$60, "生活相談員", S22:S60)=0,"",SUMIF($F$22:$F$60,"生活相談員",S22:S60))</f>
        <v>11</v>
      </c>
      <c r="T62" s="123">
        <f t="shared" si="1"/>
        <v>7</v>
      </c>
      <c r="U62" s="123">
        <f t="shared" si="1"/>
        <v>11</v>
      </c>
      <c r="V62" s="123">
        <f t="shared" si="1"/>
        <v>11</v>
      </c>
      <c r="W62" s="123">
        <f t="shared" si="1"/>
        <v>7</v>
      </c>
      <c r="X62" s="123">
        <f t="shared" si="1"/>
        <v>11</v>
      </c>
      <c r="Y62" s="124">
        <f t="shared" si="1"/>
        <v>7</v>
      </c>
      <c r="Z62" s="122">
        <f t="shared" si="1"/>
        <v>11</v>
      </c>
      <c r="AA62" s="123">
        <f t="shared" si="1"/>
        <v>7</v>
      </c>
      <c r="AB62" s="123">
        <f t="shared" si="1"/>
        <v>11</v>
      </c>
      <c r="AC62" s="123">
        <f t="shared" si="1"/>
        <v>11</v>
      </c>
      <c r="AD62" s="123">
        <f t="shared" si="1"/>
        <v>7</v>
      </c>
      <c r="AE62" s="123">
        <f t="shared" si="1"/>
        <v>11</v>
      </c>
      <c r="AF62" s="124">
        <f t="shared" si="1"/>
        <v>7</v>
      </c>
      <c r="AG62" s="122">
        <f t="shared" si="1"/>
        <v>11</v>
      </c>
      <c r="AH62" s="123">
        <f t="shared" si="1"/>
        <v>7</v>
      </c>
      <c r="AI62" s="123">
        <f t="shared" si="1"/>
        <v>11</v>
      </c>
      <c r="AJ62" s="123">
        <f t="shared" si="1"/>
        <v>11</v>
      </c>
      <c r="AK62" s="123">
        <f t="shared" si="1"/>
        <v>7</v>
      </c>
      <c r="AL62" s="123">
        <f t="shared" si="1"/>
        <v>11</v>
      </c>
      <c r="AM62" s="124">
        <f t="shared" si="1"/>
        <v>7</v>
      </c>
      <c r="AN62" s="122">
        <f t="shared" si="1"/>
        <v>11</v>
      </c>
      <c r="AO62" s="123">
        <f t="shared" si="1"/>
        <v>7</v>
      </c>
      <c r="AP62" s="123">
        <f t="shared" si="1"/>
        <v>11</v>
      </c>
      <c r="AQ62" s="123">
        <f t="shared" si="1"/>
        <v>11</v>
      </c>
      <c r="AR62" s="123">
        <f t="shared" si="1"/>
        <v>7</v>
      </c>
      <c r="AS62" s="123">
        <f t="shared" si="1"/>
        <v>11</v>
      </c>
      <c r="AT62" s="124">
        <f t="shared" si="1"/>
        <v>7</v>
      </c>
      <c r="AU62" s="122" t="str">
        <f t="shared" si="1"/>
        <v/>
      </c>
      <c r="AV62" s="123" t="str">
        <f t="shared" si="1"/>
        <v/>
      </c>
      <c r="AW62" s="124" t="str">
        <f t="shared" si="1"/>
        <v/>
      </c>
      <c r="AX62" s="830">
        <f>IF(SUMIF($F$22:$F$60, "生活相談員", AX22:AY60)=0,"",SUMIF($F$22:$F$60,"生活相談員",AX22:AY60))</f>
        <v>260</v>
      </c>
      <c r="AY62" s="831"/>
      <c r="AZ62" s="835">
        <f>IF(AX62="","",IF($BB$3="４週",AX62/4,IF($BB$3="暦月",AX62/(【記載例】通所介護!$BB$8/7),"")))</f>
        <v>65</v>
      </c>
      <c r="BA62" s="836"/>
      <c r="BB62" s="837"/>
      <c r="BC62" s="838"/>
      <c r="BD62" s="838"/>
      <c r="BE62" s="838"/>
      <c r="BF62" s="839"/>
    </row>
    <row r="63" spans="2:58" ht="20.25" customHeight="1" x14ac:dyDescent="0.15">
      <c r="B63" s="125"/>
      <c r="C63" s="126"/>
      <c r="D63" s="126"/>
      <c r="E63" s="126"/>
      <c r="F63" s="126"/>
      <c r="G63" s="846" t="s">
        <v>175</v>
      </c>
      <c r="H63" s="846"/>
      <c r="I63" s="846"/>
      <c r="J63" s="846"/>
      <c r="K63" s="846"/>
      <c r="L63" s="846"/>
      <c r="M63" s="846"/>
      <c r="N63" s="846"/>
      <c r="O63" s="846"/>
      <c r="P63" s="846"/>
      <c r="Q63" s="846"/>
      <c r="R63" s="847"/>
      <c r="S63" s="127" t="str">
        <f t="shared" ref="S63:AX63" si="2">IF(SUMIF($F$22:$F$60, "介護職員", S22:S60)=0,"",SUMIF($F$22:$F$60, "介護職員", S22:S60))</f>
        <v/>
      </c>
      <c r="T63" s="128" t="str">
        <f t="shared" si="2"/>
        <v/>
      </c>
      <c r="U63" s="128" t="str">
        <f t="shared" si="2"/>
        <v/>
      </c>
      <c r="V63" s="128" t="str">
        <f t="shared" si="2"/>
        <v/>
      </c>
      <c r="W63" s="128" t="str">
        <f t="shared" si="2"/>
        <v/>
      </c>
      <c r="X63" s="128" t="str">
        <f t="shared" si="2"/>
        <v/>
      </c>
      <c r="Y63" s="129" t="str">
        <f t="shared" si="2"/>
        <v/>
      </c>
      <c r="Z63" s="127" t="str">
        <f t="shared" si="2"/>
        <v/>
      </c>
      <c r="AA63" s="128" t="str">
        <f t="shared" si="2"/>
        <v/>
      </c>
      <c r="AB63" s="128" t="str">
        <f t="shared" si="2"/>
        <v/>
      </c>
      <c r="AC63" s="128" t="str">
        <f t="shared" si="2"/>
        <v/>
      </c>
      <c r="AD63" s="128" t="str">
        <f t="shared" si="2"/>
        <v/>
      </c>
      <c r="AE63" s="128" t="str">
        <f t="shared" si="2"/>
        <v/>
      </c>
      <c r="AF63" s="129" t="str">
        <f t="shared" si="2"/>
        <v/>
      </c>
      <c r="AG63" s="127" t="str">
        <f t="shared" si="2"/>
        <v/>
      </c>
      <c r="AH63" s="128" t="str">
        <f t="shared" si="2"/>
        <v/>
      </c>
      <c r="AI63" s="128" t="str">
        <f t="shared" si="2"/>
        <v/>
      </c>
      <c r="AJ63" s="128" t="str">
        <f t="shared" si="2"/>
        <v/>
      </c>
      <c r="AK63" s="128" t="str">
        <f t="shared" si="2"/>
        <v/>
      </c>
      <c r="AL63" s="128" t="str">
        <f t="shared" si="2"/>
        <v/>
      </c>
      <c r="AM63" s="129" t="str">
        <f t="shared" si="2"/>
        <v/>
      </c>
      <c r="AN63" s="127" t="str">
        <f t="shared" si="2"/>
        <v/>
      </c>
      <c r="AO63" s="128" t="str">
        <f t="shared" si="2"/>
        <v/>
      </c>
      <c r="AP63" s="128" t="str">
        <f t="shared" si="2"/>
        <v/>
      </c>
      <c r="AQ63" s="128" t="str">
        <f t="shared" si="2"/>
        <v/>
      </c>
      <c r="AR63" s="128" t="str">
        <f t="shared" si="2"/>
        <v/>
      </c>
      <c r="AS63" s="128" t="str">
        <f t="shared" si="2"/>
        <v/>
      </c>
      <c r="AT63" s="129" t="str">
        <f t="shared" si="2"/>
        <v/>
      </c>
      <c r="AU63" s="127" t="str">
        <f t="shared" si="2"/>
        <v/>
      </c>
      <c r="AV63" s="128" t="str">
        <f t="shared" si="2"/>
        <v/>
      </c>
      <c r="AW63" s="129" t="str">
        <f t="shared" si="2"/>
        <v/>
      </c>
      <c r="AX63" s="848" t="str">
        <f t="shared" si="2"/>
        <v/>
      </c>
      <c r="AY63" s="849"/>
      <c r="AZ63" s="850" t="str">
        <f>IF(AX63="","",IF($BB$3="４週",AX63/4,IF($BB$3="暦月",AX63/(【記載例】通所介護!$BB$8/7),"")))</f>
        <v/>
      </c>
      <c r="BA63" s="851"/>
      <c r="BB63" s="840"/>
      <c r="BC63" s="841"/>
      <c r="BD63" s="841"/>
      <c r="BE63" s="841"/>
      <c r="BF63" s="842"/>
    </row>
    <row r="64" spans="2:58" ht="20.25" customHeight="1" x14ac:dyDescent="0.15">
      <c r="B64" s="125"/>
      <c r="C64" s="126"/>
      <c r="D64" s="126"/>
      <c r="E64" s="126"/>
      <c r="F64" s="126"/>
      <c r="G64" s="846" t="s">
        <v>176</v>
      </c>
      <c r="H64" s="846"/>
      <c r="I64" s="846"/>
      <c r="J64" s="846"/>
      <c r="K64" s="846"/>
      <c r="L64" s="846"/>
      <c r="M64" s="846"/>
      <c r="N64" s="846"/>
      <c r="O64" s="846"/>
      <c r="P64" s="846"/>
      <c r="Q64" s="846"/>
      <c r="R64" s="847"/>
      <c r="S64" s="130">
        <v>20</v>
      </c>
      <c r="T64" s="131">
        <v>20</v>
      </c>
      <c r="U64" s="131">
        <v>20</v>
      </c>
      <c r="V64" s="131">
        <v>20</v>
      </c>
      <c r="W64" s="131">
        <v>20</v>
      </c>
      <c r="X64" s="131">
        <v>20</v>
      </c>
      <c r="Y64" s="132">
        <v>20</v>
      </c>
      <c r="Z64" s="130">
        <v>20</v>
      </c>
      <c r="AA64" s="131">
        <v>20</v>
      </c>
      <c r="AB64" s="131">
        <v>20</v>
      </c>
      <c r="AC64" s="131">
        <v>20</v>
      </c>
      <c r="AD64" s="131">
        <v>20</v>
      </c>
      <c r="AE64" s="131">
        <v>20</v>
      </c>
      <c r="AF64" s="132">
        <v>20</v>
      </c>
      <c r="AG64" s="130">
        <v>20</v>
      </c>
      <c r="AH64" s="131">
        <v>20</v>
      </c>
      <c r="AI64" s="131">
        <v>20</v>
      </c>
      <c r="AJ64" s="131">
        <v>20</v>
      </c>
      <c r="AK64" s="131">
        <v>20</v>
      </c>
      <c r="AL64" s="131">
        <v>20</v>
      </c>
      <c r="AM64" s="132">
        <v>20</v>
      </c>
      <c r="AN64" s="130">
        <v>20</v>
      </c>
      <c r="AO64" s="131">
        <v>20</v>
      </c>
      <c r="AP64" s="131">
        <v>20</v>
      </c>
      <c r="AQ64" s="131">
        <v>20</v>
      </c>
      <c r="AR64" s="131">
        <v>20</v>
      </c>
      <c r="AS64" s="131">
        <v>20</v>
      </c>
      <c r="AT64" s="132">
        <v>20</v>
      </c>
      <c r="AU64" s="130"/>
      <c r="AV64" s="131"/>
      <c r="AW64" s="132"/>
      <c r="AX64" s="852"/>
      <c r="AY64" s="853"/>
      <c r="AZ64" s="853"/>
      <c r="BA64" s="854"/>
      <c r="BB64" s="840"/>
      <c r="BC64" s="841"/>
      <c r="BD64" s="841"/>
      <c r="BE64" s="841"/>
      <c r="BF64" s="842"/>
    </row>
    <row r="65" spans="1:73" ht="20.25" customHeight="1" x14ac:dyDescent="0.15">
      <c r="B65" s="125"/>
      <c r="C65" s="126"/>
      <c r="D65" s="126"/>
      <c r="E65" s="126"/>
      <c r="F65" s="126"/>
      <c r="G65" s="846" t="s">
        <v>177</v>
      </c>
      <c r="H65" s="846"/>
      <c r="I65" s="846"/>
      <c r="J65" s="846"/>
      <c r="K65" s="846"/>
      <c r="L65" s="846"/>
      <c r="M65" s="846"/>
      <c r="N65" s="846"/>
      <c r="O65" s="846"/>
      <c r="P65" s="846"/>
      <c r="Q65" s="846"/>
      <c r="R65" s="847"/>
      <c r="S65" s="130">
        <v>7</v>
      </c>
      <c r="T65" s="131">
        <v>7</v>
      </c>
      <c r="U65" s="131">
        <v>7</v>
      </c>
      <c r="V65" s="131">
        <v>7</v>
      </c>
      <c r="W65" s="131">
        <v>7</v>
      </c>
      <c r="X65" s="131">
        <v>7</v>
      </c>
      <c r="Y65" s="132">
        <v>7</v>
      </c>
      <c r="Z65" s="130">
        <v>7</v>
      </c>
      <c r="AA65" s="131">
        <v>7</v>
      </c>
      <c r="AB65" s="131">
        <v>7</v>
      </c>
      <c r="AC65" s="131">
        <v>7</v>
      </c>
      <c r="AD65" s="131">
        <v>7</v>
      </c>
      <c r="AE65" s="131">
        <v>7</v>
      </c>
      <c r="AF65" s="132">
        <v>7</v>
      </c>
      <c r="AG65" s="130">
        <v>7</v>
      </c>
      <c r="AH65" s="131">
        <v>7</v>
      </c>
      <c r="AI65" s="131">
        <v>7</v>
      </c>
      <c r="AJ65" s="131">
        <v>7</v>
      </c>
      <c r="AK65" s="131">
        <v>7</v>
      </c>
      <c r="AL65" s="131">
        <v>7</v>
      </c>
      <c r="AM65" s="132">
        <v>7</v>
      </c>
      <c r="AN65" s="130">
        <v>7</v>
      </c>
      <c r="AO65" s="131">
        <v>7</v>
      </c>
      <c r="AP65" s="131">
        <v>7</v>
      </c>
      <c r="AQ65" s="131">
        <v>7</v>
      </c>
      <c r="AR65" s="131">
        <v>7</v>
      </c>
      <c r="AS65" s="131">
        <v>7</v>
      </c>
      <c r="AT65" s="132">
        <v>7</v>
      </c>
      <c r="AU65" s="130"/>
      <c r="AV65" s="131"/>
      <c r="AW65" s="132"/>
      <c r="AX65" s="855"/>
      <c r="AY65" s="856"/>
      <c r="AZ65" s="856"/>
      <c r="BA65" s="857"/>
      <c r="BB65" s="840"/>
      <c r="BC65" s="841"/>
      <c r="BD65" s="841"/>
      <c r="BE65" s="841"/>
      <c r="BF65" s="842"/>
    </row>
    <row r="66" spans="1:73" ht="20.25" customHeight="1" thickBot="1" x14ac:dyDescent="0.2">
      <c r="B66" s="133"/>
      <c r="C66" s="134"/>
      <c r="D66" s="134"/>
      <c r="E66" s="134"/>
      <c r="F66" s="134"/>
      <c r="G66" s="879" t="s">
        <v>178</v>
      </c>
      <c r="H66" s="879"/>
      <c r="I66" s="879"/>
      <c r="J66" s="879"/>
      <c r="K66" s="879"/>
      <c r="L66" s="879"/>
      <c r="M66" s="879"/>
      <c r="N66" s="879"/>
      <c r="O66" s="879"/>
      <c r="P66" s="879"/>
      <c r="Q66" s="879"/>
      <c r="R66" s="880"/>
      <c r="S66" s="135">
        <f>IF(S65&lt;&gt;"",IF(S64&gt;15,((S64-15)/5+1)*S65,S65),"")</f>
        <v>14</v>
      </c>
      <c r="T66" s="136">
        <f t="shared" ref="T66:AW66" si="3">IF(T65&lt;&gt;"",IF(T64&gt;15,((T64-15)/5+1)*T65,T65),"")</f>
        <v>14</v>
      </c>
      <c r="U66" s="136">
        <f t="shared" si="3"/>
        <v>14</v>
      </c>
      <c r="V66" s="136">
        <f t="shared" si="3"/>
        <v>14</v>
      </c>
      <c r="W66" s="136">
        <f t="shared" si="3"/>
        <v>14</v>
      </c>
      <c r="X66" s="136">
        <f t="shared" si="3"/>
        <v>14</v>
      </c>
      <c r="Y66" s="137">
        <f t="shared" si="3"/>
        <v>14</v>
      </c>
      <c r="Z66" s="135">
        <f t="shared" si="3"/>
        <v>14</v>
      </c>
      <c r="AA66" s="136">
        <f t="shared" si="3"/>
        <v>14</v>
      </c>
      <c r="AB66" s="136">
        <f t="shared" si="3"/>
        <v>14</v>
      </c>
      <c r="AC66" s="136">
        <f t="shared" si="3"/>
        <v>14</v>
      </c>
      <c r="AD66" s="136">
        <f t="shared" si="3"/>
        <v>14</v>
      </c>
      <c r="AE66" s="136">
        <f t="shared" si="3"/>
        <v>14</v>
      </c>
      <c r="AF66" s="137">
        <f t="shared" si="3"/>
        <v>14</v>
      </c>
      <c r="AG66" s="135">
        <f t="shared" si="3"/>
        <v>14</v>
      </c>
      <c r="AH66" s="136">
        <f t="shared" si="3"/>
        <v>14</v>
      </c>
      <c r="AI66" s="136">
        <f t="shared" si="3"/>
        <v>14</v>
      </c>
      <c r="AJ66" s="136">
        <f t="shared" si="3"/>
        <v>14</v>
      </c>
      <c r="AK66" s="136">
        <f t="shared" si="3"/>
        <v>14</v>
      </c>
      <c r="AL66" s="136">
        <f t="shared" si="3"/>
        <v>14</v>
      </c>
      <c r="AM66" s="137">
        <f t="shared" si="3"/>
        <v>14</v>
      </c>
      <c r="AN66" s="135">
        <f t="shared" si="3"/>
        <v>14</v>
      </c>
      <c r="AO66" s="136">
        <f t="shared" si="3"/>
        <v>14</v>
      </c>
      <c r="AP66" s="136">
        <f t="shared" si="3"/>
        <v>14</v>
      </c>
      <c r="AQ66" s="136">
        <f t="shared" si="3"/>
        <v>14</v>
      </c>
      <c r="AR66" s="136">
        <f t="shared" si="3"/>
        <v>14</v>
      </c>
      <c r="AS66" s="136">
        <f t="shared" si="3"/>
        <v>14</v>
      </c>
      <c r="AT66" s="137">
        <f t="shared" si="3"/>
        <v>14</v>
      </c>
      <c r="AU66" s="127" t="str">
        <f t="shared" si="3"/>
        <v/>
      </c>
      <c r="AV66" s="128" t="str">
        <f t="shared" si="3"/>
        <v/>
      </c>
      <c r="AW66" s="129" t="str">
        <f t="shared" si="3"/>
        <v/>
      </c>
      <c r="AX66" s="855"/>
      <c r="AY66" s="856"/>
      <c r="AZ66" s="856"/>
      <c r="BA66" s="857"/>
      <c r="BB66" s="840"/>
      <c r="BC66" s="841"/>
      <c r="BD66" s="841"/>
      <c r="BE66" s="841"/>
      <c r="BF66" s="842"/>
    </row>
    <row r="67" spans="1:73" ht="18.75" customHeight="1" x14ac:dyDescent="0.15">
      <c r="B67" s="881" t="s">
        <v>179</v>
      </c>
      <c r="C67" s="882"/>
      <c r="D67" s="882"/>
      <c r="E67" s="882"/>
      <c r="F67" s="882"/>
      <c r="G67" s="882"/>
      <c r="H67" s="882"/>
      <c r="I67" s="882"/>
      <c r="J67" s="882"/>
      <c r="K67" s="883"/>
      <c r="L67" s="887" t="s">
        <v>152</v>
      </c>
      <c r="M67" s="887"/>
      <c r="N67" s="887"/>
      <c r="O67" s="887"/>
      <c r="P67" s="887"/>
      <c r="Q67" s="887"/>
      <c r="R67" s="888"/>
      <c r="S67" s="138">
        <f t="shared" ref="S67:AB71" si="4">IF($L67="","",IF(COUNTIFS($F$22:$F$60,$L67,S$22:S$60,"&gt;0")=0,"",COUNTIFS($F$22:$F$60,$L67,S$22:S$60,"&gt;0")))</f>
        <v>2</v>
      </c>
      <c r="T67" s="139">
        <f t="shared" si="4"/>
        <v>1</v>
      </c>
      <c r="U67" s="139">
        <f t="shared" si="4"/>
        <v>2</v>
      </c>
      <c r="V67" s="139">
        <f t="shared" si="4"/>
        <v>2</v>
      </c>
      <c r="W67" s="139">
        <f t="shared" si="4"/>
        <v>1</v>
      </c>
      <c r="X67" s="139">
        <f t="shared" si="4"/>
        <v>2</v>
      </c>
      <c r="Y67" s="140">
        <f t="shared" si="4"/>
        <v>1</v>
      </c>
      <c r="Z67" s="141">
        <f t="shared" si="4"/>
        <v>2</v>
      </c>
      <c r="AA67" s="139">
        <f t="shared" si="4"/>
        <v>1</v>
      </c>
      <c r="AB67" s="139">
        <f t="shared" si="4"/>
        <v>2</v>
      </c>
      <c r="AC67" s="139">
        <f t="shared" ref="AC67:AL71" si="5">IF($L67="","",IF(COUNTIFS($F$22:$F$60,$L67,AC$22:AC$60,"&gt;0")=0,"",COUNTIFS($F$22:$F$60,$L67,AC$22:AC$60,"&gt;0")))</f>
        <v>2</v>
      </c>
      <c r="AD67" s="139">
        <f t="shared" si="5"/>
        <v>1</v>
      </c>
      <c r="AE67" s="139">
        <f t="shared" si="5"/>
        <v>2</v>
      </c>
      <c r="AF67" s="140">
        <f t="shared" si="5"/>
        <v>1</v>
      </c>
      <c r="AG67" s="139">
        <f t="shared" si="5"/>
        <v>2</v>
      </c>
      <c r="AH67" s="139">
        <f t="shared" si="5"/>
        <v>1</v>
      </c>
      <c r="AI67" s="139">
        <f t="shared" si="5"/>
        <v>2</v>
      </c>
      <c r="AJ67" s="139">
        <f t="shared" si="5"/>
        <v>2</v>
      </c>
      <c r="AK67" s="139">
        <f t="shared" si="5"/>
        <v>1</v>
      </c>
      <c r="AL67" s="139">
        <f t="shared" si="5"/>
        <v>2</v>
      </c>
      <c r="AM67" s="140">
        <f t="shared" ref="AM67:AW71" si="6">IF($L67="","",IF(COUNTIFS($F$22:$F$60,$L67,AM$22:AM$60,"&gt;0")=0,"",COUNTIFS($F$22:$F$60,$L67,AM$22:AM$60,"&gt;0")))</f>
        <v>1</v>
      </c>
      <c r="AN67" s="139">
        <f t="shared" si="6"/>
        <v>2</v>
      </c>
      <c r="AO67" s="139">
        <f t="shared" si="6"/>
        <v>1</v>
      </c>
      <c r="AP67" s="139">
        <f t="shared" si="6"/>
        <v>2</v>
      </c>
      <c r="AQ67" s="139">
        <f t="shared" si="6"/>
        <v>2</v>
      </c>
      <c r="AR67" s="139">
        <f t="shared" si="6"/>
        <v>1</v>
      </c>
      <c r="AS67" s="139">
        <f t="shared" si="6"/>
        <v>2</v>
      </c>
      <c r="AT67" s="140">
        <f t="shared" si="6"/>
        <v>1</v>
      </c>
      <c r="AU67" s="139" t="str">
        <f t="shared" si="6"/>
        <v/>
      </c>
      <c r="AV67" s="139" t="str">
        <f t="shared" si="6"/>
        <v/>
      </c>
      <c r="AW67" s="140" t="str">
        <f t="shared" si="6"/>
        <v/>
      </c>
      <c r="AX67" s="855"/>
      <c r="AY67" s="856"/>
      <c r="AZ67" s="856"/>
      <c r="BA67" s="857"/>
      <c r="BB67" s="840"/>
      <c r="BC67" s="841"/>
      <c r="BD67" s="841"/>
      <c r="BE67" s="841"/>
      <c r="BF67" s="842"/>
    </row>
    <row r="68" spans="1:73" ht="18.75" customHeight="1" x14ac:dyDescent="0.15">
      <c r="B68" s="881"/>
      <c r="C68" s="882"/>
      <c r="D68" s="882"/>
      <c r="E68" s="882"/>
      <c r="F68" s="882"/>
      <c r="G68" s="882"/>
      <c r="H68" s="882"/>
      <c r="I68" s="882"/>
      <c r="J68" s="882"/>
      <c r="K68" s="883"/>
      <c r="L68" s="889" t="s">
        <v>158</v>
      </c>
      <c r="M68" s="889"/>
      <c r="N68" s="889"/>
      <c r="O68" s="889"/>
      <c r="P68" s="889"/>
      <c r="Q68" s="889"/>
      <c r="R68" s="890"/>
      <c r="S68" s="127">
        <f t="shared" si="4"/>
        <v>2</v>
      </c>
      <c r="T68" s="128">
        <f t="shared" si="4"/>
        <v>3</v>
      </c>
      <c r="U68" s="128">
        <f t="shared" si="4"/>
        <v>2</v>
      </c>
      <c r="V68" s="128">
        <f t="shared" si="4"/>
        <v>2</v>
      </c>
      <c r="W68" s="128">
        <f t="shared" si="4"/>
        <v>3</v>
      </c>
      <c r="X68" s="128">
        <f t="shared" si="4"/>
        <v>2</v>
      </c>
      <c r="Y68" s="129">
        <f t="shared" si="4"/>
        <v>3</v>
      </c>
      <c r="Z68" s="142">
        <f t="shared" si="4"/>
        <v>2</v>
      </c>
      <c r="AA68" s="128">
        <f t="shared" si="4"/>
        <v>3</v>
      </c>
      <c r="AB68" s="128">
        <f t="shared" si="4"/>
        <v>2</v>
      </c>
      <c r="AC68" s="128">
        <f t="shared" si="5"/>
        <v>2</v>
      </c>
      <c r="AD68" s="128">
        <f t="shared" si="5"/>
        <v>3</v>
      </c>
      <c r="AE68" s="128">
        <f t="shared" si="5"/>
        <v>2</v>
      </c>
      <c r="AF68" s="129">
        <f t="shared" si="5"/>
        <v>3</v>
      </c>
      <c r="AG68" s="128">
        <f t="shared" si="5"/>
        <v>2</v>
      </c>
      <c r="AH68" s="128">
        <f t="shared" si="5"/>
        <v>3</v>
      </c>
      <c r="AI68" s="128">
        <f t="shared" si="5"/>
        <v>2</v>
      </c>
      <c r="AJ68" s="128">
        <f t="shared" si="5"/>
        <v>2</v>
      </c>
      <c r="AK68" s="128">
        <f t="shared" si="5"/>
        <v>3</v>
      </c>
      <c r="AL68" s="128">
        <f t="shared" si="5"/>
        <v>2</v>
      </c>
      <c r="AM68" s="129">
        <f t="shared" si="6"/>
        <v>3</v>
      </c>
      <c r="AN68" s="128">
        <f t="shared" si="6"/>
        <v>2</v>
      </c>
      <c r="AO68" s="128">
        <f t="shared" si="6"/>
        <v>3</v>
      </c>
      <c r="AP68" s="128">
        <f t="shared" si="6"/>
        <v>2</v>
      </c>
      <c r="AQ68" s="128">
        <f t="shared" si="6"/>
        <v>2</v>
      </c>
      <c r="AR68" s="128">
        <f t="shared" si="6"/>
        <v>3</v>
      </c>
      <c r="AS68" s="128">
        <f t="shared" si="6"/>
        <v>2</v>
      </c>
      <c r="AT68" s="129">
        <f t="shared" si="6"/>
        <v>3</v>
      </c>
      <c r="AU68" s="128" t="str">
        <f t="shared" si="6"/>
        <v/>
      </c>
      <c r="AV68" s="128" t="str">
        <f t="shared" si="6"/>
        <v/>
      </c>
      <c r="AW68" s="129" t="str">
        <f t="shared" si="6"/>
        <v/>
      </c>
      <c r="AX68" s="855"/>
      <c r="AY68" s="856"/>
      <c r="AZ68" s="856"/>
      <c r="BA68" s="857"/>
      <c r="BB68" s="840"/>
      <c r="BC68" s="841"/>
      <c r="BD68" s="841"/>
      <c r="BE68" s="841"/>
      <c r="BF68" s="842"/>
    </row>
    <row r="69" spans="1:73" ht="18.75" customHeight="1" x14ac:dyDescent="0.15">
      <c r="B69" s="881"/>
      <c r="C69" s="882"/>
      <c r="D69" s="882"/>
      <c r="E69" s="882"/>
      <c r="F69" s="882"/>
      <c r="G69" s="882"/>
      <c r="H69" s="882"/>
      <c r="I69" s="882"/>
      <c r="J69" s="882"/>
      <c r="K69" s="883"/>
      <c r="L69" s="889" t="s">
        <v>157</v>
      </c>
      <c r="M69" s="889"/>
      <c r="N69" s="889"/>
      <c r="O69" s="889"/>
      <c r="P69" s="889"/>
      <c r="Q69" s="889"/>
      <c r="R69" s="890"/>
      <c r="S69" s="127" t="str">
        <f t="shared" si="4"/>
        <v/>
      </c>
      <c r="T69" s="128" t="str">
        <f t="shared" si="4"/>
        <v/>
      </c>
      <c r="U69" s="128" t="str">
        <f t="shared" si="4"/>
        <v/>
      </c>
      <c r="V69" s="128" t="str">
        <f t="shared" si="4"/>
        <v/>
      </c>
      <c r="W69" s="128" t="str">
        <f t="shared" si="4"/>
        <v/>
      </c>
      <c r="X69" s="128" t="str">
        <f t="shared" si="4"/>
        <v/>
      </c>
      <c r="Y69" s="129" t="str">
        <f t="shared" si="4"/>
        <v/>
      </c>
      <c r="Z69" s="142" t="str">
        <f t="shared" si="4"/>
        <v/>
      </c>
      <c r="AA69" s="128" t="str">
        <f t="shared" si="4"/>
        <v/>
      </c>
      <c r="AB69" s="128" t="str">
        <f t="shared" si="4"/>
        <v/>
      </c>
      <c r="AC69" s="128" t="str">
        <f t="shared" si="5"/>
        <v/>
      </c>
      <c r="AD69" s="128" t="str">
        <f t="shared" si="5"/>
        <v/>
      </c>
      <c r="AE69" s="128" t="str">
        <f t="shared" si="5"/>
        <v/>
      </c>
      <c r="AF69" s="129" t="str">
        <f t="shared" si="5"/>
        <v/>
      </c>
      <c r="AG69" s="128" t="str">
        <f t="shared" si="5"/>
        <v/>
      </c>
      <c r="AH69" s="128" t="str">
        <f t="shared" si="5"/>
        <v/>
      </c>
      <c r="AI69" s="128" t="str">
        <f t="shared" si="5"/>
        <v/>
      </c>
      <c r="AJ69" s="128" t="str">
        <f t="shared" si="5"/>
        <v/>
      </c>
      <c r="AK69" s="128" t="str">
        <f t="shared" si="5"/>
        <v/>
      </c>
      <c r="AL69" s="128" t="str">
        <f t="shared" si="5"/>
        <v/>
      </c>
      <c r="AM69" s="129" t="str">
        <f t="shared" si="6"/>
        <v/>
      </c>
      <c r="AN69" s="128" t="str">
        <f t="shared" si="6"/>
        <v/>
      </c>
      <c r="AO69" s="128" t="str">
        <f t="shared" si="6"/>
        <v/>
      </c>
      <c r="AP69" s="128" t="str">
        <f t="shared" si="6"/>
        <v/>
      </c>
      <c r="AQ69" s="128" t="str">
        <f t="shared" si="6"/>
        <v/>
      </c>
      <c r="AR69" s="128" t="str">
        <f t="shared" si="6"/>
        <v/>
      </c>
      <c r="AS69" s="128" t="str">
        <f t="shared" si="6"/>
        <v/>
      </c>
      <c r="AT69" s="129" t="str">
        <f t="shared" si="6"/>
        <v/>
      </c>
      <c r="AU69" s="128" t="str">
        <f t="shared" si="6"/>
        <v/>
      </c>
      <c r="AV69" s="128" t="str">
        <f t="shared" si="6"/>
        <v/>
      </c>
      <c r="AW69" s="129" t="str">
        <f t="shared" si="6"/>
        <v/>
      </c>
      <c r="AX69" s="855"/>
      <c r="AY69" s="856"/>
      <c r="AZ69" s="856"/>
      <c r="BA69" s="857"/>
      <c r="BB69" s="840"/>
      <c r="BC69" s="841"/>
      <c r="BD69" s="841"/>
      <c r="BE69" s="841"/>
      <c r="BF69" s="842"/>
    </row>
    <row r="70" spans="1:73" ht="18.75" customHeight="1" x14ac:dyDescent="0.15">
      <c r="B70" s="881"/>
      <c r="C70" s="882"/>
      <c r="D70" s="882"/>
      <c r="E70" s="882"/>
      <c r="F70" s="882"/>
      <c r="G70" s="882"/>
      <c r="H70" s="882"/>
      <c r="I70" s="882"/>
      <c r="J70" s="882"/>
      <c r="K70" s="883"/>
      <c r="L70" s="889" t="s">
        <v>166</v>
      </c>
      <c r="M70" s="889"/>
      <c r="N70" s="889"/>
      <c r="O70" s="889"/>
      <c r="P70" s="889"/>
      <c r="Q70" s="889"/>
      <c r="R70" s="890"/>
      <c r="S70" s="127">
        <f t="shared" si="4"/>
        <v>1</v>
      </c>
      <c r="T70" s="128">
        <f t="shared" si="4"/>
        <v>1</v>
      </c>
      <c r="U70" s="128">
        <f t="shared" si="4"/>
        <v>1</v>
      </c>
      <c r="V70" s="128">
        <f t="shared" si="4"/>
        <v>1</v>
      </c>
      <c r="W70" s="128">
        <f t="shared" si="4"/>
        <v>1</v>
      </c>
      <c r="X70" s="128">
        <f t="shared" si="4"/>
        <v>1</v>
      </c>
      <c r="Y70" s="129">
        <f t="shared" si="4"/>
        <v>1</v>
      </c>
      <c r="Z70" s="142">
        <f t="shared" si="4"/>
        <v>1</v>
      </c>
      <c r="AA70" s="128">
        <f t="shared" si="4"/>
        <v>1</v>
      </c>
      <c r="AB70" s="128">
        <f t="shared" si="4"/>
        <v>1</v>
      </c>
      <c r="AC70" s="128">
        <f t="shared" si="5"/>
        <v>1</v>
      </c>
      <c r="AD70" s="128">
        <f t="shared" si="5"/>
        <v>1</v>
      </c>
      <c r="AE70" s="128">
        <f t="shared" si="5"/>
        <v>1</v>
      </c>
      <c r="AF70" s="129">
        <f t="shared" si="5"/>
        <v>1</v>
      </c>
      <c r="AG70" s="128">
        <f t="shared" si="5"/>
        <v>1</v>
      </c>
      <c r="AH70" s="128">
        <f t="shared" si="5"/>
        <v>1</v>
      </c>
      <c r="AI70" s="128">
        <f t="shared" si="5"/>
        <v>1</v>
      </c>
      <c r="AJ70" s="128">
        <f t="shared" si="5"/>
        <v>1</v>
      </c>
      <c r="AK70" s="128">
        <f t="shared" si="5"/>
        <v>1</v>
      </c>
      <c r="AL70" s="128">
        <f t="shared" si="5"/>
        <v>1</v>
      </c>
      <c r="AM70" s="129">
        <f t="shared" si="6"/>
        <v>1</v>
      </c>
      <c r="AN70" s="128">
        <f t="shared" si="6"/>
        <v>1</v>
      </c>
      <c r="AO70" s="128">
        <f t="shared" si="6"/>
        <v>1</v>
      </c>
      <c r="AP70" s="128">
        <f t="shared" si="6"/>
        <v>1</v>
      </c>
      <c r="AQ70" s="128">
        <f t="shared" si="6"/>
        <v>1</v>
      </c>
      <c r="AR70" s="128">
        <f t="shared" si="6"/>
        <v>1</v>
      </c>
      <c r="AS70" s="128">
        <f t="shared" si="6"/>
        <v>1</v>
      </c>
      <c r="AT70" s="129">
        <f t="shared" si="6"/>
        <v>1</v>
      </c>
      <c r="AU70" s="128" t="str">
        <f t="shared" si="6"/>
        <v/>
      </c>
      <c r="AV70" s="128" t="str">
        <f t="shared" si="6"/>
        <v/>
      </c>
      <c r="AW70" s="129" t="str">
        <f t="shared" si="6"/>
        <v/>
      </c>
      <c r="AX70" s="855"/>
      <c r="AY70" s="856"/>
      <c r="AZ70" s="856"/>
      <c r="BA70" s="857"/>
      <c r="BB70" s="840"/>
      <c r="BC70" s="841"/>
      <c r="BD70" s="841"/>
      <c r="BE70" s="841"/>
      <c r="BF70" s="842"/>
    </row>
    <row r="71" spans="1:73" ht="18.75" customHeight="1" thickBot="1" x14ac:dyDescent="0.2">
      <c r="B71" s="884"/>
      <c r="C71" s="885"/>
      <c r="D71" s="885"/>
      <c r="E71" s="885"/>
      <c r="F71" s="885"/>
      <c r="G71" s="885"/>
      <c r="H71" s="885"/>
      <c r="I71" s="885"/>
      <c r="J71" s="885"/>
      <c r="K71" s="886"/>
      <c r="L71" s="672"/>
      <c r="M71" s="672"/>
      <c r="N71" s="672"/>
      <c r="O71" s="672"/>
      <c r="P71" s="672"/>
      <c r="Q71" s="672"/>
      <c r="R71" s="673"/>
      <c r="S71" s="143" t="str">
        <f t="shared" si="4"/>
        <v/>
      </c>
      <c r="T71" s="144" t="str">
        <f t="shared" si="4"/>
        <v/>
      </c>
      <c r="U71" s="144" t="str">
        <f t="shared" si="4"/>
        <v/>
      </c>
      <c r="V71" s="144" t="str">
        <f t="shared" si="4"/>
        <v/>
      </c>
      <c r="W71" s="144" t="str">
        <f t="shared" si="4"/>
        <v/>
      </c>
      <c r="X71" s="144" t="str">
        <f t="shared" si="4"/>
        <v/>
      </c>
      <c r="Y71" s="145" t="str">
        <f t="shared" si="4"/>
        <v/>
      </c>
      <c r="Z71" s="146" t="str">
        <f t="shared" si="4"/>
        <v/>
      </c>
      <c r="AA71" s="144" t="str">
        <f t="shared" si="4"/>
        <v/>
      </c>
      <c r="AB71" s="144" t="str">
        <f t="shared" si="4"/>
        <v/>
      </c>
      <c r="AC71" s="144" t="str">
        <f t="shared" si="5"/>
        <v/>
      </c>
      <c r="AD71" s="144" t="str">
        <f t="shared" si="5"/>
        <v/>
      </c>
      <c r="AE71" s="144" t="str">
        <f t="shared" si="5"/>
        <v/>
      </c>
      <c r="AF71" s="145" t="str">
        <f t="shared" si="5"/>
        <v/>
      </c>
      <c r="AG71" s="144" t="str">
        <f t="shared" si="5"/>
        <v/>
      </c>
      <c r="AH71" s="144" t="str">
        <f t="shared" si="5"/>
        <v/>
      </c>
      <c r="AI71" s="144" t="str">
        <f t="shared" si="5"/>
        <v/>
      </c>
      <c r="AJ71" s="144" t="str">
        <f t="shared" si="5"/>
        <v/>
      </c>
      <c r="AK71" s="144" t="str">
        <f t="shared" si="5"/>
        <v/>
      </c>
      <c r="AL71" s="144" t="str">
        <f t="shared" si="5"/>
        <v/>
      </c>
      <c r="AM71" s="145" t="str">
        <f t="shared" si="6"/>
        <v/>
      </c>
      <c r="AN71" s="144" t="str">
        <f t="shared" si="6"/>
        <v/>
      </c>
      <c r="AO71" s="144" t="str">
        <f t="shared" si="6"/>
        <v/>
      </c>
      <c r="AP71" s="144" t="str">
        <f t="shared" si="6"/>
        <v/>
      </c>
      <c r="AQ71" s="144" t="str">
        <f t="shared" si="6"/>
        <v/>
      </c>
      <c r="AR71" s="144" t="str">
        <f t="shared" si="6"/>
        <v/>
      </c>
      <c r="AS71" s="144" t="str">
        <f t="shared" si="6"/>
        <v/>
      </c>
      <c r="AT71" s="145" t="str">
        <f t="shared" si="6"/>
        <v/>
      </c>
      <c r="AU71" s="144" t="str">
        <f t="shared" si="6"/>
        <v/>
      </c>
      <c r="AV71" s="144" t="str">
        <f t="shared" si="6"/>
        <v/>
      </c>
      <c r="AW71" s="145" t="str">
        <f t="shared" si="6"/>
        <v/>
      </c>
      <c r="AX71" s="858"/>
      <c r="AY71" s="859"/>
      <c r="AZ71" s="859"/>
      <c r="BA71" s="860"/>
      <c r="BB71" s="843"/>
      <c r="BC71" s="844"/>
      <c r="BD71" s="844"/>
      <c r="BE71" s="844"/>
      <c r="BF71" s="845"/>
    </row>
    <row r="72" spans="1:73" ht="13.5" customHeight="1" x14ac:dyDescent="0.15">
      <c r="C72" s="147"/>
      <c r="D72" s="147"/>
      <c r="E72" s="147"/>
      <c r="F72" s="147"/>
      <c r="G72" s="148"/>
      <c r="H72" s="149"/>
      <c r="AF72" s="83"/>
    </row>
    <row r="73" spans="1:73" ht="11.45" customHeight="1" x14ac:dyDescent="0.15">
      <c r="A73" s="150"/>
      <c r="B73" s="150"/>
      <c r="C73" s="150"/>
      <c r="D73" s="150"/>
      <c r="E73" s="150"/>
      <c r="F73" s="150"/>
      <c r="G73" s="150"/>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M73" s="151"/>
      <c r="AN73" s="151"/>
      <c r="AO73" s="151"/>
      <c r="AP73" s="151"/>
      <c r="AQ73" s="151"/>
      <c r="AR73" s="152"/>
      <c r="AS73" s="152"/>
      <c r="AT73" s="152"/>
      <c r="AU73" s="152"/>
      <c r="AV73" s="152"/>
      <c r="AW73" s="152"/>
      <c r="AX73" s="152"/>
      <c r="AY73" s="152"/>
      <c r="AZ73" s="152"/>
      <c r="BA73" s="152"/>
    </row>
    <row r="74" spans="1:73" ht="20.25" customHeight="1" x14ac:dyDescent="0.2">
      <c r="A74" s="153"/>
      <c r="B74" s="153"/>
      <c r="C74" s="150"/>
      <c r="D74" s="150"/>
      <c r="E74" s="150"/>
      <c r="F74" s="150"/>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4"/>
      <c r="AS74" s="154"/>
      <c r="AT74" s="154"/>
      <c r="AU74" s="154"/>
      <c r="AV74" s="154"/>
      <c r="BN74" s="155"/>
      <c r="BO74" s="156"/>
      <c r="BP74" s="155"/>
      <c r="BQ74" s="155"/>
      <c r="BR74" s="155"/>
      <c r="BS74" s="157"/>
      <c r="BT74" s="158"/>
      <c r="BU74" s="158"/>
    </row>
    <row r="75" spans="1:73" ht="20.25" customHeight="1" x14ac:dyDescent="0.15">
      <c r="A75" s="150"/>
      <c r="B75" s="150"/>
      <c r="C75" s="159"/>
      <c r="D75" s="159"/>
      <c r="E75" s="159"/>
      <c r="F75" s="159"/>
      <c r="G75" s="159"/>
      <c r="H75" s="160"/>
      <c r="I75" s="16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row>
    <row r="76" spans="1:73" ht="20.25" customHeight="1" x14ac:dyDescent="0.15">
      <c r="A76" s="150"/>
      <c r="B76" s="150"/>
      <c r="C76" s="159"/>
      <c r="D76" s="159"/>
      <c r="E76" s="159"/>
      <c r="F76" s="159"/>
      <c r="G76" s="159"/>
      <c r="H76" s="160"/>
      <c r="I76" s="16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row>
    <row r="77" spans="1:73" ht="20.25" customHeight="1" x14ac:dyDescent="0.15">
      <c r="A77" s="150"/>
      <c r="B77" s="150"/>
      <c r="C77" s="160"/>
      <c r="D77" s="160"/>
      <c r="E77" s="160"/>
      <c r="F77" s="160"/>
      <c r="G77" s="16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row>
    <row r="78" spans="1:73" ht="20.25" customHeight="1" x14ac:dyDescent="0.15">
      <c r="A78" s="150"/>
      <c r="B78" s="150"/>
      <c r="C78" s="160"/>
      <c r="D78" s="160"/>
      <c r="E78" s="160"/>
      <c r="F78" s="160"/>
      <c r="G78" s="16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row>
    <row r="79" spans="1:73" ht="20.25" customHeight="1" x14ac:dyDescent="0.15">
      <c r="A79" s="150"/>
      <c r="B79" s="150"/>
      <c r="C79" s="160"/>
      <c r="D79" s="160"/>
      <c r="E79" s="160"/>
      <c r="F79" s="160"/>
      <c r="G79" s="16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row>
    <row r="80" spans="1:73" ht="20.25" customHeight="1" x14ac:dyDescent="0.15">
      <c r="C80" s="83"/>
      <c r="D80" s="83"/>
      <c r="E80" s="83"/>
      <c r="F80" s="83"/>
      <c r="G80" s="83"/>
    </row>
  </sheetData>
  <sheetProtection insertColumns="0" deleteRows="0"/>
  <mergeCells count="243">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U14:AW14"/>
    <mergeCell ref="AY14:BA14"/>
    <mergeCell ref="BC14:BD14"/>
    <mergeCell ref="B17:B21"/>
    <mergeCell ref="C17:E21"/>
    <mergeCell ref="G17:G21"/>
    <mergeCell ref="H17:K21"/>
    <mergeCell ref="L17:O21"/>
    <mergeCell ref="P17:R21"/>
    <mergeCell ref="S17:AW17"/>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3"/>
  <conditionalFormatting sqref="S24 S62:BA71">
    <cfRule type="expression" dxfId="273" priority="274">
      <formula>INDIRECT(ADDRESS(ROW(),COLUMN()))=TRUNC(INDIRECT(ADDRESS(ROW(),COLUMN())))</formula>
    </cfRule>
  </conditionalFormatting>
  <conditionalFormatting sqref="S23">
    <cfRule type="expression" dxfId="272" priority="273">
      <formula>INDIRECT(ADDRESS(ROW(),COLUMN()))=TRUNC(INDIRECT(ADDRESS(ROW(),COLUMN())))</formula>
    </cfRule>
  </conditionalFormatting>
  <conditionalFormatting sqref="T24:Y24">
    <cfRule type="expression" dxfId="271" priority="272">
      <formula>INDIRECT(ADDRESS(ROW(),COLUMN()))=TRUNC(INDIRECT(ADDRESS(ROW(),COLUMN())))</formula>
    </cfRule>
  </conditionalFormatting>
  <conditionalFormatting sqref="T23:Y23">
    <cfRule type="expression" dxfId="270" priority="271">
      <formula>INDIRECT(ADDRESS(ROW(),COLUMN()))=TRUNC(INDIRECT(ADDRESS(ROW(),COLUMN())))</formula>
    </cfRule>
  </conditionalFormatting>
  <conditionalFormatting sqref="Z24">
    <cfRule type="expression" dxfId="269" priority="270">
      <formula>INDIRECT(ADDRESS(ROW(),COLUMN()))=TRUNC(INDIRECT(ADDRESS(ROW(),COLUMN())))</formula>
    </cfRule>
  </conditionalFormatting>
  <conditionalFormatting sqref="Z23">
    <cfRule type="expression" dxfId="268" priority="269">
      <formula>INDIRECT(ADDRESS(ROW(),COLUMN()))=TRUNC(INDIRECT(ADDRESS(ROW(),COLUMN())))</formula>
    </cfRule>
  </conditionalFormatting>
  <conditionalFormatting sqref="AA24:AF24">
    <cfRule type="expression" dxfId="267" priority="268">
      <formula>INDIRECT(ADDRESS(ROW(),COLUMN()))=TRUNC(INDIRECT(ADDRESS(ROW(),COLUMN())))</formula>
    </cfRule>
  </conditionalFormatting>
  <conditionalFormatting sqref="AA23:AF23">
    <cfRule type="expression" dxfId="266" priority="267">
      <formula>INDIRECT(ADDRESS(ROW(),COLUMN()))=TRUNC(INDIRECT(ADDRESS(ROW(),COLUMN())))</formula>
    </cfRule>
  </conditionalFormatting>
  <conditionalFormatting sqref="AG24">
    <cfRule type="expression" dxfId="265" priority="266">
      <formula>INDIRECT(ADDRESS(ROW(),COLUMN()))=TRUNC(INDIRECT(ADDRESS(ROW(),COLUMN())))</formula>
    </cfRule>
  </conditionalFormatting>
  <conditionalFormatting sqref="AG23">
    <cfRule type="expression" dxfId="264" priority="265">
      <formula>INDIRECT(ADDRESS(ROW(),COLUMN()))=TRUNC(INDIRECT(ADDRESS(ROW(),COLUMN())))</formula>
    </cfRule>
  </conditionalFormatting>
  <conditionalFormatting sqref="AH24:AM24">
    <cfRule type="expression" dxfId="263" priority="264">
      <formula>INDIRECT(ADDRESS(ROW(),COLUMN()))=TRUNC(INDIRECT(ADDRESS(ROW(),COLUMN())))</formula>
    </cfRule>
  </conditionalFormatting>
  <conditionalFormatting sqref="AH23:AM23">
    <cfRule type="expression" dxfId="262" priority="263">
      <formula>INDIRECT(ADDRESS(ROW(),COLUMN()))=TRUNC(INDIRECT(ADDRESS(ROW(),COLUMN())))</formula>
    </cfRule>
  </conditionalFormatting>
  <conditionalFormatting sqref="AN24">
    <cfRule type="expression" dxfId="261" priority="262">
      <formula>INDIRECT(ADDRESS(ROW(),COLUMN()))=TRUNC(INDIRECT(ADDRESS(ROW(),COLUMN())))</formula>
    </cfRule>
  </conditionalFormatting>
  <conditionalFormatting sqref="AN23">
    <cfRule type="expression" dxfId="260" priority="261">
      <formula>INDIRECT(ADDRESS(ROW(),COLUMN()))=TRUNC(INDIRECT(ADDRESS(ROW(),COLUMN())))</formula>
    </cfRule>
  </conditionalFormatting>
  <conditionalFormatting sqref="AO24:AT24">
    <cfRule type="expression" dxfId="259" priority="260">
      <formula>INDIRECT(ADDRESS(ROW(),COLUMN()))=TRUNC(INDIRECT(ADDRESS(ROW(),COLUMN())))</formula>
    </cfRule>
  </conditionalFormatting>
  <conditionalFormatting sqref="AO23:AT23">
    <cfRule type="expression" dxfId="258" priority="259">
      <formula>INDIRECT(ADDRESS(ROW(),COLUMN()))=TRUNC(INDIRECT(ADDRESS(ROW(),COLUMN())))</formula>
    </cfRule>
  </conditionalFormatting>
  <conditionalFormatting sqref="AU24">
    <cfRule type="expression" dxfId="257" priority="258">
      <formula>INDIRECT(ADDRESS(ROW(),COLUMN()))=TRUNC(INDIRECT(ADDRESS(ROW(),COLUMN())))</formula>
    </cfRule>
  </conditionalFormatting>
  <conditionalFormatting sqref="AU23">
    <cfRule type="expression" dxfId="256" priority="257">
      <formula>INDIRECT(ADDRESS(ROW(),COLUMN()))=TRUNC(INDIRECT(ADDRESS(ROW(),COLUMN())))</formula>
    </cfRule>
  </conditionalFormatting>
  <conditionalFormatting sqref="AV24:AW24">
    <cfRule type="expression" dxfId="255" priority="256">
      <formula>INDIRECT(ADDRESS(ROW(),COLUMN()))=TRUNC(INDIRECT(ADDRESS(ROW(),COLUMN())))</formula>
    </cfRule>
  </conditionalFormatting>
  <conditionalFormatting sqref="AV23:AW23">
    <cfRule type="expression" dxfId="254" priority="255">
      <formula>INDIRECT(ADDRESS(ROW(),COLUMN()))=TRUNC(INDIRECT(ADDRESS(ROW(),COLUMN())))</formula>
    </cfRule>
  </conditionalFormatting>
  <conditionalFormatting sqref="AX23:BA24">
    <cfRule type="expression" dxfId="253" priority="25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Z27">
    <cfRule type="expression" dxfId="248" priority="249">
      <formula>INDIRECT(ADDRESS(ROW(),COLUMN()))=TRUNC(INDIRECT(ADDRESS(ROW(),COLUMN())))</formula>
    </cfRule>
  </conditionalFormatting>
  <conditionalFormatting sqref="Z26">
    <cfRule type="expression" dxfId="247" priority="248">
      <formula>INDIRECT(ADDRESS(ROW(),COLUMN()))=TRUNC(INDIRECT(ADDRESS(ROW(),COLUMN())))</formula>
    </cfRule>
  </conditionalFormatting>
  <conditionalFormatting sqref="AA27:AF27">
    <cfRule type="expression" dxfId="246" priority="247">
      <formula>INDIRECT(ADDRESS(ROW(),COLUMN()))=TRUNC(INDIRECT(ADDRESS(ROW(),COLUMN())))</formula>
    </cfRule>
  </conditionalFormatting>
  <conditionalFormatting sqref="AA26:AF26">
    <cfRule type="expression" dxfId="245" priority="246">
      <formula>INDIRECT(ADDRESS(ROW(),COLUMN()))=TRUNC(INDIRECT(ADDRESS(ROW(),COLUMN())))</formula>
    </cfRule>
  </conditionalFormatting>
  <conditionalFormatting sqref="AG27">
    <cfRule type="expression" dxfId="244" priority="245">
      <formula>INDIRECT(ADDRESS(ROW(),COLUMN()))=TRUNC(INDIRECT(ADDRESS(ROW(),COLUMN())))</formula>
    </cfRule>
  </conditionalFormatting>
  <conditionalFormatting sqref="AG26">
    <cfRule type="expression" dxfId="243" priority="244">
      <formula>INDIRECT(ADDRESS(ROW(),COLUMN()))=TRUNC(INDIRECT(ADDRESS(ROW(),COLUMN())))</formula>
    </cfRule>
  </conditionalFormatting>
  <conditionalFormatting sqref="AH27:AM27">
    <cfRule type="expression" dxfId="242" priority="243">
      <formula>INDIRECT(ADDRESS(ROW(),COLUMN()))=TRUNC(INDIRECT(ADDRESS(ROW(),COLUMN())))</formula>
    </cfRule>
  </conditionalFormatting>
  <conditionalFormatting sqref="AH26:AM26">
    <cfRule type="expression" dxfId="241" priority="242">
      <formula>INDIRECT(ADDRESS(ROW(),COLUMN()))=TRUNC(INDIRECT(ADDRESS(ROW(),COLUMN())))</formula>
    </cfRule>
  </conditionalFormatting>
  <conditionalFormatting sqref="AN27">
    <cfRule type="expression" dxfId="240" priority="241">
      <formula>INDIRECT(ADDRESS(ROW(),COLUMN()))=TRUNC(INDIRECT(ADDRESS(ROW(),COLUMN())))</formula>
    </cfRule>
  </conditionalFormatting>
  <conditionalFormatting sqref="AN26">
    <cfRule type="expression" dxfId="239" priority="240">
      <formula>INDIRECT(ADDRESS(ROW(),COLUMN()))=TRUNC(INDIRECT(ADDRESS(ROW(),COLUMN())))</formula>
    </cfRule>
  </conditionalFormatting>
  <conditionalFormatting sqref="AO27:AT27">
    <cfRule type="expression" dxfId="238" priority="239">
      <formula>INDIRECT(ADDRESS(ROW(),COLUMN()))=TRUNC(INDIRECT(ADDRESS(ROW(),COLUMN())))</formula>
    </cfRule>
  </conditionalFormatting>
  <conditionalFormatting sqref="AO26:AT26">
    <cfRule type="expression" dxfId="237" priority="238">
      <formula>INDIRECT(ADDRESS(ROW(),COLUMN()))=TRUNC(INDIRECT(ADDRESS(ROW(),COLUMN())))</formula>
    </cfRule>
  </conditionalFormatting>
  <conditionalFormatting sqref="AU27">
    <cfRule type="expression" dxfId="236" priority="237">
      <formula>INDIRECT(ADDRESS(ROW(),COLUMN()))=TRUNC(INDIRECT(ADDRESS(ROW(),COLUMN())))</formula>
    </cfRule>
  </conditionalFormatting>
  <conditionalFormatting sqref="AU26">
    <cfRule type="expression" dxfId="235" priority="236">
      <formula>INDIRECT(ADDRESS(ROW(),COLUMN()))=TRUNC(INDIRECT(ADDRESS(ROW(),COLUMN())))</formula>
    </cfRule>
  </conditionalFormatting>
  <conditionalFormatting sqref="AV27:AW27">
    <cfRule type="expression" dxfId="234" priority="235">
      <formula>INDIRECT(ADDRESS(ROW(),COLUMN()))=TRUNC(INDIRECT(ADDRESS(ROW(),COLUMN())))</formula>
    </cfRule>
  </conditionalFormatting>
  <conditionalFormatting sqref="AV26:AW26">
    <cfRule type="expression" dxfId="233" priority="234">
      <formula>INDIRECT(ADDRESS(ROW(),COLUMN()))=TRUNC(INDIRECT(ADDRESS(ROW(),COLUMN())))</formula>
    </cfRule>
  </conditionalFormatting>
  <conditionalFormatting sqref="AX26:BA27">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Z30">
    <cfRule type="expression" dxfId="227" priority="228">
      <formula>INDIRECT(ADDRESS(ROW(),COLUMN()))=TRUNC(INDIRECT(ADDRESS(ROW(),COLUMN())))</formula>
    </cfRule>
  </conditionalFormatting>
  <conditionalFormatting sqref="Z29">
    <cfRule type="expression" dxfId="226" priority="227">
      <formula>INDIRECT(ADDRESS(ROW(),COLUMN()))=TRUNC(INDIRECT(ADDRESS(ROW(),COLUMN())))</formula>
    </cfRule>
  </conditionalFormatting>
  <conditionalFormatting sqref="AA30:AF30">
    <cfRule type="expression" dxfId="225" priority="226">
      <formula>INDIRECT(ADDRESS(ROW(),COLUMN()))=TRUNC(INDIRECT(ADDRESS(ROW(),COLUMN())))</formula>
    </cfRule>
  </conditionalFormatting>
  <conditionalFormatting sqref="AA29:AF29">
    <cfRule type="expression" dxfId="224" priority="225">
      <formula>INDIRECT(ADDRESS(ROW(),COLUMN()))=TRUNC(INDIRECT(ADDRESS(ROW(),COLUMN())))</formula>
    </cfRule>
  </conditionalFormatting>
  <conditionalFormatting sqref="AG30">
    <cfRule type="expression" dxfId="223" priority="224">
      <formula>INDIRECT(ADDRESS(ROW(),COLUMN()))=TRUNC(INDIRECT(ADDRESS(ROW(),COLUMN())))</formula>
    </cfRule>
  </conditionalFormatting>
  <conditionalFormatting sqref="AG29">
    <cfRule type="expression" dxfId="222" priority="223">
      <formula>INDIRECT(ADDRESS(ROW(),COLUMN()))=TRUNC(INDIRECT(ADDRESS(ROW(),COLUMN())))</formula>
    </cfRule>
  </conditionalFormatting>
  <conditionalFormatting sqref="AH30:AM30">
    <cfRule type="expression" dxfId="221" priority="222">
      <formula>INDIRECT(ADDRESS(ROW(),COLUMN()))=TRUNC(INDIRECT(ADDRESS(ROW(),COLUMN())))</formula>
    </cfRule>
  </conditionalFormatting>
  <conditionalFormatting sqref="AH29:AM29">
    <cfRule type="expression" dxfId="220" priority="221">
      <formula>INDIRECT(ADDRESS(ROW(),COLUMN()))=TRUNC(INDIRECT(ADDRESS(ROW(),COLUMN())))</formula>
    </cfRule>
  </conditionalFormatting>
  <conditionalFormatting sqref="AN30">
    <cfRule type="expression" dxfId="219" priority="220">
      <formula>INDIRECT(ADDRESS(ROW(),COLUMN()))=TRUNC(INDIRECT(ADDRESS(ROW(),COLUMN())))</formula>
    </cfRule>
  </conditionalFormatting>
  <conditionalFormatting sqref="AN29">
    <cfRule type="expression" dxfId="218" priority="219">
      <formula>INDIRECT(ADDRESS(ROW(),COLUMN()))=TRUNC(INDIRECT(ADDRESS(ROW(),COLUMN())))</formula>
    </cfRule>
  </conditionalFormatting>
  <conditionalFormatting sqref="AO30:AT30">
    <cfRule type="expression" dxfId="217" priority="218">
      <formula>INDIRECT(ADDRESS(ROW(),COLUMN()))=TRUNC(INDIRECT(ADDRESS(ROW(),COLUMN())))</formula>
    </cfRule>
  </conditionalFormatting>
  <conditionalFormatting sqref="AO29:AT29">
    <cfRule type="expression" dxfId="216" priority="217">
      <formula>INDIRECT(ADDRESS(ROW(),COLUMN()))=TRUNC(INDIRECT(ADDRESS(ROW(),COLUMN())))</formula>
    </cfRule>
  </conditionalFormatting>
  <conditionalFormatting sqref="AU30">
    <cfRule type="expression" dxfId="215" priority="216">
      <formula>INDIRECT(ADDRESS(ROW(),COLUMN()))=TRUNC(INDIRECT(ADDRESS(ROW(),COLUMN())))</formula>
    </cfRule>
  </conditionalFormatting>
  <conditionalFormatting sqref="AU29">
    <cfRule type="expression" dxfId="214" priority="215">
      <formula>INDIRECT(ADDRESS(ROW(),COLUMN()))=TRUNC(INDIRECT(ADDRESS(ROW(),COLUMN())))</formula>
    </cfRule>
  </conditionalFormatting>
  <conditionalFormatting sqref="AV30:AW30">
    <cfRule type="expression" dxfId="213" priority="214">
      <formula>INDIRECT(ADDRESS(ROW(),COLUMN()))=TRUNC(INDIRECT(ADDRESS(ROW(),COLUMN())))</formula>
    </cfRule>
  </conditionalFormatting>
  <conditionalFormatting sqref="AV29:AW29">
    <cfRule type="expression" dxfId="212" priority="213">
      <formula>INDIRECT(ADDRESS(ROW(),COLUMN()))=TRUNC(INDIRECT(ADDRESS(ROW(),COLUMN())))</formula>
    </cfRule>
  </conditionalFormatting>
  <conditionalFormatting sqref="AX29:BA30">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Z33">
    <cfRule type="expression" dxfId="206" priority="207">
      <formula>INDIRECT(ADDRESS(ROW(),COLUMN()))=TRUNC(INDIRECT(ADDRESS(ROW(),COLUMN())))</formula>
    </cfRule>
  </conditionalFormatting>
  <conditionalFormatting sqref="Z32">
    <cfRule type="expression" dxfId="205" priority="206">
      <formula>INDIRECT(ADDRESS(ROW(),COLUMN()))=TRUNC(INDIRECT(ADDRESS(ROW(),COLUMN())))</formula>
    </cfRule>
  </conditionalFormatting>
  <conditionalFormatting sqref="AA33:AF33">
    <cfRule type="expression" dxfId="204" priority="205">
      <formula>INDIRECT(ADDRESS(ROW(),COLUMN()))=TRUNC(INDIRECT(ADDRESS(ROW(),COLUMN())))</formula>
    </cfRule>
  </conditionalFormatting>
  <conditionalFormatting sqref="AA32:AF32">
    <cfRule type="expression" dxfId="203" priority="204">
      <formula>INDIRECT(ADDRESS(ROW(),COLUMN()))=TRUNC(INDIRECT(ADDRESS(ROW(),COLUMN())))</formula>
    </cfRule>
  </conditionalFormatting>
  <conditionalFormatting sqref="AG33">
    <cfRule type="expression" dxfId="202" priority="203">
      <formula>INDIRECT(ADDRESS(ROW(),COLUMN()))=TRUNC(INDIRECT(ADDRESS(ROW(),COLUMN())))</formula>
    </cfRule>
  </conditionalFormatting>
  <conditionalFormatting sqref="AG32">
    <cfRule type="expression" dxfId="201" priority="202">
      <formula>INDIRECT(ADDRESS(ROW(),COLUMN()))=TRUNC(INDIRECT(ADDRESS(ROW(),COLUMN())))</formula>
    </cfRule>
  </conditionalFormatting>
  <conditionalFormatting sqref="AH33:AM33">
    <cfRule type="expression" dxfId="200" priority="201">
      <formula>INDIRECT(ADDRESS(ROW(),COLUMN()))=TRUNC(INDIRECT(ADDRESS(ROW(),COLUMN())))</formula>
    </cfRule>
  </conditionalFormatting>
  <conditionalFormatting sqref="AH32:AM32">
    <cfRule type="expression" dxfId="199" priority="200">
      <formula>INDIRECT(ADDRESS(ROW(),COLUMN()))=TRUNC(INDIRECT(ADDRESS(ROW(),COLUMN())))</formula>
    </cfRule>
  </conditionalFormatting>
  <conditionalFormatting sqref="AN33">
    <cfRule type="expression" dxfId="198" priority="199">
      <formula>INDIRECT(ADDRESS(ROW(),COLUMN()))=TRUNC(INDIRECT(ADDRESS(ROW(),COLUMN())))</formula>
    </cfRule>
  </conditionalFormatting>
  <conditionalFormatting sqref="AN32">
    <cfRule type="expression" dxfId="197" priority="198">
      <formula>INDIRECT(ADDRESS(ROW(),COLUMN()))=TRUNC(INDIRECT(ADDRESS(ROW(),COLUMN())))</formula>
    </cfRule>
  </conditionalFormatting>
  <conditionalFormatting sqref="AO33:AT33">
    <cfRule type="expression" dxfId="196" priority="197">
      <formula>INDIRECT(ADDRESS(ROW(),COLUMN()))=TRUNC(INDIRECT(ADDRESS(ROW(),COLUMN())))</formula>
    </cfRule>
  </conditionalFormatting>
  <conditionalFormatting sqref="AO32:AT32">
    <cfRule type="expression" dxfId="195" priority="196">
      <formula>INDIRECT(ADDRESS(ROW(),COLUMN()))=TRUNC(INDIRECT(ADDRESS(ROW(),COLUMN())))</formula>
    </cfRule>
  </conditionalFormatting>
  <conditionalFormatting sqref="AU33">
    <cfRule type="expression" dxfId="194" priority="195">
      <formula>INDIRECT(ADDRESS(ROW(),COLUMN()))=TRUNC(INDIRECT(ADDRESS(ROW(),COLUMN())))</formula>
    </cfRule>
  </conditionalFormatting>
  <conditionalFormatting sqref="AU32">
    <cfRule type="expression" dxfId="193" priority="194">
      <formula>INDIRECT(ADDRESS(ROW(),COLUMN()))=TRUNC(INDIRECT(ADDRESS(ROW(),COLUMN())))</formula>
    </cfRule>
  </conditionalFormatting>
  <conditionalFormatting sqref="AV33:AW33">
    <cfRule type="expression" dxfId="192" priority="193">
      <formula>INDIRECT(ADDRESS(ROW(),COLUMN()))=TRUNC(INDIRECT(ADDRESS(ROW(),COLUMN())))</formula>
    </cfRule>
  </conditionalFormatting>
  <conditionalFormatting sqref="AV32:AW32">
    <cfRule type="expression" dxfId="191" priority="192">
      <formula>INDIRECT(ADDRESS(ROW(),COLUMN()))=TRUNC(INDIRECT(ADDRESS(ROW(),COLUMN())))</formula>
    </cfRule>
  </conditionalFormatting>
  <conditionalFormatting sqref="AX32:BA33">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Z36">
    <cfRule type="expression" dxfId="185" priority="186">
      <formula>INDIRECT(ADDRESS(ROW(),COLUMN()))=TRUNC(INDIRECT(ADDRESS(ROW(),COLUMN())))</formula>
    </cfRule>
  </conditionalFormatting>
  <conditionalFormatting sqref="Z35">
    <cfRule type="expression" dxfId="184" priority="185">
      <formula>INDIRECT(ADDRESS(ROW(),COLUMN()))=TRUNC(INDIRECT(ADDRESS(ROW(),COLUMN())))</formula>
    </cfRule>
  </conditionalFormatting>
  <conditionalFormatting sqref="AA36:AF36">
    <cfRule type="expression" dxfId="183" priority="184">
      <formula>INDIRECT(ADDRESS(ROW(),COLUMN()))=TRUNC(INDIRECT(ADDRESS(ROW(),COLUMN())))</formula>
    </cfRule>
  </conditionalFormatting>
  <conditionalFormatting sqref="AA35:AF35">
    <cfRule type="expression" dxfId="182" priority="183">
      <formula>INDIRECT(ADDRESS(ROW(),COLUMN()))=TRUNC(INDIRECT(ADDRESS(ROW(),COLUMN())))</formula>
    </cfRule>
  </conditionalFormatting>
  <conditionalFormatting sqref="AG36">
    <cfRule type="expression" dxfId="181" priority="182">
      <formula>INDIRECT(ADDRESS(ROW(),COLUMN()))=TRUNC(INDIRECT(ADDRESS(ROW(),COLUMN())))</formula>
    </cfRule>
  </conditionalFormatting>
  <conditionalFormatting sqref="AG35">
    <cfRule type="expression" dxfId="180" priority="181">
      <formula>INDIRECT(ADDRESS(ROW(),COLUMN()))=TRUNC(INDIRECT(ADDRESS(ROW(),COLUMN())))</formula>
    </cfRule>
  </conditionalFormatting>
  <conditionalFormatting sqref="AH36:AM36">
    <cfRule type="expression" dxfId="179" priority="180">
      <formula>INDIRECT(ADDRESS(ROW(),COLUMN()))=TRUNC(INDIRECT(ADDRESS(ROW(),COLUMN())))</formula>
    </cfRule>
  </conditionalFormatting>
  <conditionalFormatting sqref="AH35:AM35">
    <cfRule type="expression" dxfId="178" priority="179">
      <formula>INDIRECT(ADDRESS(ROW(),COLUMN()))=TRUNC(INDIRECT(ADDRESS(ROW(),COLUMN())))</formula>
    </cfRule>
  </conditionalFormatting>
  <conditionalFormatting sqref="AN36">
    <cfRule type="expression" dxfId="177" priority="178">
      <formula>INDIRECT(ADDRESS(ROW(),COLUMN()))=TRUNC(INDIRECT(ADDRESS(ROW(),COLUMN())))</formula>
    </cfRule>
  </conditionalFormatting>
  <conditionalFormatting sqref="AN35">
    <cfRule type="expression" dxfId="176" priority="177">
      <formula>INDIRECT(ADDRESS(ROW(),COLUMN()))=TRUNC(INDIRECT(ADDRESS(ROW(),COLUMN())))</formula>
    </cfRule>
  </conditionalFormatting>
  <conditionalFormatting sqref="AO36:AT36">
    <cfRule type="expression" dxfId="175" priority="176">
      <formula>INDIRECT(ADDRESS(ROW(),COLUMN()))=TRUNC(INDIRECT(ADDRESS(ROW(),COLUMN())))</formula>
    </cfRule>
  </conditionalFormatting>
  <conditionalFormatting sqref="AO35:AT35">
    <cfRule type="expression" dxfId="174" priority="175">
      <formula>INDIRECT(ADDRESS(ROW(),COLUMN()))=TRUNC(INDIRECT(ADDRESS(ROW(),COLUMN())))</formula>
    </cfRule>
  </conditionalFormatting>
  <conditionalFormatting sqref="AU36">
    <cfRule type="expression" dxfId="173" priority="174">
      <formula>INDIRECT(ADDRESS(ROW(),COLUMN()))=TRUNC(INDIRECT(ADDRESS(ROW(),COLUMN())))</formula>
    </cfRule>
  </conditionalFormatting>
  <conditionalFormatting sqref="AU35">
    <cfRule type="expression" dxfId="172" priority="173">
      <formula>INDIRECT(ADDRESS(ROW(),COLUMN()))=TRUNC(INDIRECT(ADDRESS(ROW(),COLUMN())))</formula>
    </cfRule>
  </conditionalFormatting>
  <conditionalFormatting sqref="AV36:AW36">
    <cfRule type="expression" dxfId="171" priority="172">
      <formula>INDIRECT(ADDRESS(ROW(),COLUMN()))=TRUNC(INDIRECT(ADDRESS(ROW(),COLUMN())))</formula>
    </cfRule>
  </conditionalFormatting>
  <conditionalFormatting sqref="AV35:AW35">
    <cfRule type="expression" dxfId="170" priority="171">
      <formula>INDIRECT(ADDRESS(ROW(),COLUMN()))=TRUNC(INDIRECT(ADDRESS(ROW(),COLUMN())))</formula>
    </cfRule>
  </conditionalFormatting>
  <conditionalFormatting sqref="AX35:BA36">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Z39">
    <cfRule type="expression" dxfId="164" priority="165">
      <formula>INDIRECT(ADDRESS(ROW(),COLUMN()))=TRUNC(INDIRECT(ADDRESS(ROW(),COLUMN())))</formula>
    </cfRule>
  </conditionalFormatting>
  <conditionalFormatting sqref="Z38">
    <cfRule type="expression" dxfId="163" priority="164">
      <formula>INDIRECT(ADDRESS(ROW(),COLUMN()))=TRUNC(INDIRECT(ADDRESS(ROW(),COLUMN())))</formula>
    </cfRule>
  </conditionalFormatting>
  <conditionalFormatting sqref="AA39:AF39">
    <cfRule type="expression" dxfId="162" priority="163">
      <formula>INDIRECT(ADDRESS(ROW(),COLUMN()))=TRUNC(INDIRECT(ADDRESS(ROW(),COLUMN())))</formula>
    </cfRule>
  </conditionalFormatting>
  <conditionalFormatting sqref="AA38:AF38">
    <cfRule type="expression" dxfId="161" priority="162">
      <formula>INDIRECT(ADDRESS(ROW(),COLUMN()))=TRUNC(INDIRECT(ADDRESS(ROW(),COLUMN())))</formula>
    </cfRule>
  </conditionalFormatting>
  <conditionalFormatting sqref="AG39">
    <cfRule type="expression" dxfId="160" priority="161">
      <formula>INDIRECT(ADDRESS(ROW(),COLUMN()))=TRUNC(INDIRECT(ADDRESS(ROW(),COLUMN())))</formula>
    </cfRule>
  </conditionalFormatting>
  <conditionalFormatting sqref="AG38">
    <cfRule type="expression" dxfId="159" priority="160">
      <formula>INDIRECT(ADDRESS(ROW(),COLUMN()))=TRUNC(INDIRECT(ADDRESS(ROW(),COLUMN())))</formula>
    </cfRule>
  </conditionalFormatting>
  <conditionalFormatting sqref="AH39:AM39">
    <cfRule type="expression" dxfId="158" priority="159">
      <formula>INDIRECT(ADDRESS(ROW(),COLUMN()))=TRUNC(INDIRECT(ADDRESS(ROW(),COLUMN())))</formula>
    </cfRule>
  </conditionalFormatting>
  <conditionalFormatting sqref="AH38:AM38">
    <cfRule type="expression" dxfId="157" priority="158">
      <formula>INDIRECT(ADDRESS(ROW(),COLUMN()))=TRUNC(INDIRECT(ADDRESS(ROW(),COLUMN())))</formula>
    </cfRule>
  </conditionalFormatting>
  <conditionalFormatting sqref="AN39">
    <cfRule type="expression" dxfId="156" priority="157">
      <formula>INDIRECT(ADDRESS(ROW(),COLUMN()))=TRUNC(INDIRECT(ADDRESS(ROW(),COLUMN())))</formula>
    </cfRule>
  </conditionalFormatting>
  <conditionalFormatting sqref="AN38">
    <cfRule type="expression" dxfId="155" priority="156">
      <formula>INDIRECT(ADDRESS(ROW(),COLUMN()))=TRUNC(INDIRECT(ADDRESS(ROW(),COLUMN())))</formula>
    </cfRule>
  </conditionalFormatting>
  <conditionalFormatting sqref="AO39:AT39">
    <cfRule type="expression" dxfId="154" priority="155">
      <formula>INDIRECT(ADDRESS(ROW(),COLUMN()))=TRUNC(INDIRECT(ADDRESS(ROW(),COLUMN())))</formula>
    </cfRule>
  </conditionalFormatting>
  <conditionalFormatting sqref="AO38:AT38">
    <cfRule type="expression" dxfId="153" priority="154">
      <formula>INDIRECT(ADDRESS(ROW(),COLUMN()))=TRUNC(INDIRECT(ADDRESS(ROW(),COLUMN())))</formula>
    </cfRule>
  </conditionalFormatting>
  <conditionalFormatting sqref="AU39">
    <cfRule type="expression" dxfId="152" priority="153">
      <formula>INDIRECT(ADDRESS(ROW(),COLUMN()))=TRUNC(INDIRECT(ADDRESS(ROW(),COLUMN())))</formula>
    </cfRule>
  </conditionalFormatting>
  <conditionalFormatting sqref="AU38">
    <cfRule type="expression" dxfId="151" priority="152">
      <formula>INDIRECT(ADDRESS(ROW(),COLUMN()))=TRUNC(INDIRECT(ADDRESS(ROW(),COLUMN())))</formula>
    </cfRule>
  </conditionalFormatting>
  <conditionalFormatting sqref="AV39:AW39">
    <cfRule type="expression" dxfId="150" priority="151">
      <formula>INDIRECT(ADDRESS(ROW(),COLUMN()))=TRUNC(INDIRECT(ADDRESS(ROW(),COLUMN())))</formula>
    </cfRule>
  </conditionalFormatting>
  <conditionalFormatting sqref="AV38:AW38">
    <cfRule type="expression" dxfId="149" priority="150">
      <formula>INDIRECT(ADDRESS(ROW(),COLUMN()))=TRUNC(INDIRECT(ADDRESS(ROW(),COLUMN())))</formula>
    </cfRule>
  </conditionalFormatting>
  <conditionalFormatting sqref="AX38:BA39">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Z42">
    <cfRule type="expression" dxfId="143" priority="144">
      <formula>INDIRECT(ADDRESS(ROW(),COLUMN()))=TRUNC(INDIRECT(ADDRESS(ROW(),COLUMN())))</formula>
    </cfRule>
  </conditionalFormatting>
  <conditionalFormatting sqref="Z41">
    <cfRule type="expression" dxfId="142" priority="143">
      <formula>INDIRECT(ADDRESS(ROW(),COLUMN()))=TRUNC(INDIRECT(ADDRESS(ROW(),COLUMN())))</formula>
    </cfRule>
  </conditionalFormatting>
  <conditionalFormatting sqref="AA42:AF42">
    <cfRule type="expression" dxfId="141" priority="142">
      <formula>INDIRECT(ADDRESS(ROW(),COLUMN()))=TRUNC(INDIRECT(ADDRESS(ROW(),COLUMN())))</formula>
    </cfRule>
  </conditionalFormatting>
  <conditionalFormatting sqref="AA41:AF41">
    <cfRule type="expression" dxfId="140" priority="141">
      <formula>INDIRECT(ADDRESS(ROW(),COLUMN()))=TRUNC(INDIRECT(ADDRESS(ROW(),COLUMN())))</formula>
    </cfRule>
  </conditionalFormatting>
  <conditionalFormatting sqref="AG42">
    <cfRule type="expression" dxfId="139" priority="140">
      <formula>INDIRECT(ADDRESS(ROW(),COLUMN()))=TRUNC(INDIRECT(ADDRESS(ROW(),COLUMN())))</formula>
    </cfRule>
  </conditionalFormatting>
  <conditionalFormatting sqref="AG41">
    <cfRule type="expression" dxfId="138" priority="139">
      <formula>INDIRECT(ADDRESS(ROW(),COLUMN()))=TRUNC(INDIRECT(ADDRESS(ROW(),COLUMN())))</formula>
    </cfRule>
  </conditionalFormatting>
  <conditionalFormatting sqref="AH42:AM42">
    <cfRule type="expression" dxfId="137" priority="138">
      <formula>INDIRECT(ADDRESS(ROW(),COLUMN()))=TRUNC(INDIRECT(ADDRESS(ROW(),COLUMN())))</formula>
    </cfRule>
  </conditionalFormatting>
  <conditionalFormatting sqref="AH41:AM41">
    <cfRule type="expression" dxfId="136" priority="137">
      <formula>INDIRECT(ADDRESS(ROW(),COLUMN()))=TRUNC(INDIRECT(ADDRESS(ROW(),COLUMN())))</formula>
    </cfRule>
  </conditionalFormatting>
  <conditionalFormatting sqref="AN42">
    <cfRule type="expression" dxfId="135" priority="136">
      <formula>INDIRECT(ADDRESS(ROW(),COLUMN()))=TRUNC(INDIRECT(ADDRESS(ROW(),COLUMN())))</formula>
    </cfRule>
  </conditionalFormatting>
  <conditionalFormatting sqref="AN41">
    <cfRule type="expression" dxfId="134" priority="135">
      <formula>INDIRECT(ADDRESS(ROW(),COLUMN()))=TRUNC(INDIRECT(ADDRESS(ROW(),COLUMN())))</formula>
    </cfRule>
  </conditionalFormatting>
  <conditionalFormatting sqref="AO42:AT42">
    <cfRule type="expression" dxfId="133" priority="134">
      <formula>INDIRECT(ADDRESS(ROW(),COLUMN()))=TRUNC(INDIRECT(ADDRESS(ROW(),COLUMN())))</formula>
    </cfRule>
  </conditionalFormatting>
  <conditionalFormatting sqref="AO41:AT41">
    <cfRule type="expression" dxfId="132" priority="133">
      <formula>INDIRECT(ADDRESS(ROW(),COLUMN()))=TRUNC(INDIRECT(ADDRESS(ROW(),COLUMN())))</formula>
    </cfRule>
  </conditionalFormatting>
  <conditionalFormatting sqref="AU42">
    <cfRule type="expression" dxfId="131" priority="132">
      <formula>INDIRECT(ADDRESS(ROW(),COLUMN()))=TRUNC(INDIRECT(ADDRESS(ROW(),COLUMN())))</formula>
    </cfRule>
  </conditionalFormatting>
  <conditionalFormatting sqref="AU41">
    <cfRule type="expression" dxfId="130" priority="131">
      <formula>INDIRECT(ADDRESS(ROW(),COLUMN()))=TRUNC(INDIRECT(ADDRESS(ROW(),COLUMN())))</formula>
    </cfRule>
  </conditionalFormatting>
  <conditionalFormatting sqref="AV42:AW42">
    <cfRule type="expression" dxfId="129" priority="130">
      <formula>INDIRECT(ADDRESS(ROW(),COLUMN()))=TRUNC(INDIRECT(ADDRESS(ROW(),COLUMN())))</formula>
    </cfRule>
  </conditionalFormatting>
  <conditionalFormatting sqref="AV41:AW41">
    <cfRule type="expression" dxfId="128" priority="129">
      <formula>INDIRECT(ADDRESS(ROW(),COLUMN()))=TRUNC(INDIRECT(ADDRESS(ROW(),COLUMN())))</formula>
    </cfRule>
  </conditionalFormatting>
  <conditionalFormatting sqref="AX41:BA42">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Z45">
    <cfRule type="expression" dxfId="122" priority="123">
      <formula>INDIRECT(ADDRESS(ROW(),COLUMN()))=TRUNC(INDIRECT(ADDRESS(ROW(),COLUMN())))</formula>
    </cfRule>
  </conditionalFormatting>
  <conditionalFormatting sqref="Z44">
    <cfRule type="expression" dxfId="121" priority="122">
      <formula>INDIRECT(ADDRESS(ROW(),COLUMN()))=TRUNC(INDIRECT(ADDRESS(ROW(),COLUMN())))</formula>
    </cfRule>
  </conditionalFormatting>
  <conditionalFormatting sqref="AA45:AF45">
    <cfRule type="expression" dxfId="120" priority="121">
      <formula>INDIRECT(ADDRESS(ROW(),COLUMN()))=TRUNC(INDIRECT(ADDRESS(ROW(),COLUMN())))</formula>
    </cfRule>
  </conditionalFormatting>
  <conditionalFormatting sqref="AA44:AF44">
    <cfRule type="expression" dxfId="119" priority="120">
      <formula>INDIRECT(ADDRESS(ROW(),COLUMN()))=TRUNC(INDIRECT(ADDRESS(ROW(),COLUMN())))</formula>
    </cfRule>
  </conditionalFormatting>
  <conditionalFormatting sqref="AG45">
    <cfRule type="expression" dxfId="118" priority="119">
      <formula>INDIRECT(ADDRESS(ROW(),COLUMN()))=TRUNC(INDIRECT(ADDRESS(ROW(),COLUMN())))</formula>
    </cfRule>
  </conditionalFormatting>
  <conditionalFormatting sqref="AG44">
    <cfRule type="expression" dxfId="117" priority="118">
      <formula>INDIRECT(ADDRESS(ROW(),COLUMN()))=TRUNC(INDIRECT(ADDRESS(ROW(),COLUMN())))</formula>
    </cfRule>
  </conditionalFormatting>
  <conditionalFormatting sqref="AH45:AM45">
    <cfRule type="expression" dxfId="116" priority="117">
      <formula>INDIRECT(ADDRESS(ROW(),COLUMN()))=TRUNC(INDIRECT(ADDRESS(ROW(),COLUMN())))</formula>
    </cfRule>
  </conditionalFormatting>
  <conditionalFormatting sqref="AH44:AM44">
    <cfRule type="expression" dxfId="115" priority="116">
      <formula>INDIRECT(ADDRESS(ROW(),COLUMN()))=TRUNC(INDIRECT(ADDRESS(ROW(),COLUMN())))</formula>
    </cfRule>
  </conditionalFormatting>
  <conditionalFormatting sqref="AN45">
    <cfRule type="expression" dxfId="114" priority="115">
      <formula>INDIRECT(ADDRESS(ROW(),COLUMN()))=TRUNC(INDIRECT(ADDRESS(ROW(),COLUMN())))</formula>
    </cfRule>
  </conditionalFormatting>
  <conditionalFormatting sqref="AN44">
    <cfRule type="expression" dxfId="113" priority="114">
      <formula>INDIRECT(ADDRESS(ROW(),COLUMN()))=TRUNC(INDIRECT(ADDRESS(ROW(),COLUMN())))</formula>
    </cfRule>
  </conditionalFormatting>
  <conditionalFormatting sqref="AO45:AT45">
    <cfRule type="expression" dxfId="112" priority="113">
      <formula>INDIRECT(ADDRESS(ROW(),COLUMN()))=TRUNC(INDIRECT(ADDRESS(ROW(),COLUMN())))</formula>
    </cfRule>
  </conditionalFormatting>
  <conditionalFormatting sqref="AO44:AT44">
    <cfRule type="expression" dxfId="111" priority="112">
      <formula>INDIRECT(ADDRESS(ROW(),COLUMN()))=TRUNC(INDIRECT(ADDRESS(ROW(),COLUMN())))</formula>
    </cfRule>
  </conditionalFormatting>
  <conditionalFormatting sqref="AU45">
    <cfRule type="expression" dxfId="110" priority="111">
      <formula>INDIRECT(ADDRESS(ROW(),COLUMN()))=TRUNC(INDIRECT(ADDRESS(ROW(),COLUMN())))</formula>
    </cfRule>
  </conditionalFormatting>
  <conditionalFormatting sqref="AU44">
    <cfRule type="expression" dxfId="109" priority="110">
      <formula>INDIRECT(ADDRESS(ROW(),COLUMN()))=TRUNC(INDIRECT(ADDRESS(ROW(),COLUMN())))</formula>
    </cfRule>
  </conditionalFormatting>
  <conditionalFormatting sqref="AV45:AW45">
    <cfRule type="expression" dxfId="108" priority="109">
      <formula>INDIRECT(ADDRESS(ROW(),COLUMN()))=TRUNC(INDIRECT(ADDRESS(ROW(),COLUMN())))</formula>
    </cfRule>
  </conditionalFormatting>
  <conditionalFormatting sqref="AV44:AW44">
    <cfRule type="expression" dxfId="107" priority="108">
      <formula>INDIRECT(ADDRESS(ROW(),COLUMN()))=TRUNC(INDIRECT(ADDRESS(ROW(),COLUMN())))</formula>
    </cfRule>
  </conditionalFormatting>
  <conditionalFormatting sqref="AX44:BA45">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Z48">
    <cfRule type="expression" dxfId="101" priority="102">
      <formula>INDIRECT(ADDRESS(ROW(),COLUMN()))=TRUNC(INDIRECT(ADDRESS(ROW(),COLUMN())))</formula>
    </cfRule>
  </conditionalFormatting>
  <conditionalFormatting sqref="Z47">
    <cfRule type="expression" dxfId="100" priority="101">
      <formula>INDIRECT(ADDRESS(ROW(),COLUMN()))=TRUNC(INDIRECT(ADDRESS(ROW(),COLUMN())))</formula>
    </cfRule>
  </conditionalFormatting>
  <conditionalFormatting sqref="AA48:AF48">
    <cfRule type="expression" dxfId="99" priority="100">
      <formula>INDIRECT(ADDRESS(ROW(),COLUMN()))=TRUNC(INDIRECT(ADDRESS(ROW(),COLUMN())))</formula>
    </cfRule>
  </conditionalFormatting>
  <conditionalFormatting sqref="AA47:AF47">
    <cfRule type="expression" dxfId="98" priority="99">
      <formula>INDIRECT(ADDRESS(ROW(),COLUMN()))=TRUNC(INDIRECT(ADDRESS(ROW(),COLUMN())))</formula>
    </cfRule>
  </conditionalFormatting>
  <conditionalFormatting sqref="AG48">
    <cfRule type="expression" dxfId="97" priority="98">
      <formula>INDIRECT(ADDRESS(ROW(),COLUMN()))=TRUNC(INDIRECT(ADDRESS(ROW(),COLUMN())))</formula>
    </cfRule>
  </conditionalFormatting>
  <conditionalFormatting sqref="AG47">
    <cfRule type="expression" dxfId="96" priority="97">
      <formula>INDIRECT(ADDRESS(ROW(),COLUMN()))=TRUNC(INDIRECT(ADDRESS(ROW(),COLUMN())))</formula>
    </cfRule>
  </conditionalFormatting>
  <conditionalFormatting sqref="AH48:AM48">
    <cfRule type="expression" dxfId="95" priority="96">
      <formula>INDIRECT(ADDRESS(ROW(),COLUMN()))=TRUNC(INDIRECT(ADDRESS(ROW(),COLUMN())))</formula>
    </cfRule>
  </conditionalFormatting>
  <conditionalFormatting sqref="AH47:AM47">
    <cfRule type="expression" dxfId="94" priority="95">
      <formula>INDIRECT(ADDRESS(ROW(),COLUMN()))=TRUNC(INDIRECT(ADDRESS(ROW(),COLUMN())))</formula>
    </cfRule>
  </conditionalFormatting>
  <conditionalFormatting sqref="AN48">
    <cfRule type="expression" dxfId="93" priority="94">
      <formula>INDIRECT(ADDRESS(ROW(),COLUMN()))=TRUNC(INDIRECT(ADDRESS(ROW(),COLUMN())))</formula>
    </cfRule>
  </conditionalFormatting>
  <conditionalFormatting sqref="AN47">
    <cfRule type="expression" dxfId="92" priority="93">
      <formula>INDIRECT(ADDRESS(ROW(),COLUMN()))=TRUNC(INDIRECT(ADDRESS(ROW(),COLUMN())))</formula>
    </cfRule>
  </conditionalFormatting>
  <conditionalFormatting sqref="AO48:AT48">
    <cfRule type="expression" dxfId="91" priority="92">
      <formula>INDIRECT(ADDRESS(ROW(),COLUMN()))=TRUNC(INDIRECT(ADDRESS(ROW(),COLUMN())))</formula>
    </cfRule>
  </conditionalFormatting>
  <conditionalFormatting sqref="AO47:AT47">
    <cfRule type="expression" dxfId="90" priority="91">
      <formula>INDIRECT(ADDRESS(ROW(),COLUMN()))=TRUNC(INDIRECT(ADDRESS(ROW(),COLUMN())))</formula>
    </cfRule>
  </conditionalFormatting>
  <conditionalFormatting sqref="AU48">
    <cfRule type="expression" dxfId="89" priority="90">
      <formula>INDIRECT(ADDRESS(ROW(),COLUMN()))=TRUNC(INDIRECT(ADDRESS(ROW(),COLUMN())))</formula>
    </cfRule>
  </conditionalFormatting>
  <conditionalFormatting sqref="AU47">
    <cfRule type="expression" dxfId="88" priority="89">
      <formula>INDIRECT(ADDRESS(ROW(),COLUMN()))=TRUNC(INDIRECT(ADDRESS(ROW(),COLUMN())))</formula>
    </cfRule>
  </conditionalFormatting>
  <conditionalFormatting sqref="AV48:AW48">
    <cfRule type="expression" dxfId="87" priority="88">
      <formula>INDIRECT(ADDRESS(ROW(),COLUMN()))=TRUNC(INDIRECT(ADDRESS(ROW(),COLUMN())))</formula>
    </cfRule>
  </conditionalFormatting>
  <conditionalFormatting sqref="AV47:AW47">
    <cfRule type="expression" dxfId="86" priority="87">
      <formula>INDIRECT(ADDRESS(ROW(),COLUMN()))=TRUNC(INDIRECT(ADDRESS(ROW(),COLUMN())))</formula>
    </cfRule>
  </conditionalFormatting>
  <conditionalFormatting sqref="AX47:BA48">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Z51">
    <cfRule type="expression" dxfId="80" priority="81">
      <formula>INDIRECT(ADDRESS(ROW(),COLUMN()))=TRUNC(INDIRECT(ADDRESS(ROW(),COLUMN())))</formula>
    </cfRule>
  </conditionalFormatting>
  <conditionalFormatting sqref="Z50">
    <cfRule type="expression" dxfId="79" priority="80">
      <formula>INDIRECT(ADDRESS(ROW(),COLUMN()))=TRUNC(INDIRECT(ADDRESS(ROW(),COLUMN())))</formula>
    </cfRule>
  </conditionalFormatting>
  <conditionalFormatting sqref="AA51:AF51">
    <cfRule type="expression" dxfId="78" priority="79">
      <formula>INDIRECT(ADDRESS(ROW(),COLUMN()))=TRUNC(INDIRECT(ADDRESS(ROW(),COLUMN())))</formula>
    </cfRule>
  </conditionalFormatting>
  <conditionalFormatting sqref="AA50:AF50">
    <cfRule type="expression" dxfId="77" priority="78">
      <formula>INDIRECT(ADDRESS(ROW(),COLUMN()))=TRUNC(INDIRECT(ADDRESS(ROW(),COLUMN())))</formula>
    </cfRule>
  </conditionalFormatting>
  <conditionalFormatting sqref="AG51">
    <cfRule type="expression" dxfId="76" priority="77">
      <formula>INDIRECT(ADDRESS(ROW(),COLUMN()))=TRUNC(INDIRECT(ADDRESS(ROW(),COLUMN())))</formula>
    </cfRule>
  </conditionalFormatting>
  <conditionalFormatting sqref="AG50">
    <cfRule type="expression" dxfId="75" priority="76">
      <formula>INDIRECT(ADDRESS(ROW(),COLUMN()))=TRUNC(INDIRECT(ADDRESS(ROW(),COLUMN())))</formula>
    </cfRule>
  </conditionalFormatting>
  <conditionalFormatting sqref="AH51:AM51">
    <cfRule type="expression" dxfId="74" priority="75">
      <formula>INDIRECT(ADDRESS(ROW(),COLUMN()))=TRUNC(INDIRECT(ADDRESS(ROW(),COLUMN())))</formula>
    </cfRule>
  </conditionalFormatting>
  <conditionalFormatting sqref="AH50:AM50">
    <cfRule type="expression" dxfId="73" priority="74">
      <formula>INDIRECT(ADDRESS(ROW(),COLUMN()))=TRUNC(INDIRECT(ADDRESS(ROW(),COLUMN())))</formula>
    </cfRule>
  </conditionalFormatting>
  <conditionalFormatting sqref="AN51">
    <cfRule type="expression" dxfId="72" priority="73">
      <formula>INDIRECT(ADDRESS(ROW(),COLUMN()))=TRUNC(INDIRECT(ADDRESS(ROW(),COLUMN())))</formula>
    </cfRule>
  </conditionalFormatting>
  <conditionalFormatting sqref="AN50">
    <cfRule type="expression" dxfId="71" priority="72">
      <formula>INDIRECT(ADDRESS(ROW(),COLUMN()))=TRUNC(INDIRECT(ADDRESS(ROW(),COLUMN())))</formula>
    </cfRule>
  </conditionalFormatting>
  <conditionalFormatting sqref="AO51:AT51">
    <cfRule type="expression" dxfId="70" priority="71">
      <formula>INDIRECT(ADDRESS(ROW(),COLUMN()))=TRUNC(INDIRECT(ADDRESS(ROW(),COLUMN())))</formula>
    </cfRule>
  </conditionalFormatting>
  <conditionalFormatting sqref="AO50:AT50">
    <cfRule type="expression" dxfId="69" priority="70">
      <formula>INDIRECT(ADDRESS(ROW(),COLUMN()))=TRUNC(INDIRECT(ADDRESS(ROW(),COLUMN())))</formula>
    </cfRule>
  </conditionalFormatting>
  <conditionalFormatting sqref="AU51">
    <cfRule type="expression" dxfId="68" priority="69">
      <formula>INDIRECT(ADDRESS(ROW(),COLUMN()))=TRUNC(INDIRECT(ADDRESS(ROW(),COLUMN())))</formula>
    </cfRule>
  </conditionalFormatting>
  <conditionalFormatting sqref="AU50">
    <cfRule type="expression" dxfId="67" priority="68">
      <formula>INDIRECT(ADDRESS(ROW(),COLUMN()))=TRUNC(INDIRECT(ADDRESS(ROW(),COLUMN())))</formula>
    </cfRule>
  </conditionalFormatting>
  <conditionalFormatting sqref="AV51:AW51">
    <cfRule type="expression" dxfId="66" priority="67">
      <formula>INDIRECT(ADDRESS(ROW(),COLUMN()))=TRUNC(INDIRECT(ADDRESS(ROW(),COLUMN())))</formula>
    </cfRule>
  </conditionalFormatting>
  <conditionalFormatting sqref="AV50:AW50">
    <cfRule type="expression" dxfId="65" priority="66">
      <formula>INDIRECT(ADDRESS(ROW(),COLUMN()))=TRUNC(INDIRECT(ADDRESS(ROW(),COLUMN())))</formula>
    </cfRule>
  </conditionalFormatting>
  <conditionalFormatting sqref="AX50:BA51">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Z54">
    <cfRule type="expression" dxfId="59" priority="60">
      <formula>INDIRECT(ADDRESS(ROW(),COLUMN()))=TRUNC(INDIRECT(ADDRESS(ROW(),COLUMN())))</formula>
    </cfRule>
  </conditionalFormatting>
  <conditionalFormatting sqref="Z53">
    <cfRule type="expression" dxfId="58" priority="59">
      <formula>INDIRECT(ADDRESS(ROW(),COLUMN()))=TRUNC(INDIRECT(ADDRESS(ROW(),COLUMN())))</formula>
    </cfRule>
  </conditionalFormatting>
  <conditionalFormatting sqref="AA54:AF54">
    <cfRule type="expression" dxfId="57" priority="58">
      <formula>INDIRECT(ADDRESS(ROW(),COLUMN()))=TRUNC(INDIRECT(ADDRESS(ROW(),COLUMN())))</formula>
    </cfRule>
  </conditionalFormatting>
  <conditionalFormatting sqref="AA53:AF53">
    <cfRule type="expression" dxfId="56" priority="57">
      <formula>INDIRECT(ADDRESS(ROW(),COLUMN()))=TRUNC(INDIRECT(ADDRESS(ROW(),COLUMN())))</formula>
    </cfRule>
  </conditionalFormatting>
  <conditionalFormatting sqref="AG54">
    <cfRule type="expression" dxfId="55" priority="56">
      <formula>INDIRECT(ADDRESS(ROW(),COLUMN()))=TRUNC(INDIRECT(ADDRESS(ROW(),COLUMN())))</formula>
    </cfRule>
  </conditionalFormatting>
  <conditionalFormatting sqref="AG53">
    <cfRule type="expression" dxfId="54" priority="55">
      <formula>INDIRECT(ADDRESS(ROW(),COLUMN()))=TRUNC(INDIRECT(ADDRESS(ROW(),COLUMN())))</formula>
    </cfRule>
  </conditionalFormatting>
  <conditionalFormatting sqref="AH54:AM54">
    <cfRule type="expression" dxfId="53" priority="54">
      <formula>INDIRECT(ADDRESS(ROW(),COLUMN()))=TRUNC(INDIRECT(ADDRESS(ROW(),COLUMN())))</formula>
    </cfRule>
  </conditionalFormatting>
  <conditionalFormatting sqref="AH53:AM53">
    <cfRule type="expression" dxfId="52" priority="53">
      <formula>INDIRECT(ADDRESS(ROW(),COLUMN()))=TRUNC(INDIRECT(ADDRESS(ROW(),COLUMN())))</formula>
    </cfRule>
  </conditionalFormatting>
  <conditionalFormatting sqref="AN54">
    <cfRule type="expression" dxfId="51" priority="52">
      <formula>INDIRECT(ADDRESS(ROW(),COLUMN()))=TRUNC(INDIRECT(ADDRESS(ROW(),COLUMN())))</formula>
    </cfRule>
  </conditionalFormatting>
  <conditionalFormatting sqref="AN53">
    <cfRule type="expression" dxfId="50" priority="51">
      <formula>INDIRECT(ADDRESS(ROW(),COLUMN()))=TRUNC(INDIRECT(ADDRESS(ROW(),COLUMN())))</formula>
    </cfRule>
  </conditionalFormatting>
  <conditionalFormatting sqref="AO54:AT54">
    <cfRule type="expression" dxfId="49" priority="50">
      <formula>INDIRECT(ADDRESS(ROW(),COLUMN()))=TRUNC(INDIRECT(ADDRESS(ROW(),COLUMN())))</formula>
    </cfRule>
  </conditionalFormatting>
  <conditionalFormatting sqref="AO53:AT53">
    <cfRule type="expression" dxfId="48" priority="49">
      <formula>INDIRECT(ADDRESS(ROW(),COLUMN()))=TRUNC(INDIRECT(ADDRESS(ROW(),COLUMN())))</formula>
    </cfRule>
  </conditionalFormatting>
  <conditionalFormatting sqref="AU54">
    <cfRule type="expression" dxfId="47" priority="48">
      <formula>INDIRECT(ADDRESS(ROW(),COLUMN()))=TRUNC(INDIRECT(ADDRESS(ROW(),COLUMN())))</formula>
    </cfRule>
  </conditionalFormatting>
  <conditionalFormatting sqref="AU53">
    <cfRule type="expression" dxfId="46" priority="47">
      <formula>INDIRECT(ADDRESS(ROW(),COLUMN()))=TRUNC(INDIRECT(ADDRESS(ROW(),COLUMN())))</formula>
    </cfRule>
  </conditionalFormatting>
  <conditionalFormatting sqref="AV54:AW54">
    <cfRule type="expression" dxfId="45" priority="46">
      <formula>INDIRECT(ADDRESS(ROW(),COLUMN()))=TRUNC(INDIRECT(ADDRESS(ROW(),COLUMN())))</formula>
    </cfRule>
  </conditionalFormatting>
  <conditionalFormatting sqref="AV53:AW53">
    <cfRule type="expression" dxfId="44" priority="45">
      <formula>INDIRECT(ADDRESS(ROW(),COLUMN()))=TRUNC(INDIRECT(ADDRESS(ROW(),COLUMN())))</formula>
    </cfRule>
  </conditionalFormatting>
  <conditionalFormatting sqref="AX53:BA54">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Z57">
    <cfRule type="expression" dxfId="38" priority="39">
      <formula>INDIRECT(ADDRESS(ROW(),COLUMN()))=TRUNC(INDIRECT(ADDRESS(ROW(),COLUMN())))</formula>
    </cfRule>
  </conditionalFormatting>
  <conditionalFormatting sqref="Z56">
    <cfRule type="expression" dxfId="37" priority="38">
      <formula>INDIRECT(ADDRESS(ROW(),COLUMN()))=TRUNC(INDIRECT(ADDRESS(ROW(),COLUMN())))</formula>
    </cfRule>
  </conditionalFormatting>
  <conditionalFormatting sqref="AA57:AF57">
    <cfRule type="expression" dxfId="36" priority="37">
      <formula>INDIRECT(ADDRESS(ROW(),COLUMN()))=TRUNC(INDIRECT(ADDRESS(ROW(),COLUMN())))</formula>
    </cfRule>
  </conditionalFormatting>
  <conditionalFormatting sqref="AA56:AF56">
    <cfRule type="expression" dxfId="35" priority="36">
      <formula>INDIRECT(ADDRESS(ROW(),COLUMN()))=TRUNC(INDIRECT(ADDRESS(ROW(),COLUMN())))</formula>
    </cfRule>
  </conditionalFormatting>
  <conditionalFormatting sqref="AG57">
    <cfRule type="expression" dxfId="34" priority="35">
      <formula>INDIRECT(ADDRESS(ROW(),COLUMN()))=TRUNC(INDIRECT(ADDRESS(ROW(),COLUMN())))</formula>
    </cfRule>
  </conditionalFormatting>
  <conditionalFormatting sqref="AG56">
    <cfRule type="expression" dxfId="33" priority="34">
      <formula>INDIRECT(ADDRESS(ROW(),COLUMN()))=TRUNC(INDIRECT(ADDRESS(ROW(),COLUMN())))</formula>
    </cfRule>
  </conditionalFormatting>
  <conditionalFormatting sqref="AH57:AM57">
    <cfRule type="expression" dxfId="32" priority="33">
      <formula>INDIRECT(ADDRESS(ROW(),COLUMN()))=TRUNC(INDIRECT(ADDRESS(ROW(),COLUMN())))</formula>
    </cfRule>
  </conditionalFormatting>
  <conditionalFormatting sqref="AH56:AM56">
    <cfRule type="expression" dxfId="31" priority="32">
      <formula>INDIRECT(ADDRESS(ROW(),COLUMN()))=TRUNC(INDIRECT(ADDRESS(ROW(),COLUMN())))</formula>
    </cfRule>
  </conditionalFormatting>
  <conditionalFormatting sqref="AN57">
    <cfRule type="expression" dxfId="30" priority="31">
      <formula>INDIRECT(ADDRESS(ROW(),COLUMN()))=TRUNC(INDIRECT(ADDRESS(ROW(),COLUMN())))</formula>
    </cfRule>
  </conditionalFormatting>
  <conditionalFormatting sqref="AN56">
    <cfRule type="expression" dxfId="29" priority="30">
      <formula>INDIRECT(ADDRESS(ROW(),COLUMN()))=TRUNC(INDIRECT(ADDRESS(ROW(),COLUMN())))</formula>
    </cfRule>
  </conditionalFormatting>
  <conditionalFormatting sqref="AO57:AT57">
    <cfRule type="expression" dxfId="28" priority="29">
      <formula>INDIRECT(ADDRESS(ROW(),COLUMN()))=TRUNC(INDIRECT(ADDRESS(ROW(),COLUMN())))</formula>
    </cfRule>
  </conditionalFormatting>
  <conditionalFormatting sqref="AO56:AT56">
    <cfRule type="expression" dxfId="27" priority="28">
      <formula>INDIRECT(ADDRESS(ROW(),COLUMN()))=TRUNC(INDIRECT(ADDRESS(ROW(),COLUMN())))</formula>
    </cfRule>
  </conditionalFormatting>
  <conditionalFormatting sqref="AU57">
    <cfRule type="expression" dxfId="26" priority="27">
      <formula>INDIRECT(ADDRESS(ROW(),COLUMN()))=TRUNC(INDIRECT(ADDRESS(ROW(),COLUMN())))</formula>
    </cfRule>
  </conditionalFormatting>
  <conditionalFormatting sqref="AU56">
    <cfRule type="expression" dxfId="25" priority="26">
      <formula>INDIRECT(ADDRESS(ROW(),COLUMN()))=TRUNC(INDIRECT(ADDRESS(ROW(),COLUMN())))</formula>
    </cfRule>
  </conditionalFormatting>
  <conditionalFormatting sqref="AV57:AW57">
    <cfRule type="expression" dxfId="24" priority="25">
      <formula>INDIRECT(ADDRESS(ROW(),COLUMN()))=TRUNC(INDIRECT(ADDRESS(ROW(),COLUMN())))</formula>
    </cfRule>
  </conditionalFormatting>
  <conditionalFormatting sqref="AV56:AW56">
    <cfRule type="expression" dxfId="23" priority="24">
      <formula>INDIRECT(ADDRESS(ROW(),COLUMN()))=TRUNC(INDIRECT(ADDRESS(ROW(),COLUMN())))</formula>
    </cfRule>
  </conditionalFormatting>
  <conditionalFormatting sqref="AX56:BA57">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Z60">
    <cfRule type="expression" dxfId="17" priority="18">
      <formula>INDIRECT(ADDRESS(ROW(),COLUMN()))=TRUNC(INDIRECT(ADDRESS(ROW(),COLUMN())))</formula>
    </cfRule>
  </conditionalFormatting>
  <conditionalFormatting sqref="Z59">
    <cfRule type="expression" dxfId="16" priority="17">
      <formula>INDIRECT(ADDRESS(ROW(),COLUMN()))=TRUNC(INDIRECT(ADDRESS(ROW(),COLUMN())))</formula>
    </cfRule>
  </conditionalFormatting>
  <conditionalFormatting sqref="AA60:AF60">
    <cfRule type="expression" dxfId="15" priority="16">
      <formula>INDIRECT(ADDRESS(ROW(),COLUMN()))=TRUNC(INDIRECT(ADDRESS(ROW(),COLUMN())))</formula>
    </cfRule>
  </conditionalFormatting>
  <conditionalFormatting sqref="AA59:AF59">
    <cfRule type="expression" dxfId="14" priority="15">
      <formula>INDIRECT(ADDRESS(ROW(),COLUMN()))=TRUNC(INDIRECT(ADDRESS(ROW(),COLUMN())))</formula>
    </cfRule>
  </conditionalFormatting>
  <conditionalFormatting sqref="AG60">
    <cfRule type="expression" dxfId="13" priority="14">
      <formula>INDIRECT(ADDRESS(ROW(),COLUMN()))=TRUNC(INDIRECT(ADDRESS(ROW(),COLUMN())))</formula>
    </cfRule>
  </conditionalFormatting>
  <conditionalFormatting sqref="AG59">
    <cfRule type="expression" dxfId="12" priority="13">
      <formula>INDIRECT(ADDRESS(ROW(),COLUMN()))=TRUNC(INDIRECT(ADDRESS(ROW(),COLUMN())))</formula>
    </cfRule>
  </conditionalFormatting>
  <conditionalFormatting sqref="AH60:AM60">
    <cfRule type="expression" dxfId="11" priority="12">
      <formula>INDIRECT(ADDRESS(ROW(),COLUMN()))=TRUNC(INDIRECT(ADDRESS(ROW(),COLUMN())))</formula>
    </cfRule>
  </conditionalFormatting>
  <conditionalFormatting sqref="AH59:AM59">
    <cfRule type="expression" dxfId="10" priority="11">
      <formula>INDIRECT(ADDRESS(ROW(),COLUMN()))=TRUNC(INDIRECT(ADDRESS(ROW(),COLUMN())))</formula>
    </cfRule>
  </conditionalFormatting>
  <conditionalFormatting sqref="AN60">
    <cfRule type="expression" dxfId="9" priority="10">
      <formula>INDIRECT(ADDRESS(ROW(),COLUMN()))=TRUNC(INDIRECT(ADDRESS(ROW(),COLUMN())))</formula>
    </cfRule>
  </conditionalFormatting>
  <conditionalFormatting sqref="AN59">
    <cfRule type="expression" dxfId="8" priority="9">
      <formula>INDIRECT(ADDRESS(ROW(),COLUMN()))=TRUNC(INDIRECT(ADDRESS(ROW(),COLUMN())))</formula>
    </cfRule>
  </conditionalFormatting>
  <conditionalFormatting sqref="AO60:AT60">
    <cfRule type="expression" dxfId="7" priority="8">
      <formula>INDIRECT(ADDRESS(ROW(),COLUMN()))=TRUNC(INDIRECT(ADDRESS(ROW(),COLUMN())))</formula>
    </cfRule>
  </conditionalFormatting>
  <conditionalFormatting sqref="AO59:AT59">
    <cfRule type="expression" dxfId="6" priority="7">
      <formula>INDIRECT(ADDRESS(ROW(),COLUMN()))=TRUNC(INDIRECT(ADDRESS(ROW(),COLUMN())))</formula>
    </cfRule>
  </conditionalFormatting>
  <conditionalFormatting sqref="AU60">
    <cfRule type="expression" dxfId="5" priority="6">
      <formula>INDIRECT(ADDRESS(ROW(),COLUMN()))=TRUNC(INDIRECT(ADDRESS(ROW(),COLUMN())))</formula>
    </cfRule>
  </conditionalFormatting>
  <conditionalFormatting sqref="AU59">
    <cfRule type="expression" dxfId="4" priority="5">
      <formula>INDIRECT(ADDRESS(ROW(),COLUMN()))=TRUNC(INDIRECT(ADDRESS(ROW(),COLUMN())))</formula>
    </cfRule>
  </conditionalFormatting>
  <conditionalFormatting sqref="AV60:AW60">
    <cfRule type="expression" dxfId="3" priority="4">
      <formula>INDIRECT(ADDRESS(ROW(),COLUMN()))=TRUNC(INDIRECT(ADDRESS(ROW(),COLUMN())))</formula>
    </cfRule>
  </conditionalFormatting>
  <conditionalFormatting sqref="AV59:AW59">
    <cfRule type="expression" dxfId="2" priority="3">
      <formula>INDIRECT(ADDRESS(ROW(),COLUMN()))=TRUNC(INDIRECT(ADDRESS(ROW(),COLUMN())))</formula>
    </cfRule>
  </conditionalFormatting>
  <conditionalFormatting sqref="AX59:BA60">
    <cfRule type="expression" dxfId="1" priority="2">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6">
    <dataValidation type="decimal" allowBlank="1" showInputMessage="1" showErrorMessage="1" error="入力可能範囲　32～40" sqref="AX6" xr:uid="{00000000-0002-0000-0900-000000000000}">
      <formula1>32</formula1>
      <formula2>40</formula2>
    </dataValidation>
    <dataValidation type="list" allowBlank="1" showInputMessage="1" sqref="G22:G60" xr:uid="{00000000-0002-0000-0900-000001000000}">
      <formula1>"A, B, C, D"</formula1>
    </dataValidation>
    <dataValidation type="list" allowBlank="1" showInputMessage="1" showErrorMessage="1" sqref="BB4:BE4" xr:uid="{00000000-0002-0000-0900-000003000000}">
      <formula1>"予定,実績,予定・実績"</formula1>
    </dataValidation>
    <dataValidation type="list" allowBlank="1" showInputMessage="1" sqref="S58:AW58 S22:AW22 S25:AW25 S28:AW28 S31:AW31 S34:AW34 S37:AW37 S40:AW40 S43:AW43 S46:AW46 S49:AW49 S52:AW52 S55:AW55" xr:uid="{00000000-0002-0000-0900-000004000000}">
      <formula1>【記載例】シフト記号</formula1>
    </dataValidation>
    <dataValidation type="list" allowBlank="1" showInputMessage="1" showErrorMessage="1" sqref="BB3:BE3" xr:uid="{00000000-0002-0000-0900-000006000000}">
      <formula1>"４週,暦月"</formula1>
    </dataValidation>
    <dataValidation type="list" allowBlank="1" showInputMessage="1" showErrorMessage="1" sqref="AC3" xr:uid="{00000000-0002-0000-0900-000007000000}">
      <formula1>#REF!</formula1>
    </dataValidation>
  </dataValidations>
  <printOptions horizontalCentered="1"/>
  <pageMargins left="0.15748031496062992" right="0.15748031496062992" top="0.31496062992125984" bottom="0.35433070866141736" header="0.31496062992125984" footer="0.31496062992125984"/>
  <pageSetup paperSize="9" scale="46" fitToHeight="0" orientation="landscape" r:id="rId1"/>
  <headerFooter>
    <oddFooter>&amp;R&amp;14&amp;P/&amp;N</oddFooter>
  </headerFooter>
  <drawing r:id="rId2"/>
  <extLst>
    <ext xmlns:x14="http://schemas.microsoft.com/office/spreadsheetml/2009/9/main" uri="{CCE6A557-97BC-4b89-ADB6-D9C93CAAB3DF}">
      <x14:dataValidations xmlns:xm="http://schemas.microsoft.com/office/excel/2006/main" count="3">
        <x14:dataValidation type="list" errorStyle="warning" allowBlank="1" showInputMessage="1" error="リストにない場合のみ、入力してください。" xr:uid="{00000000-0002-0000-0900-000005000000}">
          <x14:formula1>
            <xm:f>プルダウン・リスト!$D$13:$D$29</xm:f>
          </x14:formula1>
          <xm:sqref>H22:K60</xm:sqref>
        </x14:dataValidation>
        <x14:dataValidation type="list" allowBlank="1" showInputMessage="1" showErrorMessage="1" xr:uid="{2918D5CE-307B-4DC0-9718-C22D53D0C3A7}">
          <x14:formula1>
            <xm:f>プルダウン・リスト!$C$13:$C$18</xm:f>
          </x14:formula1>
          <xm:sqref>C22:E60</xm:sqref>
        </x14:dataValidation>
        <x14:dataValidation type="list" allowBlank="1" showInputMessage="1" xr:uid="{00000000-0002-0000-0900-000008000000}">
          <x14:formula1>
            <xm:f>プルダウン・リスト!$D$4:$D$8</xm:f>
          </x14:formula1>
          <xm:sqref>AP1:BE1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pageSetUpPr fitToPage="1"/>
  </sheetPr>
  <dimension ref="B1:W42"/>
  <sheetViews>
    <sheetView zoomScale="75" zoomScaleNormal="75" workbookViewId="0">
      <selection activeCell="Q3" sqref="Q3"/>
    </sheetView>
  </sheetViews>
  <sheetFormatPr defaultRowHeight="18.75" x14ac:dyDescent="0.15"/>
  <cols>
    <col min="1" max="1" width="1.625" style="163" customWidth="1"/>
    <col min="2" max="2" width="5.625" style="162" customWidth="1"/>
    <col min="3" max="3" width="10.625" style="162" customWidth="1"/>
    <col min="4" max="4" width="3.375" style="162" bestFit="1" customWidth="1"/>
    <col min="5" max="5" width="15.625" style="163" customWidth="1"/>
    <col min="6" max="6" width="3.375" style="163" bestFit="1" customWidth="1"/>
    <col min="7" max="7" width="15.625" style="163" customWidth="1"/>
    <col min="8" max="8" width="3.375" style="163" bestFit="1" customWidth="1"/>
    <col min="9" max="9" width="15.625" style="162" customWidth="1"/>
    <col min="10" max="10" width="3.375" style="163" bestFit="1" customWidth="1"/>
    <col min="11" max="11" width="15.625" style="163" customWidth="1"/>
    <col min="12" max="12" width="3.375" style="163" customWidth="1"/>
    <col min="13" max="13" width="15.625" style="163" customWidth="1"/>
    <col min="14" max="14" width="3.375" style="163" customWidth="1"/>
    <col min="15" max="15" width="15.625" style="163" customWidth="1"/>
    <col min="16" max="16" width="3.375" style="163" customWidth="1"/>
    <col min="17" max="17" width="15.625" style="163" customWidth="1"/>
    <col min="18" max="18" width="3.375" style="163" customWidth="1"/>
    <col min="19" max="19" width="15.625" style="163" customWidth="1"/>
    <col min="20" max="20" width="3.375" style="163" customWidth="1"/>
    <col min="21" max="21" width="15.625" style="163" customWidth="1"/>
    <col min="22" max="22" width="3.375" style="163" customWidth="1"/>
    <col min="23" max="23" width="50.625" style="163" customWidth="1"/>
    <col min="24" max="16384" width="9" style="163"/>
  </cols>
  <sheetData>
    <row r="1" spans="2:23" x14ac:dyDescent="0.15">
      <c r="B1" s="161" t="s">
        <v>180</v>
      </c>
    </row>
    <row r="2" spans="2:23" x14ac:dyDescent="0.15">
      <c r="B2" s="164" t="s">
        <v>181</v>
      </c>
      <c r="E2" s="165"/>
      <c r="I2" s="166"/>
    </row>
    <row r="3" spans="2:23" x14ac:dyDescent="0.15">
      <c r="B3" s="166" t="s">
        <v>182</v>
      </c>
      <c r="E3" s="165" t="s">
        <v>183</v>
      </c>
      <c r="I3" s="166"/>
    </row>
    <row r="4" spans="2:23" x14ac:dyDescent="0.15">
      <c r="B4" s="164"/>
      <c r="E4" s="826" t="s">
        <v>184</v>
      </c>
      <c r="F4" s="826"/>
      <c r="G4" s="826"/>
      <c r="H4" s="826"/>
      <c r="I4" s="826"/>
      <c r="J4" s="826"/>
      <c r="K4" s="826"/>
      <c r="M4" s="826" t="s">
        <v>185</v>
      </c>
      <c r="N4" s="826"/>
      <c r="O4" s="826"/>
      <c r="Q4" s="826" t="s">
        <v>186</v>
      </c>
      <c r="R4" s="826"/>
      <c r="S4" s="826"/>
      <c r="T4" s="826"/>
      <c r="U4" s="826"/>
      <c r="W4" s="826" t="s">
        <v>187</v>
      </c>
    </row>
    <row r="5" spans="2:23" x14ac:dyDescent="0.15">
      <c r="B5" s="162" t="s">
        <v>130</v>
      </c>
      <c r="C5" s="162" t="s">
        <v>188</v>
      </c>
      <c r="E5" s="162" t="s">
        <v>189</v>
      </c>
      <c r="F5" s="162"/>
      <c r="G5" s="162" t="s">
        <v>190</v>
      </c>
      <c r="I5" s="162" t="s">
        <v>191</v>
      </c>
      <c r="K5" s="162" t="s">
        <v>184</v>
      </c>
      <c r="M5" s="162" t="s">
        <v>192</v>
      </c>
      <c r="O5" s="162" t="s">
        <v>193</v>
      </c>
      <c r="Q5" s="162" t="s">
        <v>192</v>
      </c>
      <c r="S5" s="162" t="s">
        <v>193</v>
      </c>
      <c r="U5" s="162" t="s">
        <v>184</v>
      </c>
      <c r="W5" s="826"/>
    </row>
    <row r="6" spans="2:23" x14ac:dyDescent="0.15">
      <c r="B6" s="162">
        <v>1</v>
      </c>
      <c r="C6" s="167" t="s">
        <v>148</v>
      </c>
      <c r="D6" s="162" t="s">
        <v>194</v>
      </c>
      <c r="E6" s="168">
        <v>0.375</v>
      </c>
      <c r="F6" s="162" t="s">
        <v>127</v>
      </c>
      <c r="G6" s="168">
        <v>0.75</v>
      </c>
      <c r="H6" s="163" t="s">
        <v>195</v>
      </c>
      <c r="I6" s="168">
        <v>4.1666666666666664E-2</v>
      </c>
      <c r="J6" s="163" t="s">
        <v>109</v>
      </c>
      <c r="K6" s="169">
        <f t="shared" ref="K6:K8" si="0">(G6-E6-I6)*24</f>
        <v>8</v>
      </c>
      <c r="M6" s="168">
        <v>0.39583333333333331</v>
      </c>
      <c r="N6" s="162" t="s">
        <v>127</v>
      </c>
      <c r="O6" s="168">
        <v>0.6875</v>
      </c>
      <c r="Q6" s="170">
        <f>IF(E6&lt;M6,M6,E6)</f>
        <v>0.39583333333333331</v>
      </c>
      <c r="R6" s="162" t="s">
        <v>127</v>
      </c>
      <c r="S6" s="170">
        <f t="shared" ref="S6:S8" si="1">IF(G6&gt;O6,O6,G6)</f>
        <v>0.6875</v>
      </c>
      <c r="U6" s="171">
        <f t="shared" ref="U6:U8" si="2">(S6-Q6)*24</f>
        <v>7</v>
      </c>
      <c r="W6" s="172"/>
    </row>
    <row r="7" spans="2:23" x14ac:dyDescent="0.15">
      <c r="B7" s="162">
        <v>2</v>
      </c>
      <c r="C7" s="167" t="s">
        <v>196</v>
      </c>
      <c r="D7" s="162" t="s">
        <v>194</v>
      </c>
      <c r="E7" s="168"/>
      <c r="F7" s="162" t="s">
        <v>127</v>
      </c>
      <c r="G7" s="168"/>
      <c r="H7" s="163" t="s">
        <v>195</v>
      </c>
      <c r="I7" s="168">
        <v>0</v>
      </c>
      <c r="J7" s="163" t="s">
        <v>109</v>
      </c>
      <c r="K7" s="169">
        <f t="shared" si="0"/>
        <v>0</v>
      </c>
      <c r="M7" s="168"/>
      <c r="N7" s="162" t="s">
        <v>127</v>
      </c>
      <c r="O7" s="168"/>
      <c r="Q7" s="170">
        <f t="shared" ref="Q7:Q8" si="3">IF(E7&lt;M7,M7,E7)</f>
        <v>0</v>
      </c>
      <c r="R7" s="162" t="s">
        <v>127</v>
      </c>
      <c r="S7" s="170">
        <f t="shared" si="1"/>
        <v>0</v>
      </c>
      <c r="U7" s="171">
        <f t="shared" si="2"/>
        <v>0</v>
      </c>
      <c r="W7" s="172"/>
    </row>
    <row r="8" spans="2:23" x14ac:dyDescent="0.15">
      <c r="B8" s="162">
        <v>3</v>
      </c>
      <c r="C8" s="167" t="s">
        <v>197</v>
      </c>
      <c r="D8" s="162" t="s">
        <v>194</v>
      </c>
      <c r="E8" s="168"/>
      <c r="F8" s="162" t="s">
        <v>127</v>
      </c>
      <c r="G8" s="168"/>
      <c r="H8" s="163" t="s">
        <v>195</v>
      </c>
      <c r="I8" s="168">
        <v>0</v>
      </c>
      <c r="J8" s="163" t="s">
        <v>109</v>
      </c>
      <c r="K8" s="169">
        <f t="shared" si="0"/>
        <v>0</v>
      </c>
      <c r="M8" s="168"/>
      <c r="N8" s="162" t="s">
        <v>127</v>
      </c>
      <c r="O8" s="168"/>
      <c r="Q8" s="170">
        <f t="shared" si="3"/>
        <v>0</v>
      </c>
      <c r="R8" s="162" t="s">
        <v>127</v>
      </c>
      <c r="S8" s="170">
        <f t="shared" si="1"/>
        <v>0</v>
      </c>
      <c r="U8" s="171">
        <f t="shared" si="2"/>
        <v>0</v>
      </c>
      <c r="W8" s="172"/>
    </row>
    <row r="9" spans="2:23" x14ac:dyDescent="0.15">
      <c r="B9" s="162">
        <v>4</v>
      </c>
      <c r="C9" s="167" t="s">
        <v>198</v>
      </c>
      <c r="D9" s="162" t="s">
        <v>194</v>
      </c>
      <c r="E9" s="168"/>
      <c r="F9" s="162" t="s">
        <v>127</v>
      </c>
      <c r="G9" s="168"/>
      <c r="H9" s="163" t="s">
        <v>195</v>
      </c>
      <c r="I9" s="168">
        <v>0</v>
      </c>
      <c r="J9" s="163" t="s">
        <v>109</v>
      </c>
      <c r="K9" s="169">
        <f>(G9-E9-I9)*24</f>
        <v>0</v>
      </c>
      <c r="M9" s="168"/>
      <c r="N9" s="162" t="s">
        <v>127</v>
      </c>
      <c r="O9" s="168"/>
      <c r="Q9" s="170">
        <f>IF(E9&lt;M9,M9,E9)</f>
        <v>0</v>
      </c>
      <c r="R9" s="162" t="s">
        <v>127</v>
      </c>
      <c r="S9" s="170">
        <f>IF(G9&gt;O9,O9,G9)</f>
        <v>0</v>
      </c>
      <c r="U9" s="171">
        <f>(S9-Q9)*24</f>
        <v>0</v>
      </c>
      <c r="W9" s="172"/>
    </row>
    <row r="10" spans="2:23" x14ac:dyDescent="0.15">
      <c r="B10" s="162">
        <v>5</v>
      </c>
      <c r="C10" s="167" t="s">
        <v>199</v>
      </c>
      <c r="D10" s="162" t="s">
        <v>194</v>
      </c>
      <c r="E10" s="168"/>
      <c r="F10" s="162" t="s">
        <v>127</v>
      </c>
      <c r="G10" s="168"/>
      <c r="H10" s="163" t="s">
        <v>195</v>
      </c>
      <c r="I10" s="168">
        <v>0</v>
      </c>
      <c r="J10" s="163" t="s">
        <v>109</v>
      </c>
      <c r="K10" s="169">
        <f>(G10-E10-I10)*24</f>
        <v>0</v>
      </c>
      <c r="M10" s="168"/>
      <c r="N10" s="162" t="s">
        <v>127</v>
      </c>
      <c r="O10" s="168"/>
      <c r="Q10" s="170">
        <f t="shared" ref="Q10:Q25" si="4">IF(E10&lt;M10,M10,E10)</f>
        <v>0</v>
      </c>
      <c r="R10" s="162" t="s">
        <v>127</v>
      </c>
      <c r="S10" s="170">
        <f t="shared" ref="S10:S25" si="5">IF(G10&gt;O10,O10,G10)</f>
        <v>0</v>
      </c>
      <c r="U10" s="171">
        <f t="shared" ref="U10:U25" si="6">(S10-Q10)*24</f>
        <v>0</v>
      </c>
      <c r="W10" s="172"/>
    </row>
    <row r="11" spans="2:23" x14ac:dyDescent="0.15">
      <c r="B11" s="162">
        <v>6</v>
      </c>
      <c r="C11" s="167" t="s">
        <v>200</v>
      </c>
      <c r="D11" s="162" t="s">
        <v>194</v>
      </c>
      <c r="E11" s="168"/>
      <c r="F11" s="162" t="s">
        <v>127</v>
      </c>
      <c r="G11" s="168"/>
      <c r="H11" s="163" t="s">
        <v>195</v>
      </c>
      <c r="I11" s="168">
        <v>0</v>
      </c>
      <c r="J11" s="163" t="s">
        <v>109</v>
      </c>
      <c r="K11" s="169">
        <f t="shared" ref="K11:K25" si="7">(G11-E11-I11)*24</f>
        <v>0</v>
      </c>
      <c r="M11" s="168"/>
      <c r="N11" s="162" t="s">
        <v>127</v>
      </c>
      <c r="O11" s="168"/>
      <c r="Q11" s="170">
        <f t="shared" si="4"/>
        <v>0</v>
      </c>
      <c r="R11" s="162" t="s">
        <v>127</v>
      </c>
      <c r="S11" s="170">
        <f t="shared" si="5"/>
        <v>0</v>
      </c>
      <c r="U11" s="171">
        <f t="shared" si="6"/>
        <v>0</v>
      </c>
      <c r="W11" s="172"/>
    </row>
    <row r="12" spans="2:23" x14ac:dyDescent="0.15">
      <c r="B12" s="162">
        <v>7</v>
      </c>
      <c r="C12" s="167" t="s">
        <v>201</v>
      </c>
      <c r="D12" s="162" t="s">
        <v>194</v>
      </c>
      <c r="E12" s="168"/>
      <c r="F12" s="162" t="s">
        <v>127</v>
      </c>
      <c r="G12" s="168"/>
      <c r="H12" s="163" t="s">
        <v>195</v>
      </c>
      <c r="I12" s="168">
        <v>0</v>
      </c>
      <c r="J12" s="163" t="s">
        <v>109</v>
      </c>
      <c r="K12" s="169">
        <f t="shared" si="7"/>
        <v>0</v>
      </c>
      <c r="M12" s="168"/>
      <c r="N12" s="162" t="s">
        <v>127</v>
      </c>
      <c r="O12" s="168"/>
      <c r="Q12" s="170">
        <f t="shared" si="4"/>
        <v>0</v>
      </c>
      <c r="R12" s="162" t="s">
        <v>127</v>
      </c>
      <c r="S12" s="170">
        <f t="shared" si="5"/>
        <v>0</v>
      </c>
      <c r="U12" s="171">
        <f t="shared" si="6"/>
        <v>0</v>
      </c>
      <c r="W12" s="172"/>
    </row>
    <row r="13" spans="2:23" x14ac:dyDescent="0.15">
      <c r="B13" s="162">
        <v>8</v>
      </c>
      <c r="C13" s="167" t="s">
        <v>202</v>
      </c>
      <c r="D13" s="162" t="s">
        <v>194</v>
      </c>
      <c r="E13" s="168"/>
      <c r="F13" s="162" t="s">
        <v>127</v>
      </c>
      <c r="G13" s="168"/>
      <c r="H13" s="163" t="s">
        <v>195</v>
      </c>
      <c r="I13" s="168">
        <v>0</v>
      </c>
      <c r="J13" s="163" t="s">
        <v>109</v>
      </c>
      <c r="K13" s="169">
        <f t="shared" si="7"/>
        <v>0</v>
      </c>
      <c r="M13" s="168"/>
      <c r="N13" s="162" t="s">
        <v>127</v>
      </c>
      <c r="O13" s="168"/>
      <c r="Q13" s="170">
        <f t="shared" si="4"/>
        <v>0</v>
      </c>
      <c r="R13" s="162" t="s">
        <v>127</v>
      </c>
      <c r="S13" s="170">
        <f t="shared" si="5"/>
        <v>0</v>
      </c>
      <c r="U13" s="171">
        <f t="shared" si="6"/>
        <v>0</v>
      </c>
      <c r="W13" s="172"/>
    </row>
    <row r="14" spans="2:23" x14ac:dyDescent="0.15">
      <c r="B14" s="162">
        <v>9</v>
      </c>
      <c r="C14" s="167" t="s">
        <v>203</v>
      </c>
      <c r="D14" s="162" t="s">
        <v>194</v>
      </c>
      <c r="E14" s="168"/>
      <c r="F14" s="162" t="s">
        <v>127</v>
      </c>
      <c r="G14" s="168"/>
      <c r="H14" s="163" t="s">
        <v>195</v>
      </c>
      <c r="I14" s="168">
        <v>0</v>
      </c>
      <c r="J14" s="163" t="s">
        <v>109</v>
      </c>
      <c r="K14" s="169">
        <f t="shared" si="7"/>
        <v>0</v>
      </c>
      <c r="M14" s="168"/>
      <c r="N14" s="162" t="s">
        <v>127</v>
      </c>
      <c r="O14" s="168"/>
      <c r="Q14" s="170">
        <f t="shared" si="4"/>
        <v>0</v>
      </c>
      <c r="R14" s="162" t="s">
        <v>127</v>
      </c>
      <c r="S14" s="170">
        <f t="shared" si="5"/>
        <v>0</v>
      </c>
      <c r="U14" s="171">
        <f t="shared" si="6"/>
        <v>0</v>
      </c>
      <c r="W14" s="172"/>
    </row>
    <row r="15" spans="2:23" x14ac:dyDescent="0.15">
      <c r="B15" s="162">
        <v>10</v>
      </c>
      <c r="C15" s="167" t="s">
        <v>204</v>
      </c>
      <c r="D15" s="162" t="s">
        <v>194</v>
      </c>
      <c r="E15" s="168"/>
      <c r="F15" s="162" t="s">
        <v>127</v>
      </c>
      <c r="G15" s="168"/>
      <c r="H15" s="163" t="s">
        <v>195</v>
      </c>
      <c r="I15" s="168">
        <v>0</v>
      </c>
      <c r="J15" s="163" t="s">
        <v>109</v>
      </c>
      <c r="K15" s="169">
        <f t="shared" si="7"/>
        <v>0</v>
      </c>
      <c r="M15" s="168"/>
      <c r="N15" s="162" t="s">
        <v>127</v>
      </c>
      <c r="O15" s="168"/>
      <c r="Q15" s="170">
        <f t="shared" si="4"/>
        <v>0</v>
      </c>
      <c r="R15" s="162" t="s">
        <v>127</v>
      </c>
      <c r="S15" s="170">
        <f>IF(G15&gt;O15,O15,G15)</f>
        <v>0</v>
      </c>
      <c r="U15" s="171">
        <f t="shared" si="6"/>
        <v>0</v>
      </c>
      <c r="W15" s="172"/>
    </row>
    <row r="16" spans="2:23" x14ac:dyDescent="0.15">
      <c r="B16" s="162">
        <v>11</v>
      </c>
      <c r="C16" s="167" t="s">
        <v>205</v>
      </c>
      <c r="D16" s="162" t="s">
        <v>194</v>
      </c>
      <c r="E16" s="168"/>
      <c r="F16" s="162" t="s">
        <v>127</v>
      </c>
      <c r="G16" s="168"/>
      <c r="H16" s="163" t="s">
        <v>195</v>
      </c>
      <c r="I16" s="168">
        <v>0</v>
      </c>
      <c r="J16" s="163" t="s">
        <v>109</v>
      </c>
      <c r="K16" s="169">
        <f t="shared" si="7"/>
        <v>0</v>
      </c>
      <c r="M16" s="168"/>
      <c r="N16" s="162" t="s">
        <v>127</v>
      </c>
      <c r="O16" s="168"/>
      <c r="Q16" s="170">
        <f t="shared" si="4"/>
        <v>0</v>
      </c>
      <c r="R16" s="162" t="s">
        <v>127</v>
      </c>
      <c r="S16" s="170">
        <f t="shared" si="5"/>
        <v>0</v>
      </c>
      <c r="U16" s="171">
        <f t="shared" si="6"/>
        <v>0</v>
      </c>
      <c r="W16" s="172"/>
    </row>
    <row r="17" spans="2:23" x14ac:dyDescent="0.15">
      <c r="B17" s="162">
        <v>12</v>
      </c>
      <c r="C17" s="167" t="s">
        <v>206</v>
      </c>
      <c r="D17" s="162" t="s">
        <v>194</v>
      </c>
      <c r="E17" s="168"/>
      <c r="F17" s="162" t="s">
        <v>127</v>
      </c>
      <c r="G17" s="168"/>
      <c r="H17" s="163" t="s">
        <v>195</v>
      </c>
      <c r="I17" s="168">
        <v>0</v>
      </c>
      <c r="J17" s="163" t="s">
        <v>109</v>
      </c>
      <c r="K17" s="169">
        <f t="shared" si="7"/>
        <v>0</v>
      </c>
      <c r="M17" s="168"/>
      <c r="N17" s="162" t="s">
        <v>127</v>
      </c>
      <c r="O17" s="168"/>
      <c r="Q17" s="170">
        <f t="shared" si="4"/>
        <v>0</v>
      </c>
      <c r="R17" s="162" t="s">
        <v>127</v>
      </c>
      <c r="S17" s="170">
        <f t="shared" si="5"/>
        <v>0</v>
      </c>
      <c r="U17" s="171">
        <f t="shared" si="6"/>
        <v>0</v>
      </c>
      <c r="W17" s="172"/>
    </row>
    <row r="18" spans="2:23" x14ac:dyDescent="0.15">
      <c r="B18" s="162">
        <v>13</v>
      </c>
      <c r="C18" s="167" t="s">
        <v>207</v>
      </c>
      <c r="D18" s="162" t="s">
        <v>194</v>
      </c>
      <c r="E18" s="168"/>
      <c r="F18" s="162" t="s">
        <v>127</v>
      </c>
      <c r="G18" s="168"/>
      <c r="H18" s="163" t="s">
        <v>195</v>
      </c>
      <c r="I18" s="168">
        <v>0</v>
      </c>
      <c r="J18" s="163" t="s">
        <v>109</v>
      </c>
      <c r="K18" s="169">
        <f t="shared" si="7"/>
        <v>0</v>
      </c>
      <c r="M18" s="168"/>
      <c r="N18" s="162" t="s">
        <v>127</v>
      </c>
      <c r="O18" s="168"/>
      <c r="Q18" s="170">
        <f t="shared" si="4"/>
        <v>0</v>
      </c>
      <c r="R18" s="162" t="s">
        <v>127</v>
      </c>
      <c r="S18" s="170">
        <f t="shared" si="5"/>
        <v>0</v>
      </c>
      <c r="U18" s="171">
        <f t="shared" si="6"/>
        <v>0</v>
      </c>
      <c r="W18" s="172"/>
    </row>
    <row r="19" spans="2:23" x14ac:dyDescent="0.15">
      <c r="B19" s="162">
        <v>14</v>
      </c>
      <c r="C19" s="167" t="s">
        <v>208</v>
      </c>
      <c r="D19" s="162" t="s">
        <v>194</v>
      </c>
      <c r="E19" s="168"/>
      <c r="F19" s="162" t="s">
        <v>127</v>
      </c>
      <c r="G19" s="168"/>
      <c r="H19" s="163" t="s">
        <v>195</v>
      </c>
      <c r="I19" s="168">
        <v>0</v>
      </c>
      <c r="J19" s="163" t="s">
        <v>109</v>
      </c>
      <c r="K19" s="169">
        <f t="shared" si="7"/>
        <v>0</v>
      </c>
      <c r="M19" s="168"/>
      <c r="N19" s="162" t="s">
        <v>127</v>
      </c>
      <c r="O19" s="168"/>
      <c r="Q19" s="170">
        <f t="shared" si="4"/>
        <v>0</v>
      </c>
      <c r="R19" s="162" t="s">
        <v>127</v>
      </c>
      <c r="S19" s="170">
        <f t="shared" si="5"/>
        <v>0</v>
      </c>
      <c r="U19" s="171">
        <f t="shared" si="6"/>
        <v>0</v>
      </c>
      <c r="W19" s="172"/>
    </row>
    <row r="20" spans="2:23" x14ac:dyDescent="0.15">
      <c r="B20" s="162">
        <v>15</v>
      </c>
      <c r="C20" s="167" t="s">
        <v>209</v>
      </c>
      <c r="D20" s="162" t="s">
        <v>194</v>
      </c>
      <c r="E20" s="168"/>
      <c r="F20" s="162" t="s">
        <v>127</v>
      </c>
      <c r="G20" s="168"/>
      <c r="H20" s="163" t="s">
        <v>195</v>
      </c>
      <c r="I20" s="168">
        <v>0</v>
      </c>
      <c r="J20" s="163" t="s">
        <v>109</v>
      </c>
      <c r="K20" s="173">
        <f t="shared" si="7"/>
        <v>0</v>
      </c>
      <c r="M20" s="168"/>
      <c r="N20" s="162" t="s">
        <v>127</v>
      </c>
      <c r="O20" s="168"/>
      <c r="Q20" s="170">
        <f t="shared" si="4"/>
        <v>0</v>
      </c>
      <c r="R20" s="162" t="s">
        <v>127</v>
      </c>
      <c r="S20" s="170">
        <f t="shared" si="5"/>
        <v>0</v>
      </c>
      <c r="U20" s="171">
        <f t="shared" si="6"/>
        <v>0</v>
      </c>
      <c r="W20" s="172"/>
    </row>
    <row r="21" spans="2:23" x14ac:dyDescent="0.15">
      <c r="B21" s="162">
        <v>16</v>
      </c>
      <c r="C21" s="167" t="s">
        <v>210</v>
      </c>
      <c r="D21" s="162" t="s">
        <v>194</v>
      </c>
      <c r="E21" s="168"/>
      <c r="F21" s="162" t="s">
        <v>127</v>
      </c>
      <c r="G21" s="168"/>
      <c r="H21" s="163" t="s">
        <v>195</v>
      </c>
      <c r="I21" s="168">
        <v>0</v>
      </c>
      <c r="J21" s="163" t="s">
        <v>109</v>
      </c>
      <c r="K21" s="169">
        <f t="shared" si="7"/>
        <v>0</v>
      </c>
      <c r="M21" s="168"/>
      <c r="N21" s="162" t="s">
        <v>127</v>
      </c>
      <c r="O21" s="168"/>
      <c r="Q21" s="170">
        <f t="shared" si="4"/>
        <v>0</v>
      </c>
      <c r="R21" s="162" t="s">
        <v>127</v>
      </c>
      <c r="S21" s="170">
        <f t="shared" si="5"/>
        <v>0</v>
      </c>
      <c r="U21" s="171">
        <f t="shared" si="6"/>
        <v>0</v>
      </c>
      <c r="W21" s="172"/>
    </row>
    <row r="22" spans="2:23" x14ac:dyDescent="0.15">
      <c r="B22" s="162">
        <v>17</v>
      </c>
      <c r="C22" s="167" t="s">
        <v>211</v>
      </c>
      <c r="D22" s="162" t="s">
        <v>194</v>
      </c>
      <c r="E22" s="168"/>
      <c r="F22" s="162" t="s">
        <v>127</v>
      </c>
      <c r="G22" s="168"/>
      <c r="H22" s="163" t="s">
        <v>195</v>
      </c>
      <c r="I22" s="168">
        <v>0</v>
      </c>
      <c r="J22" s="163" t="s">
        <v>109</v>
      </c>
      <c r="K22" s="169">
        <f t="shared" si="7"/>
        <v>0</v>
      </c>
      <c r="M22" s="168"/>
      <c r="N22" s="162" t="s">
        <v>127</v>
      </c>
      <c r="O22" s="168"/>
      <c r="Q22" s="170">
        <f t="shared" si="4"/>
        <v>0</v>
      </c>
      <c r="R22" s="162" t="s">
        <v>127</v>
      </c>
      <c r="S22" s="170">
        <f t="shared" si="5"/>
        <v>0</v>
      </c>
      <c r="U22" s="171">
        <f t="shared" si="6"/>
        <v>0</v>
      </c>
      <c r="W22" s="172"/>
    </row>
    <row r="23" spans="2:23" x14ac:dyDescent="0.15">
      <c r="B23" s="162">
        <v>18</v>
      </c>
      <c r="C23" s="167" t="s">
        <v>212</v>
      </c>
      <c r="D23" s="162" t="s">
        <v>194</v>
      </c>
      <c r="E23" s="168"/>
      <c r="F23" s="162" t="s">
        <v>127</v>
      </c>
      <c r="G23" s="168"/>
      <c r="H23" s="163" t="s">
        <v>195</v>
      </c>
      <c r="I23" s="168">
        <v>0</v>
      </c>
      <c r="J23" s="163" t="s">
        <v>109</v>
      </c>
      <c r="K23" s="169">
        <f t="shared" si="7"/>
        <v>0</v>
      </c>
      <c r="M23" s="168"/>
      <c r="N23" s="162" t="s">
        <v>127</v>
      </c>
      <c r="O23" s="168"/>
      <c r="Q23" s="170">
        <f t="shared" si="4"/>
        <v>0</v>
      </c>
      <c r="R23" s="162" t="s">
        <v>127</v>
      </c>
      <c r="S23" s="170">
        <f t="shared" si="5"/>
        <v>0</v>
      </c>
      <c r="U23" s="171">
        <f t="shared" si="6"/>
        <v>0</v>
      </c>
      <c r="W23" s="172"/>
    </row>
    <row r="24" spans="2:23" x14ac:dyDescent="0.15">
      <c r="B24" s="162">
        <v>19</v>
      </c>
      <c r="C24" s="167" t="s">
        <v>213</v>
      </c>
      <c r="D24" s="162" t="s">
        <v>194</v>
      </c>
      <c r="E24" s="168"/>
      <c r="F24" s="162" t="s">
        <v>127</v>
      </c>
      <c r="G24" s="168"/>
      <c r="H24" s="163" t="s">
        <v>195</v>
      </c>
      <c r="I24" s="168">
        <v>0</v>
      </c>
      <c r="J24" s="163" t="s">
        <v>109</v>
      </c>
      <c r="K24" s="169">
        <f t="shared" si="7"/>
        <v>0</v>
      </c>
      <c r="M24" s="168"/>
      <c r="N24" s="162" t="s">
        <v>127</v>
      </c>
      <c r="O24" s="168"/>
      <c r="Q24" s="170">
        <f t="shared" si="4"/>
        <v>0</v>
      </c>
      <c r="R24" s="162" t="s">
        <v>127</v>
      </c>
      <c r="S24" s="170">
        <f t="shared" si="5"/>
        <v>0</v>
      </c>
      <c r="U24" s="171">
        <f t="shared" si="6"/>
        <v>0</v>
      </c>
      <c r="W24" s="172"/>
    </row>
    <row r="25" spans="2:23" x14ac:dyDescent="0.15">
      <c r="B25" s="162">
        <v>20</v>
      </c>
      <c r="C25" s="167" t="s">
        <v>214</v>
      </c>
      <c r="D25" s="162" t="s">
        <v>194</v>
      </c>
      <c r="E25" s="168"/>
      <c r="F25" s="162" t="s">
        <v>127</v>
      </c>
      <c r="G25" s="168"/>
      <c r="H25" s="163" t="s">
        <v>195</v>
      </c>
      <c r="I25" s="168">
        <v>0</v>
      </c>
      <c r="J25" s="163" t="s">
        <v>109</v>
      </c>
      <c r="K25" s="169">
        <f t="shared" si="7"/>
        <v>0</v>
      </c>
      <c r="M25" s="168"/>
      <c r="N25" s="162" t="s">
        <v>127</v>
      </c>
      <c r="O25" s="168"/>
      <c r="Q25" s="170">
        <f t="shared" si="4"/>
        <v>0</v>
      </c>
      <c r="R25" s="162" t="s">
        <v>127</v>
      </c>
      <c r="S25" s="170">
        <f t="shared" si="5"/>
        <v>0</v>
      </c>
      <c r="U25" s="171">
        <f t="shared" si="6"/>
        <v>0</v>
      </c>
      <c r="W25" s="172"/>
    </row>
    <row r="26" spans="2:23" x14ac:dyDescent="0.15">
      <c r="B26" s="162">
        <v>21</v>
      </c>
      <c r="C26" s="167" t="s">
        <v>215</v>
      </c>
      <c r="D26" s="162" t="s">
        <v>194</v>
      </c>
      <c r="E26" s="174"/>
      <c r="F26" s="162" t="s">
        <v>127</v>
      </c>
      <c r="G26" s="174"/>
      <c r="H26" s="163" t="s">
        <v>195</v>
      </c>
      <c r="I26" s="174"/>
      <c r="J26" s="163" t="s">
        <v>109</v>
      </c>
      <c r="K26" s="167">
        <v>1</v>
      </c>
      <c r="M26" s="169"/>
      <c r="N26" s="162" t="s">
        <v>127</v>
      </c>
      <c r="O26" s="169"/>
      <c r="Q26" s="169"/>
      <c r="R26" s="162" t="s">
        <v>127</v>
      </c>
      <c r="S26" s="169"/>
      <c r="U26" s="167">
        <v>1</v>
      </c>
      <c r="W26" s="172"/>
    </row>
    <row r="27" spans="2:23" x14ac:dyDescent="0.15">
      <c r="B27" s="162">
        <v>22</v>
      </c>
      <c r="C27" s="167" t="s">
        <v>216</v>
      </c>
      <c r="D27" s="162" t="s">
        <v>194</v>
      </c>
      <c r="E27" s="174"/>
      <c r="F27" s="162" t="s">
        <v>127</v>
      </c>
      <c r="G27" s="174"/>
      <c r="H27" s="163" t="s">
        <v>195</v>
      </c>
      <c r="I27" s="174"/>
      <c r="J27" s="163" t="s">
        <v>109</v>
      </c>
      <c r="K27" s="167">
        <v>2</v>
      </c>
      <c r="M27" s="169"/>
      <c r="N27" s="162" t="s">
        <v>127</v>
      </c>
      <c r="O27" s="169"/>
      <c r="Q27" s="169"/>
      <c r="R27" s="162" t="s">
        <v>127</v>
      </c>
      <c r="S27" s="169"/>
      <c r="U27" s="167">
        <v>2</v>
      </c>
      <c r="W27" s="172"/>
    </row>
    <row r="28" spans="2:23" x14ac:dyDescent="0.15">
      <c r="B28" s="162">
        <v>23</v>
      </c>
      <c r="C28" s="167" t="s">
        <v>217</v>
      </c>
      <c r="D28" s="162" t="s">
        <v>194</v>
      </c>
      <c r="E28" s="174"/>
      <c r="F28" s="162" t="s">
        <v>127</v>
      </c>
      <c r="G28" s="174"/>
      <c r="H28" s="163" t="s">
        <v>195</v>
      </c>
      <c r="I28" s="174"/>
      <c r="J28" s="163" t="s">
        <v>109</v>
      </c>
      <c r="K28" s="167">
        <v>3</v>
      </c>
      <c r="M28" s="169"/>
      <c r="N28" s="162" t="s">
        <v>127</v>
      </c>
      <c r="O28" s="169"/>
      <c r="Q28" s="169"/>
      <c r="R28" s="162" t="s">
        <v>127</v>
      </c>
      <c r="S28" s="169"/>
      <c r="U28" s="167">
        <v>3</v>
      </c>
      <c r="W28" s="172"/>
    </row>
    <row r="29" spans="2:23" x14ac:dyDescent="0.15">
      <c r="B29" s="162">
        <v>24</v>
      </c>
      <c r="C29" s="167" t="s">
        <v>161</v>
      </c>
      <c r="D29" s="162" t="s">
        <v>194</v>
      </c>
      <c r="E29" s="174"/>
      <c r="F29" s="162" t="s">
        <v>127</v>
      </c>
      <c r="G29" s="174"/>
      <c r="H29" s="163" t="s">
        <v>195</v>
      </c>
      <c r="I29" s="174"/>
      <c r="J29" s="163" t="s">
        <v>109</v>
      </c>
      <c r="K29" s="167">
        <v>4</v>
      </c>
      <c r="M29" s="169"/>
      <c r="N29" s="162" t="s">
        <v>127</v>
      </c>
      <c r="O29" s="169"/>
      <c r="Q29" s="169"/>
      <c r="R29" s="162" t="s">
        <v>127</v>
      </c>
      <c r="S29" s="169"/>
      <c r="U29" s="167">
        <v>4</v>
      </c>
      <c r="W29" s="172"/>
    </row>
    <row r="30" spans="2:23" x14ac:dyDescent="0.15">
      <c r="B30" s="162">
        <v>25</v>
      </c>
      <c r="C30" s="167" t="s">
        <v>172</v>
      </c>
      <c r="D30" s="162" t="s">
        <v>194</v>
      </c>
      <c r="E30" s="174"/>
      <c r="F30" s="162" t="s">
        <v>127</v>
      </c>
      <c r="G30" s="174"/>
      <c r="H30" s="163" t="s">
        <v>195</v>
      </c>
      <c r="I30" s="174"/>
      <c r="J30" s="163" t="s">
        <v>109</v>
      </c>
      <c r="K30" s="167">
        <v>4</v>
      </c>
      <c r="M30" s="169"/>
      <c r="N30" s="162" t="s">
        <v>127</v>
      </c>
      <c r="O30" s="169"/>
      <c r="Q30" s="169"/>
      <c r="R30" s="162" t="s">
        <v>127</v>
      </c>
      <c r="S30" s="169"/>
      <c r="U30" s="167">
        <v>3</v>
      </c>
      <c r="W30" s="172"/>
    </row>
    <row r="31" spans="2:23" x14ac:dyDescent="0.15">
      <c r="B31" s="162">
        <v>26</v>
      </c>
      <c r="C31" s="167" t="s">
        <v>218</v>
      </c>
      <c r="D31" s="162" t="s">
        <v>194</v>
      </c>
      <c r="E31" s="174"/>
      <c r="F31" s="162" t="s">
        <v>127</v>
      </c>
      <c r="G31" s="174"/>
      <c r="H31" s="163" t="s">
        <v>195</v>
      </c>
      <c r="I31" s="174"/>
      <c r="J31" s="163" t="s">
        <v>109</v>
      </c>
      <c r="K31" s="167">
        <v>5</v>
      </c>
      <c r="M31" s="169"/>
      <c r="N31" s="162" t="s">
        <v>127</v>
      </c>
      <c r="O31" s="169"/>
      <c r="Q31" s="169"/>
      <c r="R31" s="162" t="s">
        <v>127</v>
      </c>
      <c r="S31" s="169"/>
      <c r="U31" s="167">
        <v>5</v>
      </c>
      <c r="W31" s="172"/>
    </row>
    <row r="32" spans="2:23" x14ac:dyDescent="0.15">
      <c r="B32" s="162">
        <v>27</v>
      </c>
      <c r="C32" s="167" t="s">
        <v>219</v>
      </c>
      <c r="D32" s="162" t="s">
        <v>194</v>
      </c>
      <c r="E32" s="174"/>
      <c r="F32" s="162" t="s">
        <v>127</v>
      </c>
      <c r="G32" s="174"/>
      <c r="H32" s="163" t="s">
        <v>195</v>
      </c>
      <c r="I32" s="174"/>
      <c r="J32" s="163" t="s">
        <v>109</v>
      </c>
      <c r="K32" s="167">
        <v>0</v>
      </c>
      <c r="M32" s="169"/>
      <c r="N32" s="162" t="s">
        <v>127</v>
      </c>
      <c r="O32" s="169"/>
      <c r="Q32" s="169"/>
      <c r="R32" s="162" t="s">
        <v>127</v>
      </c>
      <c r="S32" s="169"/>
      <c r="U32" s="167">
        <v>0</v>
      </c>
      <c r="W32" s="172" t="s">
        <v>220</v>
      </c>
    </row>
    <row r="33" spans="2:23" x14ac:dyDescent="0.15">
      <c r="B33" s="162">
        <v>28</v>
      </c>
      <c r="C33" s="167" t="s">
        <v>221</v>
      </c>
      <c r="D33" s="162" t="s">
        <v>194</v>
      </c>
      <c r="E33" s="174"/>
      <c r="F33" s="162" t="s">
        <v>127</v>
      </c>
      <c r="G33" s="174"/>
      <c r="H33" s="163" t="s">
        <v>195</v>
      </c>
      <c r="I33" s="174"/>
      <c r="J33" s="163" t="s">
        <v>109</v>
      </c>
      <c r="K33" s="167"/>
      <c r="M33" s="169"/>
      <c r="N33" s="162" t="s">
        <v>127</v>
      </c>
      <c r="O33" s="169"/>
      <c r="Q33" s="169"/>
      <c r="R33" s="162" t="s">
        <v>127</v>
      </c>
      <c r="S33" s="169"/>
      <c r="U33" s="167"/>
      <c r="W33" s="172"/>
    </row>
    <row r="34" spans="2:23" x14ac:dyDescent="0.15">
      <c r="B34" s="162">
        <v>29</v>
      </c>
      <c r="C34" s="167" t="s">
        <v>221</v>
      </c>
      <c r="D34" s="162" t="s">
        <v>194</v>
      </c>
      <c r="E34" s="174"/>
      <c r="F34" s="162" t="s">
        <v>127</v>
      </c>
      <c r="G34" s="174"/>
      <c r="H34" s="163" t="s">
        <v>195</v>
      </c>
      <c r="I34" s="174"/>
      <c r="J34" s="163" t="s">
        <v>109</v>
      </c>
      <c r="K34" s="167"/>
      <c r="M34" s="169"/>
      <c r="N34" s="162" t="s">
        <v>127</v>
      </c>
      <c r="O34" s="169"/>
      <c r="Q34" s="169"/>
      <c r="R34" s="162" t="s">
        <v>127</v>
      </c>
      <c r="S34" s="169"/>
      <c r="U34" s="167"/>
      <c r="W34" s="172"/>
    </row>
    <row r="35" spans="2:23" x14ac:dyDescent="0.15">
      <c r="B35" s="162">
        <v>30</v>
      </c>
      <c r="C35" s="167" t="s">
        <v>221</v>
      </c>
      <c r="D35" s="162" t="s">
        <v>194</v>
      </c>
      <c r="E35" s="174"/>
      <c r="F35" s="162" t="s">
        <v>127</v>
      </c>
      <c r="G35" s="174"/>
      <c r="H35" s="163" t="s">
        <v>195</v>
      </c>
      <c r="I35" s="174"/>
      <c r="J35" s="163" t="s">
        <v>109</v>
      </c>
      <c r="K35" s="167"/>
      <c r="M35" s="169"/>
      <c r="N35" s="162" t="s">
        <v>127</v>
      </c>
      <c r="O35" s="169"/>
      <c r="Q35" s="169"/>
      <c r="R35" s="162" t="s">
        <v>127</v>
      </c>
      <c r="S35" s="169"/>
      <c r="U35" s="167"/>
      <c r="W35" s="172"/>
    </row>
    <row r="36" spans="2:23" x14ac:dyDescent="0.15">
      <c r="C36" s="175"/>
    </row>
    <row r="37" spans="2:23" x14ac:dyDescent="0.15">
      <c r="C37" s="176" t="s">
        <v>222</v>
      </c>
    </row>
    <row r="38" spans="2:23" x14ac:dyDescent="0.15">
      <c r="C38" s="176" t="s">
        <v>223</v>
      </c>
    </row>
    <row r="39" spans="2:23" x14ac:dyDescent="0.15">
      <c r="C39" s="176" t="s">
        <v>224</v>
      </c>
    </row>
    <row r="40" spans="2:23" x14ac:dyDescent="0.15">
      <c r="C40" s="176" t="s">
        <v>225</v>
      </c>
    </row>
    <row r="41" spans="2:23" x14ac:dyDescent="0.15">
      <c r="C41" s="164" t="s">
        <v>226</v>
      </c>
    </row>
    <row r="42" spans="2:23" x14ac:dyDescent="0.15">
      <c r="C42" s="164" t="s">
        <v>227</v>
      </c>
    </row>
  </sheetData>
  <sheetProtection insertRows="0" deleteRows="0"/>
  <mergeCells count="4">
    <mergeCell ref="E4:K4"/>
    <mergeCell ref="M4:O4"/>
    <mergeCell ref="Q4:U4"/>
    <mergeCell ref="W4:W5"/>
  </mergeCells>
  <phoneticPr fontId="3"/>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通所介護</vt:lpstr>
      <vt:lpstr>共通</vt:lpstr>
      <vt:lpstr>106 通所介護費</vt:lpstr>
      <vt:lpstr>通所介護（職員13名以下用）</vt:lpstr>
      <vt:lpstr>勤務表（職員14～100名用）</vt:lpstr>
      <vt:lpstr>シフト記号表（勤務時間帯）</vt:lpstr>
      <vt:lpstr>勤務表記入方法</vt:lpstr>
      <vt:lpstr>【記載例】通所介護</vt:lpstr>
      <vt:lpstr>【記載例】シフト記号表</vt:lpstr>
      <vt:lpstr>プルダウン・リスト</vt:lpstr>
      <vt:lpstr>'シフト記号表（勤務時間帯）'!【記載例】シフト記号</vt:lpstr>
      <vt:lpstr>'106 通所介護費'!Print_Area</vt:lpstr>
      <vt:lpstr>共通!Print_Area</vt:lpstr>
      <vt:lpstr>'勤務表（職員14～100名用）'!Print_Area</vt:lpstr>
      <vt:lpstr>勤務表記入方法!Print_Area</vt:lpstr>
      <vt:lpstr>通所介護!Print_Area</vt:lpstr>
      <vt:lpstr>'通所介護（職員13名以下用）'!Print_Area</vt:lpstr>
      <vt:lpstr>'106 通所介護費'!Print_Titles</vt:lpstr>
      <vt:lpstr>'勤務表（職員14～100名用）'!Print_Titles</vt:lpstr>
      <vt:lpstr>'通所介護（職員13名以下用）'!Print_Titles</vt:lpstr>
      <vt:lpstr>シフト記号表</vt:lpstr>
      <vt:lpstr>看護職員</vt:lpstr>
      <vt:lpstr>生活相談員</vt:lpstr>
    </vt:vector>
  </TitlesOfParts>
  <Company>佐賀県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dc:creator>
  <cp:lastModifiedBy>三溝　若花那（長寿社会課）</cp:lastModifiedBy>
  <cp:lastPrinted>2021-08-10T05:02:38Z</cp:lastPrinted>
  <dcterms:created xsi:type="dcterms:W3CDTF">2006-06-26T02:25:58Z</dcterms:created>
  <dcterms:modified xsi:type="dcterms:W3CDTF">2023-07-19T02:22:14Z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