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Relationships xmlns="http://schemas.openxmlformats.org/package/2006/relationships"><Relationship Target="/docProps/custom.xml" Id="R6A17BF2A"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200300長寿社会課\サービス指導担当\45.★実地指導\R6指導監督\05事前提出資料（HP掲載）\"/>
    </mc:Choice>
  </mc:AlternateContent>
  <xr:revisionPtr revIDLastSave="0" documentId="13_ncr:101_{B934337A-B3BD-4B79-8CE1-0E1BB4B31D23}" xr6:coauthVersionLast="47" xr6:coauthVersionMax="47" xr10:uidLastSave="{00000000-0000-0000-0000-000000000000}"/>
  <bookViews>
    <workbookView xWindow="-108" yWindow="-108" windowWidth="30936" windowHeight="16776" tabRatio="776" activeTab="2" xr2:uid="{00000000-000D-0000-FFFF-FFFF00000000}"/>
  </bookViews>
  <sheets>
    <sheet name="訪問入浴" sheetId="7" r:id="rId1"/>
    <sheet name="共通３" sheetId="78" r:id="rId2"/>
    <sheet name="自己点検シート" sheetId="79" r:id="rId3"/>
    <sheet name="自己点検シート（処遇改善加算）" sheetId="85" r:id="rId4"/>
    <sheet name="勤務表" sheetId="82" r:id="rId5"/>
    <sheet name="勤務表（100名）" sheetId="81" r:id="rId6"/>
    <sheet name="【記載例】勤務表" sheetId="80" r:id="rId7"/>
    <sheet name="記入方法" sheetId="83" r:id="rId8"/>
    <sheet name="プルダウン・リスト" sheetId="84" r:id="rId9"/>
  </sheets>
  <externalReferences>
    <externalReference r:id="rId10"/>
  </externalReferences>
  <definedNames>
    <definedName name="_xlnm.Print_Area" localSheetId="1">共通３!$A$1:$I$49</definedName>
    <definedName name="_xlnm.Print_Area" localSheetId="2">自己点検シート!$A$1:$E$50</definedName>
    <definedName name="_xlnm.Print_Area" localSheetId="3">'自己点検シート（処遇改善加算）'!$B:$M</definedName>
    <definedName name="_xlnm.Print_Area" localSheetId="0">訪問入浴!$A$1:$N$28</definedName>
    <definedName name="_xlnm.Print_Titles" localSheetId="2">自己点検シート!$3:$3</definedName>
    <definedName name="職種">[1]プルダウン・リスト!$C$12:$K$12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12" i="81" l="1"/>
  <c r="AW112" i="81" s="1"/>
  <c r="AU111" i="81"/>
  <c r="AW111" i="81" s="1"/>
  <c r="AU110" i="81"/>
  <c r="AW110" i="81"/>
  <c r="AU109" i="81"/>
  <c r="AW109" i="81" s="1"/>
  <c r="AU108" i="81"/>
  <c r="AW108" i="81"/>
  <c r="AU107" i="81"/>
  <c r="AW107" i="81" s="1"/>
  <c r="AU106" i="81"/>
  <c r="AW106" i="81"/>
  <c r="AU105" i="81"/>
  <c r="AW105" i="81" s="1"/>
  <c r="AU104" i="81"/>
  <c r="AW104" i="81" s="1"/>
  <c r="AW103" i="81"/>
  <c r="AU103" i="81"/>
  <c r="AU102" i="81"/>
  <c r="AW102" i="81"/>
  <c r="AU101" i="81"/>
  <c r="AW101" i="81" s="1"/>
  <c r="AU100" i="81"/>
  <c r="AW100" i="81"/>
  <c r="AW99" i="81"/>
  <c r="AU99" i="81"/>
  <c r="AU98" i="81"/>
  <c r="AW98" i="81"/>
  <c r="AU97" i="81"/>
  <c r="AW97" i="81" s="1"/>
  <c r="AU96" i="81"/>
  <c r="AW96" i="81" s="1"/>
  <c r="AW95" i="81"/>
  <c r="AU95" i="81"/>
  <c r="AU94" i="81"/>
  <c r="AW94" i="81"/>
  <c r="AU93" i="81"/>
  <c r="AW93" i="81" s="1"/>
  <c r="AU92" i="81"/>
  <c r="AW92" i="81"/>
  <c r="AW91" i="81"/>
  <c r="AU91" i="81"/>
  <c r="AU90" i="81"/>
  <c r="AW90" i="81"/>
  <c r="AU89" i="81"/>
  <c r="AW89" i="81" s="1"/>
  <c r="AU88" i="81"/>
  <c r="AW88" i="81" s="1"/>
  <c r="AW87" i="81"/>
  <c r="AU87" i="81"/>
  <c r="AU86" i="81"/>
  <c r="AW86" i="81"/>
  <c r="AU85" i="81"/>
  <c r="AW85" i="81" s="1"/>
  <c r="AU84" i="81"/>
  <c r="AW84" i="81"/>
  <c r="AW83" i="81"/>
  <c r="AU83" i="81"/>
  <c r="AU82" i="81"/>
  <c r="AW82" i="81"/>
  <c r="AU81" i="81"/>
  <c r="AW81" i="81" s="1"/>
  <c r="AU80" i="81"/>
  <c r="AW80" i="81" s="1"/>
  <c r="AW79" i="81"/>
  <c r="AU79" i="81"/>
  <c r="AU78" i="81"/>
  <c r="AW78" i="81"/>
  <c r="AU77" i="81"/>
  <c r="AW77" i="81" s="1"/>
  <c r="AU76" i="81"/>
  <c r="AW76" i="81"/>
  <c r="AW75" i="81"/>
  <c r="AU75" i="81"/>
  <c r="AU74" i="81"/>
  <c r="AW74" i="81"/>
  <c r="AU73" i="81"/>
  <c r="AW73" i="81" s="1"/>
  <c r="AU72" i="81"/>
  <c r="AW72" i="81" s="1"/>
  <c r="AW71" i="81"/>
  <c r="AU71" i="81"/>
  <c r="AU70" i="81"/>
  <c r="AW70" i="81"/>
  <c r="AU69" i="81"/>
  <c r="AW69" i="81" s="1"/>
  <c r="AU68" i="81"/>
  <c r="AW68" i="81"/>
  <c r="AW67" i="81"/>
  <c r="AU67" i="81"/>
  <c r="AU66" i="81"/>
  <c r="AW66" i="81"/>
  <c r="AU65" i="81"/>
  <c r="AW65" i="81" s="1"/>
  <c r="AU64" i="81"/>
  <c r="AW64" i="81" s="1"/>
  <c r="AW63" i="81"/>
  <c r="AU63" i="81"/>
  <c r="AU62" i="81"/>
  <c r="AW62" i="81"/>
  <c r="AU61" i="81"/>
  <c r="AW61" i="81" s="1"/>
  <c r="AU60" i="81"/>
  <c r="AW60" i="81"/>
  <c r="AW59" i="81"/>
  <c r="AU59" i="81"/>
  <c r="AU58" i="81"/>
  <c r="AW58" i="81"/>
  <c r="AU57" i="81"/>
  <c r="AW57" i="81" s="1"/>
  <c r="AU56" i="81"/>
  <c r="AW56" i="81" s="1"/>
  <c r="AW55" i="81"/>
  <c r="AU55" i="81"/>
  <c r="AU54" i="81"/>
  <c r="AW54" i="81"/>
  <c r="AU53" i="81"/>
  <c r="AW53" i="81" s="1"/>
  <c r="AU52" i="81"/>
  <c r="AW52" i="81"/>
  <c r="AW51" i="81"/>
  <c r="AU51" i="81"/>
  <c r="AU50" i="81"/>
  <c r="AW50" i="81"/>
  <c r="AU49" i="81"/>
  <c r="AW49" i="81" s="1"/>
  <c r="AU48" i="81"/>
  <c r="AW48" i="81" s="1"/>
  <c r="AW47" i="81"/>
  <c r="AU47" i="81"/>
  <c r="AU46" i="81"/>
  <c r="AW46" i="81"/>
  <c r="AU45" i="81"/>
  <c r="AW45" i="81" s="1"/>
  <c r="AU44" i="81"/>
  <c r="AW44" i="81"/>
  <c r="AW43" i="81"/>
  <c r="AU43" i="81"/>
  <c r="AU42" i="81"/>
  <c r="AW42" i="81"/>
  <c r="AU41" i="81"/>
  <c r="AW41" i="81" s="1"/>
  <c r="AU40" i="81"/>
  <c r="AW40" i="81" s="1"/>
  <c r="AW39" i="81"/>
  <c r="AU39" i="81"/>
  <c r="AU38" i="81"/>
  <c r="AW38" i="81"/>
  <c r="AU37" i="81"/>
  <c r="AW37" i="81" s="1"/>
  <c r="AU36" i="81"/>
  <c r="AW36" i="81"/>
  <c r="AW35" i="81"/>
  <c r="AU35" i="81"/>
  <c r="AU34" i="81"/>
  <c r="AW34" i="81"/>
  <c r="AU33" i="81"/>
  <c r="AW33" i="81"/>
  <c r="AU32" i="81"/>
  <c r="AW32" i="81" s="1"/>
  <c r="AW31" i="81"/>
  <c r="AU31" i="81"/>
  <c r="AU30" i="81"/>
  <c r="AW30" i="81"/>
  <c r="AU29" i="81"/>
  <c r="AW29" i="81" s="1"/>
  <c r="AU28" i="81"/>
  <c r="AW28" i="81"/>
  <c r="AW27" i="81"/>
  <c r="AU27" i="81"/>
  <c r="AU26" i="81"/>
  <c r="AW26" i="81"/>
  <c r="AU25" i="81"/>
  <c r="AW25" i="81" s="1"/>
  <c r="AU24" i="81"/>
  <c r="AW24" i="81" s="1"/>
  <c r="AW23" i="81"/>
  <c r="AU23" i="81"/>
  <c r="AU22" i="81"/>
  <c r="AW22" i="81"/>
  <c r="AU21" i="81"/>
  <c r="AW21" i="81" s="1"/>
  <c r="AU20" i="81"/>
  <c r="AW20" i="81"/>
  <c r="AW19" i="81"/>
  <c r="AU19" i="81"/>
  <c r="AU18" i="81"/>
  <c r="AW18" i="81"/>
  <c r="AU17" i="81"/>
  <c r="AW17" i="81" s="1"/>
  <c r="AU16" i="81"/>
  <c r="AW16" i="81" s="1"/>
  <c r="AW15" i="81"/>
  <c r="AU15" i="81"/>
  <c r="AU14" i="81"/>
  <c r="AW14" i="81"/>
  <c r="B14" i="81"/>
  <c r="B15" i="81"/>
  <c r="B16" i="81"/>
  <c r="B17" i="81"/>
  <c r="B18" i="81"/>
  <c r="B19" i="81" s="1"/>
  <c r="B20" i="81" s="1"/>
  <c r="B21" i="81" s="1"/>
  <c r="B22" i="81" s="1"/>
  <c r="B23" i="81" s="1"/>
  <c r="B24" i="81" s="1"/>
  <c r="B25" i="81" s="1"/>
  <c r="B26" i="81" s="1"/>
  <c r="B27" i="81" s="1"/>
  <c r="B28" i="81" s="1"/>
  <c r="B29" i="81" s="1"/>
  <c r="B30" i="81" s="1"/>
  <c r="B31" i="81" s="1"/>
  <c r="B32" i="81" s="1"/>
  <c r="B33" i="81" s="1"/>
  <c r="B34" i="81" s="1"/>
  <c r="B35" i="81" s="1"/>
  <c r="B36" i="81" s="1"/>
  <c r="B37" i="81" s="1"/>
  <c r="B38" i="81" s="1"/>
  <c r="B39" i="81" s="1"/>
  <c r="B40" i="81" s="1"/>
  <c r="B41" i="81" s="1"/>
  <c r="B42" i="81" s="1"/>
  <c r="B43" i="81" s="1"/>
  <c r="B44" i="81" s="1"/>
  <c r="B45" i="81" s="1"/>
  <c r="B46" i="81" s="1"/>
  <c r="B47" i="81" s="1"/>
  <c r="B48" i="81" s="1"/>
  <c r="B49" i="81" s="1"/>
  <c r="B50" i="81" s="1"/>
  <c r="B51" i="81" s="1"/>
  <c r="B52" i="81" s="1"/>
  <c r="B53" i="81" s="1"/>
  <c r="B54" i="81" s="1"/>
  <c r="B55" i="81" s="1"/>
  <c r="B56" i="81" s="1"/>
  <c r="B57" i="81" s="1"/>
  <c r="B58" i="81" s="1"/>
  <c r="B59" i="81" s="1"/>
  <c r="B60" i="81" s="1"/>
  <c r="B61" i="81" s="1"/>
  <c r="B62" i="81" s="1"/>
  <c r="B63" i="81" s="1"/>
  <c r="B64" i="81" s="1"/>
  <c r="B65" i="81" s="1"/>
  <c r="B66" i="81" s="1"/>
  <c r="B67" i="81" s="1"/>
  <c r="B68" i="81" s="1"/>
  <c r="B69" i="81" s="1"/>
  <c r="B70" i="81" s="1"/>
  <c r="B71" i="81" s="1"/>
  <c r="B72" i="81" s="1"/>
  <c r="B73" i="81" s="1"/>
  <c r="B74" i="81" s="1"/>
  <c r="B75" i="81" s="1"/>
  <c r="B76" i="81" s="1"/>
  <c r="B77" i="81" s="1"/>
  <c r="B78" i="81" s="1"/>
  <c r="B79" i="81" s="1"/>
  <c r="B80" i="81" s="1"/>
  <c r="B81" i="81" s="1"/>
  <c r="B82" i="81" s="1"/>
  <c r="B83" i="81" s="1"/>
  <c r="B84" i="81" s="1"/>
  <c r="B85" i="81" s="1"/>
  <c r="B86" i="81" s="1"/>
  <c r="B87" i="81" s="1"/>
  <c r="B88" i="81" s="1"/>
  <c r="B89" i="81" s="1"/>
  <c r="B90" i="81" s="1"/>
  <c r="B91" i="81" s="1"/>
  <c r="B92" i="81" s="1"/>
  <c r="B93" i="81" s="1"/>
  <c r="B94" i="81" s="1"/>
  <c r="B95" i="81" s="1"/>
  <c r="B96" i="81" s="1"/>
  <c r="B97" i="81" s="1"/>
  <c r="B98" i="81" s="1"/>
  <c r="B99" i="81" s="1"/>
  <c r="B100" i="81" s="1"/>
  <c r="B101" i="81" s="1"/>
  <c r="B102" i="81" s="1"/>
  <c r="B103" i="81" s="1"/>
  <c r="B104" i="81" s="1"/>
  <c r="B105" i="81" s="1"/>
  <c r="B106" i="81" s="1"/>
  <c r="B107" i="81" s="1"/>
  <c r="B108" i="81" s="1"/>
  <c r="B109" i="81" s="1"/>
  <c r="B110" i="81" s="1"/>
  <c r="B111" i="81" s="1"/>
  <c r="B112" i="81" s="1"/>
  <c r="AU13" i="81"/>
  <c r="AW13" i="81"/>
  <c r="AT10" i="81"/>
  <c r="AT11" i="81" s="1"/>
  <c r="AT12" i="81" s="1"/>
  <c r="AS10" i="81"/>
  <c r="AS11" i="81" s="1"/>
  <c r="AS12" i="81" s="1"/>
  <c r="AR10" i="81"/>
  <c r="AR11" i="81" s="1"/>
  <c r="AR12" i="81" s="1"/>
  <c r="AB10" i="81"/>
  <c r="AU8" i="81"/>
  <c r="X2" i="81"/>
  <c r="AN11" i="81" s="1"/>
  <c r="AN12" i="81" s="1"/>
  <c r="AW30" i="82"/>
  <c r="AU30" i="82"/>
  <c r="AU29" i="82"/>
  <c r="AW29" i="82" s="1"/>
  <c r="AU28" i="82"/>
  <c r="AW28" i="82"/>
  <c r="AU27" i="82"/>
  <c r="AW27" i="82" s="1"/>
  <c r="AU26" i="82"/>
  <c r="AW26" i="82" s="1"/>
  <c r="AU25" i="82"/>
  <c r="AW25" i="82" s="1"/>
  <c r="AU24" i="82"/>
  <c r="AW24" i="82"/>
  <c r="AW23" i="82"/>
  <c r="AU23" i="82"/>
  <c r="AW22" i="82"/>
  <c r="AU22" i="82"/>
  <c r="AU21" i="82"/>
  <c r="AW21" i="82" s="1"/>
  <c r="AU20" i="82"/>
  <c r="AW20" i="82"/>
  <c r="AU19" i="82"/>
  <c r="AW19" i="82" s="1"/>
  <c r="AU18" i="82"/>
  <c r="AW18" i="82" s="1"/>
  <c r="AU17" i="82"/>
  <c r="AW17" i="82" s="1"/>
  <c r="AU16" i="82"/>
  <c r="AW16" i="82"/>
  <c r="AW15" i="82"/>
  <c r="AU15" i="82"/>
  <c r="AW14" i="82"/>
  <c r="AU14" i="82"/>
  <c r="B14" i="82"/>
  <c r="B15" i="82" s="1"/>
  <c r="B16" i="82" s="1"/>
  <c r="B17" i="82" s="1"/>
  <c r="B18" i="82" s="1"/>
  <c r="B19" i="82" s="1"/>
  <c r="B20" i="82" s="1"/>
  <c r="B21" i="82" s="1"/>
  <c r="B22" i="82" s="1"/>
  <c r="B23" i="82" s="1"/>
  <c r="B24" i="82" s="1"/>
  <c r="B25" i="82" s="1"/>
  <c r="B26" i="82" s="1"/>
  <c r="B27" i="82" s="1"/>
  <c r="B28" i="82" s="1"/>
  <c r="B29" i="82" s="1"/>
  <c r="B30" i="82" s="1"/>
  <c r="AU13" i="82"/>
  <c r="AW13" i="82" s="1"/>
  <c r="AT10" i="82"/>
  <c r="AT11" i="82" s="1"/>
  <c r="AT12" i="82" s="1"/>
  <c r="AS10" i="82"/>
  <c r="AS11" i="82" s="1"/>
  <c r="AS12" i="82" s="1"/>
  <c r="AR10" i="82"/>
  <c r="AR11" i="82" s="1"/>
  <c r="AR12" i="82" s="1"/>
  <c r="AU8" i="82"/>
  <c r="X2" i="82"/>
  <c r="R11" i="82" s="1"/>
  <c r="R12" i="82" s="1"/>
  <c r="AU30" i="80"/>
  <c r="AW30" i="80" s="1"/>
  <c r="AU29" i="80"/>
  <c r="AW29" i="80" s="1"/>
  <c r="AU28" i="80"/>
  <c r="AW28" i="80"/>
  <c r="AU27" i="80"/>
  <c r="AW27" i="80" s="1"/>
  <c r="AU26" i="80"/>
  <c r="AW26" i="80"/>
  <c r="AU25" i="80"/>
  <c r="AW25" i="80"/>
  <c r="AU24" i="80"/>
  <c r="AW24" i="80"/>
  <c r="AU23" i="80"/>
  <c r="AW23" i="80" s="1"/>
  <c r="AU22" i="80"/>
  <c r="AW22" i="80" s="1"/>
  <c r="AU21" i="80"/>
  <c r="AW21" i="80" s="1"/>
  <c r="AU20" i="80"/>
  <c r="AW20" i="80"/>
  <c r="AU19" i="80"/>
  <c r="AW19" i="80" s="1"/>
  <c r="AU18" i="80"/>
  <c r="AW18" i="80" s="1"/>
  <c r="AU17" i="80"/>
  <c r="AW17" i="80"/>
  <c r="AU16" i="80"/>
  <c r="AW16" i="80" s="1"/>
  <c r="AU15" i="80"/>
  <c r="AW15" i="80" s="1"/>
  <c r="AU14" i="80"/>
  <c r="AW14" i="80" s="1"/>
  <c r="B14" i="80"/>
  <c r="B15" i="80"/>
  <c r="B16" i="80" s="1"/>
  <c r="B17" i="80" s="1"/>
  <c r="B18" i="80" s="1"/>
  <c r="B19" i="80" s="1"/>
  <c r="B20" i="80" s="1"/>
  <c r="B21" i="80" s="1"/>
  <c r="B22" i="80" s="1"/>
  <c r="B23" i="80" s="1"/>
  <c r="B24" i="80" s="1"/>
  <c r="B25" i="80" s="1"/>
  <c r="B26" i="80" s="1"/>
  <c r="B27" i="80" s="1"/>
  <c r="B28" i="80" s="1"/>
  <c r="B29" i="80" s="1"/>
  <c r="B30" i="80" s="1"/>
  <c r="AW13" i="80"/>
  <c r="AU13" i="80"/>
  <c r="AF11" i="80"/>
  <c r="AF12" i="80" s="1"/>
  <c r="AE11" i="80"/>
  <c r="AE12" i="80" s="1"/>
  <c r="P11" i="80"/>
  <c r="P12" i="80" s="1"/>
  <c r="AT10" i="80"/>
  <c r="AT11" i="80" s="1"/>
  <c r="AT12" i="80" s="1"/>
  <c r="AS10" i="80"/>
  <c r="AS11" i="80"/>
  <c r="AS12" i="80" s="1"/>
  <c r="AR10" i="80"/>
  <c r="AR11" i="80" s="1"/>
  <c r="AR12" i="80" s="1"/>
  <c r="AL10" i="80"/>
  <c r="AE10" i="80"/>
  <c r="AU8" i="80"/>
  <c r="AZ6" i="80"/>
  <c r="X2" i="80"/>
  <c r="AN11" i="80" s="1"/>
  <c r="AN12" i="80" s="1"/>
  <c r="R11" i="80"/>
  <c r="R12" i="80" s="1"/>
  <c r="AN10" i="81"/>
  <c r="Q11" i="81"/>
  <c r="Q12" i="81" s="1"/>
  <c r="Y11" i="81"/>
  <c r="Y12" i="81" s="1"/>
  <c r="AA11" i="82"/>
  <c r="AA12" i="82" s="1"/>
  <c r="AG10" i="80"/>
  <c r="S11" i="80"/>
  <c r="S12" i="80"/>
  <c r="AI11" i="80"/>
  <c r="AI12" i="80" s="1"/>
  <c r="AJ11" i="80"/>
  <c r="AJ12" i="80"/>
  <c r="AZ6" i="82"/>
  <c r="V10" i="82"/>
  <c r="AE11" i="82"/>
  <c r="AE12" i="82"/>
  <c r="AM11" i="82"/>
  <c r="AM12" i="82" s="1"/>
  <c r="AO10" i="81"/>
  <c r="R11" i="81"/>
  <c r="R12" i="81"/>
  <c r="Z11" i="81"/>
  <c r="Z12" i="81" s="1"/>
  <c r="S11" i="82"/>
  <c r="S12" i="82"/>
  <c r="AQ11" i="82"/>
  <c r="AQ12" i="82" s="1"/>
  <c r="Z11" i="80"/>
  <c r="Z12" i="80"/>
  <c r="AP11" i="80"/>
  <c r="AP12" i="80"/>
  <c r="R10" i="80"/>
  <c r="AA10" i="80"/>
  <c r="AI10" i="80"/>
  <c r="T11" i="80"/>
  <c r="T12" i="80"/>
  <c r="AB11" i="80"/>
  <c r="AB12" i="80" s="1"/>
  <c r="AJ10" i="80"/>
  <c r="U11" i="80"/>
  <c r="U12" i="80"/>
  <c r="AC11" i="80"/>
  <c r="AC12" i="80" s="1"/>
  <c r="AE10" i="82"/>
  <c r="AM10" i="82"/>
  <c r="P11" i="82"/>
  <c r="P12" i="82"/>
  <c r="X11" i="82"/>
  <c r="X12" i="82" s="1"/>
  <c r="AN11" i="82"/>
  <c r="AN12" i="82"/>
  <c r="R10" i="81"/>
  <c r="Z10" i="81"/>
  <c r="AH10" i="81"/>
  <c r="S11" i="81"/>
  <c r="S12" i="81" s="1"/>
  <c r="AA11" i="81"/>
  <c r="AA12" i="81"/>
  <c r="AI11" i="81"/>
  <c r="AI12" i="81"/>
  <c r="AQ11" i="81"/>
  <c r="AQ12" i="81" s="1"/>
  <c r="U10" i="80"/>
  <c r="AC10" i="80"/>
  <c r="AK10" i="80"/>
  <c r="V11" i="80"/>
  <c r="V12" i="80"/>
  <c r="AD11" i="80"/>
  <c r="AD12" i="80" s="1"/>
  <c r="X10" i="82"/>
  <c r="AF10" i="82"/>
  <c r="AN10" i="82"/>
  <c r="Q11" i="82"/>
  <c r="Q12" i="82"/>
  <c r="AO11" i="82"/>
  <c r="AO12" i="82"/>
  <c r="S10" i="81"/>
  <c r="AA10" i="81"/>
  <c r="AQ10" i="81"/>
  <c r="T11" i="81"/>
  <c r="T12" i="81"/>
  <c r="AB11" i="81"/>
  <c r="AB12" i="81"/>
  <c r="AJ11" i="81"/>
  <c r="AJ12" i="81"/>
  <c r="AC11" i="81"/>
  <c r="AC12" i="81"/>
  <c r="AK11" i="81"/>
  <c r="AK12" i="81"/>
  <c r="U10" i="81"/>
  <c r="AC10" i="81"/>
  <c r="V11" i="81"/>
  <c r="V12" i="81" s="1"/>
  <c r="AD11" i="81"/>
  <c r="AD12" i="81"/>
  <c r="AL11" i="81"/>
  <c r="AL12" i="81"/>
  <c r="P10" i="80"/>
  <c r="AN10" i="80"/>
  <c r="Q11" i="80"/>
  <c r="Q12" i="80"/>
  <c r="Y11" i="80"/>
  <c r="Y12" i="80"/>
  <c r="AG11" i="80"/>
  <c r="AG12" i="80"/>
  <c r="S10" i="82"/>
  <c r="AA10" i="82"/>
  <c r="AI10" i="82"/>
  <c r="AQ10" i="82"/>
  <c r="T11" i="82"/>
  <c r="T12" i="82"/>
  <c r="AJ11" i="82"/>
  <c r="AJ12" i="82"/>
  <c r="AZ6" i="81"/>
  <c r="V10" i="81"/>
  <c r="AD10" i="81"/>
  <c r="AL10" i="81"/>
  <c r="W11" i="81"/>
  <c r="W12" i="81"/>
  <c r="AE11" i="81"/>
  <c r="AE12" i="81"/>
  <c r="AM11" i="81"/>
  <c r="AM12" i="81"/>
  <c r="R10" i="82"/>
  <c r="Z10" i="82"/>
  <c r="AP10" i="82"/>
  <c r="AI11" i="82"/>
  <c r="AI12" i="82" s="1"/>
  <c r="Q10" i="80"/>
  <c r="T10" i="82"/>
  <c r="AB10" i="82"/>
  <c r="AJ10" i="82"/>
  <c r="U11" i="82"/>
  <c r="U12" i="82" s="1"/>
  <c r="AC11" i="82"/>
  <c r="AC12" i="82" s="1"/>
  <c r="W10" i="81"/>
  <c r="AE10" i="81"/>
  <c r="AM10" i="81"/>
  <c r="P11" i="81"/>
  <c r="P12" i="81"/>
  <c r="X11" i="81"/>
  <c r="X12" i="81"/>
  <c r="AF11" i="81"/>
  <c r="AF12" i="81"/>
  <c r="AD11" i="82" l="1"/>
  <c r="AD12" i="82" s="1"/>
  <c r="AM10" i="80"/>
  <c r="Z11" i="82"/>
  <c r="Z12" i="82" s="1"/>
  <c r="T10" i="81"/>
  <c r="Q10" i="82"/>
  <c r="AQ10" i="80"/>
  <c r="AP10" i="80"/>
  <c r="AO11" i="81"/>
  <c r="AO12" i="81" s="1"/>
  <c r="AF10" i="81"/>
  <c r="V11" i="82"/>
  <c r="V12" i="82" s="1"/>
  <c r="Y10" i="82"/>
  <c r="AH11" i="82"/>
  <c r="AH12" i="82" s="1"/>
  <c r="AJ10" i="81"/>
  <c r="AG11" i="82"/>
  <c r="AG12" i="82" s="1"/>
  <c r="P10" i="82"/>
  <c r="W10" i="82"/>
  <c r="AB10" i="80"/>
  <c r="AO10" i="80"/>
  <c r="AP11" i="81"/>
  <c r="AP12" i="81" s="1"/>
  <c r="AG10" i="81"/>
  <c r="W11" i="82"/>
  <c r="W12" i="82" s="1"/>
  <c r="S10" i="80"/>
  <c r="Z10" i="80"/>
  <c r="X10" i="81"/>
  <c r="AK10" i="82"/>
  <c r="V10" i="80"/>
  <c r="W11" i="80"/>
  <c r="W12" i="80" s="1"/>
  <c r="AM11" i="80"/>
  <c r="AM12" i="80" s="1"/>
  <c r="AG10" i="82"/>
  <c r="AF11" i="82"/>
  <c r="AF12" i="82" s="1"/>
  <c r="T10" i="80"/>
  <c r="AA11" i="80"/>
  <c r="AA12" i="80" s="1"/>
  <c r="Y10" i="80"/>
  <c r="Y10" i="81"/>
  <c r="AL10" i="82"/>
  <c r="AG11" i="81"/>
  <c r="AG12" i="81" s="1"/>
  <c r="P10" i="81"/>
  <c r="AC10" i="82"/>
  <c r="W10" i="80"/>
  <c r="AH10" i="82"/>
  <c r="AP11" i="82"/>
  <c r="AP12" i="82" s="1"/>
  <c r="AB11" i="82"/>
  <c r="AB12" i="82" s="1"/>
  <c r="AO11" i="80"/>
  <c r="AO12" i="80" s="1"/>
  <c r="AF10" i="80"/>
  <c r="AK10" i="81"/>
  <c r="U11" i="81"/>
  <c r="U12" i="81" s="1"/>
  <c r="AI10" i="81"/>
  <c r="Y11" i="82"/>
  <c r="Y12" i="82" s="1"/>
  <c r="AL11" i="80"/>
  <c r="AL12" i="80" s="1"/>
  <c r="AP10" i="81"/>
  <c r="AK11" i="80"/>
  <c r="AK12" i="80" s="1"/>
  <c r="AH10" i="80"/>
  <c r="X10" i="80"/>
  <c r="AH11" i="81"/>
  <c r="AH12" i="81" s="1"/>
  <c r="Q10" i="81"/>
  <c r="AD10" i="82"/>
  <c r="AQ11" i="80"/>
  <c r="AQ12" i="80" s="1"/>
  <c r="AH11" i="80"/>
  <c r="AH12" i="80" s="1"/>
  <c r="U10" i="82"/>
  <c r="AD10" i="80"/>
  <c r="X11" i="80"/>
  <c r="X12" i="80" s="1"/>
  <c r="AO10" i="82"/>
  <c r="AL11" i="82"/>
  <c r="AL12" i="82" s="1"/>
  <c r="AK11" i="82"/>
  <c r="AK12" i="82" s="1"/>
</calcChain>
</file>

<file path=xl/sharedStrings.xml><?xml version="1.0" encoding="utf-8"?>
<sst xmlns="http://schemas.openxmlformats.org/spreadsheetml/2006/main" count="1400" uniqueCount="378">
  <si>
    <t>有　・　無</t>
    <rPh sb="0" eb="1">
      <t>ア</t>
    </rPh>
    <rPh sb="4" eb="5">
      <t>ム</t>
    </rPh>
    <phoneticPr fontId="2"/>
  </si>
  <si>
    <t>○利用料の徴収</t>
    <rPh sb="1" eb="4">
      <t>リヨウリョウ</t>
    </rPh>
    <rPh sb="5" eb="7">
      <t>チョウシュウ</t>
    </rPh>
    <phoneticPr fontId="2"/>
  </si>
  <si>
    <t>区　　　分</t>
    <rPh sb="0" eb="5">
      <t>クブン</t>
    </rPh>
    <phoneticPr fontId="2"/>
  </si>
  <si>
    <t>徴収の有無</t>
    <rPh sb="0" eb="2">
      <t>チョウシュウ</t>
    </rPh>
    <rPh sb="3" eb="5">
      <t>ウム</t>
    </rPh>
    <phoneticPr fontId="2"/>
  </si>
  <si>
    <t>単　　価</t>
    <rPh sb="0" eb="4">
      <t>タンカ</t>
    </rPh>
    <phoneticPr fontId="2"/>
  </si>
  <si>
    <t>内　　　容</t>
    <rPh sb="0" eb="5">
      <t>ナイヨウ</t>
    </rPh>
    <phoneticPr fontId="2"/>
  </si>
  <si>
    <t>対象者</t>
    <rPh sb="0" eb="3">
      <t>タイショウシャ</t>
    </rPh>
    <phoneticPr fontId="2"/>
  </si>
  <si>
    <t>日常生活品費</t>
    <rPh sb="0" eb="2">
      <t>ニチジョウ</t>
    </rPh>
    <rPh sb="2" eb="4">
      <t>セイカツ</t>
    </rPh>
    <rPh sb="4" eb="5">
      <t>ヒン</t>
    </rPh>
    <rPh sb="5" eb="6">
      <t>ヒ</t>
    </rPh>
    <phoneticPr fontId="2"/>
  </si>
  <si>
    <t>全員 ・ 希望者</t>
    <rPh sb="0" eb="2">
      <t>ゼンイン</t>
    </rPh>
    <rPh sb="5" eb="8">
      <t>キボウシャ</t>
    </rPh>
    <phoneticPr fontId="2"/>
  </si>
  <si>
    <t>教養娯楽費</t>
    <rPh sb="0" eb="2">
      <t>キョウヨウ</t>
    </rPh>
    <rPh sb="2" eb="5">
      <t>ゴラクヒ</t>
    </rPh>
    <phoneticPr fontId="2"/>
  </si>
  <si>
    <t>健康管理費</t>
    <rPh sb="0" eb="2">
      <t>ケンコウ</t>
    </rPh>
    <rPh sb="2" eb="4">
      <t>カンリ</t>
    </rPh>
    <rPh sb="4" eb="5">
      <t>ヒ</t>
    </rPh>
    <phoneticPr fontId="2"/>
  </si>
  <si>
    <t>預り金の出納管理費</t>
    <rPh sb="0" eb="1">
      <t>アズカ</t>
    </rPh>
    <rPh sb="2" eb="3">
      <t>キン</t>
    </rPh>
    <rPh sb="4" eb="6">
      <t>スイトウ</t>
    </rPh>
    <rPh sb="6" eb="9">
      <t>カンリヒ</t>
    </rPh>
    <phoneticPr fontId="2"/>
  </si>
  <si>
    <t>特別室料（入所者選定）</t>
    <rPh sb="0" eb="2">
      <t>トクベツ</t>
    </rPh>
    <rPh sb="2" eb="3">
      <t>シツ</t>
    </rPh>
    <rPh sb="3" eb="4">
      <t>リョウ</t>
    </rPh>
    <rPh sb="5" eb="8">
      <t>ニュウショシャ</t>
    </rPh>
    <rPh sb="8" eb="10">
      <t>センテイ</t>
    </rPh>
    <phoneticPr fontId="2"/>
  </si>
  <si>
    <t>特別食費（入所者選定）</t>
    <rPh sb="0" eb="2">
      <t>トクベツ</t>
    </rPh>
    <rPh sb="2" eb="3">
      <t>ショクジ</t>
    </rPh>
    <rPh sb="3" eb="4">
      <t>ヒヨウ</t>
    </rPh>
    <rPh sb="5" eb="8">
      <t>ニュウショシャ</t>
    </rPh>
    <rPh sb="8" eb="10">
      <t>センテイ</t>
    </rPh>
    <phoneticPr fontId="2"/>
  </si>
  <si>
    <t>施設サービス</t>
    <rPh sb="0" eb="2">
      <t>シセツ</t>
    </rPh>
    <phoneticPr fontId="2"/>
  </si>
  <si>
    <t>短期入所療養サービス</t>
    <rPh sb="0" eb="2">
      <t>タンキ</t>
    </rPh>
    <rPh sb="2" eb="4">
      <t>ニュウショ</t>
    </rPh>
    <rPh sb="4" eb="6">
      <t>リョウヨウ</t>
    </rPh>
    <phoneticPr fontId="2"/>
  </si>
  <si>
    <t>その他（　　　　　　　　　　　　）</t>
    <rPh sb="0" eb="3">
      <t>ソノタ</t>
    </rPh>
    <phoneticPr fontId="2"/>
  </si>
  <si>
    <t>食事の提供に要する費用</t>
    <rPh sb="0" eb="2">
      <t>ショクジ</t>
    </rPh>
    <rPh sb="3" eb="5">
      <t>テイキョウ</t>
    </rPh>
    <rPh sb="6" eb="7">
      <t>ヨウ</t>
    </rPh>
    <rPh sb="9" eb="11">
      <t>ヒヨウ</t>
    </rPh>
    <phoneticPr fontId="2"/>
  </si>
  <si>
    <t>認知症対応型共同生活介護</t>
    <rPh sb="0" eb="3">
      <t>ニンチショウ</t>
    </rPh>
    <rPh sb="3" eb="6">
      <t>タイオウガタ</t>
    </rPh>
    <rPh sb="6" eb="8">
      <t>キョウドウ</t>
    </rPh>
    <rPh sb="8" eb="10">
      <t>セイカツ</t>
    </rPh>
    <rPh sb="10" eb="12">
      <t>カイゴ</t>
    </rPh>
    <phoneticPr fontId="2"/>
  </si>
  <si>
    <t>家　賃</t>
    <rPh sb="0" eb="3">
      <t>ヤチン</t>
    </rPh>
    <phoneticPr fontId="2"/>
  </si>
  <si>
    <t>光 熱 水 費</t>
    <rPh sb="0" eb="3">
      <t>コウネツ</t>
    </rPh>
    <rPh sb="4" eb="5">
      <t>スイ</t>
    </rPh>
    <rPh sb="6" eb="7">
      <t>ヒ</t>
    </rPh>
    <phoneticPr fontId="2"/>
  </si>
  <si>
    <t>食材料費</t>
    <rPh sb="0" eb="1">
      <t>ショク</t>
    </rPh>
    <rPh sb="1" eb="4">
      <t>ザイリョウヒ</t>
    </rPh>
    <phoneticPr fontId="2"/>
  </si>
  <si>
    <t>お む つ 代</t>
    <rPh sb="6" eb="7">
      <t>ダイ</t>
    </rPh>
    <phoneticPr fontId="2"/>
  </si>
  <si>
    <t>特定施設入所者生活介護</t>
    <rPh sb="0" eb="2">
      <t>トクテイ</t>
    </rPh>
    <rPh sb="2" eb="4">
      <t>シセツ</t>
    </rPh>
    <rPh sb="4" eb="7">
      <t>ニュウショシャ</t>
    </rPh>
    <rPh sb="7" eb="9">
      <t>セイカツ</t>
    </rPh>
    <rPh sb="9" eb="11">
      <t>カイゴ</t>
    </rPh>
    <phoneticPr fontId="2"/>
  </si>
  <si>
    <t>通所リハビリテーション</t>
    <rPh sb="0" eb="1">
      <t>ツウ</t>
    </rPh>
    <rPh sb="1" eb="2">
      <t>ショ</t>
    </rPh>
    <phoneticPr fontId="2"/>
  </si>
  <si>
    <t>延長預り費</t>
    <rPh sb="0" eb="2">
      <t>エンチョウ</t>
    </rPh>
    <rPh sb="2" eb="3">
      <t>アズカ</t>
    </rPh>
    <rPh sb="4" eb="5">
      <t>ヒ</t>
    </rPh>
    <phoneticPr fontId="2"/>
  </si>
  <si>
    <t>通所介護</t>
    <rPh sb="0" eb="1">
      <t>ツウ</t>
    </rPh>
    <rPh sb="1" eb="2">
      <t>トコロ</t>
    </rPh>
    <rPh sb="2" eb="4">
      <t>カイゴ</t>
    </rPh>
    <phoneticPr fontId="2"/>
  </si>
  <si>
    <t>訪問介護</t>
    <rPh sb="0" eb="2">
      <t>ホウモン</t>
    </rPh>
    <rPh sb="2" eb="4">
      <t>カイゴ</t>
    </rPh>
    <phoneticPr fontId="2"/>
  </si>
  <si>
    <t>訪問看護</t>
    <rPh sb="0" eb="2">
      <t>ホウモン</t>
    </rPh>
    <rPh sb="2" eb="4">
      <t>カンゴ</t>
    </rPh>
    <phoneticPr fontId="2"/>
  </si>
  <si>
    <t>102 訪問入浴介護費</t>
  </si>
  <si>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</si>
  <si>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</si>
  <si>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</si>
  <si>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t>
    <phoneticPr fontId="2"/>
  </si>
  <si>
    <t>あり</t>
    <phoneticPr fontId="2"/>
  </si>
  <si>
    <t>確認の記録(規定はなし)</t>
    <rPh sb="0" eb="2">
      <t>カクニン</t>
    </rPh>
    <rPh sb="3" eb="5">
      <t>キロク</t>
    </rPh>
    <rPh sb="6" eb="8">
      <t>キテイ</t>
    </rPh>
    <phoneticPr fontId="2"/>
  </si>
  <si>
    <t>該当</t>
    <rPh sb="0" eb="2">
      <t>ガイトウ</t>
    </rPh>
    <phoneticPr fontId="2"/>
  </si>
  <si>
    <t>定期的に実施</t>
    <rPh sb="0" eb="3">
      <t>テイキテキ</t>
    </rPh>
    <rPh sb="4" eb="6">
      <t>ジッシ</t>
    </rPh>
    <phoneticPr fontId="2"/>
  </si>
  <si>
    <t>全員に実施</t>
    <rPh sb="0" eb="2">
      <t>ゼンイン</t>
    </rPh>
    <rPh sb="3" eb="5">
      <t>ジッシ</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</si>
  <si>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</si>
  <si>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開設者（法人）所在地</t>
  </si>
  <si>
    <t>区　　　分</t>
  </si>
  <si>
    <t>管理者名</t>
    <rPh sb="0" eb="3">
      <t>カンリシャ</t>
    </rPh>
    <rPh sb="3" eb="4">
      <t>メイ</t>
    </rPh>
    <phoneticPr fontId="2"/>
  </si>
  <si>
    <t>開設者（法人）名</t>
    <rPh sb="0" eb="2">
      <t>カイセツ</t>
    </rPh>
    <rPh sb="2" eb="3">
      <t>シャ</t>
    </rPh>
    <rPh sb="4" eb="6">
      <t>ホウジン</t>
    </rPh>
    <rPh sb="7" eb="8">
      <t>ナ</t>
    </rPh>
    <phoneticPr fontId="2"/>
  </si>
  <si>
    <t>代表者名</t>
    <rPh sb="0" eb="3">
      <t>ダイヒョウシャ</t>
    </rPh>
    <rPh sb="3" eb="4">
      <t>メイ</t>
    </rPh>
    <phoneticPr fontId="2"/>
  </si>
  <si>
    <t>事業所番号</t>
    <rPh sb="0" eb="3">
      <t>ジギョウショ</t>
    </rPh>
    <rPh sb="3" eb="5">
      <t>バンゴウ</t>
    </rPh>
    <phoneticPr fontId="2"/>
  </si>
  <si>
    <t>記入者職・氏名</t>
    <rPh sb="0" eb="2">
      <t>キニュウ</t>
    </rPh>
    <rPh sb="2" eb="3">
      <t>タントウシャ</t>
    </rPh>
    <rPh sb="3" eb="4">
      <t>ショク</t>
    </rPh>
    <rPh sb="5" eb="7">
      <t>シメイ</t>
    </rPh>
    <phoneticPr fontId="2"/>
  </si>
  <si>
    <t>電話番号</t>
    <rPh sb="0" eb="2">
      <t>デンワ</t>
    </rPh>
    <rPh sb="2" eb="4">
      <t>バンゴウ</t>
    </rPh>
    <phoneticPr fontId="2"/>
  </si>
  <si>
    <t>有　・　無</t>
  </si>
  <si>
    <t>事業所から約　　　　Ｋｍ</t>
  </si>
  <si>
    <t>（職）</t>
    <rPh sb="1" eb="2">
      <t>ショク</t>
    </rPh>
    <phoneticPr fontId="2"/>
  </si>
  <si>
    <t>（氏名）</t>
    <rPh sb="1" eb="3">
      <t>シメイ</t>
    </rPh>
    <phoneticPr fontId="2"/>
  </si>
  <si>
    <t>浴槽等の設備・器具の消毒頻度</t>
    <phoneticPr fontId="2"/>
  </si>
  <si>
    <t>消毒マニュアルの有無</t>
    <phoneticPr fontId="2"/>
  </si>
  <si>
    <t>協力医療機関名</t>
    <rPh sb="6" eb="7">
      <t>ナ</t>
    </rPh>
    <phoneticPr fontId="2"/>
  </si>
  <si>
    <t>契約等</t>
    <rPh sb="0" eb="2">
      <t>ケイヤク</t>
    </rPh>
    <rPh sb="2" eb="3">
      <t>トウ</t>
    </rPh>
    <phoneticPr fontId="2"/>
  </si>
  <si>
    <t>有　・　無</t>
    <rPh sb="0" eb="5">
      <t>ウム</t>
    </rPh>
    <phoneticPr fontId="2"/>
  </si>
  <si>
    <t>福祉用具貸与
福祉用具販売</t>
    <rPh sb="0" eb="2">
      <t>フクシ</t>
    </rPh>
    <rPh sb="2" eb="4">
      <t>ヨウグ</t>
    </rPh>
    <rPh sb="4" eb="6">
      <t>タイヨ</t>
    </rPh>
    <rPh sb="7" eb="9">
      <t>フクシ</t>
    </rPh>
    <rPh sb="9" eb="11">
      <t>ヨウグ</t>
    </rPh>
    <rPh sb="11" eb="13">
      <t>ハンバイ</t>
    </rPh>
    <phoneticPr fontId="2"/>
  </si>
  <si>
    <t>通常の事業の実施地域外の交通費</t>
    <rPh sb="0" eb="2">
      <t>ツウジョウ</t>
    </rPh>
    <rPh sb="3" eb="5">
      <t>ジギョウ</t>
    </rPh>
    <rPh sb="6" eb="8">
      <t>ジッシ</t>
    </rPh>
    <rPh sb="8" eb="10">
      <t>チイキ</t>
    </rPh>
    <rPh sb="10" eb="11">
      <t>ガイ</t>
    </rPh>
    <rPh sb="12" eb="15">
      <t>コウツウヒ</t>
    </rPh>
    <phoneticPr fontId="2"/>
  </si>
  <si>
    <t>特別搬入費</t>
    <rPh sb="0" eb="2">
      <t>トクベツ</t>
    </rPh>
    <rPh sb="2" eb="4">
      <t>ハンニュウ</t>
    </rPh>
    <rPh sb="4" eb="5">
      <t>ヒ</t>
    </rPh>
    <phoneticPr fontId="2"/>
  </si>
  <si>
    <t>（訪問入浴介護・介護予防訪問入浴介護）</t>
    <rPh sb="1" eb="3">
      <t>ホウモン</t>
    </rPh>
    <rPh sb="3" eb="5">
      <t>ニュウヨク</t>
    </rPh>
    <rPh sb="5" eb="7">
      <t>カイゴ</t>
    </rPh>
    <rPh sb="8" eb="10">
      <t>カイゴ</t>
    </rPh>
    <rPh sb="10" eb="12">
      <t>ヨボウ</t>
    </rPh>
    <rPh sb="12" eb="14">
      <t>ホウモン</t>
    </rPh>
    <rPh sb="14" eb="16">
      <t>ニュウヨク</t>
    </rPh>
    <rPh sb="16" eb="18">
      <t>カイゴ</t>
    </rPh>
    <phoneticPr fontId="2"/>
  </si>
  <si>
    <t>〒</t>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</si>
  <si>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</si>
  <si>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</si>
  <si>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３　定期的な健康診断の実施</t>
    <rPh sb="2" eb="5">
      <t>テイキテキ</t>
    </rPh>
    <rPh sb="6" eb="8">
      <t>ケンコウ</t>
    </rPh>
    <rPh sb="8" eb="10">
      <t>シンダン</t>
    </rPh>
    <rPh sb="11" eb="13">
      <t>ジッシ</t>
    </rPh>
    <phoneticPr fontId="2"/>
  </si>
  <si>
    <t>□</t>
  </si>
  <si>
    <t>あり</t>
  </si>
  <si>
    <t>訪問リハ</t>
    <rPh sb="0" eb="2">
      <t>ホウモン</t>
    </rPh>
    <phoneticPr fontId="2"/>
  </si>
  <si>
    <t>：令和　　年　　月　　日</t>
    <rPh sb="1" eb="3">
      <t>レイワ</t>
    </rPh>
    <rPh sb="5" eb="6">
      <t>ネン</t>
    </rPh>
    <rPh sb="8" eb="9">
      <t>ツキ</t>
    </rPh>
    <rPh sb="11" eb="12">
      <t>ニチ</t>
    </rPh>
    <phoneticPr fontId="2"/>
  </si>
  <si>
    <t>事業所名</t>
    <rPh sb="0" eb="3">
      <t>ジギョウショ</t>
    </rPh>
    <rPh sb="3" eb="4">
      <t>メイ</t>
    </rPh>
    <phoneticPr fontId="2"/>
  </si>
  <si>
    <t>事業所所在地</t>
    <rPh sb="0" eb="3">
      <t>ジギョウショ</t>
    </rPh>
    <rPh sb="3" eb="6">
      <t>ショザイチ</t>
    </rPh>
    <phoneticPr fontId="2"/>
  </si>
  <si>
    <t>看護職員</t>
    <rPh sb="0" eb="2">
      <t>カンゴ</t>
    </rPh>
    <rPh sb="2" eb="4">
      <t>ショクイン</t>
    </rPh>
    <phoneticPr fontId="2"/>
  </si>
  <si>
    <t>介護福祉士</t>
    <rPh sb="0" eb="2">
      <t>カイゴ</t>
    </rPh>
    <rPh sb="2" eb="5">
      <t>フクシシ</t>
    </rPh>
    <phoneticPr fontId="2"/>
  </si>
  <si>
    <t>実務者研修修了者</t>
    <rPh sb="0" eb="3">
      <t>ジツムシャ</t>
    </rPh>
    <rPh sb="3" eb="5">
      <t>ケンシュウ</t>
    </rPh>
    <rPh sb="5" eb="7">
      <t>シュウリョウ</t>
    </rPh>
    <rPh sb="7" eb="8">
      <t>シャ</t>
    </rPh>
    <phoneticPr fontId="2"/>
  </si>
  <si>
    <t>基礎研修修了又はヘルパー一級</t>
    <rPh sb="0" eb="2">
      <t>キソ</t>
    </rPh>
    <rPh sb="2" eb="4">
      <t>ケンシュウ</t>
    </rPh>
    <rPh sb="4" eb="6">
      <t>シュウリョウ</t>
    </rPh>
    <rPh sb="6" eb="7">
      <t>マタ</t>
    </rPh>
    <rPh sb="12" eb="14">
      <t>イッキュウ</t>
    </rPh>
    <phoneticPr fontId="2"/>
  </si>
  <si>
    <t>初任者研修修了又はヘルパー二級</t>
    <rPh sb="0" eb="3">
      <t>ショニンシャ</t>
    </rPh>
    <rPh sb="3" eb="5">
      <t>ケンシュウ</t>
    </rPh>
    <rPh sb="5" eb="7">
      <t>シュウリョウ</t>
    </rPh>
    <rPh sb="7" eb="8">
      <t>マタ</t>
    </rPh>
    <rPh sb="13" eb="15">
      <t>ニキュウ</t>
    </rPh>
    <phoneticPr fontId="2"/>
  </si>
  <si>
    <t>介護職員</t>
    <rPh sb="0" eb="2">
      <t>カイゴ</t>
    </rPh>
    <rPh sb="2" eb="4">
      <t>ショクイン</t>
    </rPh>
    <phoneticPr fontId="2"/>
  </si>
  <si>
    <t>計</t>
    <rPh sb="0" eb="1">
      <t>ケイ</t>
    </rPh>
    <phoneticPr fontId="2"/>
  </si>
  <si>
    <t>常勤専従者(人)</t>
    <rPh sb="0" eb="2">
      <t>ジョウキン</t>
    </rPh>
    <rPh sb="2" eb="5">
      <t>センジュウシャ</t>
    </rPh>
    <rPh sb="6" eb="7">
      <t>ニン</t>
    </rPh>
    <phoneticPr fontId="2"/>
  </si>
  <si>
    <t>常勤兼務者(人)</t>
    <rPh sb="0" eb="2">
      <t>ジョウキン</t>
    </rPh>
    <rPh sb="2" eb="4">
      <t>ケンム</t>
    </rPh>
    <rPh sb="4" eb="5">
      <t>シャ</t>
    </rPh>
    <rPh sb="6" eb="7">
      <t>ニン</t>
    </rPh>
    <phoneticPr fontId="2"/>
  </si>
  <si>
    <t>非常勤(人)</t>
    <rPh sb="0" eb="3">
      <t>ヒジョウキン</t>
    </rPh>
    <rPh sb="4" eb="5">
      <t>ニン</t>
    </rPh>
    <phoneticPr fontId="2"/>
  </si>
  <si>
    <t>※複数の資格を有する場合は、いずれか一つの区分に計上すること。</t>
    <rPh sb="1" eb="3">
      <t>フクスウ</t>
    </rPh>
    <rPh sb="4" eb="6">
      <t>シカク</t>
    </rPh>
    <rPh sb="7" eb="8">
      <t>ユウ</t>
    </rPh>
    <rPh sb="10" eb="12">
      <t>バアイ</t>
    </rPh>
    <rPh sb="18" eb="19">
      <t>ヒト</t>
    </rPh>
    <rPh sb="21" eb="23">
      <t>クブン</t>
    </rPh>
    <rPh sb="24" eb="26">
      <t>ケイジョウ</t>
    </rPh>
    <phoneticPr fontId="2"/>
  </si>
  <si>
    <t>常勤換算後の人数</t>
    <rPh sb="0" eb="2">
      <t>ジョウキン</t>
    </rPh>
    <rPh sb="2" eb="4">
      <t>カンサン</t>
    </rPh>
    <rPh sb="4" eb="5">
      <t>ゴ</t>
    </rPh>
    <rPh sb="6" eb="8">
      <t>ニンズウ</t>
    </rPh>
    <phoneticPr fontId="2"/>
  </si>
  <si>
    <r>
      <t>〇訪問入浴介護事業所の職員の状況等（令和　　</t>
    </r>
    <r>
      <rPr>
        <sz val="11"/>
        <rFont val="ＭＳ Ｐゴシック"/>
        <family val="3"/>
        <charset val="128"/>
      </rPr>
      <t>年　　月現在）</t>
    </r>
    <rPh sb="1" eb="3">
      <t>ホウモン</t>
    </rPh>
    <rPh sb="3" eb="5">
      <t>ニュウヨク</t>
    </rPh>
    <rPh sb="5" eb="7">
      <t>カイゴ</t>
    </rPh>
    <rPh sb="7" eb="10">
      <t>ジギョウショ</t>
    </rPh>
    <rPh sb="11" eb="13">
      <t>ショクイン</t>
    </rPh>
    <rPh sb="14" eb="16">
      <t>ジョウキョウ</t>
    </rPh>
    <rPh sb="16" eb="17">
      <t>トウ</t>
    </rPh>
    <rPh sb="18" eb="20">
      <t>レイワ</t>
    </rPh>
    <rPh sb="22" eb="23">
      <t>ネン</t>
    </rPh>
    <rPh sb="25" eb="28">
      <t>ガツゲンザイ</t>
    </rPh>
    <phoneticPr fontId="2"/>
  </si>
  <si>
    <t>令和　年　月</t>
    <rPh sb="0" eb="2">
      <t>レイワ</t>
    </rPh>
    <rPh sb="3" eb="4">
      <t>ネン</t>
    </rPh>
    <rPh sb="5" eb="6">
      <t>ガツ</t>
    </rPh>
    <phoneticPr fontId="2"/>
  </si>
  <si>
    <t>前年同月</t>
    <rPh sb="0" eb="2">
      <t>ゼンネン</t>
    </rPh>
    <rPh sb="2" eb="4">
      <t>ドウゲツ</t>
    </rPh>
    <phoneticPr fontId="2"/>
  </si>
  <si>
    <t>○利用者の状況</t>
    <phoneticPr fontId="2"/>
  </si>
  <si>
    <t>要支援1</t>
    <rPh sb="0" eb="1">
      <t>ヨウ</t>
    </rPh>
    <rPh sb="1" eb="3">
      <t>シエン</t>
    </rPh>
    <phoneticPr fontId="2"/>
  </si>
  <si>
    <t>要支援2</t>
    <rPh sb="0" eb="1">
      <t>ヨウ</t>
    </rPh>
    <rPh sb="1" eb="3">
      <t>シエン</t>
    </rPh>
    <phoneticPr fontId="2"/>
  </si>
  <si>
    <t>要介護1</t>
    <rPh sb="0" eb="1">
      <t>ヨウ</t>
    </rPh>
    <rPh sb="1" eb="3">
      <t>カイゴ</t>
    </rPh>
    <phoneticPr fontId="2"/>
  </si>
  <si>
    <t>要介護2</t>
    <rPh sb="0" eb="1">
      <t>ヨウ</t>
    </rPh>
    <rPh sb="1" eb="3">
      <t>カイゴ</t>
    </rPh>
    <phoneticPr fontId="2"/>
  </si>
  <si>
    <t>要介護3</t>
    <rPh sb="0" eb="1">
      <t>ヨウ</t>
    </rPh>
    <rPh sb="1" eb="3">
      <t>カイゴ</t>
    </rPh>
    <phoneticPr fontId="2"/>
  </si>
  <si>
    <t>要介護4</t>
    <rPh sb="0" eb="1">
      <t>ヨウ</t>
    </rPh>
    <rPh sb="1" eb="3">
      <t>カイゴ</t>
    </rPh>
    <phoneticPr fontId="2"/>
  </si>
  <si>
    <t>当月の営業日数
(B)</t>
    <rPh sb="0" eb="2">
      <t>トウゲツ</t>
    </rPh>
    <rPh sb="3" eb="5">
      <t>エイギョウ</t>
    </rPh>
    <rPh sb="5" eb="7">
      <t>ニッスウ</t>
    </rPh>
    <phoneticPr fontId="2"/>
  </si>
  <si>
    <t>一日当たり利用者数(A/B)</t>
    <rPh sb="0" eb="2">
      <t>イチニチ</t>
    </rPh>
    <rPh sb="2" eb="3">
      <t>ア</t>
    </rPh>
    <rPh sb="5" eb="7">
      <t>リヨウ</t>
    </rPh>
    <rPh sb="7" eb="8">
      <t>シャ</t>
    </rPh>
    <rPh sb="8" eb="9">
      <t>スウ</t>
    </rPh>
    <phoneticPr fontId="2"/>
  </si>
  <si>
    <t>※同一人物が１ヶ月間に複数回利用した場合は、複数回分計上すること。</t>
  </si>
  <si>
    <t>　　提出年月日</t>
    <rPh sb="2" eb="4">
      <t>テイシュツ</t>
    </rPh>
    <rPh sb="4" eb="7">
      <t>ネンガッピ</t>
    </rPh>
    <phoneticPr fontId="2"/>
  </si>
  <si>
    <t>要介護5</t>
    <rPh sb="0" eb="3">
      <t>ヨウカイゴ</t>
    </rPh>
    <phoneticPr fontId="2"/>
  </si>
  <si>
    <t>認知症専門ケア加算（Ⅰ）</t>
    <rPh sb="0" eb="3">
      <t>ニンチショウ</t>
    </rPh>
    <rPh sb="3" eb="5">
      <t>センモン</t>
    </rPh>
    <rPh sb="7" eb="9">
      <t>カサン</t>
    </rPh>
    <phoneticPr fontId="2"/>
  </si>
  <si>
    <t>初回加算</t>
    <rPh sb="0" eb="2">
      <t>ショカイ</t>
    </rPh>
    <rPh sb="2" eb="4">
      <t>カサン</t>
    </rPh>
    <phoneticPr fontId="2"/>
  </si>
  <si>
    <t>サービス提供記録等</t>
    <rPh sb="4" eb="6">
      <t>テイキョウ</t>
    </rPh>
    <rPh sb="6" eb="8">
      <t>キロク</t>
    </rPh>
    <rPh sb="8" eb="9">
      <t>トウ</t>
    </rPh>
    <phoneticPr fontId="2"/>
  </si>
  <si>
    <t>【指定居宅サービス事業者運営指導提出資料】</t>
    <rPh sb="12" eb="14">
      <t>ウンエイ</t>
    </rPh>
    <phoneticPr fontId="2"/>
  </si>
  <si>
    <t>訪問入浴介護</t>
    <rPh sb="2" eb="4">
      <t>ニュウヨク</t>
    </rPh>
    <phoneticPr fontId="2"/>
  </si>
  <si>
    <t>特別な浴槽水等費用</t>
    <rPh sb="0" eb="2">
      <t>トクベツ</t>
    </rPh>
    <rPh sb="3" eb="5">
      <t>ヨクソウ</t>
    </rPh>
    <rPh sb="5" eb="6">
      <t>ミズ</t>
    </rPh>
    <rPh sb="6" eb="7">
      <t>ナド</t>
    </rPh>
    <rPh sb="7" eb="9">
      <t>ヒヨウ</t>
    </rPh>
    <phoneticPr fontId="2"/>
  </si>
  <si>
    <t>通常の事業
実施地域以
外の交通費</t>
    <rPh sb="0" eb="2">
      <t>ツウジョウ</t>
    </rPh>
    <rPh sb="3" eb="5">
      <t>ジギョウ</t>
    </rPh>
    <phoneticPr fontId="2"/>
  </si>
  <si>
    <t>(二)資質の向上の支援に関する計画の策定、研修の実施又は研修の機会を確保し、全ての介護職員に周知</t>
  </si>
  <si>
    <t>５　サービス提供体制強化加算（Ⅰ）及び（Ⅱ）を算定していない</t>
    <rPh sb="17" eb="18">
      <t>オヨ</t>
    </rPh>
    <phoneticPr fontId="2"/>
  </si>
  <si>
    <t>(二)介護従事者の総数のうち勤続年数７年以上の者の占める割合が100分の30以上</t>
    <phoneticPr fontId="2"/>
  </si>
  <si>
    <t>(一)介護職員総数のうち介護福祉士の占める割合が100分の30以上又は介護福祉士、実務者研修修了者及び介護職員基礎研修修了者の占める割合が100分の50以上</t>
    <rPh sb="1" eb="2">
      <t>1</t>
    </rPh>
    <rPh sb="27" eb="28">
      <t>ブン</t>
    </rPh>
    <rPh sb="72" eb="73">
      <t>ブン</t>
    </rPh>
    <phoneticPr fontId="2"/>
  </si>
  <si>
    <t>４　次の(一）又は（二）に該当</t>
    <rPh sb="7" eb="8">
      <t>マタ</t>
    </rPh>
    <phoneticPr fontId="2"/>
  </si>
  <si>
    <t>１　研修の計画策定、実施（又は実施予定）</t>
    <rPh sb="2" eb="4">
      <t>ケンシュウ</t>
    </rPh>
    <rPh sb="5" eb="7">
      <t>ケイカク</t>
    </rPh>
    <rPh sb="7" eb="9">
      <t>サクテイ</t>
    </rPh>
    <rPh sb="10" eb="12">
      <t>ジッシ</t>
    </rPh>
    <phoneticPr fontId="2"/>
  </si>
  <si>
    <t>サービス提供体制強化加算（Ⅲ）</t>
    <rPh sb="4" eb="6">
      <t>テイキョウ</t>
    </rPh>
    <rPh sb="6" eb="8">
      <t>タイセイ</t>
    </rPh>
    <rPh sb="8" eb="10">
      <t>キョウカ</t>
    </rPh>
    <rPh sb="10" eb="12">
      <t>カサン</t>
    </rPh>
    <phoneticPr fontId="2"/>
  </si>
  <si>
    <t>５　サービス提供体制強化加算（Ⅰ）及び（Ⅲ）を算定していない</t>
    <rPh sb="17" eb="18">
      <t>オヨ</t>
    </rPh>
    <phoneticPr fontId="2"/>
  </si>
  <si>
    <t>４　介護職員総数のうち介護福祉士の占める割合が100分の40以上又は介護福祉士、実務者研修修了者及び介護職員基礎研修修了者の占める割合が100分の60以上</t>
    <phoneticPr fontId="2"/>
  </si>
  <si>
    <t>サービス提供体制強化加算（Ⅱ）</t>
    <rPh sb="4" eb="6">
      <t>テイキョウ</t>
    </rPh>
    <rPh sb="6" eb="8">
      <t>タイセイ</t>
    </rPh>
    <rPh sb="8" eb="10">
      <t>キョウカ</t>
    </rPh>
    <rPh sb="10" eb="12">
      <t>カサン</t>
    </rPh>
    <phoneticPr fontId="2"/>
  </si>
  <si>
    <t>５　サービス提供体制強化加算（Ⅱ）及び（Ⅲ）を算定していない</t>
    <rPh sb="6" eb="14">
      <t>テイキョウタイセイキョウカカサン</t>
    </rPh>
    <rPh sb="17" eb="18">
      <t>オヨ</t>
    </rPh>
    <rPh sb="23" eb="25">
      <t>サンテイ</t>
    </rPh>
    <phoneticPr fontId="2"/>
  </si>
  <si>
    <t>(二)介護職員総数のうち勤続年数十年以上の介護福祉士の占める割合が100分の25以上</t>
    <phoneticPr fontId="2"/>
  </si>
  <si>
    <t>(一）介護職員総数のうち介護福祉士の占める割合が100分の60以上</t>
    <rPh sb="1" eb="2">
      <t>1</t>
    </rPh>
    <rPh sb="27" eb="28">
      <t>ブン</t>
    </rPh>
    <phoneticPr fontId="2"/>
  </si>
  <si>
    <t>４　次の(一）又は（二）に該当</t>
    <rPh sb="2" eb="3">
      <t>ツギ</t>
    </rPh>
    <rPh sb="5" eb="6">
      <t>1</t>
    </rPh>
    <rPh sb="7" eb="8">
      <t>マタ</t>
    </rPh>
    <rPh sb="10" eb="11">
      <t>2</t>
    </rPh>
    <rPh sb="13" eb="15">
      <t>ガイトウ</t>
    </rPh>
    <phoneticPr fontId="2"/>
  </si>
  <si>
    <t>１　研修の計画策定、実施（又は実施予定）</t>
    <rPh sb="2" eb="4">
      <t>ケンシュウ</t>
    </rPh>
    <rPh sb="5" eb="7">
      <t>ケイカク</t>
    </rPh>
    <rPh sb="7" eb="9">
      <t>サクテイ</t>
    </rPh>
    <rPh sb="10" eb="12">
      <t>ジッシ</t>
    </rPh>
    <rPh sb="13" eb="14">
      <t>マタ</t>
    </rPh>
    <rPh sb="15" eb="17">
      <t>ジッシ</t>
    </rPh>
    <rPh sb="17" eb="19">
      <t>ヨテイ</t>
    </rPh>
    <phoneticPr fontId="2"/>
  </si>
  <si>
    <t>サービス提供体制強化加算（Ⅰ）</t>
    <rPh sb="4" eb="6">
      <t>テイキョウ</t>
    </rPh>
    <rPh sb="6" eb="8">
      <t>タイセイ</t>
    </rPh>
    <rPh sb="8" eb="10">
      <t>キョウカ</t>
    </rPh>
    <rPh sb="10" eb="12">
      <t>カサン</t>
    </rPh>
    <phoneticPr fontId="2"/>
  </si>
  <si>
    <t>実施</t>
    <rPh sb="0" eb="2">
      <t>ジッシ</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</si>
  <si>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</si>
  <si>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</si>
  <si>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</si>
  <si>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認知症専門ケア加算（Ⅱ）</t>
    <rPh sb="0" eb="3">
      <t>ニンチショウ</t>
    </rPh>
    <rPh sb="3" eb="5">
      <t>センモン</t>
    </rPh>
    <rPh sb="7" eb="9">
      <t>カサン</t>
    </rPh>
    <phoneticPr fontId="2"/>
  </si>
  <si>
    <t>新規利用者の居宅を訪問し、サービスの利用に関する調整を行った上で、初回のサービス提供を行う</t>
    <rPh sb="0" eb="2">
      <t>シンキ</t>
    </rPh>
    <rPh sb="2" eb="5">
      <t>リヨウシャ</t>
    </rPh>
    <rPh sb="6" eb="8">
      <t>キョタク</t>
    </rPh>
    <rPh sb="9" eb="11">
      <t>ホウモン</t>
    </rPh>
    <rPh sb="18" eb="20">
      <t>リヨウ</t>
    </rPh>
    <rPh sb="21" eb="22">
      <t>カン</t>
    </rPh>
    <rPh sb="24" eb="26">
      <t>チョウセイ</t>
    </rPh>
    <rPh sb="27" eb="28">
      <t>オコナ</t>
    </rPh>
    <rPh sb="30" eb="31">
      <t>ウエ</t>
    </rPh>
    <rPh sb="33" eb="35">
      <t>ショカイ</t>
    </rPh>
    <rPh sb="40" eb="42">
      <t>テイキョウ</t>
    </rPh>
    <rPh sb="43" eb="44">
      <t>オコナ</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</si>
  <si>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</si>
  <si>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厚生労働大臣が定める地域（平成21年厚生労働省告示第83号）に所在し、かつ、１月当たり延べ訪問回数が20回以下の事業所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2" eb="53">
      <t>カイ</t>
    </rPh>
    <rPh sb="53" eb="55">
      <t>イカ</t>
    </rPh>
    <rPh sb="56" eb="59">
      <t>ジギョウショ</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</si>
  <si>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</si>
  <si>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特別地域訪問入浴介護加算</t>
    <rPh sb="0" eb="2">
      <t>トクベツ</t>
    </rPh>
    <rPh sb="2" eb="4">
      <t>チイキ</t>
    </rPh>
    <rPh sb="4" eb="6">
      <t>ホウモン</t>
    </rPh>
    <rPh sb="6" eb="8">
      <t>ニュウヨク</t>
    </rPh>
    <rPh sb="8" eb="10">
      <t>カイゴ</t>
    </rPh>
    <rPh sb="10" eb="12">
      <t>カサン</t>
    </rPh>
    <phoneticPr fontId="2"/>
  </si>
  <si>
    <t>所定単位数の100分の85</t>
    <rPh sb="0" eb="2">
      <t>ショテイ</t>
    </rPh>
    <rPh sb="2" eb="5">
      <t>タンイスウ</t>
    </rPh>
    <rPh sb="9" eb="10">
      <t>フン</t>
    </rPh>
    <phoneticPr fontId="2"/>
  </si>
  <si>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</si>
  <si>
    <t>所定単位数の100分の90</t>
    <phoneticPr fontId="2"/>
  </si>
  <si>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</si>
  <si>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所定単位数の100分の90</t>
  </si>
  <si>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2"/>
  </si>
  <si>
    <t>事業所と同一の敷地内若しくは隣接する敷地内の建物若しくは事業所と同一の建物等に居住する利用者に対する取扱い</t>
    <phoneticPr fontId="2"/>
  </si>
  <si>
    <t>訪問時の利用者の心身の状況等から全身入浴が困難な場合であって、利用者の希望により清拭又は部分浴を実施</t>
    <rPh sb="0" eb="3">
      <t>ホウモンジ</t>
    </rPh>
    <rPh sb="4" eb="7">
      <t>リヨウシャ</t>
    </rPh>
    <rPh sb="8" eb="10">
      <t>シンシン</t>
    </rPh>
    <rPh sb="11" eb="13">
      <t>ジョウキョウ</t>
    </rPh>
    <rPh sb="13" eb="14">
      <t>トウ</t>
    </rPh>
    <rPh sb="16" eb="18">
      <t>ゼンシン</t>
    </rPh>
    <rPh sb="18" eb="20">
      <t>ニュウヨク</t>
    </rPh>
    <rPh sb="21" eb="23">
      <t>コンナン</t>
    </rPh>
    <rPh sb="24" eb="26">
      <t>バアイ</t>
    </rPh>
    <rPh sb="31" eb="34">
      <t>リヨウシャ</t>
    </rPh>
    <rPh sb="35" eb="37">
      <t>キボウ</t>
    </rPh>
    <rPh sb="40" eb="42">
      <t>セイシキ</t>
    </rPh>
    <rPh sb="42" eb="43">
      <t>マタ</t>
    </rPh>
    <rPh sb="44" eb="47">
      <t>ブブンヨク</t>
    </rPh>
    <rPh sb="48" eb="50">
      <t>ジッシ</t>
    </rPh>
    <phoneticPr fontId="2"/>
  </si>
  <si>
    <t>清拭又は、一部分浴の場合</t>
    <rPh sb="0" eb="2">
      <t>セイシキ</t>
    </rPh>
    <rPh sb="2" eb="3">
      <t>マタ</t>
    </rPh>
    <rPh sb="5" eb="6">
      <t>イチ</t>
    </rPh>
    <rPh sb="6" eb="9">
      <t>ブブンヨク</t>
    </rPh>
    <rPh sb="10" eb="12">
      <t>バアイ</t>
    </rPh>
    <phoneticPr fontId="2"/>
  </si>
  <si>
    <t>身体の状況等に支障がない旨、主治の医師の意見の確認</t>
    <rPh sb="0" eb="2">
      <t>シンタイ</t>
    </rPh>
    <rPh sb="3" eb="5">
      <t>ジョウキョウ</t>
    </rPh>
    <rPh sb="5" eb="6">
      <t>トウ</t>
    </rPh>
    <rPh sb="7" eb="9">
      <t>シショウ</t>
    </rPh>
    <rPh sb="12" eb="13">
      <t>ムネ</t>
    </rPh>
    <rPh sb="14" eb="16">
      <t>ヌシハル</t>
    </rPh>
    <rPh sb="17" eb="19">
      <t>イシ</t>
    </rPh>
    <rPh sb="20" eb="22">
      <t>イケン</t>
    </rPh>
    <rPh sb="23" eb="25">
      <t>カクニン</t>
    </rPh>
    <phoneticPr fontId="2"/>
  </si>
  <si>
    <t>３人の介護職員による場合</t>
    <rPh sb="1" eb="2">
      <t>ニン</t>
    </rPh>
    <rPh sb="3" eb="5">
      <t>カイゴ</t>
    </rPh>
    <rPh sb="5" eb="7">
      <t>ショクイン</t>
    </rPh>
    <rPh sb="10" eb="12">
      <t>バアイ</t>
    </rPh>
    <phoneticPr fontId="2"/>
  </si>
  <si>
    <t>（標準様式1）</t>
    <rPh sb="1" eb="3">
      <t>ヒョウジュン</t>
    </rPh>
    <rPh sb="3" eb="5">
      <t>ヨウシキ</t>
    </rPh>
    <phoneticPr fontId="2"/>
  </si>
  <si>
    <t>従業者の勤務の体制及び勤務形態一覧表</t>
    <phoneticPr fontId="30"/>
  </si>
  <si>
    <t>サービス種別</t>
    <rPh sb="4" eb="6">
      <t>シュベツ</t>
    </rPh>
    <phoneticPr fontId="30"/>
  </si>
  <si>
    <t>(</t>
    <phoneticPr fontId="30"/>
  </si>
  <si>
    <t>訪問入浴介護</t>
    <rPh sb="0" eb="2">
      <t>ホウモン</t>
    </rPh>
    <rPh sb="2" eb="4">
      <t>ニュウヨク</t>
    </rPh>
    <rPh sb="4" eb="6">
      <t>カイゴ</t>
    </rPh>
    <phoneticPr fontId="30"/>
  </si>
  <si>
    <t>）</t>
    <phoneticPr fontId="30"/>
  </si>
  <si>
    <t>令和</t>
    <rPh sb="0" eb="2">
      <t>レイワ</t>
    </rPh>
    <phoneticPr fontId="30"/>
  </si>
  <si>
    <t>)</t>
    <phoneticPr fontId="30"/>
  </si>
  <si>
    <t>年</t>
    <rPh sb="0" eb="1">
      <t>ネン</t>
    </rPh>
    <phoneticPr fontId="30"/>
  </si>
  <si>
    <t>月</t>
    <rPh sb="0" eb="1">
      <t>ゲツ</t>
    </rPh>
    <phoneticPr fontId="30"/>
  </si>
  <si>
    <t>事業所名</t>
    <rPh sb="0" eb="3">
      <t>ジギョウショ</t>
    </rPh>
    <rPh sb="3" eb="4">
      <t>メイ</t>
    </rPh>
    <phoneticPr fontId="30"/>
  </si>
  <si>
    <t>○○○○</t>
    <phoneticPr fontId="30"/>
  </si>
  <si>
    <t>(1)</t>
    <phoneticPr fontId="30"/>
  </si>
  <si>
    <t>４週</t>
  </si>
  <si>
    <t>(2)</t>
    <phoneticPr fontId="3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</si>
  <si>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</si>
  <si>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0"/>
  </si>
  <si>
    <t>時間/週</t>
    <rPh sb="0" eb="2">
      <t>ジカン</t>
    </rPh>
    <rPh sb="3" eb="4">
      <t>シュウ</t>
    </rPh>
    <phoneticPr fontId="30"/>
  </si>
  <si>
    <t>時間/月</t>
    <rPh sb="0" eb="2">
      <t>ジカン</t>
    </rPh>
    <rPh sb="3" eb="4">
      <t>ツキ</t>
    </rPh>
    <phoneticPr fontId="30"/>
  </si>
  <si>
    <t>当月の日数</t>
    <rPh sb="0" eb="2">
      <t>トウゲツ</t>
    </rPh>
    <rPh sb="3" eb="5">
      <t>ニッスウ</t>
    </rPh>
    <phoneticPr fontId="30"/>
  </si>
  <si>
    <t>日</t>
    <rPh sb="0" eb="1">
      <t>ニチ</t>
    </rPh>
    <phoneticPr fontId="30"/>
  </si>
  <si>
    <t>No</t>
    <phoneticPr fontId="30"/>
  </si>
  <si>
    <t>(4) 
職種</t>
    <phoneticPr fontId="2"/>
  </si>
  <si>
    <t>(5)
勤務
形態</t>
    <phoneticPr fontId="2"/>
  </si>
  <si>
    <t>(6)
資格</t>
    <rPh sb="4" eb="6">
      <t>シカク</t>
    </rPh>
    <phoneticPr fontId="30"/>
  </si>
  <si>
    <t>(7) 氏　名</t>
    <phoneticPr fontId="2"/>
  </si>
  <si>
    <t>(8)</t>
    <phoneticPr fontId="30"/>
  </si>
  <si>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</si>
  <si>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</si>
  <si>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30"/>
  </si>
  <si>
    <t>2週目</t>
    <rPh sb="1" eb="2">
      <t>シュウ</t>
    </rPh>
    <rPh sb="2" eb="3">
      <t>メ</t>
    </rPh>
    <phoneticPr fontId="30"/>
  </si>
  <si>
    <t>3週目</t>
    <rPh sb="1" eb="2">
      <t>シュウ</t>
    </rPh>
    <rPh sb="2" eb="3">
      <t>メ</t>
    </rPh>
    <phoneticPr fontId="30"/>
  </si>
  <si>
    <t>4週目</t>
    <rPh sb="1" eb="2">
      <t>シュウ</t>
    </rPh>
    <rPh sb="2" eb="3">
      <t>メ</t>
    </rPh>
    <phoneticPr fontId="30"/>
  </si>
  <si>
    <t>5週目</t>
    <rPh sb="1" eb="2">
      <t>シュウ</t>
    </rPh>
    <rPh sb="2" eb="3">
      <t>メ</t>
    </rPh>
    <phoneticPr fontId="30"/>
  </si>
  <si>
    <t>管理者</t>
    <rPh sb="0" eb="3">
      <t>カンリシャ</t>
    </rPh>
    <phoneticPr fontId="30"/>
  </si>
  <si>
    <t>A</t>
  </si>
  <si>
    <t>ー</t>
  </si>
  <si>
    <t>厚労　太郎</t>
    <rPh sb="0" eb="2">
      <t>コウロウ</t>
    </rPh>
    <rPh sb="3" eb="5">
      <t>タロウ</t>
    </rPh>
    <phoneticPr fontId="30"/>
  </si>
  <si>
    <t>看護職員</t>
    <rPh sb="0" eb="2">
      <t>カンゴ</t>
    </rPh>
    <rPh sb="2" eb="4">
      <t>ショクイン</t>
    </rPh>
    <phoneticPr fontId="30"/>
  </si>
  <si>
    <t>看護師</t>
    <rPh sb="0" eb="3">
      <t>カンゴシ</t>
    </rPh>
    <phoneticPr fontId="30"/>
  </si>
  <si>
    <t>○○　A郞</t>
    <rPh sb="4" eb="5">
      <t>ロウ</t>
    </rPh>
    <phoneticPr fontId="30"/>
  </si>
  <si>
    <t>介護職員</t>
    <rPh sb="0" eb="2">
      <t>カイゴ</t>
    </rPh>
    <rPh sb="2" eb="4">
      <t>ショクイン</t>
    </rPh>
    <phoneticPr fontId="30"/>
  </si>
  <si>
    <t>介護福祉士</t>
    <rPh sb="0" eb="2">
      <t>カイゴ</t>
    </rPh>
    <rPh sb="2" eb="5">
      <t>フクシシ</t>
    </rPh>
    <phoneticPr fontId="30"/>
  </si>
  <si>
    <t>○○　B子</t>
    <rPh sb="4" eb="5">
      <t>コ</t>
    </rPh>
    <phoneticPr fontId="30"/>
  </si>
  <si>
    <t>○○　C子</t>
    <rPh sb="4" eb="5">
      <t>コ</t>
    </rPh>
    <phoneticPr fontId="30"/>
  </si>
  <si>
    <t>１．サービス種別</t>
    <rPh sb="6" eb="8">
      <t>シュベツ</t>
    </rPh>
    <phoneticPr fontId="30"/>
  </si>
  <si>
    <t>サービス種別名</t>
    <rPh sb="4" eb="6">
      <t>シュベツ</t>
    </rPh>
    <rPh sb="6" eb="7">
      <t>メイ</t>
    </rPh>
    <phoneticPr fontId="30"/>
  </si>
  <si>
    <t>介護予防訪問入浴介護</t>
    <rPh sb="0" eb="2">
      <t>カイゴ</t>
    </rPh>
    <rPh sb="2" eb="4">
      <t>ヨボウ</t>
    </rPh>
    <rPh sb="4" eb="6">
      <t>ホウモン</t>
    </rPh>
    <rPh sb="6" eb="8">
      <t>ニュウヨク</t>
    </rPh>
    <rPh sb="8" eb="10">
      <t>カイゴ</t>
    </rPh>
    <phoneticPr fontId="30"/>
  </si>
  <si>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30"/>
  </si>
  <si>
    <t>２．職種名・資格名称</t>
    <rPh sb="2" eb="4">
      <t>ショクシュ</t>
    </rPh>
    <rPh sb="4" eb="5">
      <t>メイ</t>
    </rPh>
    <rPh sb="6" eb="8">
      <t>シカク</t>
    </rPh>
    <rPh sb="8" eb="10">
      <t>メイショウ</t>
    </rPh>
    <phoneticPr fontId="30"/>
  </si>
  <si>
    <t>職種名</t>
    <rPh sb="0" eb="2">
      <t>ショクシュ</t>
    </rPh>
    <rPh sb="2" eb="3">
      <t>メイ</t>
    </rPh>
    <phoneticPr fontId="30"/>
  </si>
  <si>
    <t>ー</t>
    <phoneticPr fontId="30"/>
  </si>
  <si>
    <t>資格</t>
    <rPh sb="0" eb="2">
      <t>シカク</t>
    </rPh>
    <phoneticPr fontId="30"/>
  </si>
  <si>
    <t>准看護師</t>
    <rPh sb="0" eb="4">
      <t>ジュンカンゴシ</t>
    </rPh>
    <phoneticPr fontId="30"/>
  </si>
  <si>
    <t>【自治体の皆様へ】</t>
    <rPh sb="1" eb="4">
      <t>ジチタイ</t>
    </rPh>
    <rPh sb="5" eb="7">
      <t>ミナサマ</t>
    </rPh>
    <phoneticPr fontId="30"/>
  </si>
  <si>
    <t>※ INDIRECT関数使用のため、以下のとおりセルに「名前の定義」をしています。</t>
    <rPh sb="10" eb="12">
      <t>カンスウ</t>
    </rPh>
    <rPh sb="12" eb="14">
      <t>シヨウ</t>
    </rPh>
    <rPh sb="18" eb="20">
      <t>イカ</t>
    </rPh>
    <rPh sb="28" eb="30">
      <t>ナマエ</t>
    </rPh>
    <rPh sb="31" eb="33">
      <t>テイギ</t>
    </rPh>
    <phoneticPr fontId="30"/>
  </si>
  <si>
    <t>　12行目・・・「職種」</t>
    <rPh sb="3" eb="5">
      <t>ギョウメ</t>
    </rPh>
    <rPh sb="9" eb="11">
      <t>ショクシュ</t>
    </rPh>
    <phoneticPr fontId="30"/>
  </si>
  <si>
    <t>　C列・・・「管理者」</t>
    <rPh sb="2" eb="3">
      <t>レツ</t>
    </rPh>
    <rPh sb="7" eb="10">
      <t>カンリシャ</t>
    </rPh>
    <phoneticPr fontId="30"/>
  </si>
  <si>
    <t>　D列・・・「看護職員」</t>
    <rPh sb="2" eb="3">
      <t>レツ</t>
    </rPh>
    <rPh sb="7" eb="9">
      <t>カンゴ</t>
    </rPh>
    <rPh sb="9" eb="11">
      <t>ショクイン</t>
    </rPh>
    <phoneticPr fontId="30"/>
  </si>
  <si>
    <t>　E列・・・「介護職員」</t>
    <rPh sb="2" eb="3">
      <t>レツ</t>
    </rPh>
    <rPh sb="7" eb="9">
      <t>カイゴ</t>
    </rPh>
    <rPh sb="9" eb="11">
      <t>ショクイン</t>
    </rPh>
    <phoneticPr fontId="3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</si>
  <si>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0"/>
  </si>
  <si>
    <t>　行が足りない場合は、適宜追加してください。</t>
    <rPh sb="1" eb="2">
      <t>ギョウ</t>
    </rPh>
    <rPh sb="3" eb="4">
      <t>タ</t>
    </rPh>
    <rPh sb="7" eb="9">
      <t>バアイ</t>
    </rPh>
    <rPh sb="11" eb="13">
      <t>テキギ</t>
    </rPh>
    <rPh sb="13" eb="15">
      <t>ツイカ</t>
    </rPh>
    <phoneticPr fontId="30"/>
  </si>
  <si>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</si>
  <si>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0"/>
  </si>
  <si>
    <t>　・「数式」タブ　⇒　「名前の定義」を選択</t>
    <rPh sb="3" eb="5">
      <t>スウシキ</t>
    </rPh>
    <rPh sb="12" eb="14">
      <t>ナマエ</t>
    </rPh>
    <rPh sb="15" eb="17">
      <t>テイギ</t>
    </rPh>
    <rPh sb="19" eb="21">
      <t>センタク</t>
    </rPh>
    <phoneticPr fontId="30"/>
  </si>
  <si>
    <t>　・「名前」に職種名を入力</t>
    <rPh sb="3" eb="5">
      <t>ナマエ</t>
    </rPh>
    <rPh sb="7" eb="9">
      <t>ショクシュ</t>
    </rPh>
    <rPh sb="9" eb="10">
      <t>メイ</t>
    </rPh>
    <rPh sb="11" eb="13">
      <t>ニュウリョク</t>
    </rPh>
    <phoneticPr fontId="3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</si>
  <si>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</si>
  <si>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0"/>
  </si>
  <si>
    <t>≪提出不要≫</t>
    <rPh sb="1" eb="3">
      <t>テイシュツ</t>
    </rPh>
    <rPh sb="3" eb="5">
      <t>フヨウ</t>
    </rPh>
    <phoneticPr fontId="30"/>
  </si>
  <si>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</si>
  <si>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・・・直接入力する必要がある箇所です。</t>
    <rPh sb="3" eb="5">
      <t>チョクセツ</t>
    </rPh>
    <rPh sb="5" eb="7">
      <t>ニュウリョク</t>
    </rPh>
    <rPh sb="9" eb="11">
      <t>ヒツヨウ</t>
    </rPh>
    <rPh sb="14" eb="16">
      <t>カショ</t>
    </rPh>
    <phoneticPr fontId="30"/>
  </si>
  <si>
    <t>下記の記入方法に従って、入力してください。</t>
    <rPh sb="0" eb="2">
      <t>カキ</t>
    </rPh>
    <rPh sb="3" eb="5">
      <t>キニュウ</t>
    </rPh>
    <rPh sb="5" eb="7">
      <t>ホウホウ</t>
    </rPh>
    <rPh sb="8" eb="9">
      <t>シタガ</t>
    </rPh>
    <rPh sb="12" eb="14">
      <t>ニュウリョク</t>
    </rPh>
    <phoneticPr fontId="30"/>
  </si>
  <si>
    <t>・・・プルダウンから選択して入力する必要がある箇所です。</t>
    <rPh sb="10" eb="12">
      <t>センタク</t>
    </rPh>
    <rPh sb="14" eb="16">
      <t>ニュウリョク</t>
    </rPh>
    <rPh sb="18" eb="20">
      <t>ヒツヨウ</t>
    </rPh>
    <rPh sb="23" eb="25">
      <t>カショ</t>
    </rPh>
    <phoneticPr fontId="3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</si>
  <si>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</si>
  <si>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0"/>
  </si>
  <si>
    <t>　(1) 「４週」・「暦月」のいずれかを選択してください。</t>
    <rPh sb="7" eb="8">
      <t>シュウ</t>
    </rPh>
    <rPh sb="11" eb="12">
      <t>レキ</t>
    </rPh>
    <rPh sb="12" eb="13">
      <t>ツキ</t>
    </rPh>
    <rPh sb="20" eb="22">
      <t>センタク</t>
    </rPh>
    <phoneticPr fontId="3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</si>
  <si>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</si>
  <si>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0"/>
  </si>
  <si>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0"/>
  </si>
  <si>
    <t xml:space="preserve"> 　　 記入の順序は、職種ごとにまとめてください。</t>
    <rPh sb="4" eb="6">
      <t>キニュウ</t>
    </rPh>
    <rPh sb="7" eb="9">
      <t>ジュンジョ</t>
    </rPh>
    <rPh sb="11" eb="13">
      <t>ショクシュ</t>
    </rPh>
    <phoneticPr fontId="30"/>
  </si>
  <si>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</si>
  <si>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0"/>
  </si>
  <si>
    <t>記号</t>
    <rPh sb="0" eb="2">
      <t>キゴウ</t>
    </rPh>
    <phoneticPr fontId="30"/>
  </si>
  <si>
    <t>区分</t>
    <rPh sb="0" eb="2">
      <t>クブン</t>
    </rPh>
    <phoneticPr fontId="30"/>
  </si>
  <si>
    <t>A</t>
    <phoneticPr fontId="30"/>
  </si>
  <si>
    <t>常勤で専従</t>
    <rPh sb="0" eb="2">
      <t>ジョウキン</t>
    </rPh>
    <rPh sb="3" eb="5">
      <t>センジュウ</t>
    </rPh>
    <phoneticPr fontId="30"/>
  </si>
  <si>
    <t>B</t>
    <phoneticPr fontId="30"/>
  </si>
  <si>
    <t>常勤で兼務</t>
    <rPh sb="0" eb="2">
      <t>ジョウキン</t>
    </rPh>
    <rPh sb="3" eb="5">
      <t>ケンム</t>
    </rPh>
    <phoneticPr fontId="30"/>
  </si>
  <si>
    <t>C</t>
    <phoneticPr fontId="30"/>
  </si>
  <si>
    <t>非常勤で専従</t>
    <rPh sb="0" eb="3">
      <t>ヒジョウキン</t>
    </rPh>
    <rPh sb="4" eb="6">
      <t>センジュウ</t>
    </rPh>
    <phoneticPr fontId="30"/>
  </si>
  <si>
    <t>D</t>
    <phoneticPr fontId="30"/>
  </si>
  <si>
    <t>非常勤で兼務</t>
    <rPh sb="0" eb="3">
      <t>ヒジョウキン</t>
    </rPh>
    <rPh sb="4" eb="6">
      <t>ケンム</t>
    </rPh>
    <phoneticPr fontId="30"/>
  </si>
  <si>
    <t>（注）常勤・非常勤の区分について</t>
    <rPh sb="1" eb="2">
      <t>チュウ</t>
    </rPh>
    <rPh sb="3" eb="5">
      <t>ジョウキン</t>
    </rPh>
    <rPh sb="6" eb="9">
      <t>ヒジョウキン</t>
    </rPh>
    <rPh sb="10" eb="12">
      <t>クブン</t>
    </rPh>
    <phoneticPr fontId="3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</si>
  <si>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</si>
  <si>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</si>
  <si>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</si>
  <si>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</si>
  <si>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0"/>
  </si>
  <si>
    <t>　(7) 従業者の氏名を記入してください。</t>
    <rPh sb="5" eb="8">
      <t>ジュウギョウシャ</t>
    </rPh>
    <rPh sb="9" eb="11">
      <t>シメイ</t>
    </rPh>
    <rPh sb="12" eb="14">
      <t>キニュウ</t>
    </rPh>
    <phoneticPr fontId="30"/>
  </si>
  <si>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0"/>
  </si>
  <si>
    <t>　　  ※ 指定基準の確認に際しては、４週分の入力で差し支えありません。</t>
    <phoneticPr fontId="30"/>
  </si>
  <si>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</si>
  <si>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0"/>
  </si>
  <si>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</si>
  <si>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</si>
  <si>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0"/>
  </si>
  <si>
    <t>　　　 その他、特記事項欄としてもご活用ください。</t>
    <rPh sb="6" eb="7">
      <t>タ</t>
    </rPh>
    <rPh sb="8" eb="10">
      <t>トッキ</t>
    </rPh>
    <rPh sb="10" eb="12">
      <t>ジコウ</t>
    </rPh>
    <rPh sb="12" eb="13">
      <t>ラン</t>
    </rPh>
    <rPh sb="18" eb="20">
      <t>カツヨウ</t>
    </rPh>
    <phoneticPr fontId="2"/>
  </si>
  <si>
    <t>106通所介護費自己点検シート（処遇改善加算）</t>
    <rPh sb="3" eb="5">
      <t>ツウショ</t>
    </rPh>
    <rPh sb="5" eb="7">
      <t>カイゴ</t>
    </rPh>
    <rPh sb="7" eb="8">
      <t>ヒ</t>
    </rPh>
    <rPh sb="8" eb="10">
      <t>ジコ</t>
    </rPh>
    <rPh sb="10" eb="12">
      <t>テンケン</t>
    </rPh>
    <rPh sb="16" eb="18">
      <t>ショグウ</t>
    </rPh>
    <rPh sb="18" eb="20">
      <t>カイゼン</t>
    </rPh>
    <rPh sb="20" eb="22">
      <t>カサン</t>
    </rPh>
    <phoneticPr fontId="2"/>
  </si>
  <si>
    <t>確認事項</t>
    <rPh sb="0" eb="2">
      <t>カクニン</t>
    </rPh>
    <phoneticPr fontId="47"/>
  </si>
  <si>
    <t>点検結果</t>
    <rPh sb="0" eb="2">
      <t>テンケン</t>
    </rPh>
    <rPh sb="2" eb="4">
      <t>ケッカ</t>
    </rPh>
    <phoneticPr fontId="47"/>
  </si>
  <si>
    <t>確認書類等</t>
    <rPh sb="0" eb="2">
      <t>カクニン</t>
    </rPh>
    <rPh sb="2" eb="4">
      <t>ショルイ</t>
    </rPh>
    <rPh sb="4" eb="5">
      <t>トウ</t>
    </rPh>
    <phoneticPr fontId="47"/>
  </si>
  <si>
    <t>※該当している場合は■としてください</t>
    <rPh sb="1" eb="3">
      <t>ガイトウ</t>
    </rPh>
    <rPh sb="7" eb="9">
      <t>バアイ</t>
    </rPh>
    <phoneticPr fontId="47"/>
  </si>
  <si>
    <t>介護職員等処遇改善加算（Ⅰ）</t>
    <rPh sb="4" eb="5">
      <t>ナド</t>
    </rPh>
    <phoneticPr fontId="47"/>
  </si>
  <si>
    <t>１　賃金改善に関する計画の策定、計画に基づく措置</t>
  </si>
  <si>
    <t>□</t>
    <phoneticPr fontId="47"/>
  </si>
  <si>
    <t>・改善計画書(市に提出した届出書の控え等)　</t>
    <phoneticPr fontId="4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</si>
  <si>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47"/>
  </si>
  <si>
    <t>３　介護職員等処遇改善加算（Ⅳ）を算定した場合に見込まれる加算額の１/２以上を基本給等に充てている（令和６年度中は適用を猶予）</t>
    <phoneticPr fontId="47"/>
  </si>
  <si>
    <t>該当</t>
    <rPh sb="0" eb="2">
      <t>ガイトウ</t>
    </rPh>
    <phoneticPr fontId="47"/>
  </si>
  <si>
    <t>・実績報告書
・支払い実績明細書（職員ごとの支払い状況がわかる資料）(市に提出した届出書の控え等)　</t>
    <phoneticPr fontId="4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</si>
  <si>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47"/>
  </si>
  <si>
    <t>５　賃金改善の実施</t>
    <phoneticPr fontId="47"/>
  </si>
  <si>
    <t>６　処遇改善に関する実績の報告</t>
    <phoneticPr fontId="47"/>
  </si>
  <si>
    <t>７　前12月間に法令違反し、罰金以上の刑</t>
    <rPh sb="14" eb="16">
      <t>バッキン</t>
    </rPh>
    <phoneticPr fontId="47"/>
  </si>
  <si>
    <t>なし</t>
  </si>
  <si>
    <t>８　労働保険料の納付</t>
    <phoneticPr fontId="47"/>
  </si>
  <si>
    <t>適正に納付</t>
  </si>
  <si>
    <t>９　(一)(二)(三)いずれにも適合</t>
    <rPh sb="9" eb="10">
      <t>３</t>
    </rPh>
    <phoneticPr fontId="4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</si>
  <si>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7"/>
  </si>
  <si>
    <t>・就業規則
・給与規定等</t>
    <rPh sb="1" eb="3">
      <t>シュウギョウ</t>
    </rPh>
    <rPh sb="3" eb="5">
      <t>キソク</t>
    </rPh>
    <rPh sb="7" eb="9">
      <t>キュウヨ</t>
    </rPh>
    <rPh sb="9" eb="11">
      <t>キテイ</t>
    </rPh>
    <rPh sb="11" eb="12">
      <t>トウ</t>
    </rPh>
    <phoneticPr fontId="47"/>
  </si>
  <si>
    <t>(二)介護職員の資質の向上の支援に関する計画の策定、研修の実施又は研修の機会を確保し、全ての介護職員に周知</t>
    <rPh sb="3" eb="5">
      <t>カイゴ</t>
    </rPh>
    <rPh sb="5" eb="7">
      <t>ショクイン</t>
    </rPh>
    <phoneticPr fontId="47"/>
  </si>
  <si>
    <t>・研修計画書</t>
    <phoneticPr fontId="47"/>
  </si>
  <si>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7"/>
  </si>
  <si>
    <t>１０　処遇改善の内容（賃金改善を除く）及び処遇改善に要した費用を全ての職員に周知</t>
    <phoneticPr fontId="47"/>
  </si>
  <si>
    <t>・実施した取組みの記録</t>
    <rPh sb="1" eb="3">
      <t>ジッシ</t>
    </rPh>
    <rPh sb="5" eb="7">
      <t>トリク</t>
    </rPh>
    <rPh sb="9" eb="11">
      <t>キロク</t>
    </rPh>
    <phoneticPr fontId="47"/>
  </si>
  <si>
    <t>１１　１０の処遇改善の内容等について、インターネット等により公表</t>
    <phoneticPr fontId="47"/>
  </si>
  <si>
    <t>あり</t>
    <phoneticPr fontId="47"/>
  </si>
  <si>
    <t>１２　サービス提供体制強化加算（Ⅰ）又は（Ⅱ）の届出</t>
    <rPh sb="7" eb="9">
      <t>テイキョウ</t>
    </rPh>
    <rPh sb="9" eb="13">
      <t>タイセイキョウカ</t>
    </rPh>
    <phoneticPr fontId="47"/>
  </si>
  <si>
    <t>介護職員等処遇改善加算（Ⅱ）</t>
    <rPh sb="0" eb="2">
      <t>カイゴ</t>
    </rPh>
    <rPh sb="2" eb="4">
      <t>ショクイン</t>
    </rPh>
    <rPh sb="4" eb="5">
      <t>ナド</t>
    </rPh>
    <rPh sb="5" eb="7">
      <t>ショグウ</t>
    </rPh>
    <rPh sb="7" eb="9">
      <t>カイゼン</t>
    </rPh>
    <rPh sb="9" eb="11">
      <t>カサン</t>
    </rPh>
    <phoneticPr fontId="47"/>
  </si>
  <si>
    <t>２　改善計画書の作成、全ての介護職員への計画書を用いた周知、届出</t>
    <phoneticPr fontId="4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</si>
  <si>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47"/>
  </si>
  <si>
    <t>・就業規則
・給与規定等</t>
    <phoneticPr fontId="47"/>
  </si>
  <si>
    <t>・実施した取組みの記録</t>
    <phoneticPr fontId="47"/>
  </si>
  <si>
    <t>介護職員等処遇改善加算（Ⅲ）</t>
    <rPh sb="0" eb="2">
      <t>カイゴ</t>
    </rPh>
    <rPh sb="2" eb="4">
      <t>ショクイン</t>
    </rPh>
    <rPh sb="4" eb="5">
      <t>ナド</t>
    </rPh>
    <rPh sb="5" eb="7">
      <t>ショグウ</t>
    </rPh>
    <rPh sb="7" eb="9">
      <t>カイゼン</t>
    </rPh>
    <rPh sb="9" eb="11">
      <t>カサン</t>
    </rPh>
    <phoneticPr fontId="47"/>
  </si>
  <si>
    <t>４　賃金改善の実施</t>
    <phoneticPr fontId="47"/>
  </si>
  <si>
    <t>５　処遇改善に関する実績の報告</t>
    <phoneticPr fontId="47"/>
  </si>
  <si>
    <t>６　前12月間に法令違反し、罰金以上の刑</t>
    <rPh sb="14" eb="16">
      <t>バッキン</t>
    </rPh>
    <phoneticPr fontId="47"/>
  </si>
  <si>
    <t>７　労働保険料の納付</t>
    <phoneticPr fontId="47"/>
  </si>
  <si>
    <t>８　(一)(二)(三)のいずれにも適合</t>
    <rPh sb="9" eb="10">
      <t>サン</t>
    </rPh>
    <phoneticPr fontId="47"/>
  </si>
  <si>
    <t>９　処遇改善の内容（賃金改善を除く）及び処遇改善に要した費用を全ての職員に周知</t>
    <phoneticPr fontId="47"/>
  </si>
  <si>
    <t xml:space="preserve">介護職員等処遇改善加算（Ⅳ）
</t>
    <rPh sb="0" eb="2">
      <t>カイゴ</t>
    </rPh>
    <rPh sb="2" eb="4">
      <t>ショクイン</t>
    </rPh>
    <rPh sb="4" eb="5">
      <t>ナド</t>
    </rPh>
    <rPh sb="5" eb="7">
      <t>ショグウ</t>
    </rPh>
    <rPh sb="7" eb="9">
      <t>カイゼン</t>
    </rPh>
    <rPh sb="9" eb="11">
      <t>カサン</t>
    </rPh>
    <phoneticPr fontId="4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</si>
  <si>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7"/>
  </si>
  <si>
    <t>なし</t>
    <phoneticPr fontId="47"/>
  </si>
  <si>
    <t>適正に納付</t>
    <rPh sb="0" eb="2">
      <t>テキセイ</t>
    </rPh>
    <rPh sb="3" eb="5">
      <t>ノウフ</t>
    </rPh>
    <phoneticPr fontId="47"/>
  </si>
  <si>
    <t>８　(一)(二)のいずれにも適合</t>
    <rPh sb="3" eb="4">
      <t>１</t>
    </rPh>
    <rPh sb="6" eb="7">
      <t>２</t>
    </rPh>
    <rPh sb="14" eb="16">
      <t>テキゴウ</t>
    </rPh>
    <phoneticPr fontId="47"/>
  </si>
  <si>
    <t>・研修計画書</t>
    <rPh sb="1" eb="3">
      <t>ケンシュウ</t>
    </rPh>
    <rPh sb="3" eb="5">
      <t>ケイカク</t>
    </rPh>
    <rPh sb="5" eb="6">
      <t>ショ</t>
    </rPh>
    <phoneticPr fontId="47"/>
  </si>
  <si>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47"/>
  </si>
  <si>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7"/>
  </si>
  <si>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7"/>
  </si>
  <si>
    <t>３　改善計画書の作成、周知、届出</t>
    <rPh sb="2" eb="4">
      <t>カイゼン</t>
    </rPh>
    <rPh sb="4" eb="7">
      <t>ケイカクショ</t>
    </rPh>
    <rPh sb="8" eb="10">
      <t>サクセイ</t>
    </rPh>
    <rPh sb="11" eb="13">
      <t>シュウチ</t>
    </rPh>
    <rPh sb="14" eb="16">
      <t>トドケデ</t>
    </rPh>
    <phoneticPr fontId="4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</si>
  <si>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47"/>
  </si>
  <si>
    <t>５　賃金改善の実施</t>
    <rPh sb="2" eb="4">
      <t>チンギン</t>
    </rPh>
    <rPh sb="4" eb="6">
      <t>カイゼン</t>
    </rPh>
    <rPh sb="7" eb="9">
      <t>ジッシ</t>
    </rPh>
    <phoneticPr fontId="47"/>
  </si>
  <si>
    <t>６　処遇改善に関する実績の報告</t>
    <rPh sb="2" eb="4">
      <t>ショグウ</t>
    </rPh>
    <rPh sb="4" eb="6">
      <t>カイゼン</t>
    </rPh>
    <rPh sb="7" eb="8">
      <t>カン</t>
    </rPh>
    <rPh sb="10" eb="12">
      <t>ジッセキ</t>
    </rPh>
    <rPh sb="13" eb="15">
      <t>ホウコク</t>
    </rPh>
    <phoneticPr fontId="47"/>
  </si>
  <si>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7"/>
  </si>
  <si>
    <t>８　労働保険料の納付</t>
    <rPh sb="2" eb="4">
      <t>ロウドウ</t>
    </rPh>
    <rPh sb="4" eb="7">
      <t>ホケンリョウ</t>
    </rPh>
    <rPh sb="8" eb="10">
      <t>ノウフ</t>
    </rPh>
    <phoneticPr fontId="47"/>
  </si>
  <si>
    <t>９　次の(一)、(二)、(三)のいずれにも適合</t>
    <rPh sb="2" eb="3">
      <t>ツギ</t>
    </rPh>
    <rPh sb="5" eb="6">
      <t>1</t>
    </rPh>
    <rPh sb="9" eb="10">
      <t>2</t>
    </rPh>
    <rPh sb="21" eb="23">
      <t>テキゴウ</t>
    </rPh>
    <phoneticPr fontId="47"/>
  </si>
  <si>
    <t>(一)任用の際の職位、職責又は職務内容等に応じた任用等の要件及び賃金体系を書面で作成し、全ての介護職員に周知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</si>
  <si>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47"/>
  </si>
  <si>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47"/>
  </si>
  <si>
    <t>１２　サービス提供体制強化加算（Ⅰ）又は（Ⅱ）の届出</t>
    <rPh sb="18" eb="19">
      <t>マタ</t>
    </rPh>
    <rPh sb="24" eb="26">
      <t>トドケデ</t>
    </rPh>
    <phoneticPr fontId="47"/>
  </si>
  <si>
    <t xml:space="preserve">介護職員等処遇改善加算（Ⅴ）（２）
※令和7年3月末まで
</t>
    <rPh sb="0" eb="2">
      <t>カイゴ</t>
    </rPh>
    <rPh sb="2" eb="4">
      <t>ショクイン</t>
    </rPh>
    <rPh sb="5" eb="7">
      <t>ショグウ</t>
    </rPh>
    <rPh sb="7" eb="9">
      <t>カイゼン</t>
    </rPh>
    <rPh sb="9" eb="11">
      <t>カサン</t>
    </rPh>
    <phoneticPr fontId="47"/>
  </si>
  <si>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7"/>
  </si>
  <si>
    <t>該当</t>
    <phoneticPr fontId="47"/>
  </si>
  <si>
    <t>９　次の(一)、(二)のいずれにも適合</t>
    <rPh sb="2" eb="3">
      <t>ツギ</t>
    </rPh>
    <rPh sb="5" eb="6">
      <t>1</t>
    </rPh>
    <rPh sb="9" eb="10">
      <t>2</t>
    </rPh>
    <rPh sb="17" eb="19">
      <t>テキゴウ</t>
    </rPh>
    <phoneticPr fontId="47"/>
  </si>
  <si>
    <t>(一)任用の際の職責又は職務内容等の要件を書面で作成し、全ての介護職員に周知</t>
    <rPh sb="21" eb="23">
      <t>ショメン</t>
    </rPh>
    <rPh sb="24" eb="26">
      <t>サクセイ</t>
    </rPh>
    <phoneticPr fontId="47"/>
  </si>
  <si>
    <t xml:space="preserve">介護職員等処遇改善加算（Ⅴ）（３）
※令和7年3月末まで
</t>
    <rPh sb="0" eb="2">
      <t>カイゴ</t>
    </rPh>
    <rPh sb="2" eb="4">
      <t>ショクイン</t>
    </rPh>
    <rPh sb="5" eb="7">
      <t>ショグウ</t>
    </rPh>
    <rPh sb="7" eb="9">
      <t>カイゼン</t>
    </rPh>
    <rPh sb="9" eb="11">
      <t>カサン</t>
    </rPh>
    <phoneticPr fontId="47"/>
  </si>
  <si>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7"/>
  </si>
  <si>
    <t>・実績報告書、支払い実績明細書（職員ごとの支払い状況がわかる資料）(市に提出した届出書の控え等)　</t>
    <phoneticPr fontId="47"/>
  </si>
  <si>
    <t>就業規則、給与規定等</t>
  </si>
  <si>
    <t>研修計画書</t>
  </si>
  <si>
    <t>実施した取組みの記録</t>
  </si>
  <si>
    <t>介護職員等処遇改善加算（Ⅴ）（４）
※令和7年3月末まで</t>
    <rPh sb="0" eb="2">
      <t>カイゴ</t>
    </rPh>
    <rPh sb="2" eb="4">
      <t>ショクイン</t>
    </rPh>
    <rPh sb="5" eb="7">
      <t>ショグウ</t>
    </rPh>
    <rPh sb="7" eb="9">
      <t>カイゼン</t>
    </rPh>
    <rPh sb="9" eb="11">
      <t>カサン</t>
    </rPh>
    <phoneticPr fontId="47"/>
  </si>
  <si>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7"/>
  </si>
  <si>
    <t>改善計画書(市に提出した届出書の控え等)　</t>
  </si>
  <si>
    <t>実績報告書、支払い実績明細書（職員ごとの支払い状況がわかる資料）(市に提出した届出書の控え等)　</t>
    <phoneticPr fontId="47"/>
  </si>
  <si>
    <t>介護職員等処遇改善加算（Ⅴ）（５）
※令和7年3月末まで</t>
    <rPh sb="0" eb="2">
      <t>カイゴ</t>
    </rPh>
    <rPh sb="2" eb="4">
      <t>ショクイン</t>
    </rPh>
    <rPh sb="5" eb="7">
      <t>ショグウ</t>
    </rPh>
    <rPh sb="7" eb="9">
      <t>カイゼン</t>
    </rPh>
    <rPh sb="9" eb="11">
      <t>カサン</t>
    </rPh>
    <phoneticPr fontId="47"/>
  </si>
  <si>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7"/>
  </si>
  <si>
    <t>介護職員等処遇改善加算（Ⅴ）（６）
※令和7年3月末まで</t>
    <rPh sb="0" eb="2">
      <t>カイゴ</t>
    </rPh>
    <rPh sb="2" eb="4">
      <t>ショクイン</t>
    </rPh>
    <rPh sb="5" eb="7">
      <t>ショグウ</t>
    </rPh>
    <rPh sb="7" eb="9">
      <t>カイゼン</t>
    </rPh>
    <rPh sb="9" eb="11">
      <t>カサン</t>
    </rPh>
    <phoneticPr fontId="47"/>
  </si>
  <si>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7"/>
  </si>
  <si>
    <t>介護職員等処遇改善加算（Ⅴ）（７）
※令和7年3月末まで</t>
    <rPh sb="0" eb="2">
      <t>カイゴ</t>
    </rPh>
    <rPh sb="2" eb="4">
      <t>ショクイン</t>
    </rPh>
    <rPh sb="5" eb="7">
      <t>ショグウ</t>
    </rPh>
    <rPh sb="7" eb="9">
      <t>カイゼン</t>
    </rPh>
    <rPh sb="9" eb="11">
      <t>カサン</t>
    </rPh>
    <phoneticPr fontId="47"/>
  </si>
  <si>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7"/>
  </si>
  <si>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47"/>
  </si>
  <si>
    <t>１０　９の処遇改善の内容等について、インターネット等により公表</t>
    <rPh sb="5" eb="7">
      <t>ショグウ</t>
    </rPh>
    <rPh sb="7" eb="9">
      <t>カイゼン</t>
    </rPh>
    <rPh sb="10" eb="13">
      <t>ナイヨウトウ</t>
    </rPh>
    <rPh sb="25" eb="26">
      <t>トウ</t>
    </rPh>
    <rPh sb="29" eb="31">
      <t>コウヒョウ</t>
    </rPh>
    <phoneticPr fontId="47"/>
  </si>
  <si>
    <t>１１　サービス提供体制強化加算（Ⅰ）又は（Ⅱ）の届出</t>
    <rPh sb="18" eb="19">
      <t>マタ</t>
    </rPh>
    <rPh sb="24" eb="26">
      <t>トドケデ</t>
    </rPh>
    <phoneticPr fontId="47"/>
  </si>
  <si>
    <t>１２　次の(一)、(二)のいずれかに適合</t>
    <rPh sb="3" eb="4">
      <t>ツギ</t>
    </rPh>
    <rPh sb="6" eb="7">
      <t>1</t>
    </rPh>
    <rPh sb="10" eb="11">
      <t>2</t>
    </rPh>
    <rPh sb="18" eb="20">
      <t>テキゴウ</t>
    </rPh>
    <phoneticPr fontId="47"/>
  </si>
  <si>
    <t>介護職員等処遇改善加算（Ⅴ）（８）
※令和7年3月末まで</t>
    <rPh sb="0" eb="2">
      <t>カイゴ</t>
    </rPh>
    <rPh sb="2" eb="4">
      <t>ショクイン</t>
    </rPh>
    <rPh sb="5" eb="7">
      <t>ショグウ</t>
    </rPh>
    <rPh sb="7" eb="9">
      <t>カイゼン</t>
    </rPh>
    <rPh sb="9" eb="11">
      <t>カサン</t>
    </rPh>
    <phoneticPr fontId="47"/>
  </si>
  <si>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47"/>
  </si>
  <si>
    <t>４　賃金改善の実施</t>
    <rPh sb="2" eb="4">
      <t>チンギン</t>
    </rPh>
    <rPh sb="4" eb="6">
      <t>カイゼン</t>
    </rPh>
    <rPh sb="7" eb="9">
      <t>ジッシ</t>
    </rPh>
    <phoneticPr fontId="47"/>
  </si>
  <si>
    <t>５　処遇改善に関する実績の報告</t>
    <rPh sb="2" eb="4">
      <t>ショグウ</t>
    </rPh>
    <rPh sb="4" eb="6">
      <t>カイゼン</t>
    </rPh>
    <rPh sb="7" eb="8">
      <t>カン</t>
    </rPh>
    <rPh sb="10" eb="12">
      <t>ジッセキ</t>
    </rPh>
    <rPh sb="13" eb="15">
      <t>ホウコク</t>
    </rPh>
    <phoneticPr fontId="47"/>
  </si>
  <si>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7"/>
  </si>
  <si>
    <t>７　労働保険料の納付</t>
    <rPh sb="2" eb="4">
      <t>ロウドウ</t>
    </rPh>
    <rPh sb="4" eb="7">
      <t>ホケンリョウ</t>
    </rPh>
    <rPh sb="8" eb="10">
      <t>ノウフ</t>
    </rPh>
    <phoneticPr fontId="47"/>
  </si>
  <si>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47"/>
  </si>
  <si>
    <t>介護職員等処遇改善加算（Ⅴ）（９）
※令和7年3月末まで</t>
    <rPh sb="0" eb="2">
      <t>カイゴ</t>
    </rPh>
    <rPh sb="2" eb="4">
      <t>ショクイン</t>
    </rPh>
    <rPh sb="5" eb="7">
      <t>ショグウ</t>
    </rPh>
    <rPh sb="7" eb="9">
      <t>カイゼン</t>
    </rPh>
    <rPh sb="9" eb="11">
      <t>カサン</t>
    </rPh>
    <phoneticPr fontId="47"/>
  </si>
  <si>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7"/>
  </si>
  <si>
    <t>１１　次の(一)、(二)のいずれかに適合</t>
    <rPh sb="3" eb="4">
      <t>ツギ</t>
    </rPh>
    <rPh sb="6" eb="7">
      <t>1</t>
    </rPh>
    <rPh sb="10" eb="11">
      <t>2</t>
    </rPh>
    <rPh sb="18" eb="20">
      <t>テキゴウ</t>
    </rPh>
    <phoneticPr fontId="47"/>
  </si>
  <si>
    <t xml:space="preserve">介護職員等処遇改善加算（Ⅴ）（10）
※令和7年3月末まで
</t>
    <rPh sb="0" eb="2">
      <t>カイゴ</t>
    </rPh>
    <rPh sb="2" eb="4">
      <t>ショクイン</t>
    </rPh>
    <rPh sb="5" eb="7">
      <t>ショグウ</t>
    </rPh>
    <rPh sb="7" eb="9">
      <t>カイゼン</t>
    </rPh>
    <rPh sb="9" eb="11">
      <t>カサン</t>
    </rPh>
    <phoneticPr fontId="47"/>
  </si>
  <si>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7"/>
  </si>
  <si>
    <t>介護職員等処遇改善加算（Ⅴ）（11）
※令和7年3月末まで</t>
    <rPh sb="0" eb="2">
      <t>カイゴ</t>
    </rPh>
    <rPh sb="2" eb="4">
      <t>ショクイン</t>
    </rPh>
    <rPh sb="5" eb="7">
      <t>ショグウ</t>
    </rPh>
    <rPh sb="7" eb="9">
      <t>カイゼン</t>
    </rPh>
    <rPh sb="9" eb="11">
      <t>カサン</t>
    </rPh>
    <phoneticPr fontId="47"/>
  </si>
  <si>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47"/>
  </si>
  <si>
    <t xml:space="preserve">介護職員等処遇改善加算（Ⅴ）（12）
※令和7年3月末まで
</t>
    <rPh sb="0" eb="2">
      <t>カイゴ</t>
    </rPh>
    <rPh sb="2" eb="4">
      <t>ショクイン</t>
    </rPh>
    <rPh sb="5" eb="7">
      <t>ショグウ</t>
    </rPh>
    <rPh sb="7" eb="9">
      <t>カイゼン</t>
    </rPh>
    <rPh sb="9" eb="11">
      <t>カサン</t>
    </rPh>
    <phoneticPr fontId="47"/>
  </si>
  <si>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7"/>
  </si>
  <si>
    <t xml:space="preserve">介護職員等処遇改善加算（Ⅴ）（13）
※令和7年3月末まで
</t>
    <rPh sb="0" eb="2">
      <t>カイゴ</t>
    </rPh>
    <rPh sb="2" eb="4">
      <t>ショクイン</t>
    </rPh>
    <rPh sb="5" eb="7">
      <t>ショグウ</t>
    </rPh>
    <rPh sb="7" eb="9">
      <t>カイゼン</t>
    </rPh>
    <rPh sb="9" eb="11">
      <t>カサン</t>
    </rPh>
    <phoneticPr fontId="47"/>
  </si>
  <si>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47"/>
  </si>
  <si>
    <t>９　次の(一)、(二)のいずれかに適合</t>
    <rPh sb="2" eb="3">
      <t>ツギ</t>
    </rPh>
    <rPh sb="5" eb="6">
      <t>1</t>
    </rPh>
    <rPh sb="9" eb="10">
      <t>2</t>
    </rPh>
    <rPh sb="17" eb="19">
      <t>テキゴウ</t>
    </rPh>
    <phoneticPr fontId="47"/>
  </si>
  <si>
    <t xml:space="preserve">介護職員等処遇改善加算（Ⅴ）（14）
※令和7年3月末まで
</t>
    <rPh sb="0" eb="2">
      <t>カイゴ</t>
    </rPh>
    <rPh sb="2" eb="4">
      <t>ショクイン</t>
    </rPh>
    <rPh sb="5" eb="7">
      <t>ショグウ</t>
    </rPh>
    <rPh sb="7" eb="9">
      <t>カイゼン</t>
    </rPh>
    <rPh sb="9" eb="11">
      <t>カサン</t>
    </rPh>
    <phoneticPr fontId="47"/>
  </si>
  <si>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47"/>
  </si>
  <si>
    <t>高齢者虐待防止措置未実施減算</t>
    <rPh sb="0" eb="3">
      <t>コウレイシャ</t>
    </rPh>
    <rPh sb="3" eb="5">
      <t>ギャクタイ</t>
    </rPh>
    <rPh sb="5" eb="7">
      <t>ボウシ</t>
    </rPh>
    <rPh sb="7" eb="9">
      <t>ソチ</t>
    </rPh>
    <rPh sb="9" eb="12">
      <t>ミジッシ</t>
    </rPh>
    <rPh sb="12" eb="14">
      <t>ゲンサン</t>
    </rPh>
    <phoneticPr fontId="2"/>
  </si>
  <si>
    <t>高齢者虐待防止のための対策を検討する委員会を定期的に開催し、その内容を職員へ周知している。</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rPh sb="32" eb="34">
      <t>ナイヨウ</t>
    </rPh>
    <rPh sb="35" eb="37">
      <t>ショクイン</t>
    </rPh>
    <rPh sb="38" eb="40">
      <t>シュウチ</t>
    </rPh>
    <phoneticPr fontId="2"/>
  </si>
  <si>
    <t>高齢者虐待防止のための指針を整備している。</t>
    <rPh sb="0" eb="3">
      <t>コウレイシャ</t>
    </rPh>
    <rPh sb="3" eb="5">
      <t>ギャクタイ</t>
    </rPh>
    <rPh sb="5" eb="7">
      <t>ボウシ</t>
    </rPh>
    <rPh sb="11" eb="13">
      <t>シシン</t>
    </rPh>
    <rPh sb="14" eb="16">
      <t>セイビ</t>
    </rPh>
    <phoneticPr fontId="2"/>
  </si>
  <si>
    <t>該当</t>
    <phoneticPr fontId="2"/>
  </si>
  <si>
    <t>高齢者虐待防止のための研修を実施（年1回以上）している。</t>
    <rPh sb="0" eb="7">
      <t>コウレイシャギャクタイボウシ</t>
    </rPh>
    <rPh sb="11" eb="13">
      <t>ケンシュウ</t>
    </rPh>
    <rPh sb="14" eb="16">
      <t>ジッシ</t>
    </rPh>
    <rPh sb="17" eb="18">
      <t>ネン</t>
    </rPh>
    <rPh sb="19" eb="20">
      <t>カイ</t>
    </rPh>
    <rPh sb="20" eb="22">
      <t>イジョウ</t>
    </rPh>
    <phoneticPr fontId="2"/>
  </si>
  <si>
    <t>高齢者虐待防止措置を適正に実施するための担当者を置いている。</t>
    <rPh sb="0" eb="3">
      <t>コウレイシャ</t>
    </rPh>
    <rPh sb="3" eb="7">
      <t>ギャクタイボウシ</t>
    </rPh>
    <rPh sb="7" eb="9">
      <t>ソチ</t>
    </rPh>
    <rPh sb="10" eb="12">
      <t>テキセイ</t>
    </rPh>
    <rPh sb="13" eb="15">
      <t>ジッシ</t>
    </rPh>
    <rPh sb="20" eb="23">
      <t>タントウシャ</t>
    </rPh>
    <rPh sb="24" eb="25">
      <t>オ</t>
    </rPh>
    <phoneticPr fontId="2"/>
  </si>
  <si>
    <t>業務継続計画を策定している。</t>
    <rPh sb="0" eb="2">
      <t>ギョウム</t>
    </rPh>
    <rPh sb="2" eb="4">
      <t>ケイゾク</t>
    </rPh>
    <rPh sb="4" eb="6">
      <t>ケイカク</t>
    </rPh>
    <rPh sb="7" eb="9">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</si>
  <si>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</si>
  <si>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看取り連携体制加算</t>
    <rPh sb="0" eb="2">
      <t>ミト</t>
    </rPh>
    <rPh sb="3" eb="5">
      <t>レンケイ</t>
    </rPh>
    <rPh sb="5" eb="7">
      <t>タイセイ</t>
    </rPh>
    <rPh sb="7" eb="9">
      <t>カサン</t>
    </rPh>
    <phoneticPr fontId="2"/>
  </si>
  <si>
    <t>算定日が属する月の前３月間において、利用者の総数のうち日常生活自立度Ⅲ、Ⅳ又はＭの認知症の者の占める割合が２分の１以上</t>
    <rPh sb="18" eb="21">
      <t>リヨウシャ</t>
    </rPh>
    <rPh sb="22" eb="24">
      <t>ソウスウ</t>
    </rPh>
    <rPh sb="27" eb="29">
      <t>ニチジョウ</t>
    </rPh>
    <rPh sb="29" eb="31">
      <t>セイカツ</t>
    </rPh>
    <rPh sb="31" eb="34">
      <t>ジリツド</t>
    </rPh>
    <rPh sb="37" eb="38">
      <t>マタ</t>
    </rPh>
    <rPh sb="41" eb="44">
      <t>ニンチショウ</t>
    </rPh>
    <rPh sb="45" eb="46">
      <t>シャ</t>
    </rPh>
    <rPh sb="50" eb="52">
      <t>ワリアイ</t>
    </rPh>
    <rPh sb="54" eb="55">
      <t>ブン</t>
    </rPh>
    <rPh sb="57" eb="59">
      <t>イジョウ</t>
    </rPh>
    <phoneticPr fontId="2"/>
  </si>
  <si>
    <t>認知症介護に係る専門的な研修を修了している者を、事業所における対象者の数が20人未満の場合は１人以上、対象者が20人以上である場合にあっては、１に対象者の数が19人を超えて10又はその端数を増すごとに１を加えた数以上を配置し、チームとしての専門的な認知症ケアの実施</t>
    <rPh sb="24" eb="27">
      <t>ジギョウショ</t>
    </rPh>
    <rPh sb="77" eb="78">
      <t>カズ</t>
    </rPh>
    <rPh sb="81" eb="82">
      <t>ニン</t>
    </rPh>
    <rPh sb="106" eb="108">
      <t>イジョウ</t>
    </rPh>
    <phoneticPr fontId="2"/>
  </si>
  <si>
    <t>算定日が属する月の前３月間において、利用者の総数のうち、認知症高齢者の日常生活自立度Ⅲ、ⅣまたはＭに該当する利用者の割合が２割以上</t>
    <rPh sb="0" eb="2">
      <t>サンテイ</t>
    </rPh>
    <rPh sb="2" eb="3">
      <t>ビ</t>
    </rPh>
    <rPh sb="4" eb="5">
      <t>ゾク</t>
    </rPh>
    <rPh sb="7" eb="8">
      <t>ツキ</t>
    </rPh>
    <rPh sb="9" eb="10">
      <t>マエ</t>
    </rPh>
    <rPh sb="11" eb="12">
      <t>ツキ</t>
    </rPh>
    <rPh sb="12" eb="13">
      <t>カン</t>
    </rPh>
    <rPh sb="18" eb="21">
      <t>リヨウシャ</t>
    </rPh>
    <rPh sb="22" eb="24">
      <t>ソウスウ</t>
    </rPh>
    <rPh sb="28" eb="31">
      <t>ニンチショウ</t>
    </rPh>
    <rPh sb="31" eb="34">
      <t>コウレイシャ</t>
    </rPh>
    <rPh sb="35" eb="37">
      <t>ニチジョウ</t>
    </rPh>
    <rPh sb="37" eb="39">
      <t>セイカツ</t>
    </rPh>
    <rPh sb="39" eb="42">
      <t>ジリツド</t>
    </rPh>
    <rPh sb="50" eb="52">
      <t>ガイトウ</t>
    </rPh>
    <rPh sb="54" eb="57">
      <t>リヨウシャ</t>
    </rPh>
    <rPh sb="58" eb="60">
      <t>ワリアイ</t>
    </rPh>
    <rPh sb="62" eb="65">
      <t>ワリイジョウ</t>
    </rPh>
    <phoneticPr fontId="2"/>
  </si>
  <si>
    <t>認知症介護に係る専門的な研修を修了している者を、事業所における対象者の数が20人未満の場合は１人以上、対象者が20人以上である場合にあっては、１に対象者の数が19人を超えて10又はその端数を増すごとに１を加えた数以上を配置し、チームとしての専門的な認知症ケアの実施</t>
    <phoneticPr fontId="2"/>
  </si>
  <si>
    <t>従業者に対して認知症ケアに関する留意事項の伝達又は技術的指導に係る会議を定期的に開催</t>
    <phoneticPr fontId="2"/>
  </si>
  <si>
    <t>○ 事業所基準
病院、診療所又は訪問看護ステーションとの連携により、利用者の状態等に応じた対応ができる連絡体制を確保し、かつ、必要に応じて当該訪問看護ステーション等により訪
問看護等が提供されるよう訪問入浴介護を行う日時を当該訪問看護ステーション等と調整していること。</t>
    <rPh sb="9" eb="14">
      <t>ジギョウショキジュン</t>
    </rPh>
    <phoneticPr fontId="2"/>
  </si>
  <si>
    <t>○ 事業所基準
看取り期における対応方針を定め、利用開始の際に、利用者又はその家族等に対して、当該対応方針の内容を説明し、同意を得ていること。</t>
    <phoneticPr fontId="2"/>
  </si>
  <si>
    <t>○ 事業所基準
看取りに関する職員研修を行っていること。</t>
    <phoneticPr fontId="2"/>
  </si>
  <si>
    <t>○ 利用者基準
医師が一般に認められている医学的知見に基づき回復の見込みがないと診断した者であること。</t>
    <phoneticPr fontId="2"/>
  </si>
  <si>
    <t>○ 利用者基準
看取り期における対応方針に基づき、利用者の状態又は家族の求め等に応じ、介護職員、看護職員等から介護
記録等利用者に関する記録を活用し行われるサービスについての説明を受け、同意した上でサービスを受けてい
る者（その家族等が説明を受け、同意した上でサービスを受けている者を含む。）であること。</t>
    <phoneticPr fontId="2"/>
  </si>
  <si>
    <t>業務継続計画未策定減算
(経過措置あり）</t>
    <rPh sb="0" eb="2">
      <t>ギョウム</t>
    </rPh>
    <rPh sb="2" eb="4">
      <t>ケイゾク</t>
    </rPh>
    <rPh sb="4" eb="6">
      <t>ケイカク</t>
    </rPh>
    <rPh sb="6" eb="9">
      <t>ミサクテイ</t>
    </rPh>
    <rPh sb="9" eb="11">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</si>
</sst>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b/>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1"/>
      <name val="ＭＳ ゴシック"/>
      <family val="3"/>
      <charset val="128"/>
    </font>
    <font>
      <b/>
      <sz val="20"/>
      <name val="ＭＳ ゴシック"/>
      <family val="3"/>
      <charset val="128"/>
    </font>
    <font>
      <sz val="5"/>
      <name val="ＭＳ Ｐゴシック"/>
      <family val="3"/>
      <charset val="128"/>
    </font>
    <font>
      <sz val="16"/>
      <name val="HGSｺﾞｼｯｸM"/>
      <family val="3"/>
      <charset val="128"/>
    </font>
    <font>
      <b/>
      <sz val="16"/>
      <name val="HGSｺﾞｼｯｸM"/>
      <family val="3"/>
      <charset val="128"/>
    </font>
    <font>
      <sz val="6"/>
      <name val="ＭＳ Ｐゴシック"/>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6"/>
      <color theme="1"/>
      <name val="ＭＳ Ｐゴシック"/>
      <family val="3"/>
      <charset val="128"/>
      <scheme val="minor"/>
    </font>
    <font>
      <b/>
      <sz val="12"/>
      <color rgb="FFFF0000"/>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indexed="8"/>
      <name val="ＭＳ Ｐゴシック"/>
      <family val="3"/>
    </font>
    <font>
      <b/>
      <sz val="16"/>
      <color theme="1"/>
      <name val="ＭＳ ゴシック"/>
      <family val="3"/>
      <charset val="128"/>
    </font>
    <font>
      <sz val="12"/>
      <color theme="1"/>
      <name val="ＭＳ Ｐゴシック"/>
      <family val="3"/>
    </font>
    <font>
      <sz val="12"/>
      <color theme="1"/>
      <name val="ＭＳ Ｐゴシック"/>
      <family val="3"/>
      <scheme val="minor"/>
    </font>
    <font>
      <sz val="6"/>
      <name val="ＭＳ Ｐゴシック"/>
      <family val="3"/>
    </font>
    <font>
      <sz val="6"/>
      <color theme="1"/>
      <name val="ＭＳ Ｐゴシック"/>
      <family val="3"/>
    </font>
    <font>
      <sz val="12"/>
      <color theme="1"/>
      <name val="ＭＳ ゴシック"/>
      <family val="3"/>
    </font>
    <font>
      <sz val="11"/>
      <color theme="1"/>
      <name val="ＭＳ ゴシック"/>
      <family val="3"/>
    </font>
    <font>
      <sz val="11"/>
      <color theme="1"/>
      <name val="ＭＳ Ｐゴシック"/>
      <family val="3"/>
      <scheme val="minor"/>
    </font>
    <font>
      <sz val="11"/>
      <color theme="1"/>
      <name val="ＭＳ Ｐゴシック"/>
      <family val="3"/>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top/>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top style="dott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ashed">
        <color indexed="64"/>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otted">
        <color indexed="64"/>
      </right>
      <top/>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s>
  <cellStyleXfs count="50">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8"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4" borderId="0" applyNumberFormat="0" applyBorder="0" applyAlignment="0" applyProtection="0">
      <alignment vertical="center"/>
    </xf>
    <xf numFmtId="0" fontId="43" fillId="0" borderId="0">
      <alignment vertical="center"/>
    </xf>
    <xf numFmtId="0" fontId="51" fillId="0" borderId="0">
      <alignment vertical="center"/>
    </xf>
    <xf numFmtId="0" fontId="1" fillId="0" borderId="0">
      <alignment vertical="center"/>
    </xf>
  </cellStyleXfs>
  <cellXfs count="641">
    <xf numFmtId="0" fontId="0" fillId="0" borderId="0" xfId="0"/>
    <xf numFmtId="0" fontId="3" fillId="0" borderId="0" xfId="0" applyFont="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13" xfId="0" applyFont="1" applyBorder="1" applyAlignment="1">
      <alignment horizontal="center" vertical="center"/>
    </xf>
    <xf numFmtId="0" fontId="5" fillId="0" borderId="0" xfId="0" applyFont="1"/>
    <xf numFmtId="0" fontId="3" fillId="0" borderId="0" xfId="0" applyFont="1" applyAlignment="1">
      <alignment horizontal="center"/>
    </xf>
    <xf numFmtId="0" fontId="0" fillId="0" borderId="10" xfId="0" applyFont="1" applyBorder="1" applyAlignment="1">
      <alignment horizontal="center" vertical="center"/>
    </xf>
    <xf numFmtId="0" fontId="0" fillId="0" borderId="0" xfId="0" applyFont="1"/>
    <xf numFmtId="0" fontId="0" fillId="0" borderId="14" xfId="0" applyFont="1" applyBorder="1" applyAlignment="1">
      <alignment vertical="center"/>
    </xf>
    <xf numFmtId="0" fontId="0" fillId="0" borderId="0" xfId="0" applyFont="1" applyAlignment="1">
      <alignment vertical="center"/>
    </xf>
    <xf numFmtId="0" fontId="0" fillId="0" borderId="11" xfId="0" applyFont="1" applyBorder="1" applyAlignment="1">
      <alignment vertical="center"/>
    </xf>
    <xf numFmtId="0" fontId="0" fillId="0" borderId="13" xfId="0" applyFont="1" applyBorder="1" applyAlignment="1">
      <alignment vertical="center"/>
    </xf>
    <xf numFmtId="0" fontId="0" fillId="0" borderId="12" xfId="0" applyFont="1" applyBorder="1" applyAlignment="1"/>
    <xf numFmtId="0" fontId="5" fillId="0" borderId="14" xfId="0" applyFont="1" applyBorder="1"/>
    <xf numFmtId="0" fontId="0" fillId="0" borderId="0" xfId="0" applyFont="1" applyBorder="1" applyAlignment="1">
      <alignment vertical="center"/>
    </xf>
    <xf numFmtId="0" fontId="5" fillId="0" borderId="14" xfId="0" applyFont="1" applyBorder="1" applyAlignment="1">
      <alignment horizontal="center" vertical="center"/>
    </xf>
    <xf numFmtId="0" fontId="5" fillId="0" borderId="0" xfId="0" applyFont="1" applyBorder="1"/>
    <xf numFmtId="0" fontId="6" fillId="0" borderId="11" xfId="0" applyFont="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horizontal="center" vertical="center"/>
    </xf>
    <xf numFmtId="0" fontId="5" fillId="0" borderId="0" xfId="0" applyFont="1" applyAlignment="1">
      <alignment vertic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0" borderId="0" xfId="0" applyFont="1" applyBorder="1"/>
    <xf numFmtId="0" fontId="0" fillId="0" borderId="10" xfId="0" applyFont="1" applyBorder="1" applyAlignment="1">
      <alignment horizontal="center" vertical="center" wrapText="1"/>
    </xf>
    <xf numFmtId="0" fontId="0" fillId="0" borderId="0" xfId="0" applyFont="1" applyAlignment="1">
      <alignment horizontal="center"/>
    </xf>
    <xf numFmtId="0" fontId="5" fillId="0" borderId="0" xfId="0" applyFont="1" applyBorder="1" applyAlignment="1"/>
    <xf numFmtId="0" fontId="0" fillId="0" borderId="14" xfId="0" applyFont="1" applyBorder="1" applyAlignment="1">
      <alignment horizontal="center"/>
    </xf>
    <xf numFmtId="0" fontId="5" fillId="0" borderId="16" xfId="0" applyFont="1" applyBorder="1" applyAlignment="1">
      <alignment horizontal="center" vertical="center"/>
    </xf>
    <xf numFmtId="0" fontId="5" fillId="0" borderId="10" xfId="0" applyFont="1" applyBorder="1" applyAlignment="1">
      <alignment horizontal="center" vertical="center" shrinkToFit="1"/>
    </xf>
    <xf numFmtId="0" fontId="5" fillId="0" borderId="14" xfId="0" applyFont="1" applyBorder="1" applyAlignment="1">
      <alignment horizontal="left" vertical="center"/>
    </xf>
    <xf numFmtId="0" fontId="0" fillId="0" borderId="13" xfId="0" applyFont="1" applyBorder="1" applyAlignment="1"/>
    <xf numFmtId="0" fontId="5" fillId="0" borderId="10" xfId="0" applyFont="1" applyBorder="1"/>
    <xf numFmtId="0" fontId="5" fillId="0" borderId="0" xfId="0" applyFont="1" applyAlignment="1">
      <alignment horizontal="left"/>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6"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6" fillId="0" borderId="18" xfId="0" applyFont="1" applyFill="1" applyBorder="1" applyAlignment="1">
      <alignment horizontal="center" vertical="center"/>
    </xf>
    <xf numFmtId="0" fontId="6" fillId="25" borderId="21" xfId="0" applyFont="1" applyFill="1" applyBorder="1" applyAlignment="1">
      <alignment vertical="center"/>
    </xf>
    <xf numFmtId="0" fontId="5" fillId="25" borderId="22" xfId="0" applyFont="1" applyFill="1" applyBorder="1" applyAlignment="1">
      <alignment vertical="center"/>
    </xf>
    <xf numFmtId="0" fontId="5" fillId="25" borderId="23" xfId="0" applyFont="1" applyFill="1" applyBorder="1" applyAlignment="1">
      <alignment horizontal="center" vertical="center"/>
    </xf>
    <xf numFmtId="0" fontId="0" fillId="25" borderId="16" xfId="0" applyFont="1" applyFill="1" applyBorder="1" applyAlignment="1">
      <alignment horizontal="center" vertical="center"/>
    </xf>
    <xf numFmtId="0" fontId="0" fillId="25" borderId="22" xfId="0" applyFont="1" applyFill="1" applyBorder="1" applyAlignment="1">
      <alignment horizontal="center" vertical="center"/>
    </xf>
    <xf numFmtId="0" fontId="6" fillId="25" borderId="23" xfId="0" applyFont="1" applyFill="1" applyBorder="1" applyAlignment="1">
      <alignment horizontal="center" vertical="center"/>
    </xf>
    <xf numFmtId="0" fontId="6" fillId="25" borderId="19" xfId="0" applyFont="1" applyFill="1" applyBorder="1" applyAlignment="1">
      <alignment vertical="center"/>
    </xf>
    <xf numFmtId="0" fontId="5" fillId="25" borderId="20" xfId="0" applyFont="1" applyFill="1" applyBorder="1" applyAlignment="1">
      <alignment vertical="center"/>
    </xf>
    <xf numFmtId="0" fontId="5" fillId="25" borderId="10" xfId="0" applyFont="1" applyFill="1" applyBorder="1" applyAlignment="1">
      <alignment horizontal="center" vertical="center"/>
    </xf>
    <xf numFmtId="0" fontId="0" fillId="25" borderId="11" xfId="0" applyFont="1" applyFill="1" applyBorder="1" applyAlignment="1">
      <alignment horizontal="center" vertical="center"/>
    </xf>
    <xf numFmtId="0" fontId="0" fillId="25" borderId="12" xfId="0" applyFont="1" applyFill="1" applyBorder="1" applyAlignment="1">
      <alignment horizontal="center" vertical="center"/>
    </xf>
    <xf numFmtId="0" fontId="6" fillId="25" borderId="10" xfId="0" applyFont="1" applyFill="1" applyBorder="1" applyAlignment="1">
      <alignment horizontal="center" vertical="center"/>
    </xf>
    <xf numFmtId="0" fontId="6" fillId="25" borderId="11" xfId="0" applyFont="1" applyFill="1" applyBorder="1" applyAlignment="1">
      <alignment vertical="center"/>
    </xf>
    <xf numFmtId="0" fontId="5" fillId="25" borderId="12" xfId="0" applyFont="1" applyFill="1" applyBorder="1" applyAlignment="1">
      <alignment vertical="center"/>
    </xf>
    <xf numFmtId="0" fontId="6" fillId="25" borderId="24" xfId="0" applyFont="1" applyFill="1" applyBorder="1" applyAlignment="1">
      <alignment vertical="center"/>
    </xf>
    <xf numFmtId="0" fontId="4" fillId="25" borderId="25" xfId="0" applyFont="1" applyFill="1" applyBorder="1" applyAlignment="1">
      <alignment vertical="center"/>
    </xf>
    <xf numFmtId="0" fontId="5" fillId="25" borderId="26" xfId="0" applyFont="1" applyFill="1" applyBorder="1" applyAlignment="1">
      <alignment horizontal="center" vertical="center"/>
    </xf>
    <xf numFmtId="0" fontId="0" fillId="25" borderId="27" xfId="0" applyFont="1" applyFill="1" applyBorder="1" applyAlignment="1">
      <alignment horizontal="center" vertical="center"/>
    </xf>
    <xf numFmtId="0" fontId="0" fillId="25" borderId="25" xfId="0" applyFont="1" applyFill="1" applyBorder="1" applyAlignment="1">
      <alignment horizontal="center" vertical="center"/>
    </xf>
    <xf numFmtId="0" fontId="6" fillId="25" borderId="26" xfId="0" applyFont="1" applyFill="1" applyBorder="1" applyAlignment="1">
      <alignment horizontal="center" vertical="center"/>
    </xf>
    <xf numFmtId="0" fontId="6" fillId="25" borderId="28" xfId="0" applyFont="1" applyFill="1" applyBorder="1" applyAlignment="1">
      <alignment vertical="center"/>
    </xf>
    <xf numFmtId="0" fontId="0" fillId="25" borderId="29" xfId="0" applyFont="1" applyFill="1" applyBorder="1" applyAlignment="1">
      <alignment horizontal="center" vertical="center"/>
    </xf>
    <xf numFmtId="0" fontId="0" fillId="25" borderId="30" xfId="0" applyFont="1" applyFill="1" applyBorder="1" applyAlignment="1">
      <alignment horizontal="center" vertical="center"/>
    </xf>
    <xf numFmtId="0" fontId="0" fillId="25" borderId="13" xfId="0" applyFont="1" applyFill="1" applyBorder="1" applyAlignment="1">
      <alignment horizontal="center" vertical="center"/>
    </xf>
    <xf numFmtId="0" fontId="0" fillId="25" borderId="12" xfId="0" applyFont="1" applyFill="1" applyBorder="1" applyAlignment="1">
      <alignment vertical="center"/>
    </xf>
    <xf numFmtId="0" fontId="0" fillId="25" borderId="21" xfId="0" applyFont="1" applyFill="1" applyBorder="1" applyAlignment="1">
      <alignment horizontal="center" vertical="center"/>
    </xf>
    <xf numFmtId="0" fontId="0" fillId="25" borderId="24" xfId="0" applyFont="1" applyFill="1" applyBorder="1" applyAlignment="1">
      <alignment horizontal="center" vertical="center"/>
    </xf>
    <xf numFmtId="0" fontId="5" fillId="25" borderId="30" xfId="0" applyFont="1" applyFill="1" applyBorder="1" applyAlignment="1">
      <alignment vertical="center"/>
    </xf>
    <xf numFmtId="0" fontId="5" fillId="25" borderId="31" xfId="0" applyFont="1" applyFill="1" applyBorder="1" applyAlignment="1">
      <alignment horizontal="center" vertical="center"/>
    </xf>
    <xf numFmtId="0" fontId="0" fillId="25" borderId="28" xfId="0" applyFont="1" applyFill="1" applyBorder="1" applyAlignment="1">
      <alignment horizontal="center" vertical="center"/>
    </xf>
    <xf numFmtId="0" fontId="6" fillId="25" borderId="31" xfId="0" applyFont="1" applyFill="1" applyBorder="1" applyAlignment="1">
      <alignment horizontal="center" vertical="center"/>
    </xf>
    <xf numFmtId="0" fontId="0" fillId="25" borderId="19" xfId="0" applyFont="1" applyFill="1" applyBorder="1" applyAlignment="1">
      <alignment horizontal="center" vertical="center"/>
    </xf>
    <xf numFmtId="0" fontId="0" fillId="25" borderId="20" xfId="0" applyFont="1" applyFill="1" applyBorder="1" applyAlignment="1">
      <alignment horizontal="center" vertical="center"/>
    </xf>
    <xf numFmtId="0" fontId="0" fillId="25" borderId="19" xfId="0" applyFont="1" applyFill="1" applyBorder="1" applyAlignment="1">
      <alignment vertical="center"/>
    </xf>
    <xf numFmtId="0" fontId="0" fillId="25" borderId="20" xfId="0" applyFont="1" applyFill="1" applyBorder="1" applyAlignment="1">
      <alignment vertical="center"/>
    </xf>
    <xf numFmtId="0" fontId="5" fillId="25" borderId="11" xfId="0" applyFont="1" applyFill="1" applyBorder="1" applyAlignment="1">
      <alignment horizontal="center" vertical="center"/>
    </xf>
    <xf numFmtId="0" fontId="5" fillId="25" borderId="12" xfId="0" applyFont="1" applyFill="1" applyBorder="1" applyAlignment="1">
      <alignment horizontal="center" vertical="center"/>
    </xf>
    <xf numFmtId="0" fontId="0" fillId="25" borderId="11" xfId="0" applyFont="1" applyFill="1" applyBorder="1" applyAlignment="1">
      <alignment vertical="center"/>
    </xf>
    <xf numFmtId="0" fontId="0" fillId="25" borderId="28" xfId="0" applyFont="1" applyFill="1" applyBorder="1" applyAlignment="1">
      <alignment vertical="center"/>
    </xf>
    <xf numFmtId="0" fontId="0" fillId="25" borderId="30" xfId="0" applyFont="1" applyFill="1" applyBorder="1" applyAlignment="1">
      <alignment vertical="center"/>
    </xf>
    <xf numFmtId="0" fontId="5" fillId="25" borderId="28" xfId="0" applyFont="1" applyFill="1" applyBorder="1" applyAlignment="1">
      <alignment horizontal="center" vertical="center"/>
    </xf>
    <xf numFmtId="0" fontId="5" fillId="25" borderId="30" xfId="0" applyFont="1" applyFill="1" applyBorder="1" applyAlignment="1">
      <alignment horizontal="center" vertical="center"/>
    </xf>
    <xf numFmtId="0" fontId="5" fillId="25" borderId="18" xfId="0" applyFont="1" applyFill="1" applyBorder="1" applyAlignment="1">
      <alignment horizontal="center" vertical="center"/>
    </xf>
    <xf numFmtId="0" fontId="6" fillId="25" borderId="18" xfId="0" applyFont="1" applyFill="1" applyBorder="1" applyAlignment="1">
      <alignment horizontal="center" vertical="center"/>
    </xf>
    <xf numFmtId="0" fontId="3" fillId="0" borderId="0" xfId="45" applyFont="1">
      <alignment vertical="center"/>
    </xf>
    <xf numFmtId="0" fontId="0" fillId="0" borderId="0" xfId="45" applyFont="1" applyAlignment="1">
      <alignment vertical="center" wrapText="1"/>
    </xf>
    <xf numFmtId="0" fontId="0" fillId="0" borderId="0" xfId="45" applyFont="1" applyAlignment="1">
      <alignment horizontal="left" vertical="center" wrapText="1" shrinkToFit="1"/>
    </xf>
    <xf numFmtId="0" fontId="0" fillId="0" borderId="0" xfId="45" applyFont="1" applyAlignment="1">
      <alignment horizontal="center" vertical="center" wrapText="1"/>
    </xf>
    <xf numFmtId="0" fontId="0" fillId="0" borderId="0" xfId="45" applyFont="1" applyAlignment="1">
      <alignment horizontal="left" vertical="top" wrapText="1"/>
    </xf>
    <xf numFmtId="0" fontId="0" fillId="0" borderId="0" xfId="45" applyFont="1" applyAlignment="1">
      <alignment horizontal="left" vertical="top" wrapText="1" shrinkToFit="1"/>
    </xf>
    <xf numFmtId="0" fontId="25" fillId="0" borderId="32" xfId="45" applyFont="1" applyBorder="1" applyAlignment="1">
      <alignment vertical="center" wrapText="1"/>
    </xf>
    <xf numFmtId="0" fontId="25" fillId="0" borderId="35" xfId="45" applyFont="1" applyBorder="1" applyAlignment="1">
      <alignment vertical="center" wrapText="1"/>
    </xf>
    <xf numFmtId="0" fontId="25" fillId="0" borderId="18" xfId="45" applyFont="1" applyBorder="1" applyAlignment="1">
      <alignment horizontal="left" vertical="top" wrapText="1" shrinkToFit="1"/>
    </xf>
    <xf numFmtId="0" fontId="25" fillId="0" borderId="37" xfId="45" applyFont="1" applyBorder="1" applyAlignment="1">
      <alignment vertical="center" wrapText="1"/>
    </xf>
    <xf numFmtId="0" fontId="25" fillId="0" borderId="38" xfId="45" applyFont="1" applyBorder="1" applyAlignment="1">
      <alignment horizontal="left" vertical="center" wrapText="1" shrinkToFit="1"/>
    </xf>
    <xf numFmtId="0" fontId="25" fillId="0" borderId="40" xfId="45" applyFont="1" applyBorder="1" applyAlignment="1">
      <alignment vertical="center" wrapText="1"/>
    </xf>
    <xf numFmtId="0" fontId="25" fillId="0" borderId="17" xfId="45" applyFont="1" applyBorder="1" applyAlignment="1">
      <alignment vertical="center" wrapText="1"/>
    </xf>
    <xf numFmtId="0" fontId="25" fillId="0" borderId="43" xfId="45" applyFont="1" applyBorder="1" applyAlignment="1">
      <alignment horizontal="left" vertical="center" wrapText="1" shrinkToFit="1"/>
    </xf>
    <xf numFmtId="0" fontId="25" fillId="0" borderId="17" xfId="45" applyFont="1" applyBorder="1" applyAlignment="1">
      <alignment horizontal="left" vertical="top" wrapText="1" shrinkToFit="1"/>
    </xf>
    <xf numFmtId="0" fontId="25" fillId="0" borderId="45" xfId="45" applyFont="1" applyBorder="1" applyAlignment="1">
      <alignment horizontal="left" vertical="top" wrapText="1" shrinkToFit="1"/>
    </xf>
    <xf numFmtId="0" fontId="25" fillId="0" borderId="18" xfId="45" applyFont="1" applyBorder="1" applyAlignment="1">
      <alignment vertical="center" wrapText="1"/>
    </xf>
    <xf numFmtId="0" fontId="25" fillId="0" borderId="40" xfId="45" applyFont="1" applyBorder="1" applyAlignment="1">
      <alignment horizontal="left" vertical="top" wrapText="1" shrinkToFit="1"/>
    </xf>
    <xf numFmtId="0" fontId="25" fillId="0" borderId="47" xfId="45" applyFont="1" applyBorder="1" applyAlignment="1">
      <alignment vertical="center" wrapText="1"/>
    </xf>
    <xf numFmtId="0" fontId="25" fillId="0" borderId="48" xfId="45" applyFont="1" applyBorder="1" applyAlignment="1">
      <alignment horizontal="left" vertical="center" wrapText="1" shrinkToFit="1"/>
    </xf>
    <xf numFmtId="0" fontId="25" fillId="0" borderId="0" xfId="45" applyFont="1" applyAlignment="1">
      <alignment horizontal="left" vertical="top" wrapText="1" shrinkToFit="1"/>
    </xf>
    <xf numFmtId="0" fontId="25" fillId="0" borderId="33" xfId="45" applyFont="1" applyBorder="1" applyAlignment="1">
      <alignment horizontal="left" vertical="center" wrapText="1" shrinkToFit="1"/>
    </xf>
    <xf numFmtId="0" fontId="25" fillId="0" borderId="50" xfId="45" applyFont="1" applyBorder="1" applyAlignment="1">
      <alignment horizontal="center" vertical="center" wrapText="1"/>
    </xf>
    <xf numFmtId="0" fontId="25" fillId="0" borderId="32" xfId="45" applyFont="1" applyBorder="1" applyAlignment="1">
      <alignment horizontal="left" vertical="top" wrapText="1" shrinkToFit="1"/>
    </xf>
    <xf numFmtId="0" fontId="25" fillId="0" borderId="41" xfId="45" applyFont="1" applyBorder="1" applyAlignment="1">
      <alignment horizontal="center" vertical="center" wrapText="1"/>
    </xf>
    <xf numFmtId="0" fontId="25" fillId="0" borderId="51" xfId="45" applyFont="1" applyBorder="1" applyAlignment="1">
      <alignment horizontal="center" vertical="center" wrapText="1"/>
    </xf>
    <xf numFmtId="0" fontId="25" fillId="0" borderId="52" xfId="45" applyFont="1" applyBorder="1" applyAlignment="1">
      <alignment horizontal="left" vertical="center" wrapText="1" shrinkToFit="1"/>
    </xf>
    <xf numFmtId="0" fontId="25" fillId="0" borderId="37" xfId="45" applyFont="1" applyBorder="1" applyAlignment="1">
      <alignment horizontal="left" vertical="top" wrapText="1" shrinkToFit="1"/>
    </xf>
    <xf numFmtId="0" fontId="25" fillId="0" borderId="53" xfId="45" applyFont="1" applyBorder="1" applyAlignment="1">
      <alignment horizontal="left" vertical="center" wrapText="1" shrinkToFit="1"/>
    </xf>
    <xf numFmtId="0" fontId="25" fillId="0" borderId="54" xfId="45" applyFont="1" applyBorder="1" applyAlignment="1">
      <alignment horizontal="center" vertical="center" wrapText="1"/>
    </xf>
    <xf numFmtId="0" fontId="25" fillId="0" borderId="55" xfId="45" applyFont="1" applyBorder="1" applyAlignment="1">
      <alignment horizontal="left" vertical="center" wrapText="1" shrinkToFit="1"/>
    </xf>
    <xf numFmtId="0" fontId="25" fillId="0" borderId="56" xfId="45" applyFont="1" applyBorder="1" applyAlignment="1">
      <alignment horizontal="center" vertical="center" wrapText="1"/>
    </xf>
    <xf numFmtId="0" fontId="25" fillId="0" borderId="35" xfId="45" applyFont="1" applyBorder="1" applyAlignment="1">
      <alignment horizontal="left" vertical="top" wrapText="1" shrinkToFit="1"/>
    </xf>
    <xf numFmtId="0" fontId="25" fillId="0" borderId="57" xfId="45" applyFont="1" applyBorder="1" applyAlignment="1">
      <alignment horizontal="left" vertical="center" wrapText="1" shrinkToFit="1"/>
    </xf>
    <xf numFmtId="0" fontId="25" fillId="0" borderId="58" xfId="45" applyFont="1" applyBorder="1" applyAlignment="1">
      <alignment horizontal="center" vertical="center" wrapText="1"/>
    </xf>
    <xf numFmtId="0" fontId="25" fillId="0" borderId="47" xfId="45" applyFont="1" applyBorder="1" applyAlignment="1">
      <alignment horizontal="left" vertical="top" wrapText="1" shrinkToFit="1"/>
    </xf>
    <xf numFmtId="0" fontId="25" fillId="0" borderId="44" xfId="45" applyFont="1" applyBorder="1" applyAlignment="1">
      <alignment horizontal="center" vertical="center" wrapText="1"/>
    </xf>
    <xf numFmtId="0" fontId="0" fillId="0" borderId="0" xfId="45" applyFont="1">
      <alignment vertical="center"/>
    </xf>
    <xf numFmtId="0" fontId="25" fillId="0" borderId="59" xfId="45" applyFont="1" applyBorder="1" applyAlignment="1">
      <alignment horizontal="left" vertical="center" wrapText="1" shrinkToFit="1"/>
    </xf>
    <xf numFmtId="0" fontId="25" fillId="0" borderId="60" xfId="45" applyFont="1" applyBorder="1" applyAlignment="1">
      <alignment horizontal="left" vertical="center" wrapText="1" shrinkToFit="1"/>
    </xf>
    <xf numFmtId="0" fontId="25" fillId="0" borderId="61" xfId="45" applyFont="1" applyBorder="1" applyAlignment="1">
      <alignment horizontal="left" vertical="center" wrapText="1" shrinkToFit="1"/>
    </xf>
    <xf numFmtId="0" fontId="25" fillId="0" borderId="18" xfId="45" applyFont="1" applyBorder="1" applyAlignment="1">
      <alignment horizontal="left" vertical="top" wrapText="1"/>
    </xf>
    <xf numFmtId="0" fontId="0" fillId="0" borderId="10" xfId="45" applyFont="1" applyBorder="1" applyAlignment="1">
      <alignment vertical="center" wrapText="1"/>
    </xf>
    <xf numFmtId="0" fontId="0" fillId="0" borderId="13" xfId="45" applyFont="1" applyBorder="1" applyAlignment="1">
      <alignment horizontal="left" vertical="center" wrapText="1" shrinkToFit="1"/>
    </xf>
    <xf numFmtId="176" fontId="25" fillId="0" borderId="11" xfId="45" applyNumberFormat="1" applyFont="1" applyBorder="1" applyAlignment="1">
      <alignment horizontal="center" vertical="center" wrapText="1"/>
    </xf>
    <xf numFmtId="0" fontId="0" fillId="0" borderId="10" xfId="45" applyFont="1" applyBorder="1" applyAlignment="1">
      <alignment horizontal="left" vertical="top" wrapText="1"/>
    </xf>
    <xf numFmtId="0" fontId="0" fillId="0" borderId="10" xfId="45" applyFont="1" applyBorder="1" applyAlignment="1">
      <alignment horizontal="left" vertical="top" wrapText="1" shrinkToFit="1"/>
    </xf>
    <xf numFmtId="0" fontId="25" fillId="0" borderId="10" xfId="45" applyFont="1" applyBorder="1" applyAlignment="1">
      <alignment vertical="center" wrapText="1"/>
    </xf>
    <xf numFmtId="0" fontId="25" fillId="0" borderId="12" xfId="45" applyFont="1" applyBorder="1" applyAlignment="1">
      <alignment horizontal="left" vertical="center" wrapText="1" shrinkToFit="1"/>
    </xf>
    <xf numFmtId="0" fontId="25" fillId="0" borderId="62" xfId="45" applyFont="1" applyBorder="1" applyAlignment="1">
      <alignment horizontal="center" vertical="center" wrapText="1"/>
    </xf>
    <xf numFmtId="0" fontId="25" fillId="0" borderId="10" xfId="45" applyFont="1" applyBorder="1" applyAlignment="1">
      <alignment horizontal="left" vertical="top" wrapText="1" shrinkToFit="1"/>
    </xf>
    <xf numFmtId="0" fontId="25" fillId="0" borderId="10" xfId="45" applyFont="1" applyBorder="1" applyAlignment="1">
      <alignment horizontal="left" vertical="top" wrapText="1"/>
    </xf>
    <xf numFmtId="0" fontId="25" fillId="0" borderId="63" xfId="45" applyFont="1" applyBorder="1" applyAlignment="1">
      <alignment horizontal="left" vertical="center" wrapText="1" shrinkToFit="1"/>
    </xf>
    <xf numFmtId="0" fontId="25" fillId="0" borderId="41" xfId="45" applyFont="1" applyBorder="1" applyAlignment="1">
      <alignment horizontal="center" vertical="center"/>
    </xf>
    <xf numFmtId="0" fontId="25" fillId="0" borderId="20" xfId="45" applyFont="1" applyBorder="1" applyAlignment="1">
      <alignment horizontal="left" vertical="center" wrapText="1" shrinkToFit="1"/>
    </xf>
    <xf numFmtId="0" fontId="25" fillId="0" borderId="46" xfId="45" applyFont="1" applyBorder="1" applyAlignment="1">
      <alignment horizontal="center" vertical="center" wrapText="1"/>
    </xf>
    <xf numFmtId="0" fontId="3" fillId="24" borderId="10" xfId="45" applyFont="1" applyFill="1" applyBorder="1" applyAlignment="1">
      <alignment vertical="center" wrapText="1"/>
    </xf>
    <xf numFmtId="0" fontId="24" fillId="24" borderId="10" xfId="45" applyFont="1" applyFill="1" applyBorder="1" applyAlignment="1">
      <alignment horizontal="center" vertical="center" wrapText="1"/>
    </xf>
    <xf numFmtId="0" fontId="24" fillId="24" borderId="10" xfId="45" applyFont="1" applyFill="1" applyBorder="1" applyAlignment="1">
      <alignment horizontal="center" vertical="center" wrapText="1" shrinkToFit="1"/>
    </xf>
    <xf numFmtId="0" fontId="25" fillId="0" borderId="0" xfId="45" applyFont="1" applyAlignment="1">
      <alignment horizontal="left" vertical="center" wrapText="1" shrinkToFit="1"/>
    </xf>
    <xf numFmtId="0" fontId="25" fillId="0" borderId="0" xfId="45" applyFont="1" applyAlignment="1">
      <alignment horizontal="center" vertical="center" wrapText="1"/>
    </xf>
    <xf numFmtId="0" fontId="25" fillId="0" borderId="0" xfId="45" applyFont="1" applyAlignment="1">
      <alignment horizontal="left" vertical="top" wrapText="1"/>
    </xf>
    <xf numFmtId="0" fontId="28" fillId="0" borderId="0" xfId="0" applyFont="1" applyAlignme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horizontal="right" vertical="center"/>
    </xf>
    <xf numFmtId="0" fontId="31" fillId="0" borderId="0" xfId="0" applyFont="1" applyAlignment="1">
      <alignment horizontal="left" vertical="center"/>
    </xf>
    <xf numFmtId="0" fontId="28" fillId="0" borderId="0" xfId="0" applyFont="1" applyAlignment="1" applyProtection="1">
      <alignment vertical="center"/>
      <protection locked="0"/>
    </xf>
    <xf numFmtId="0" fontId="29" fillId="0" borderId="0" xfId="0" applyFont="1" applyAlignment="1">
      <alignment vertical="center"/>
    </xf>
    <xf numFmtId="0" fontId="29" fillId="0" borderId="0" xfId="0" applyFont="1" applyAlignment="1">
      <alignment horizontal="center" vertical="center"/>
    </xf>
    <xf numFmtId="0" fontId="29" fillId="0" borderId="0" xfId="0" applyFont="1" applyAlignment="1" applyProtection="1">
      <alignment horizontal="right" vertical="center"/>
      <protection locked="0"/>
    </xf>
    <xf numFmtId="0" fontId="29" fillId="0" borderId="0" xfId="0" applyFont="1" applyAlignment="1" applyProtection="1">
      <alignment vertical="center"/>
      <protection locked="0"/>
    </xf>
    <xf numFmtId="0" fontId="31" fillId="0" borderId="0" xfId="0" applyFont="1" applyAlignment="1">
      <alignment horizontal="right" vertical="center"/>
    </xf>
    <xf numFmtId="0" fontId="31" fillId="28" borderId="0" xfId="0" applyFont="1" applyFill="1" applyAlignment="1">
      <alignment horizontal="center" vertical="center"/>
    </xf>
    <xf numFmtId="0" fontId="31" fillId="28" borderId="0" xfId="0" applyFont="1" applyFill="1" applyAlignment="1">
      <alignment horizontal="right" vertical="center"/>
    </xf>
    <xf numFmtId="0" fontId="31" fillId="28" borderId="0" xfId="0" applyFont="1" applyFill="1" applyAlignment="1">
      <alignment vertical="center"/>
    </xf>
    <xf numFmtId="0" fontId="31" fillId="0" borderId="0" xfId="0" applyFont="1" applyAlignment="1">
      <alignment vertical="center"/>
    </xf>
    <xf numFmtId="0" fontId="28" fillId="0" borderId="0" xfId="0" quotePrefix="1" applyFont="1" applyAlignment="1">
      <alignment horizontal="center" vertical="center"/>
    </xf>
    <xf numFmtId="0" fontId="28" fillId="28" borderId="0" xfId="0" applyFont="1" applyFill="1" applyAlignment="1">
      <alignment vertical="center"/>
    </xf>
    <xf numFmtId="0" fontId="29" fillId="28" borderId="0" xfId="0" applyFont="1" applyFill="1" applyAlignment="1">
      <alignment horizontal="right" vertical="center"/>
    </xf>
    <xf numFmtId="0" fontId="29" fillId="28" borderId="0" xfId="0" applyFont="1" applyFill="1" applyAlignment="1">
      <alignment vertical="center"/>
    </xf>
    <xf numFmtId="0" fontId="29" fillId="28" borderId="0" xfId="0" applyFont="1" applyFill="1" applyAlignment="1">
      <alignment horizontal="center" vertical="center"/>
    </xf>
    <xf numFmtId="0" fontId="28" fillId="28" borderId="0" xfId="0" applyFont="1" applyFill="1" applyAlignment="1">
      <alignment horizontal="center" vertical="center"/>
    </xf>
    <xf numFmtId="0" fontId="32" fillId="28" borderId="0" xfId="0" applyFont="1" applyFill="1" applyAlignment="1">
      <alignment horizontal="centerContinuous" vertical="center"/>
    </xf>
    <xf numFmtId="0" fontId="28" fillId="28" borderId="0" xfId="0" applyFont="1" applyFill="1" applyAlignment="1">
      <alignment horizontal="centerContinuous" vertical="center"/>
    </xf>
    <xf numFmtId="0" fontId="32" fillId="0" borderId="0" xfId="0" applyFont="1" applyAlignment="1">
      <alignment vertical="center"/>
    </xf>
    <xf numFmtId="20" fontId="28" fillId="28" borderId="0" xfId="0" applyNumberFormat="1" applyFont="1" applyFill="1" applyAlignment="1">
      <alignment vertical="center"/>
    </xf>
    <xf numFmtId="20" fontId="28" fillId="28" borderId="0" xfId="0" applyNumberFormat="1" applyFont="1" applyFill="1" applyAlignment="1">
      <alignment horizontal="center" vertical="center"/>
    </xf>
    <xf numFmtId="177" fontId="28" fillId="28" borderId="0" xfId="0" applyNumberFormat="1" applyFont="1" applyFill="1" applyAlignment="1">
      <alignment vertical="center"/>
    </xf>
    <xf numFmtId="0" fontId="28" fillId="28" borderId="0" xfId="0" applyFont="1" applyFill="1" applyAlignment="1">
      <alignment horizontal="left" vertical="center"/>
    </xf>
    <xf numFmtId="0" fontId="28" fillId="0" borderId="0" xfId="0" applyFont="1" applyAlignment="1">
      <alignment horizontal="center" vertical="center"/>
    </xf>
    <xf numFmtId="0" fontId="32" fillId="0" borderId="0" xfId="0" applyFont="1" applyAlignment="1">
      <alignment horizontal="left" vertical="center"/>
    </xf>
    <xf numFmtId="0" fontId="28" fillId="0" borderId="0" xfId="0" applyFont="1" applyAlignment="1">
      <alignment horizontal="right" vertical="center"/>
    </xf>
    <xf numFmtId="0" fontId="33" fillId="0" borderId="0" xfId="0" applyFont="1" applyAlignment="1">
      <alignment vertical="center"/>
    </xf>
    <xf numFmtId="0" fontId="33" fillId="0" borderId="0" xfId="0" applyFont="1" applyAlignment="1">
      <alignment horizontal="left" vertical="center"/>
    </xf>
    <xf numFmtId="0" fontId="33" fillId="0" borderId="0" xfId="0" applyFont="1" applyAlignment="1">
      <alignment horizontal="right" vertical="center"/>
    </xf>
    <xf numFmtId="0" fontId="33" fillId="0" borderId="0" xfId="0" applyFont="1" applyAlignment="1" applyProtection="1">
      <alignment horizontal="right" vertical="center"/>
      <protection locked="0"/>
    </xf>
    <xf numFmtId="0" fontId="33" fillId="0" borderId="0" xfId="0" applyFont="1" applyAlignment="1" applyProtection="1">
      <alignment vertical="center"/>
      <protection locked="0"/>
    </xf>
    <xf numFmtId="0" fontId="32" fillId="0" borderId="80" xfId="0" applyFont="1" applyBorder="1" applyAlignment="1">
      <alignment horizontal="center" vertical="center"/>
    </xf>
    <xf numFmtId="0" fontId="32" fillId="0" borderId="10" xfId="0" applyFont="1" applyBorder="1" applyAlignment="1">
      <alignment horizontal="center" vertical="center"/>
    </xf>
    <xf numFmtId="0" fontId="32" fillId="0" borderId="81" xfId="0" applyFont="1" applyBorder="1" applyAlignment="1">
      <alignment horizontal="center" vertical="center"/>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32" fillId="0" borderId="91" xfId="0" applyFont="1" applyBorder="1" applyAlignment="1">
      <alignment horizontal="center" vertical="center" wrapText="1"/>
    </xf>
    <xf numFmtId="0" fontId="28" fillId="0" borderId="92" xfId="0" applyFont="1" applyBorder="1" applyAlignment="1">
      <alignment vertical="center"/>
    </xf>
    <xf numFmtId="178" fontId="28" fillId="27" borderId="98" xfId="0" applyNumberFormat="1" applyFont="1" applyFill="1" applyBorder="1" applyAlignment="1" applyProtection="1">
      <alignment horizontal="center" vertical="center" shrinkToFit="1"/>
      <protection locked="0"/>
    </xf>
    <xf numFmtId="178" fontId="28" fillId="27" borderId="99" xfId="0" applyNumberFormat="1" applyFont="1" applyFill="1" applyBorder="1" applyAlignment="1" applyProtection="1">
      <alignment horizontal="center" vertical="center" shrinkToFit="1"/>
      <protection locked="0"/>
    </xf>
    <xf numFmtId="178" fontId="28" fillId="27" borderId="100" xfId="0" applyNumberFormat="1" applyFont="1" applyFill="1" applyBorder="1" applyAlignment="1" applyProtection="1">
      <alignment horizontal="center" vertical="center" shrinkToFit="1"/>
      <protection locked="0"/>
    </xf>
    <xf numFmtId="0" fontId="28" fillId="0" borderId="101" xfId="0" applyFont="1" applyBorder="1" applyAlignment="1">
      <alignment vertical="center"/>
    </xf>
    <xf numFmtId="178" fontId="28" fillId="27" borderId="102" xfId="0" applyNumberFormat="1" applyFont="1" applyFill="1" applyBorder="1" applyAlignment="1" applyProtection="1">
      <alignment horizontal="center" vertical="center" shrinkToFit="1"/>
      <protection locked="0"/>
    </xf>
    <xf numFmtId="178" fontId="28" fillId="27" borderId="103" xfId="0" applyNumberFormat="1" applyFont="1" applyFill="1" applyBorder="1" applyAlignment="1" applyProtection="1">
      <alignment horizontal="center" vertical="center" shrinkToFit="1"/>
      <protection locked="0"/>
    </xf>
    <xf numFmtId="178" fontId="28" fillId="27" borderId="104" xfId="0" applyNumberFormat="1" applyFont="1" applyFill="1" applyBorder="1" applyAlignment="1" applyProtection="1">
      <alignment horizontal="center" vertical="center" shrinkToFit="1"/>
      <protection locked="0"/>
    </xf>
    <xf numFmtId="0" fontId="28" fillId="0" borderId="105" xfId="0" applyFont="1" applyBorder="1" applyAlignment="1">
      <alignment vertical="center"/>
    </xf>
    <xf numFmtId="178" fontId="28" fillId="27" borderId="89" xfId="0" applyNumberFormat="1" applyFont="1" applyFill="1" applyBorder="1" applyAlignment="1" applyProtection="1">
      <alignment horizontal="center" vertical="center" shrinkToFit="1"/>
      <protection locked="0"/>
    </xf>
    <xf numFmtId="178" fontId="28" fillId="27" borderId="90" xfId="0" applyNumberFormat="1" applyFont="1" applyFill="1" applyBorder="1" applyAlignment="1" applyProtection="1">
      <alignment horizontal="center" vertical="center" shrinkToFit="1"/>
      <protection locked="0"/>
    </xf>
    <xf numFmtId="178" fontId="28" fillId="27" borderId="91" xfId="0" applyNumberFormat="1" applyFont="1" applyFill="1" applyBorder="1" applyAlignment="1" applyProtection="1">
      <alignment horizontal="center" vertical="center" shrinkToFit="1"/>
      <protection locked="0"/>
    </xf>
    <xf numFmtId="0" fontId="35" fillId="0" borderId="0" xfId="0" applyFont="1" applyAlignment="1">
      <alignment vertical="center"/>
    </xf>
    <xf numFmtId="0" fontId="33" fillId="0" borderId="0" xfId="0" applyFont="1" applyAlignment="1">
      <alignment vertical="center" shrinkToFit="1"/>
    </xf>
    <xf numFmtId="0" fontId="34" fillId="0" borderId="0" xfId="0" applyFont="1" applyAlignment="1">
      <alignment vertical="center" shrinkToFit="1"/>
    </xf>
    <xf numFmtId="0" fontId="33" fillId="0" borderId="0" xfId="0" applyFont="1" applyAlignment="1" applyProtection="1">
      <alignment horizontal="left" vertical="center"/>
      <protection locked="0"/>
    </xf>
    <xf numFmtId="0" fontId="33" fillId="0" borderId="0" xfId="0" applyFont="1" applyAlignment="1" applyProtection="1">
      <alignment vertical="center" wrapText="1"/>
      <protection locked="0"/>
    </xf>
    <xf numFmtId="0" fontId="33" fillId="0" borderId="0" xfId="0" applyFont="1" applyAlignment="1" applyProtection="1">
      <alignment horizontal="justify" vertical="center" wrapText="1"/>
      <protection locked="0"/>
    </xf>
    <xf numFmtId="0" fontId="39" fillId="28" borderId="0" xfId="0" applyFont="1" applyFill="1" applyAlignment="1">
      <alignment vertical="center"/>
    </xf>
    <xf numFmtId="0" fontId="39" fillId="28" borderId="10" xfId="0" applyFont="1" applyFill="1" applyBorder="1" applyAlignment="1">
      <alignment horizontal="center" vertical="center"/>
    </xf>
    <xf numFmtId="0" fontId="39" fillId="28" borderId="10" xfId="0" applyFont="1" applyFill="1" applyBorder="1" applyAlignment="1">
      <alignment vertical="center" shrinkToFit="1"/>
    </xf>
    <xf numFmtId="0" fontId="39" fillId="28" borderId="74" xfId="0" applyFont="1" applyFill="1" applyBorder="1" applyAlignment="1">
      <alignment horizontal="center" vertical="center"/>
    </xf>
    <xf numFmtId="0" fontId="28" fillId="28" borderId="111" xfId="0" applyFont="1" applyFill="1" applyBorder="1" applyAlignment="1">
      <alignment horizontal="center" vertical="center"/>
    </xf>
    <xf numFmtId="0" fontId="28" fillId="28" borderId="112" xfId="0" applyFont="1" applyFill="1" applyBorder="1" applyAlignment="1">
      <alignment horizontal="center" vertical="center"/>
    </xf>
    <xf numFmtId="0" fontId="28" fillId="28" borderId="113" xfId="0" applyFont="1" applyFill="1" applyBorder="1" applyAlignment="1">
      <alignment horizontal="center" vertical="center"/>
    </xf>
    <xf numFmtId="0" fontId="39" fillId="28" borderId="113" xfId="0" applyFont="1" applyFill="1" applyBorder="1" applyAlignment="1">
      <alignment horizontal="center" vertical="center"/>
    </xf>
    <xf numFmtId="0" fontId="39" fillId="28" borderId="114" xfId="0" applyFont="1" applyFill="1" applyBorder="1" applyAlignment="1">
      <alignment horizontal="center" vertical="center"/>
    </xf>
    <xf numFmtId="0" fontId="28" fillId="28" borderId="72" xfId="0" applyFont="1" applyFill="1" applyBorder="1" applyAlignment="1">
      <alignment vertical="center"/>
    </xf>
    <xf numFmtId="0" fontId="28" fillId="28" borderId="95" xfId="0" applyFont="1" applyFill="1" applyBorder="1" applyAlignment="1">
      <alignment vertical="center"/>
    </xf>
    <xf numFmtId="0" fontId="28" fillId="28" borderId="115" xfId="0" applyFont="1" applyFill="1" applyBorder="1" applyAlignment="1">
      <alignment vertical="center"/>
    </xf>
    <xf numFmtId="0" fontId="39" fillId="28" borderId="115" xfId="0" applyFont="1" applyFill="1" applyBorder="1" applyAlignment="1">
      <alignment vertical="center"/>
    </xf>
    <xf numFmtId="0" fontId="39" fillId="28" borderId="73" xfId="0" applyFont="1" applyFill="1" applyBorder="1" applyAlignment="1">
      <alignment vertical="center"/>
    </xf>
    <xf numFmtId="0" fontId="28" fillId="28" borderId="80" xfId="0" applyFont="1" applyFill="1" applyBorder="1" applyAlignment="1">
      <alignment vertical="center"/>
    </xf>
    <xf numFmtId="0" fontId="28" fillId="28" borderId="21" xfId="0" applyFont="1" applyFill="1" applyBorder="1" applyAlignment="1">
      <alignment vertical="center"/>
    </xf>
    <xf numFmtId="0" fontId="28" fillId="28" borderId="23" xfId="0" applyFont="1" applyFill="1" applyBorder="1" applyAlignment="1">
      <alignment vertical="center"/>
    </xf>
    <xf numFmtId="0" fontId="39" fillId="28" borderId="10" xfId="0" applyFont="1" applyFill="1" applyBorder="1" applyAlignment="1">
      <alignment vertical="center"/>
    </xf>
    <xf numFmtId="0" fontId="39" fillId="28" borderId="81" xfId="0" applyFont="1" applyFill="1" applyBorder="1" applyAlignment="1">
      <alignment vertical="center"/>
    </xf>
    <xf numFmtId="0" fontId="28" fillId="28" borderId="11" xfId="0" applyFont="1" applyFill="1" applyBorder="1" applyAlignment="1">
      <alignment vertical="center"/>
    </xf>
    <xf numFmtId="0" fontId="28" fillId="28" borderId="10" xfId="0" applyFont="1" applyFill="1" applyBorder="1" applyAlignment="1">
      <alignment vertical="center"/>
    </xf>
    <xf numFmtId="0" fontId="28" fillId="28" borderId="89" xfId="0" applyFont="1" applyFill="1" applyBorder="1" applyAlignment="1">
      <alignment vertical="center"/>
    </xf>
    <xf numFmtId="0" fontId="39" fillId="28" borderId="90" xfId="0" applyFont="1" applyFill="1" applyBorder="1" applyAlignment="1">
      <alignment vertical="center"/>
    </xf>
    <xf numFmtId="0" fontId="28" fillId="28" borderId="90" xfId="0" applyFont="1" applyFill="1" applyBorder="1" applyAlignment="1">
      <alignment vertical="center"/>
    </xf>
    <xf numFmtId="0" fontId="39" fillId="28" borderId="91" xfId="0" applyFont="1" applyFill="1" applyBorder="1" applyAlignment="1">
      <alignment vertical="center"/>
    </xf>
    <xf numFmtId="0" fontId="0" fillId="28" borderId="0" xfId="0" applyFill="1" applyAlignment="1">
      <alignment vertical="center"/>
    </xf>
    <xf numFmtId="0" fontId="31" fillId="28" borderId="0" xfId="0" applyFont="1" applyFill="1" applyAlignment="1">
      <alignment horizontal="left" vertical="center"/>
    </xf>
    <xf numFmtId="0" fontId="33" fillId="28" borderId="0" xfId="0" applyFont="1" applyFill="1" applyAlignment="1">
      <alignment horizontal="left" vertical="center"/>
    </xf>
    <xf numFmtId="0" fontId="33" fillId="28" borderId="0" xfId="0" applyFont="1" applyFill="1" applyAlignment="1">
      <alignment vertical="center"/>
    </xf>
    <xf numFmtId="0" fontId="33" fillId="27" borderId="10" xfId="0" applyFont="1" applyFill="1" applyBorder="1" applyAlignment="1">
      <alignment horizontal="left" vertical="center"/>
    </xf>
    <xf numFmtId="0" fontId="33" fillId="29" borderId="10" xfId="0" applyFont="1" applyFill="1" applyBorder="1" applyAlignment="1">
      <alignment horizontal="left" vertical="center"/>
    </xf>
    <xf numFmtId="0" fontId="40" fillId="28" borderId="0" xfId="0" applyFont="1" applyFill="1" applyAlignment="1">
      <alignment horizontal="left" vertical="center"/>
    </xf>
    <xf numFmtId="0" fontId="33" fillId="28" borderId="10" xfId="0" applyFont="1" applyFill="1" applyBorder="1" applyAlignment="1">
      <alignment horizontal="center" vertical="center"/>
    </xf>
    <xf numFmtId="0" fontId="33" fillId="28" borderId="10" xfId="0" applyFont="1" applyFill="1" applyBorder="1" applyAlignment="1">
      <alignment horizontal="left" vertical="center"/>
    </xf>
    <xf numFmtId="0" fontId="36" fillId="28" borderId="0" xfId="0" applyFont="1" applyFill="1" applyAlignment="1">
      <alignment horizontal="left" vertical="center"/>
    </xf>
    <xf numFmtId="0" fontId="33" fillId="28" borderId="0" xfId="0" applyFont="1" applyFill="1" applyAlignment="1">
      <alignment horizontal="left" vertical="center" wrapText="1"/>
    </xf>
    <xf numFmtId="0" fontId="36" fillId="28" borderId="0" xfId="0" applyFont="1" applyFill="1" applyAlignment="1">
      <alignment vertical="center"/>
    </xf>
    <xf numFmtId="0" fontId="35" fillId="28" borderId="0" xfId="0" applyFont="1" applyFill="1" applyAlignment="1">
      <alignment vertical="center"/>
    </xf>
    <xf numFmtId="0" fontId="36" fillId="28" borderId="0" xfId="0" applyFont="1" applyFill="1" applyAlignment="1">
      <alignment vertical="center" shrinkToFit="1"/>
    </xf>
    <xf numFmtId="0" fontId="41" fillId="28" borderId="0" xfId="0" applyFont="1" applyFill="1" applyAlignment="1">
      <alignment vertical="center" shrinkToFit="1"/>
    </xf>
    <xf numFmtId="0" fontId="33" fillId="28" borderId="0" xfId="0" applyFont="1" applyFill="1" applyAlignment="1">
      <alignment vertical="center" wrapText="1"/>
    </xf>
    <xf numFmtId="0" fontId="33" fillId="28" borderId="0" xfId="0" applyFont="1" applyFill="1" applyAlignment="1">
      <alignment vertical="center" textRotation="90"/>
    </xf>
    <xf numFmtId="0" fontId="42" fillId="28" borderId="0" xfId="0" applyFont="1" applyFill="1" applyAlignment="1">
      <alignment horizontal="left" vertical="center"/>
    </xf>
    <xf numFmtId="0" fontId="28" fillId="0" borderId="81" xfId="0" applyFont="1" applyBorder="1" applyAlignment="1">
      <alignment horizontal="center" vertical="center"/>
    </xf>
    <xf numFmtId="0" fontId="28" fillId="0" borderId="90" xfId="0" applyFont="1" applyBorder="1" applyAlignment="1">
      <alignment horizontal="center" vertical="center" wrapText="1"/>
    </xf>
    <xf numFmtId="0" fontId="33" fillId="0" borderId="0" xfId="0" applyFont="1" applyAlignment="1">
      <alignment vertical="center" wrapText="1"/>
    </xf>
    <xf numFmtId="0" fontId="33" fillId="0" borderId="0" xfId="0" applyFont="1" applyAlignment="1">
      <alignment horizontal="justify" vertical="center" wrapText="1"/>
    </xf>
    <xf numFmtId="0" fontId="28" fillId="0" borderId="116" xfId="0" applyFont="1" applyBorder="1" applyAlignment="1">
      <alignment vertical="center"/>
    </xf>
    <xf numFmtId="178" fontId="28" fillId="27" borderId="80" xfId="0" applyNumberFormat="1" applyFont="1" applyFill="1" applyBorder="1" applyAlignment="1" applyProtection="1">
      <alignment horizontal="center" vertical="center" shrinkToFit="1"/>
      <protection locked="0"/>
    </xf>
    <xf numFmtId="178" fontId="28" fillId="27" borderId="10" xfId="0" applyNumberFormat="1" applyFont="1" applyFill="1" applyBorder="1" applyAlignment="1" applyProtection="1">
      <alignment horizontal="center" vertical="center" shrinkToFit="1"/>
      <protection locked="0"/>
    </xf>
    <xf numFmtId="178" fontId="28" fillId="27" borderId="81" xfId="0" applyNumberFormat="1" applyFont="1" applyFill="1" applyBorder="1" applyAlignment="1" applyProtection="1">
      <alignment horizontal="center" vertical="center" shrinkToFit="1"/>
      <protection locked="0"/>
    </xf>
    <xf numFmtId="0" fontId="32" fillId="0" borderId="0" xfId="0" applyFont="1" applyAlignment="1">
      <alignment vertical="center" shrinkToFit="1"/>
    </xf>
    <xf numFmtId="0" fontId="45" fillId="0" borderId="0" xfId="47" applyFont="1">
      <alignment vertical="center"/>
    </xf>
    <xf numFmtId="0" fontId="45" fillId="0" borderId="0" xfId="47" applyFont="1" applyAlignment="1">
      <alignment horizontal="center" vertical="center"/>
    </xf>
    <xf numFmtId="0" fontId="50" fillId="0" borderId="18" xfId="48" applyFont="1" applyBorder="1" applyAlignment="1">
      <alignment horizontal="center" vertical="center" wrapText="1"/>
    </xf>
    <xf numFmtId="0" fontId="50" fillId="0" borderId="18" xfId="47" applyFont="1" applyBorder="1" applyAlignment="1">
      <alignment horizontal="center" vertical="center" shrinkToFit="1"/>
    </xf>
    <xf numFmtId="0" fontId="50" fillId="0" borderId="120" xfId="48" applyFont="1" applyBorder="1" applyAlignment="1">
      <alignment horizontal="center" vertical="center" wrapText="1"/>
    </xf>
    <xf numFmtId="0" fontId="50" fillId="0" borderId="120" xfId="47" applyFont="1" applyBorder="1" applyAlignment="1">
      <alignment horizontal="center" vertical="center" shrinkToFit="1"/>
    </xf>
    <xf numFmtId="0" fontId="50" fillId="0" borderId="126" xfId="48" applyFont="1" applyBorder="1" applyAlignment="1">
      <alignment horizontal="center" vertical="center" wrapText="1"/>
    </xf>
    <xf numFmtId="0" fontId="50" fillId="0" borderId="126" xfId="47" applyFont="1" applyBorder="1" applyAlignment="1">
      <alignment horizontal="center" vertical="center"/>
    </xf>
    <xf numFmtId="0" fontId="50" fillId="0" borderId="103" xfId="48" applyFont="1" applyBorder="1" applyAlignment="1">
      <alignment horizontal="center" vertical="center" wrapText="1"/>
    </xf>
    <xf numFmtId="0" fontId="50" fillId="0" borderId="103" xfId="47" applyFont="1" applyBorder="1" applyAlignment="1">
      <alignment horizontal="center" vertical="center" shrinkToFit="1"/>
    </xf>
    <xf numFmtId="0" fontId="50" fillId="0" borderId="135" xfId="48" applyFont="1" applyBorder="1" applyAlignment="1">
      <alignment horizontal="center" vertical="center" wrapText="1"/>
    </xf>
    <xf numFmtId="0" fontId="50" fillId="0" borderId="135" xfId="47" applyFont="1" applyBorder="1" applyAlignment="1">
      <alignment horizontal="center" vertical="center" shrinkToFit="1"/>
    </xf>
    <xf numFmtId="0" fontId="50" fillId="0" borderId="120" xfId="47" applyFont="1" applyBorder="1" applyAlignment="1">
      <alignment horizontal="center" vertical="center" wrapText="1" shrinkToFit="1"/>
    </xf>
    <xf numFmtId="0" fontId="50" fillId="0" borderId="126" xfId="47" applyFont="1" applyBorder="1" applyAlignment="1">
      <alignment horizontal="center" vertical="center" shrinkToFit="1"/>
    </xf>
    <xf numFmtId="0" fontId="50" fillId="0" borderId="137" xfId="48" applyFont="1" applyBorder="1" applyAlignment="1">
      <alignment horizontal="center" vertical="center" wrapText="1"/>
    </xf>
    <xf numFmtId="0" fontId="50" fillId="0" borderId="137" xfId="47" applyFont="1" applyBorder="1" applyAlignment="1">
      <alignment horizontal="center" vertical="center" shrinkToFit="1"/>
    </xf>
    <xf numFmtId="0" fontId="50" fillId="0" borderId="103" xfId="47" applyFont="1" applyBorder="1" applyAlignment="1">
      <alignment horizontal="center" vertical="center" wrapText="1" shrinkToFit="1"/>
    </xf>
    <xf numFmtId="0" fontId="52" fillId="0" borderId="0" xfId="47" applyFont="1">
      <alignment vertical="center"/>
    </xf>
    <xf numFmtId="0" fontId="50" fillId="0" borderId="126" xfId="47" applyFont="1" applyBorder="1" applyAlignment="1">
      <alignment horizontal="center" vertical="center" wrapText="1" shrinkToFit="1"/>
    </xf>
    <xf numFmtId="0" fontId="50" fillId="0" borderId="40" xfId="47" applyFont="1" applyBorder="1" applyAlignment="1">
      <alignment horizontal="center" vertical="center" wrapText="1" shrinkToFit="1"/>
    </xf>
    <xf numFmtId="0" fontId="50" fillId="0" borderId="37" xfId="47" applyFont="1" applyBorder="1" applyAlignment="1">
      <alignment horizontal="center" vertical="center" wrapText="1" shrinkToFit="1"/>
    </xf>
    <xf numFmtId="0" fontId="50" fillId="0" borderId="142" xfId="47" applyFont="1" applyBorder="1" applyAlignment="1">
      <alignment horizontal="center" vertical="center" wrapText="1" shrinkToFit="1"/>
    </xf>
    <xf numFmtId="0" fontId="50" fillId="0" borderId="17" xfId="47" applyFont="1" applyBorder="1" applyAlignment="1">
      <alignment horizontal="center" vertical="center" wrapText="1" shrinkToFit="1"/>
    </xf>
    <xf numFmtId="0" fontId="50" fillId="0" borderId="148" xfId="47" applyFont="1" applyBorder="1" applyAlignment="1">
      <alignment horizontal="center" vertical="center" wrapText="1" shrinkToFit="1"/>
    </xf>
    <xf numFmtId="0" fontId="50" fillId="0" borderId="32" xfId="47" applyFont="1" applyBorder="1" applyAlignment="1">
      <alignment horizontal="center" vertical="center" wrapText="1" shrinkToFit="1"/>
    </xf>
    <xf numFmtId="0" fontId="50" fillId="0" borderId="18" xfId="47" applyFont="1" applyBorder="1" applyAlignment="1">
      <alignment horizontal="center" vertical="center" wrapText="1" shrinkToFit="1"/>
    </xf>
    <xf numFmtId="0" fontId="50" fillId="0" borderId="47" xfId="47" applyFont="1" applyBorder="1" applyAlignment="1">
      <alignment horizontal="center" vertical="center" wrapText="1" shrinkToFit="1"/>
    </xf>
    <xf numFmtId="0" fontId="52" fillId="0" borderId="0" xfId="47" applyFont="1" applyAlignment="1">
      <alignment horizontal="left" vertical="center"/>
    </xf>
    <xf numFmtId="0" fontId="25" fillId="0" borderId="17" xfId="49" applyFont="1" applyBorder="1" applyAlignment="1">
      <alignment horizontal="left" vertical="top" wrapText="1"/>
    </xf>
    <xf numFmtId="0" fontId="25" fillId="0" borderId="154" xfId="49" applyFont="1" applyBorder="1" applyAlignment="1">
      <alignment horizontal="center" vertical="center" wrapText="1"/>
    </xf>
    <xf numFmtId="0" fontId="25" fillId="0" borderId="155" xfId="49" applyFont="1" applyBorder="1" applyAlignment="1">
      <alignment horizontal="left" vertical="center" wrapText="1" shrinkToFit="1"/>
    </xf>
    <xf numFmtId="0" fontId="25" fillId="0" borderId="17" xfId="49" applyFont="1" applyBorder="1" applyAlignment="1">
      <alignment horizontal="left" vertical="center" wrapText="1"/>
    </xf>
    <xf numFmtId="0" fontId="25" fillId="0" borderId="156" xfId="49" applyFont="1" applyBorder="1" applyAlignment="1">
      <alignment horizontal="left" vertical="top" wrapText="1"/>
    </xf>
    <xf numFmtId="0" fontId="25" fillId="0" borderId="157" xfId="49" applyFont="1" applyBorder="1" applyAlignment="1">
      <alignment horizontal="center" vertical="center" wrapText="1"/>
    </xf>
    <xf numFmtId="0" fontId="25" fillId="0" borderId="158" xfId="49" applyFont="1" applyBorder="1" applyAlignment="1">
      <alignment horizontal="left" vertical="center" wrapText="1" shrinkToFit="1"/>
    </xf>
    <xf numFmtId="0" fontId="25" fillId="0" borderId="156" xfId="49" applyFont="1" applyBorder="1" applyAlignment="1">
      <alignment horizontal="left" vertical="center" wrapText="1"/>
    </xf>
    <xf numFmtId="0" fontId="25" fillId="0" borderId="159" xfId="49" applyFont="1" applyBorder="1" applyAlignment="1">
      <alignment horizontal="center" vertical="center" wrapText="1"/>
    </xf>
    <xf numFmtId="0" fontId="25" fillId="0" borderId="160" xfId="49" applyFont="1" applyBorder="1" applyAlignment="1">
      <alignment horizontal="left" vertical="center" wrapText="1" shrinkToFit="1"/>
    </xf>
    <xf numFmtId="0" fontId="25" fillId="0" borderId="35" xfId="49" applyFont="1" applyBorder="1" applyAlignment="1">
      <alignment horizontal="left" vertical="top" wrapText="1"/>
    </xf>
    <xf numFmtId="0" fontId="25" fillId="0" borderId="161" xfId="49" applyFont="1" applyBorder="1" applyAlignment="1">
      <alignment horizontal="center" vertical="center" wrapText="1"/>
    </xf>
    <xf numFmtId="0" fontId="25" fillId="0" borderId="162" xfId="49" applyFont="1" applyBorder="1" applyAlignment="1">
      <alignment horizontal="left" vertical="center" wrapText="1" shrinkToFit="1"/>
    </xf>
    <xf numFmtId="0" fontId="25" fillId="0" borderId="35" xfId="49" applyFont="1" applyBorder="1" applyAlignment="1">
      <alignment horizontal="left" vertical="center" wrapText="1"/>
    </xf>
    <xf numFmtId="0" fontId="25" fillId="0" borderId="32" xfId="49" applyFont="1" applyBorder="1" applyAlignment="1">
      <alignment horizontal="left" vertical="top" wrapText="1"/>
    </xf>
    <xf numFmtId="0" fontId="25" fillId="0" borderId="163" xfId="49" applyFont="1" applyBorder="1" applyAlignment="1">
      <alignment horizontal="center" vertical="center" wrapText="1"/>
    </xf>
    <xf numFmtId="0" fontId="25" fillId="0" borderId="164" xfId="49" applyFont="1" applyBorder="1" applyAlignment="1">
      <alignment horizontal="left" vertical="center" wrapText="1" shrinkToFit="1"/>
    </xf>
    <xf numFmtId="0" fontId="25" fillId="0" borderId="32" xfId="49" applyFont="1" applyBorder="1" applyAlignment="1">
      <alignment horizontal="left" vertical="center" wrapText="1"/>
    </xf>
    <xf numFmtId="0" fontId="25" fillId="0" borderId="17" xfId="45" applyFont="1" applyFill="1" applyBorder="1" applyAlignment="1">
      <alignment horizontal="left" vertical="top" wrapText="1"/>
    </xf>
    <xf numFmtId="0" fontId="25" fillId="0" borderId="46" xfId="45" applyFont="1" applyFill="1" applyBorder="1" applyAlignment="1">
      <alignment horizontal="center" vertical="center" wrapText="1"/>
    </xf>
    <xf numFmtId="0" fontId="25" fillId="0" borderId="14" xfId="45" applyFont="1" applyFill="1" applyBorder="1" applyAlignment="1">
      <alignment horizontal="left" vertical="center" wrapText="1" shrinkToFit="1"/>
    </xf>
    <xf numFmtId="0" fontId="25" fillId="0" borderId="17" xfId="45" applyFont="1" applyFill="1" applyBorder="1" applyAlignment="1">
      <alignment vertical="center" wrapText="1"/>
    </xf>
    <xf numFmtId="0" fontId="25" fillId="0" borderId="156" xfId="45" applyFont="1" applyFill="1" applyBorder="1" applyAlignment="1">
      <alignment horizontal="left" vertical="top" wrapText="1"/>
    </xf>
    <xf numFmtId="0" fontId="25" fillId="0" borderId="165" xfId="45" applyFont="1" applyFill="1" applyBorder="1" applyAlignment="1">
      <alignment horizontal="center" vertical="center" wrapText="1"/>
    </xf>
    <xf numFmtId="0" fontId="25" fillId="0" borderId="166" xfId="45" applyFont="1" applyFill="1" applyBorder="1" applyAlignment="1">
      <alignment horizontal="left" vertical="center" wrapText="1" shrinkToFit="1"/>
    </xf>
    <xf numFmtId="0" fontId="25" fillId="0" borderId="156" xfId="45" applyFont="1" applyFill="1" applyBorder="1" applyAlignment="1">
      <alignment vertical="center" wrapText="1"/>
    </xf>
    <xf numFmtId="0" fontId="25" fillId="0" borderId="50" xfId="45" applyFont="1" applyFill="1" applyBorder="1" applyAlignment="1">
      <alignment horizontal="center" vertical="center" wrapText="1"/>
    </xf>
    <xf numFmtId="0" fontId="25" fillId="0" borderId="16" xfId="45" applyFont="1" applyFill="1" applyBorder="1" applyAlignment="1">
      <alignment horizontal="left" vertical="center" wrapText="1" shrinkToFit="1"/>
    </xf>
    <xf numFmtId="0" fontId="5" fillId="0" borderId="11" xfId="0" applyFont="1" applyBorder="1" applyAlignment="1">
      <alignment horizontal="center"/>
    </xf>
    <xf numFmtId="0" fontId="5" fillId="0" borderId="12" xfId="0" applyFont="1" applyBorder="1" applyAlignment="1">
      <alignment horizontal="center"/>
    </xf>
    <xf numFmtId="0" fontId="5" fillId="0" borderId="10" xfId="0" applyFont="1" applyBorder="1" applyAlignment="1">
      <alignment horizont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27"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0" fillId="0" borderId="11"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2"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0" fillId="0" borderId="10" xfId="0" applyFont="1" applyBorder="1" applyAlignment="1">
      <alignment horizontal="center"/>
    </xf>
    <xf numFmtId="0" fontId="5" fillId="0" borderId="10" xfId="0" applyFont="1" applyBorder="1" applyAlignment="1">
      <alignment horizontal="center" vertical="center"/>
    </xf>
    <xf numFmtId="0" fontId="5" fillId="0" borderId="1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3" fillId="0" borderId="0" xfId="0" applyFont="1" applyAlignment="1">
      <alignment horizontal="center" vertical="center" shrinkToFit="1"/>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11" xfId="0" applyFont="1" applyBorder="1" applyAlignment="1">
      <alignment horizontal="center"/>
    </xf>
    <xf numFmtId="0" fontId="0" fillId="0" borderId="13" xfId="0" applyFont="1" applyBorder="1" applyAlignment="1">
      <alignment horizontal="center"/>
    </xf>
    <xf numFmtId="0" fontId="0" fillId="0" borderId="12" xfId="0" applyFont="1" applyBorder="1" applyAlignment="1">
      <alignment horizont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5" fillId="0" borderId="18" xfId="0" applyFont="1" applyBorder="1" applyAlignment="1">
      <alignment horizontal="center" vertical="center" shrinkToFit="1"/>
    </xf>
    <xf numFmtId="0" fontId="5" fillId="0" borderId="23" xfId="0" applyFont="1" applyBorder="1" applyAlignment="1">
      <alignment horizontal="center" vertical="center" shrinkToFit="1"/>
    </xf>
    <xf numFmtId="0" fontId="5" fillId="25" borderId="65" xfId="0" applyFont="1" applyFill="1" applyBorder="1" applyAlignment="1">
      <alignment horizontal="center" vertical="center" textRotation="255" wrapText="1"/>
    </xf>
    <xf numFmtId="0" fontId="5" fillId="25" borderId="17" xfId="0" applyFont="1" applyFill="1" applyBorder="1" applyAlignment="1">
      <alignment horizontal="center" vertical="center" textRotation="255" wrapText="1"/>
    </xf>
    <xf numFmtId="0" fontId="5" fillId="25" borderId="64" xfId="0" applyFont="1" applyFill="1" applyBorder="1" applyAlignment="1">
      <alignment horizontal="center" vertical="center" textRotation="255" wrapText="1"/>
    </xf>
    <xf numFmtId="0" fontId="5" fillId="25" borderId="10" xfId="0" applyFont="1" applyFill="1" applyBorder="1" applyAlignment="1">
      <alignment horizontal="center" vertical="center" wrapText="1"/>
    </xf>
    <xf numFmtId="0" fontId="0" fillId="25" borderId="10" xfId="0" applyFont="1" applyFill="1" applyBorder="1" applyAlignment="1">
      <alignment vertical="center" wrapText="1"/>
    </xf>
    <xf numFmtId="0" fontId="0" fillId="25" borderId="10" xfId="0" applyFont="1" applyFill="1" applyBorder="1" applyAlignment="1">
      <alignment vertical="center"/>
    </xf>
    <xf numFmtId="0" fontId="6" fillId="25" borderId="10" xfId="0" applyFont="1" applyFill="1" applyBorder="1" applyAlignment="1">
      <alignment horizontal="center" vertical="center" wrapText="1"/>
    </xf>
    <xf numFmtId="0" fontId="6" fillId="25" borderId="10" xfId="0" applyFont="1" applyFill="1" applyBorder="1" applyAlignment="1">
      <alignment vertical="center" wrapText="1"/>
    </xf>
    <xf numFmtId="0" fontId="5" fillId="25" borderId="65" xfId="0" applyFont="1" applyFill="1" applyBorder="1" applyAlignment="1">
      <alignment horizontal="center" vertical="center" textRotation="255"/>
    </xf>
    <xf numFmtId="0" fontId="5" fillId="25" borderId="17" xfId="0" applyFont="1" applyFill="1" applyBorder="1" applyAlignment="1">
      <alignment horizontal="center" vertical="center" textRotation="255"/>
    </xf>
    <xf numFmtId="0" fontId="5" fillId="25" borderId="64" xfId="0" applyFont="1" applyFill="1" applyBorder="1" applyAlignment="1">
      <alignment horizontal="center" vertical="center" textRotation="255"/>
    </xf>
    <xf numFmtId="0" fontId="5" fillId="25" borderId="28" xfId="0" applyFont="1" applyFill="1" applyBorder="1" applyAlignment="1">
      <alignment horizontal="center" vertical="center"/>
    </xf>
    <xf numFmtId="0" fontId="5" fillId="25" borderId="30" xfId="0" applyFont="1" applyFill="1" applyBorder="1" applyAlignment="1">
      <alignment horizontal="center" vertical="center"/>
    </xf>
    <xf numFmtId="0" fontId="5" fillId="25" borderId="11" xfId="0" applyFont="1" applyFill="1" applyBorder="1" applyAlignment="1">
      <alignment horizontal="center" vertical="center"/>
    </xf>
    <xf numFmtId="0" fontId="5" fillId="25" borderId="12" xfId="0" applyFont="1" applyFill="1" applyBorder="1" applyAlignment="1">
      <alignment horizontal="center" vertical="center"/>
    </xf>
    <xf numFmtId="0" fontId="5" fillId="25" borderId="19" xfId="0" applyFont="1" applyFill="1" applyBorder="1" applyAlignment="1">
      <alignment horizontal="center" vertical="center"/>
    </xf>
    <xf numFmtId="0" fontId="5" fillId="25" borderId="2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6" fillId="0" borderId="6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0" fillId="0" borderId="13" xfId="0" applyFont="1"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25" fillId="0" borderId="18" xfId="45" applyFont="1" applyBorder="1" applyAlignment="1">
      <alignment horizontal="left" vertical="top" wrapText="1" shrinkToFit="1"/>
    </xf>
    <xf numFmtId="0" fontId="25" fillId="0" borderId="17" xfId="45" applyFont="1" applyBorder="1" applyAlignment="1">
      <alignment horizontal="left" vertical="top" wrapText="1" shrinkToFit="1"/>
    </xf>
    <xf numFmtId="0" fontId="25" fillId="0" borderId="23" xfId="45" applyFont="1" applyBorder="1" applyAlignment="1">
      <alignment horizontal="left" vertical="top" wrapText="1" shrinkToFit="1"/>
    </xf>
    <xf numFmtId="0" fontId="25" fillId="0" borderId="18" xfId="45" applyFont="1" applyBorder="1" applyAlignment="1">
      <alignment horizontal="left" vertical="top" wrapText="1"/>
    </xf>
    <xf numFmtId="0" fontId="25" fillId="0" borderId="17" xfId="45" applyFont="1" applyBorder="1" applyAlignment="1">
      <alignment horizontal="left" vertical="top" wrapText="1"/>
    </xf>
    <xf numFmtId="0" fontId="25" fillId="0" borderId="23" xfId="45" applyFont="1" applyBorder="1" applyAlignment="1">
      <alignment horizontal="left" vertical="top" wrapText="1"/>
    </xf>
    <xf numFmtId="0" fontId="25" fillId="0" borderId="18" xfId="49" applyFont="1" applyBorder="1" applyAlignment="1">
      <alignment horizontal="left" vertical="top" wrapText="1"/>
    </xf>
    <xf numFmtId="0" fontId="25" fillId="0" borderId="17" xfId="49" applyFont="1" applyBorder="1" applyAlignment="1">
      <alignment horizontal="left" vertical="top" wrapText="1"/>
    </xf>
    <xf numFmtId="0" fontId="25" fillId="0" borderId="23" xfId="49" applyFont="1" applyBorder="1" applyAlignment="1">
      <alignment horizontal="left" vertical="top" wrapText="1"/>
    </xf>
    <xf numFmtId="0" fontId="25" fillId="0" borderId="36" xfId="49" applyFont="1" applyBorder="1" applyAlignment="1">
      <alignment horizontal="left" vertical="top" wrapText="1"/>
    </xf>
    <xf numFmtId="0" fontId="25" fillId="0" borderId="49" xfId="49" applyFont="1" applyBorder="1" applyAlignment="1">
      <alignment horizontal="left" vertical="top" wrapText="1"/>
    </xf>
    <xf numFmtId="0" fontId="25" fillId="0" borderId="18" xfId="45" applyFont="1" applyFill="1" applyBorder="1" applyAlignment="1">
      <alignment horizontal="left" vertical="top" wrapText="1"/>
    </xf>
    <xf numFmtId="0" fontId="25" fillId="0" borderId="17" xfId="45" applyFont="1" applyFill="1" applyBorder="1" applyAlignment="1">
      <alignment horizontal="left" vertical="top" wrapText="1"/>
    </xf>
    <xf numFmtId="0" fontId="25" fillId="0" borderId="23" xfId="45" applyFont="1" applyFill="1" applyBorder="1" applyAlignment="1">
      <alignment horizontal="left" vertical="top" wrapText="1"/>
    </xf>
    <xf numFmtId="0" fontId="26" fillId="0" borderId="0" xfId="45" applyFont="1" applyAlignment="1">
      <alignment horizontal="center" vertical="center"/>
    </xf>
    <xf numFmtId="0" fontId="24" fillId="24" borderId="11" xfId="45" applyFont="1" applyFill="1" applyBorder="1" applyAlignment="1">
      <alignment horizontal="center" vertical="center" wrapText="1"/>
    </xf>
    <xf numFmtId="0" fontId="24" fillId="24" borderId="12" xfId="45" applyFont="1" applyFill="1" applyBorder="1" applyAlignment="1">
      <alignment horizontal="center" vertical="center" wrapText="1"/>
    </xf>
    <xf numFmtId="0" fontId="50" fillId="0" borderId="34" xfId="47" applyFont="1" applyBorder="1" applyAlignment="1">
      <alignment vertical="top" wrapText="1" shrinkToFit="1"/>
    </xf>
    <xf numFmtId="0" fontId="50" fillId="0" borderId="59" xfId="47" applyFont="1" applyBorder="1" applyAlignment="1">
      <alignment vertical="top" wrapText="1" shrinkToFit="1"/>
    </xf>
    <xf numFmtId="0" fontId="50" fillId="0" borderId="57" xfId="47" applyFont="1" applyBorder="1" applyAlignment="1">
      <alignment vertical="top" wrapText="1" shrinkToFit="1"/>
    </xf>
    <xf numFmtId="176" fontId="50" fillId="0" borderId="34" xfId="47" applyNumberFormat="1" applyFont="1" applyBorder="1" applyAlignment="1">
      <alignment horizontal="left" vertical="center" wrapText="1"/>
    </xf>
    <xf numFmtId="176" fontId="50" fillId="0" borderId="57" xfId="47" applyNumberFormat="1" applyFont="1" applyBorder="1" applyAlignment="1">
      <alignment horizontal="left" vertical="center" wrapText="1"/>
    </xf>
    <xf numFmtId="0" fontId="49" fillId="0" borderId="19" xfId="47" applyFont="1" applyBorder="1" applyAlignment="1">
      <alignment horizontal="center" vertical="top" wrapText="1" shrinkToFit="1"/>
    </xf>
    <xf numFmtId="0" fontId="49" fillId="0" borderId="20" xfId="47" applyFont="1" applyBorder="1" applyAlignment="1">
      <alignment horizontal="center" vertical="top" wrapText="1" shrinkToFit="1"/>
    </xf>
    <xf numFmtId="0" fontId="49" fillId="0" borderId="45" xfId="47" applyFont="1" applyBorder="1" applyAlignment="1">
      <alignment horizontal="center" vertical="top" wrapText="1" shrinkToFit="1"/>
    </xf>
    <xf numFmtId="0" fontId="49" fillId="0" borderId="76" xfId="47" applyFont="1" applyBorder="1" applyAlignment="1">
      <alignment horizontal="center" vertical="top" wrapText="1" shrinkToFit="1"/>
    </xf>
    <xf numFmtId="0" fontId="49" fillId="0" borderId="21" xfId="47" applyFont="1" applyBorder="1" applyAlignment="1">
      <alignment horizontal="center" vertical="top" wrapText="1" shrinkToFit="1"/>
    </xf>
    <xf numFmtId="0" fontId="49" fillId="0" borderId="22" xfId="47" applyFont="1" applyBorder="1" applyAlignment="1">
      <alignment horizontal="center" vertical="top" wrapText="1" shrinkToFit="1"/>
    </xf>
    <xf numFmtId="0" fontId="50" fillId="0" borderId="49" xfId="47" applyFont="1" applyBorder="1" applyAlignment="1">
      <alignment vertical="top" wrapText="1" shrinkToFit="1"/>
    </xf>
    <xf numFmtId="0" fontId="50" fillId="0" borderId="149" xfId="47" applyFont="1" applyBorder="1" applyAlignment="1">
      <alignment vertical="top" wrapText="1" shrinkToFit="1"/>
    </xf>
    <xf numFmtId="0" fontId="50" fillId="0" borderId="52" xfId="47" applyFont="1" applyBorder="1" applyAlignment="1">
      <alignment vertical="top" wrapText="1" shrinkToFit="1"/>
    </xf>
    <xf numFmtId="176" fontId="50" fillId="0" borderId="139" xfId="47" applyNumberFormat="1" applyFont="1" applyBorder="1" applyAlignment="1">
      <alignment horizontal="left" vertical="center" wrapText="1"/>
    </xf>
    <xf numFmtId="176" fontId="50" fillId="0" borderId="141" xfId="47" applyNumberFormat="1" applyFont="1" applyBorder="1" applyAlignment="1">
      <alignment horizontal="left" vertical="center" wrapText="1"/>
    </xf>
    <xf numFmtId="0" fontId="50" fillId="0" borderId="145" xfId="47" applyFont="1" applyBorder="1" applyAlignment="1">
      <alignment vertical="top" wrapText="1" shrinkToFit="1"/>
    </xf>
    <xf numFmtId="0" fontId="50" fillId="0" borderId="146" xfId="47" applyFont="1" applyBorder="1" applyAlignment="1">
      <alignment vertical="top" wrapText="1" shrinkToFit="1"/>
    </xf>
    <xf numFmtId="0" fontId="50" fillId="0" borderId="147" xfId="47" applyFont="1" applyBorder="1" applyAlignment="1">
      <alignment vertical="top" wrapText="1" shrinkToFit="1"/>
    </xf>
    <xf numFmtId="0" fontId="50" fillId="0" borderId="145" xfId="47" applyFont="1" applyBorder="1" applyAlignment="1">
      <alignment horizontal="left" vertical="center" wrapText="1" shrinkToFit="1"/>
    </xf>
    <xf numFmtId="0" fontId="50" fillId="0" borderId="147" xfId="47" applyFont="1" applyBorder="1" applyAlignment="1">
      <alignment horizontal="left" vertical="center" wrapText="1" shrinkToFit="1"/>
    </xf>
    <xf numFmtId="0" fontId="50" fillId="0" borderId="39" xfId="47" applyFont="1" applyBorder="1" applyAlignment="1">
      <alignment vertical="top" wrapText="1" shrinkToFit="1"/>
    </xf>
    <xf numFmtId="0" fontId="50" fillId="0" borderId="60" xfId="47" applyFont="1" applyBorder="1" applyAlignment="1">
      <alignment vertical="top" wrapText="1" shrinkToFit="1"/>
    </xf>
    <xf numFmtId="0" fontId="50" fillId="0" borderId="53" xfId="47" applyFont="1" applyBorder="1" applyAlignment="1">
      <alignment vertical="top" wrapText="1" shrinkToFit="1"/>
    </xf>
    <xf numFmtId="176" fontId="50" fillId="0" borderId="39" xfId="47" applyNumberFormat="1" applyFont="1" applyBorder="1" applyAlignment="1">
      <alignment horizontal="left" vertical="center" wrapText="1"/>
    </xf>
    <xf numFmtId="176" fontId="50" fillId="0" borderId="53" xfId="47" applyNumberFormat="1" applyFont="1" applyBorder="1" applyAlignment="1">
      <alignment horizontal="left" vertical="center" wrapText="1"/>
    </xf>
    <xf numFmtId="176" fontId="50" fillId="0" borderId="49" xfId="47" applyNumberFormat="1" applyFont="1" applyBorder="1" applyAlignment="1">
      <alignment horizontal="left" vertical="center" wrapText="1"/>
    </xf>
    <xf numFmtId="176" fontId="50" fillId="0" borderId="52" xfId="47" applyNumberFormat="1" applyFont="1" applyBorder="1" applyAlignment="1">
      <alignment horizontal="left" vertical="center" wrapText="1"/>
    </xf>
    <xf numFmtId="176" fontId="50" fillId="0" borderId="42" xfId="47" applyNumberFormat="1" applyFont="1" applyBorder="1" applyAlignment="1">
      <alignment horizontal="left" vertical="center" wrapText="1"/>
    </xf>
    <xf numFmtId="176" fontId="50" fillId="0" borderId="63" xfId="47" applyNumberFormat="1" applyFont="1" applyBorder="1" applyAlignment="1">
      <alignment horizontal="left" vertical="center" wrapText="1"/>
    </xf>
    <xf numFmtId="0" fontId="50" fillId="0" borderId="39" xfId="47" applyFont="1" applyBorder="1" applyAlignment="1">
      <alignment horizontal="left" vertical="center" wrapText="1" shrinkToFit="1"/>
    </xf>
    <xf numFmtId="0" fontId="50" fillId="0" borderId="53" xfId="47" applyFont="1" applyBorder="1" applyAlignment="1">
      <alignment horizontal="left" vertical="center" wrapText="1" shrinkToFit="1"/>
    </xf>
    <xf numFmtId="0" fontId="49" fillId="0" borderId="19" xfId="47" applyFont="1" applyBorder="1" applyAlignment="1">
      <alignment horizontal="left" vertical="top" wrapText="1" shrinkToFit="1"/>
    </xf>
    <xf numFmtId="0" fontId="49" fillId="0" borderId="20" xfId="47" applyFont="1" applyBorder="1" applyAlignment="1">
      <alignment horizontal="left" vertical="top" wrapText="1" shrinkToFit="1"/>
    </xf>
    <xf numFmtId="0" fontId="49" fillId="0" borderId="45" xfId="47" applyFont="1" applyBorder="1" applyAlignment="1">
      <alignment horizontal="left" vertical="top" wrapText="1" shrinkToFit="1"/>
    </xf>
    <xf numFmtId="0" fontId="49" fillId="0" borderId="76" xfId="47" applyFont="1" applyBorder="1" applyAlignment="1">
      <alignment horizontal="left" vertical="top" wrapText="1" shrinkToFit="1"/>
    </xf>
    <xf numFmtId="0" fontId="49" fillId="0" borderId="21" xfId="47" applyFont="1" applyBorder="1" applyAlignment="1">
      <alignment horizontal="left" vertical="top" wrapText="1" shrinkToFit="1"/>
    </xf>
    <xf numFmtId="0" fontId="49" fillId="0" borderId="22" xfId="47" applyFont="1" applyBorder="1" applyAlignment="1">
      <alignment horizontal="left" vertical="top" wrapText="1" shrinkToFit="1"/>
    </xf>
    <xf numFmtId="0" fontId="50" fillId="0" borderId="19" xfId="47" applyFont="1" applyBorder="1" applyAlignment="1">
      <alignment horizontal="left" vertical="top" wrapText="1" shrinkToFit="1"/>
    </xf>
    <xf numFmtId="0" fontId="50" fillId="0" borderId="14" xfId="47" applyFont="1" applyBorder="1" applyAlignment="1">
      <alignment horizontal="left" vertical="top" wrapText="1" shrinkToFit="1"/>
    </xf>
    <xf numFmtId="0" fontId="50" fillId="0" borderId="20" xfId="47" applyFont="1" applyBorder="1" applyAlignment="1">
      <alignment horizontal="left" vertical="top" wrapText="1" shrinkToFit="1"/>
    </xf>
    <xf numFmtId="176" fontId="50" fillId="0" borderId="19" xfId="47" applyNumberFormat="1" applyFont="1" applyBorder="1" applyAlignment="1">
      <alignment horizontal="left" vertical="center" wrapText="1"/>
    </xf>
    <xf numFmtId="176" fontId="50" fillId="0" borderId="20" xfId="47" applyNumberFormat="1" applyFont="1" applyBorder="1" applyAlignment="1">
      <alignment horizontal="left" vertical="center" wrapText="1"/>
    </xf>
    <xf numFmtId="176" fontId="50" fillId="0" borderId="45" xfId="47" applyNumberFormat="1" applyFont="1" applyBorder="1" applyAlignment="1">
      <alignment horizontal="left" vertical="center" wrapText="1"/>
    </xf>
    <xf numFmtId="176" fontId="50" fillId="0" borderId="76" xfId="47" applyNumberFormat="1" applyFont="1" applyBorder="1" applyAlignment="1">
      <alignment horizontal="left" vertical="center" wrapText="1"/>
    </xf>
    <xf numFmtId="0" fontId="50" fillId="0" borderId="139" xfId="47" applyFont="1" applyBorder="1" applyAlignment="1">
      <alignment vertical="top" wrapText="1" shrinkToFit="1"/>
    </xf>
    <xf numFmtId="0" fontId="50" fillId="0" borderId="140" xfId="47" applyFont="1" applyBorder="1" applyAlignment="1">
      <alignment vertical="top" wrapText="1" shrinkToFit="1"/>
    </xf>
    <xf numFmtId="0" fontId="50" fillId="0" borderId="141" xfId="47" applyFont="1" applyBorder="1" applyAlignment="1">
      <alignment vertical="top" wrapText="1" shrinkToFit="1"/>
    </xf>
    <xf numFmtId="0" fontId="50" fillId="0" borderId="143" xfId="47" applyFont="1" applyBorder="1" applyAlignment="1">
      <alignment horizontal="left" vertical="center" wrapText="1" shrinkToFit="1"/>
    </xf>
    <xf numFmtId="0" fontId="50" fillId="0" borderId="144" xfId="47" applyFont="1" applyBorder="1" applyAlignment="1">
      <alignment horizontal="left" vertical="center" wrapText="1" shrinkToFit="1"/>
    </xf>
    <xf numFmtId="176" fontId="50" fillId="0" borderId="150" xfId="47" applyNumberFormat="1" applyFont="1" applyBorder="1" applyAlignment="1">
      <alignment horizontal="left" vertical="center" wrapText="1"/>
    </xf>
    <xf numFmtId="176" fontId="50" fillId="0" borderId="151" xfId="47" applyNumberFormat="1" applyFont="1" applyBorder="1" applyAlignment="1">
      <alignment horizontal="left" vertical="center" wrapText="1"/>
    </xf>
    <xf numFmtId="176" fontId="50" fillId="0" borderId="152" xfId="47" applyNumberFormat="1" applyFont="1" applyBorder="1" applyAlignment="1">
      <alignment horizontal="left" vertical="center" wrapText="1"/>
    </xf>
    <xf numFmtId="176" fontId="50" fillId="0" borderId="153" xfId="47" applyNumberFormat="1" applyFont="1" applyBorder="1" applyAlignment="1">
      <alignment horizontal="left" vertical="center" wrapText="1"/>
    </xf>
    <xf numFmtId="0" fontId="50" fillId="0" borderId="45" xfId="47" applyFont="1" applyBorder="1" applyAlignment="1">
      <alignment vertical="top" wrapText="1" shrinkToFit="1"/>
    </xf>
    <xf numFmtId="0" fontId="50" fillId="0" borderId="0" xfId="47" applyFont="1" applyAlignment="1">
      <alignment vertical="top" wrapText="1" shrinkToFit="1"/>
    </xf>
    <xf numFmtId="0" fontId="50" fillId="0" borderId="76" xfId="47" applyFont="1" applyBorder="1" applyAlignment="1">
      <alignment vertical="top" wrapText="1" shrinkToFit="1"/>
    </xf>
    <xf numFmtId="0" fontId="50" fillId="0" borderId="127" xfId="47" applyFont="1" applyBorder="1" applyAlignment="1">
      <alignment horizontal="left" vertical="top" wrapText="1" shrinkToFit="1"/>
    </xf>
    <xf numFmtId="0" fontId="50" fillId="0" borderId="128" xfId="47" applyFont="1" applyBorder="1" applyAlignment="1">
      <alignment horizontal="left" vertical="top" wrapText="1" shrinkToFit="1"/>
    </xf>
    <xf numFmtId="0" fontId="50" fillId="0" borderId="129" xfId="47" applyFont="1" applyBorder="1" applyAlignment="1">
      <alignment horizontal="left" vertical="top" wrapText="1" shrinkToFit="1"/>
    </xf>
    <xf numFmtId="176" fontId="50" fillId="0" borderId="127" xfId="47" applyNumberFormat="1" applyFont="1" applyBorder="1" applyAlignment="1">
      <alignment horizontal="left" vertical="center" wrapText="1"/>
    </xf>
    <xf numFmtId="176" fontId="50" fillId="0" borderId="129" xfId="47" applyNumberFormat="1" applyFont="1" applyBorder="1" applyAlignment="1">
      <alignment horizontal="left" vertical="center" wrapText="1"/>
    </xf>
    <xf numFmtId="176" fontId="50" fillId="0" borderId="117" xfId="47" applyNumberFormat="1" applyFont="1" applyBorder="1" applyAlignment="1">
      <alignment horizontal="left" vertical="center" wrapText="1"/>
    </xf>
    <xf numFmtId="176" fontId="50" fillId="0" borderId="119" xfId="47" applyNumberFormat="1" applyFont="1" applyBorder="1" applyAlignment="1">
      <alignment horizontal="left" vertical="center" wrapText="1"/>
    </xf>
    <xf numFmtId="0" fontId="50" fillId="0" borderId="117" xfId="47" applyFont="1" applyBorder="1" applyAlignment="1">
      <alignment vertical="top" wrapText="1" shrinkToFit="1"/>
    </xf>
    <xf numFmtId="0" fontId="50" fillId="0" borderId="118" xfId="47" applyFont="1" applyBorder="1" applyAlignment="1">
      <alignment vertical="top" wrapText="1" shrinkToFit="1"/>
    </xf>
    <xf numFmtId="0" fontId="50" fillId="0" borderId="119" xfId="47" applyFont="1" applyBorder="1" applyAlignment="1">
      <alignment vertical="top" wrapText="1" shrinkToFit="1"/>
    </xf>
    <xf numFmtId="0" fontId="50" fillId="0" borderId="42" xfId="47" applyFont="1" applyBorder="1" applyAlignment="1">
      <alignment vertical="top" wrapText="1" shrinkToFit="1"/>
    </xf>
    <xf numFmtId="0" fontId="50" fillId="0" borderId="138" xfId="47" applyFont="1" applyBorder="1" applyAlignment="1">
      <alignment vertical="top" wrapText="1" shrinkToFit="1"/>
    </xf>
    <xf numFmtId="0" fontId="50" fillId="0" borderId="63" xfId="47" applyFont="1" applyBorder="1" applyAlignment="1">
      <alignment vertical="top" wrapText="1" shrinkToFit="1"/>
    </xf>
    <xf numFmtId="0" fontId="50" fillId="0" borderId="117" xfId="47" applyFont="1" applyBorder="1" applyAlignment="1">
      <alignment horizontal="left" vertical="center" wrapText="1" shrinkToFit="1"/>
    </xf>
    <xf numFmtId="0" fontId="50" fillId="0" borderId="119" xfId="47" applyFont="1" applyBorder="1" applyAlignment="1">
      <alignment horizontal="left" vertical="center" wrapText="1" shrinkToFit="1"/>
    </xf>
    <xf numFmtId="0" fontId="50" fillId="0" borderId="123" xfId="47" applyFont="1" applyBorder="1" applyAlignment="1">
      <alignment vertical="top" wrapText="1" shrinkToFit="1"/>
    </xf>
    <xf numFmtId="0" fontId="50" fillId="0" borderId="124" xfId="47" applyFont="1" applyBorder="1" applyAlignment="1">
      <alignment vertical="top" wrapText="1" shrinkToFit="1"/>
    </xf>
    <xf numFmtId="0" fontId="50" fillId="0" borderId="125" xfId="47" applyFont="1" applyBorder="1" applyAlignment="1">
      <alignment vertical="top" wrapText="1" shrinkToFit="1"/>
    </xf>
    <xf numFmtId="176" fontId="50" fillId="0" borderId="123" xfId="47" applyNumberFormat="1" applyFont="1" applyBorder="1" applyAlignment="1">
      <alignment horizontal="left" vertical="center" wrapText="1"/>
    </xf>
    <xf numFmtId="176" fontId="50" fillId="0" borderId="125" xfId="47" applyNumberFormat="1" applyFont="1" applyBorder="1" applyAlignment="1">
      <alignment horizontal="left" vertical="center" wrapText="1"/>
    </xf>
    <xf numFmtId="0" fontId="50" fillId="0" borderId="123" xfId="47" applyFont="1" applyBorder="1" applyAlignment="1">
      <alignment horizontal="left" vertical="center" wrapText="1" shrinkToFit="1"/>
    </xf>
    <xf numFmtId="0" fontId="50" fillId="0" borderId="125" xfId="47" applyFont="1" applyBorder="1" applyAlignment="1">
      <alignment horizontal="left" vertical="center" wrapText="1" shrinkToFit="1"/>
    </xf>
    <xf numFmtId="0" fontId="50" fillId="0" borderId="117" xfId="47" applyFont="1" applyBorder="1" applyAlignment="1">
      <alignment horizontal="left" vertical="top" wrapText="1"/>
    </xf>
    <xf numFmtId="0" fontId="50" fillId="0" borderId="118" xfId="47" applyFont="1" applyBorder="1" applyAlignment="1">
      <alignment horizontal="left" vertical="top" wrapText="1"/>
    </xf>
    <xf numFmtId="0" fontId="50" fillId="0" borderId="119" xfId="47" applyFont="1" applyBorder="1" applyAlignment="1">
      <alignment horizontal="left" vertical="top" wrapText="1"/>
    </xf>
    <xf numFmtId="0" fontId="50" fillId="0" borderId="120" xfId="47" applyFont="1" applyBorder="1" applyAlignment="1">
      <alignment horizontal="left" vertical="center" wrapText="1"/>
    </xf>
    <xf numFmtId="0" fontId="50" fillId="0" borderId="123" xfId="47" applyFont="1" applyBorder="1" applyAlignment="1">
      <alignment horizontal="left" vertical="top" wrapText="1"/>
    </xf>
    <xf numFmtId="0" fontId="50" fillId="0" borderId="124" xfId="47" applyFont="1" applyBorder="1" applyAlignment="1">
      <alignment horizontal="left" vertical="top" wrapText="1"/>
    </xf>
    <xf numFmtId="0" fontId="50" fillId="0" borderId="125" xfId="47" applyFont="1" applyBorder="1" applyAlignment="1">
      <alignment horizontal="left" vertical="top" wrapText="1"/>
    </xf>
    <xf numFmtId="0" fontId="50" fillId="0" borderId="126" xfId="47" applyFont="1" applyBorder="1" applyAlignment="1">
      <alignment horizontal="left" vertical="center" wrapText="1"/>
    </xf>
    <xf numFmtId="0" fontId="45" fillId="0" borderId="120" xfId="47" applyFont="1" applyBorder="1" applyAlignment="1">
      <alignment horizontal="left" vertical="center"/>
    </xf>
    <xf numFmtId="0" fontId="50" fillId="0" borderId="130" xfId="47" applyFont="1" applyBorder="1" applyAlignment="1">
      <alignment horizontal="left" vertical="top" wrapText="1"/>
    </xf>
    <xf numFmtId="0" fontId="50" fillId="0" borderId="136" xfId="47" applyFont="1" applyBorder="1" applyAlignment="1">
      <alignment horizontal="left" vertical="top" wrapText="1"/>
    </xf>
    <xf numFmtId="0" fontId="50" fillId="0" borderId="131" xfId="47" applyFont="1" applyBorder="1" applyAlignment="1">
      <alignment horizontal="left" vertical="top" wrapText="1"/>
    </xf>
    <xf numFmtId="0" fontId="45" fillId="0" borderId="137" xfId="47" applyFont="1" applyBorder="1" applyAlignment="1">
      <alignment horizontal="left" vertical="center"/>
    </xf>
    <xf numFmtId="0" fontId="50" fillId="0" borderId="117" xfId="47" applyFont="1" applyBorder="1" applyAlignment="1">
      <alignment horizontal="left" vertical="top" wrapText="1" shrinkToFit="1"/>
    </xf>
    <xf numFmtId="0" fontId="50" fillId="0" borderId="118" xfId="47" applyFont="1" applyBorder="1" applyAlignment="1">
      <alignment horizontal="left" vertical="top" wrapText="1" shrinkToFit="1"/>
    </xf>
    <xf numFmtId="0" fontId="50" fillId="0" borderId="103" xfId="47" applyFont="1" applyBorder="1" applyAlignment="1">
      <alignment horizontal="left" vertical="center" wrapText="1"/>
    </xf>
    <xf numFmtId="0" fontId="50" fillId="0" borderId="119" xfId="47" applyFont="1" applyBorder="1" applyAlignment="1">
      <alignment horizontal="left" vertical="top" wrapText="1" shrinkToFit="1"/>
    </xf>
    <xf numFmtId="0" fontId="50" fillId="0" borderId="117" xfId="47" applyFont="1" applyBorder="1" applyAlignment="1">
      <alignment horizontal="left" vertical="center" wrapText="1"/>
    </xf>
    <xf numFmtId="0" fontId="50" fillId="0" borderId="119" xfId="47" applyFont="1" applyBorder="1" applyAlignment="1">
      <alignment horizontal="left" vertical="center" wrapText="1"/>
    </xf>
    <xf numFmtId="0" fontId="50" fillId="0" borderId="123" xfId="47" applyFont="1" applyBorder="1" applyAlignment="1">
      <alignment horizontal="left" vertical="center" wrapText="1"/>
    </xf>
    <xf numFmtId="0" fontId="50" fillId="0" borderId="125" xfId="47" applyFont="1" applyBorder="1" applyAlignment="1">
      <alignment horizontal="left" vertical="center" wrapText="1"/>
    </xf>
    <xf numFmtId="0" fontId="45" fillId="0" borderId="117" xfId="47" applyFont="1" applyBorder="1" applyAlignment="1">
      <alignment horizontal="left" vertical="center"/>
    </xf>
    <xf numFmtId="0" fontId="45" fillId="0" borderId="119" xfId="47" applyFont="1" applyBorder="1" applyAlignment="1">
      <alignment horizontal="left" vertical="center"/>
    </xf>
    <xf numFmtId="0" fontId="45" fillId="0" borderId="130" xfId="47" applyFont="1" applyBorder="1" applyAlignment="1">
      <alignment horizontal="left" vertical="center"/>
    </xf>
    <xf numFmtId="0" fontId="45" fillId="0" borderId="131" xfId="47" applyFont="1" applyBorder="1" applyAlignment="1">
      <alignment horizontal="left" vertical="center"/>
    </xf>
    <xf numFmtId="0" fontId="50" fillId="0" borderId="127" xfId="47" applyFont="1" applyBorder="1" applyAlignment="1">
      <alignment horizontal="left" vertical="top" wrapText="1"/>
    </xf>
    <xf numFmtId="0" fontId="50" fillId="0" borderId="128" xfId="47" applyFont="1" applyBorder="1" applyAlignment="1">
      <alignment horizontal="left" vertical="top" wrapText="1"/>
    </xf>
    <xf numFmtId="0" fontId="50" fillId="0" borderId="129" xfId="47" applyFont="1" applyBorder="1" applyAlignment="1">
      <alignment horizontal="left" vertical="top" wrapText="1"/>
    </xf>
    <xf numFmtId="0" fontId="50" fillId="0" borderId="127" xfId="47" applyFont="1" applyBorder="1" applyAlignment="1">
      <alignment horizontal="left" vertical="center" wrapText="1"/>
    </xf>
    <xf numFmtId="0" fontId="50" fillId="0" borderId="129" xfId="47" applyFont="1" applyBorder="1" applyAlignment="1">
      <alignment horizontal="left" vertical="center" wrapText="1"/>
    </xf>
    <xf numFmtId="0" fontId="50" fillId="0" borderId="132" xfId="47" applyFont="1" applyBorder="1" applyAlignment="1">
      <alignment horizontal="left" vertical="top" wrapText="1"/>
    </xf>
    <xf numFmtId="0" fontId="50" fillId="0" borderId="133" xfId="47" applyFont="1" applyBorder="1" applyAlignment="1">
      <alignment horizontal="left" vertical="top" wrapText="1"/>
    </xf>
    <xf numFmtId="0" fontId="50" fillId="0" borderId="134" xfId="47" applyFont="1" applyBorder="1" applyAlignment="1">
      <alignment horizontal="left" vertical="top" wrapText="1"/>
    </xf>
    <xf numFmtId="0" fontId="45" fillId="0" borderId="132" xfId="47" applyFont="1" applyBorder="1" applyAlignment="1">
      <alignment horizontal="left" vertical="center"/>
    </xf>
    <xf numFmtId="0" fontId="45" fillId="0" borderId="134" xfId="47" applyFont="1" applyBorder="1" applyAlignment="1">
      <alignment horizontal="left" vertical="center"/>
    </xf>
    <xf numFmtId="0" fontId="50" fillId="0" borderId="130" xfId="47" applyFont="1" applyBorder="1" applyAlignment="1">
      <alignment horizontal="left" vertical="center" wrapText="1"/>
    </xf>
    <xf numFmtId="0" fontId="50" fillId="0" borderId="131" xfId="47" applyFont="1" applyBorder="1" applyAlignment="1">
      <alignment horizontal="left" vertical="center" wrapText="1"/>
    </xf>
    <xf numFmtId="0" fontId="45" fillId="0" borderId="45" xfId="47" applyFont="1" applyBorder="1" applyAlignment="1">
      <alignment horizontal="left" vertical="center"/>
    </xf>
    <xf numFmtId="0" fontId="45" fillId="0" borderId="76" xfId="47" applyFont="1" applyBorder="1" applyAlignment="1">
      <alignment horizontal="left" vertical="center"/>
    </xf>
    <xf numFmtId="0" fontId="50" fillId="0" borderId="123" xfId="47" applyFont="1" applyBorder="1" applyAlignment="1">
      <alignment horizontal="left" vertical="top"/>
    </xf>
    <xf numFmtId="0" fontId="50" fillId="0" borderId="124" xfId="47" applyFont="1" applyBorder="1" applyAlignment="1">
      <alignment horizontal="left" vertical="top"/>
    </xf>
    <xf numFmtId="0" fontId="50" fillId="0" borderId="125" xfId="47" applyFont="1" applyBorder="1" applyAlignment="1">
      <alignment horizontal="left" vertical="top"/>
    </xf>
    <xf numFmtId="0" fontId="45" fillId="0" borderId="123" xfId="47" applyFont="1" applyBorder="1" applyAlignment="1">
      <alignment horizontal="left" vertical="center"/>
    </xf>
    <xf numFmtId="0" fontId="45" fillId="0" borderId="125" xfId="47" applyFont="1" applyBorder="1" applyAlignment="1">
      <alignment horizontal="left" vertical="center"/>
    </xf>
    <xf numFmtId="0" fontId="45" fillId="0" borderId="121" xfId="47" applyFont="1" applyBorder="1" applyAlignment="1">
      <alignment horizontal="left" vertical="center"/>
    </xf>
    <xf numFmtId="0" fontId="45" fillId="0" borderId="122" xfId="47" applyFont="1" applyBorder="1" applyAlignment="1">
      <alignment horizontal="left" vertical="center"/>
    </xf>
    <xf numFmtId="0" fontId="50" fillId="0" borderId="19" xfId="47" applyFont="1" applyBorder="1" applyAlignment="1">
      <alignment horizontal="left" vertical="top" wrapText="1"/>
    </xf>
    <xf numFmtId="0" fontId="50" fillId="0" borderId="14" xfId="47" applyFont="1" applyBorder="1" applyAlignment="1">
      <alignment horizontal="left" vertical="top" wrapText="1"/>
    </xf>
    <xf numFmtId="0" fontId="50" fillId="0" borderId="20" xfId="47" applyFont="1" applyBorder="1" applyAlignment="1">
      <alignment horizontal="left" vertical="top" wrapText="1"/>
    </xf>
    <xf numFmtId="0" fontId="50" fillId="0" borderId="19" xfId="47" applyFont="1" applyBorder="1" applyAlignment="1">
      <alignment horizontal="left" vertical="center" wrapText="1"/>
    </xf>
    <xf numFmtId="0" fontId="50" fillId="0" borderId="20" xfId="47" applyFont="1" applyBorder="1" applyAlignment="1">
      <alignment horizontal="left" vertical="center" wrapText="1"/>
    </xf>
    <xf numFmtId="0" fontId="50" fillId="0" borderId="45" xfId="47" applyFont="1" applyBorder="1" applyAlignment="1">
      <alignment horizontal="left" vertical="center" wrapText="1"/>
    </xf>
    <xf numFmtId="0" fontId="50" fillId="0" borderId="76" xfId="47" applyFont="1" applyBorder="1" applyAlignment="1">
      <alignment horizontal="left" vertical="center" wrapText="1"/>
    </xf>
    <xf numFmtId="0" fontId="44" fillId="0" borderId="0" xfId="47" applyFont="1" applyAlignment="1">
      <alignment horizontal="center" vertical="center"/>
    </xf>
    <xf numFmtId="0" fontId="46" fillId="30" borderId="14" xfId="47" applyFont="1" applyFill="1" applyBorder="1" applyAlignment="1">
      <alignment horizontal="center" vertical="center"/>
    </xf>
    <xf numFmtId="0" fontId="46" fillId="30" borderId="20" xfId="47" applyFont="1" applyFill="1" applyBorder="1" applyAlignment="1">
      <alignment horizontal="center" vertical="center"/>
    </xf>
    <xf numFmtId="0" fontId="46" fillId="30" borderId="16" xfId="47" applyFont="1" applyFill="1" applyBorder="1" applyAlignment="1">
      <alignment horizontal="center" vertical="center"/>
    </xf>
    <xf numFmtId="0" fontId="46" fillId="30" borderId="22" xfId="47" applyFont="1" applyFill="1" applyBorder="1" applyAlignment="1">
      <alignment horizontal="center" vertical="center"/>
    </xf>
    <xf numFmtId="0" fontId="46" fillId="30" borderId="19" xfId="47" applyFont="1" applyFill="1" applyBorder="1" applyAlignment="1">
      <alignment horizontal="center" vertical="center"/>
    </xf>
    <xf numFmtId="0" fontId="46" fillId="30" borderId="21" xfId="47" applyFont="1" applyFill="1" applyBorder="1" applyAlignment="1">
      <alignment horizontal="center" vertical="center"/>
    </xf>
    <xf numFmtId="0" fontId="45" fillId="30" borderId="11" xfId="47" applyFont="1" applyFill="1" applyBorder="1" applyAlignment="1">
      <alignment horizontal="center" vertical="center"/>
    </xf>
    <xf numFmtId="0" fontId="45" fillId="30" borderId="12" xfId="47" applyFont="1" applyFill="1" applyBorder="1" applyAlignment="1">
      <alignment horizontal="center" vertical="center"/>
    </xf>
    <xf numFmtId="0" fontId="45" fillId="30" borderId="19" xfId="47" applyFont="1" applyFill="1" applyBorder="1" applyAlignment="1">
      <alignment horizontal="center" vertical="center"/>
    </xf>
    <xf numFmtId="0" fontId="45" fillId="30" borderId="20" xfId="47" applyFont="1" applyFill="1" applyBorder="1" applyAlignment="1">
      <alignment horizontal="center" vertical="center"/>
    </xf>
    <xf numFmtId="0" fontId="45" fillId="30" borderId="21" xfId="47" applyFont="1" applyFill="1" applyBorder="1" applyAlignment="1">
      <alignment horizontal="center" vertical="center"/>
    </xf>
    <xf numFmtId="0" fontId="45" fillId="30" borderId="22" xfId="47" applyFont="1" applyFill="1" applyBorder="1" applyAlignment="1">
      <alignment horizontal="center" vertical="center"/>
    </xf>
    <xf numFmtId="0" fontId="48" fillId="30" borderId="11" xfId="47" applyFont="1" applyFill="1" applyBorder="1" applyAlignment="1">
      <alignment horizontal="center" vertical="center" wrapText="1"/>
    </xf>
    <xf numFmtId="0" fontId="48" fillId="30" borderId="12" xfId="47" applyFont="1" applyFill="1" applyBorder="1" applyAlignment="1">
      <alignment horizontal="center" vertical="center" wrapText="1"/>
    </xf>
    <xf numFmtId="0" fontId="33" fillId="26" borderId="106" xfId="0" applyFont="1" applyFill="1" applyBorder="1" applyAlignment="1" applyProtection="1">
      <alignment horizontal="center" vertical="center" wrapText="1"/>
      <protection locked="0"/>
    </xf>
    <xf numFmtId="0" fontId="33" fillId="26" borderId="107" xfId="0" applyFont="1" applyFill="1" applyBorder="1" applyAlignment="1" applyProtection="1">
      <alignment horizontal="center" vertical="center" wrapText="1"/>
      <protection locked="0"/>
    </xf>
    <xf numFmtId="0" fontId="28" fillId="26" borderId="108" xfId="0" applyFont="1" applyFill="1" applyBorder="1" applyAlignment="1" applyProtection="1">
      <alignment horizontal="center" vertical="center" wrapText="1"/>
      <protection locked="0"/>
    </xf>
    <xf numFmtId="0" fontId="28" fillId="26" borderId="107" xfId="0" applyFont="1" applyFill="1" applyBorder="1" applyAlignment="1" applyProtection="1">
      <alignment horizontal="center" vertical="center" wrapText="1"/>
      <protection locked="0"/>
    </xf>
    <xf numFmtId="0" fontId="28" fillId="26" borderId="108" xfId="0" applyFont="1" applyFill="1" applyBorder="1" applyAlignment="1" applyProtection="1">
      <alignment horizontal="center" vertical="center" shrinkToFit="1"/>
      <protection locked="0"/>
    </xf>
    <xf numFmtId="0" fontId="28" fillId="26" borderId="109" xfId="0" applyFont="1" applyFill="1" applyBorder="1" applyAlignment="1" applyProtection="1">
      <alignment horizontal="center" vertical="center" shrinkToFit="1"/>
      <protection locked="0"/>
    </xf>
    <xf numFmtId="0" fontId="28" fillId="26" borderId="107" xfId="0" applyFont="1" applyFill="1" applyBorder="1" applyAlignment="1" applyProtection="1">
      <alignment horizontal="center" vertical="center" shrinkToFit="1"/>
      <protection locked="0"/>
    </xf>
    <xf numFmtId="0" fontId="28" fillId="27" borderId="108" xfId="0" applyFont="1" applyFill="1" applyBorder="1" applyAlignment="1" applyProtection="1">
      <alignment horizontal="center" vertical="center" wrapText="1"/>
      <protection locked="0"/>
    </xf>
    <xf numFmtId="0" fontId="28" fillId="27" borderId="109" xfId="0" applyFont="1" applyFill="1" applyBorder="1" applyAlignment="1" applyProtection="1">
      <alignment horizontal="center" vertical="center" wrapText="1"/>
      <protection locked="0"/>
    </xf>
    <xf numFmtId="0" fontId="28" fillId="27" borderId="110" xfId="0" applyFont="1" applyFill="1" applyBorder="1" applyAlignment="1" applyProtection="1">
      <alignment horizontal="center" vertical="center" wrapText="1"/>
      <protection locked="0"/>
    </xf>
    <xf numFmtId="178" fontId="29" fillId="28" borderId="106" xfId="0" applyNumberFormat="1" applyFont="1" applyFill="1" applyBorder="1" applyAlignment="1">
      <alignment horizontal="center" vertical="center" wrapText="1"/>
    </xf>
    <xf numFmtId="178" fontId="29" fillId="28" borderId="110" xfId="0" applyNumberFormat="1" applyFont="1" applyFill="1" applyBorder="1" applyAlignment="1">
      <alignment horizontal="center" vertical="center" wrapText="1"/>
    </xf>
    <xf numFmtId="178" fontId="29" fillId="28" borderId="106" xfId="33" applyNumberFormat="1" applyFont="1" applyFill="1" applyBorder="1" applyAlignment="1" applyProtection="1">
      <alignment horizontal="center" vertical="center" wrapText="1"/>
    </xf>
    <xf numFmtId="178" fontId="29" fillId="28" borderId="110" xfId="33" applyNumberFormat="1" applyFont="1" applyFill="1" applyBorder="1" applyAlignment="1" applyProtection="1">
      <alignment horizontal="center" vertical="center" wrapText="1"/>
    </xf>
    <xf numFmtId="0" fontId="28" fillId="27" borderId="106" xfId="0" applyFont="1" applyFill="1" applyBorder="1" applyAlignment="1" applyProtection="1">
      <alignment horizontal="left" vertical="center" wrapText="1"/>
      <protection locked="0"/>
    </xf>
    <xf numFmtId="0" fontId="28" fillId="27" borderId="109" xfId="0" applyFont="1" applyFill="1" applyBorder="1" applyAlignment="1" applyProtection="1">
      <alignment horizontal="left" vertical="center" wrapText="1"/>
      <protection locked="0"/>
    </xf>
    <xf numFmtId="0" fontId="28" fillId="27" borderId="110" xfId="0" applyFont="1" applyFill="1" applyBorder="1" applyAlignment="1" applyProtection="1">
      <alignment horizontal="left" vertical="center" wrapText="1"/>
      <protection locked="0"/>
    </xf>
    <xf numFmtId="0" fontId="33" fillId="26" borderId="78" xfId="0" applyFont="1" applyFill="1" applyBorder="1" applyAlignment="1" applyProtection="1">
      <alignment horizontal="center" vertical="center" wrapText="1"/>
      <protection locked="0"/>
    </xf>
    <xf numFmtId="0" fontId="33" fillId="26" borderId="12" xfId="0" applyFont="1" applyFill="1" applyBorder="1" applyAlignment="1" applyProtection="1">
      <alignment horizontal="center" vertical="center" wrapText="1"/>
      <protection locked="0"/>
    </xf>
    <xf numFmtId="0" fontId="28" fillId="26" borderId="11" xfId="0" applyFont="1" applyFill="1" applyBorder="1" applyAlignment="1" applyProtection="1">
      <alignment horizontal="center" vertical="center" wrapText="1"/>
      <protection locked="0"/>
    </xf>
    <xf numFmtId="0" fontId="28" fillId="26" borderId="12" xfId="0" applyFont="1" applyFill="1" applyBorder="1" applyAlignment="1" applyProtection="1">
      <alignment horizontal="center" vertical="center" wrapText="1"/>
      <protection locked="0"/>
    </xf>
    <xf numFmtId="178" fontId="29" fillId="28" borderId="78" xfId="33" applyNumberFormat="1" applyFont="1" applyFill="1" applyBorder="1" applyAlignment="1" applyProtection="1">
      <alignment horizontal="center" vertical="center" wrapText="1"/>
    </xf>
    <xf numFmtId="178" fontId="29" fillId="28" borderId="79" xfId="33" applyNumberFormat="1" applyFont="1" applyFill="1" applyBorder="1" applyAlignment="1" applyProtection="1">
      <alignment horizontal="center" vertical="center" wrapText="1"/>
    </xf>
    <xf numFmtId="0" fontId="28" fillId="27" borderId="78" xfId="0" applyFont="1" applyFill="1" applyBorder="1" applyAlignment="1" applyProtection="1">
      <alignment horizontal="left" vertical="center" wrapText="1"/>
      <protection locked="0"/>
    </xf>
    <xf numFmtId="0" fontId="28" fillId="27" borderId="13" xfId="0" applyFont="1" applyFill="1" applyBorder="1" applyAlignment="1" applyProtection="1">
      <alignment horizontal="left" vertical="center" wrapText="1"/>
      <protection locked="0"/>
    </xf>
    <xf numFmtId="0" fontId="28" fillId="27" borderId="79" xfId="0" applyFont="1" applyFill="1" applyBorder="1" applyAlignment="1" applyProtection="1">
      <alignment horizontal="left" vertical="center" wrapText="1"/>
      <protection locked="0"/>
    </xf>
    <xf numFmtId="0" fontId="28" fillId="26" borderId="11" xfId="0" applyFont="1" applyFill="1" applyBorder="1" applyAlignment="1" applyProtection="1">
      <alignment horizontal="center" vertical="center" shrinkToFit="1"/>
      <protection locked="0"/>
    </xf>
    <xf numFmtId="0" fontId="28" fillId="26" borderId="13" xfId="0" applyFont="1" applyFill="1" applyBorder="1" applyAlignment="1" applyProtection="1">
      <alignment horizontal="center" vertical="center" shrinkToFit="1"/>
      <protection locked="0"/>
    </xf>
    <xf numFmtId="0" fontId="28" fillId="26" borderId="12" xfId="0" applyFont="1" applyFill="1" applyBorder="1" applyAlignment="1" applyProtection="1">
      <alignment horizontal="center" vertical="center" shrinkToFit="1"/>
      <protection locked="0"/>
    </xf>
    <xf numFmtId="0" fontId="28" fillId="27" borderId="11" xfId="0" applyFont="1" applyFill="1" applyBorder="1" applyAlignment="1" applyProtection="1">
      <alignment horizontal="center" vertical="center" wrapText="1"/>
      <protection locked="0"/>
    </xf>
    <xf numFmtId="0" fontId="28" fillId="27" borderId="13" xfId="0" applyFont="1" applyFill="1" applyBorder="1" applyAlignment="1" applyProtection="1">
      <alignment horizontal="center" vertical="center" wrapText="1"/>
      <protection locked="0"/>
    </xf>
    <xf numFmtId="0" fontId="28" fillId="27" borderId="79" xfId="0" applyFont="1" applyFill="1" applyBorder="1" applyAlignment="1" applyProtection="1">
      <alignment horizontal="center" vertical="center" wrapText="1"/>
      <protection locked="0"/>
    </xf>
    <xf numFmtId="178" fontId="29" fillId="28" borderId="78" xfId="0" applyNumberFormat="1" applyFont="1" applyFill="1" applyBorder="1" applyAlignment="1">
      <alignment horizontal="center" vertical="center" wrapText="1"/>
    </xf>
    <xf numFmtId="178" fontId="29" fillId="28" borderId="79" xfId="0" applyNumberFormat="1" applyFont="1" applyFill="1" applyBorder="1" applyAlignment="1">
      <alignment horizontal="center" vertical="center" wrapText="1"/>
    </xf>
    <xf numFmtId="0" fontId="28" fillId="26" borderId="95" xfId="0" applyFont="1" applyFill="1" applyBorder="1" applyAlignment="1" applyProtection="1">
      <alignment horizontal="center" vertical="center" shrinkToFit="1"/>
      <protection locked="0"/>
    </xf>
    <xf numFmtId="0" fontId="28" fillId="26" borderId="96" xfId="0" applyFont="1" applyFill="1" applyBorder="1" applyAlignment="1" applyProtection="1">
      <alignment horizontal="center" vertical="center" shrinkToFit="1"/>
      <protection locked="0"/>
    </xf>
    <xf numFmtId="0" fontId="28" fillId="26" borderId="94" xfId="0" applyFont="1" applyFill="1" applyBorder="1" applyAlignment="1" applyProtection="1">
      <alignment horizontal="center" vertical="center" shrinkToFit="1"/>
      <protection locked="0"/>
    </xf>
    <xf numFmtId="0" fontId="28" fillId="27" borderId="95" xfId="0" applyFont="1" applyFill="1" applyBorder="1" applyAlignment="1" applyProtection="1">
      <alignment horizontal="center" vertical="center" wrapText="1"/>
      <protection locked="0"/>
    </xf>
    <xf numFmtId="0" fontId="28" fillId="27" borderId="96" xfId="0" applyFont="1" applyFill="1" applyBorder="1" applyAlignment="1" applyProtection="1">
      <alignment horizontal="center" vertical="center" wrapText="1"/>
      <protection locked="0"/>
    </xf>
    <xf numFmtId="0" fontId="28" fillId="27" borderId="97" xfId="0" applyFont="1" applyFill="1" applyBorder="1" applyAlignment="1" applyProtection="1">
      <alignment horizontal="center" vertical="center" wrapText="1"/>
      <protection locked="0"/>
    </xf>
    <xf numFmtId="178" fontId="29" fillId="28" borderId="93" xfId="0" applyNumberFormat="1" applyFont="1" applyFill="1" applyBorder="1" applyAlignment="1">
      <alignment horizontal="center" vertical="center" wrapText="1"/>
    </xf>
    <xf numFmtId="178" fontId="29" fillId="28" borderId="97" xfId="0" applyNumberFormat="1" applyFont="1" applyFill="1" applyBorder="1" applyAlignment="1">
      <alignment horizontal="center" vertical="center" wrapText="1"/>
    </xf>
    <xf numFmtId="178" fontId="29" fillId="28" borderId="93" xfId="33" applyNumberFormat="1" applyFont="1" applyFill="1" applyBorder="1" applyAlignment="1" applyProtection="1">
      <alignment horizontal="center" vertical="center" wrapText="1"/>
    </xf>
    <xf numFmtId="178" fontId="29" fillId="28" borderId="97" xfId="33" applyNumberFormat="1" applyFont="1" applyFill="1" applyBorder="1" applyAlignment="1" applyProtection="1">
      <alignment horizontal="center" vertical="center" wrapText="1"/>
    </xf>
    <xf numFmtId="0" fontId="33" fillId="0" borderId="72" xfId="0" applyFont="1" applyBorder="1" applyAlignment="1">
      <alignment horizontal="center" vertical="center" wrapText="1"/>
    </xf>
    <xf numFmtId="0" fontId="33" fillId="0" borderId="73" xfId="0" applyFont="1" applyBorder="1" applyAlignment="1">
      <alignment horizontal="center" vertical="center" wrapText="1"/>
    </xf>
    <xf numFmtId="0" fontId="33" fillId="0" borderId="80" xfId="0" applyFont="1" applyBorder="1" applyAlignment="1">
      <alignment horizontal="center" vertical="center" wrapText="1"/>
    </xf>
    <xf numFmtId="0" fontId="33" fillId="0" borderId="81" xfId="0" applyFont="1" applyBorder="1" applyAlignment="1">
      <alignment horizontal="center" vertical="center" wrapText="1"/>
    </xf>
    <xf numFmtId="0" fontId="33" fillId="0" borderId="82" xfId="0" applyFont="1" applyBorder="1" applyAlignment="1">
      <alignment horizontal="center" vertical="center" wrapText="1"/>
    </xf>
    <xf numFmtId="0" fontId="33" fillId="0" borderId="83" xfId="0" applyFont="1" applyBorder="1" applyAlignment="1">
      <alignment horizontal="center" vertical="center" wrapText="1"/>
    </xf>
    <xf numFmtId="0" fontId="33" fillId="0" borderId="89" xfId="0" applyFont="1" applyBorder="1" applyAlignment="1">
      <alignment horizontal="center" vertical="center" wrapText="1"/>
    </xf>
    <xf numFmtId="0" fontId="33" fillId="0" borderId="91" xfId="0" applyFont="1" applyBorder="1" applyAlignment="1">
      <alignment horizontal="center" vertical="center" wrapText="1"/>
    </xf>
    <xf numFmtId="0" fontId="28" fillId="27" borderId="93" xfId="0" applyFont="1" applyFill="1" applyBorder="1" applyAlignment="1" applyProtection="1">
      <alignment horizontal="left" vertical="center" wrapText="1"/>
      <protection locked="0"/>
    </xf>
    <xf numFmtId="0" fontId="28" fillId="27" borderId="96" xfId="0" applyFont="1" applyFill="1" applyBorder="1" applyAlignment="1" applyProtection="1">
      <alignment horizontal="left" vertical="center" wrapText="1"/>
      <protection locked="0"/>
    </xf>
    <xf numFmtId="0" fontId="28" fillId="27" borderId="97" xfId="0" applyFont="1" applyFill="1" applyBorder="1" applyAlignment="1" applyProtection="1">
      <alignment horizontal="left" vertical="center" wrapText="1"/>
      <protection locked="0"/>
    </xf>
    <xf numFmtId="0" fontId="33" fillId="26" borderId="93" xfId="0" applyFont="1" applyFill="1" applyBorder="1" applyAlignment="1" applyProtection="1">
      <alignment horizontal="center" vertical="center" wrapText="1"/>
      <protection locked="0"/>
    </xf>
    <xf numFmtId="0" fontId="33" fillId="26" borderId="94" xfId="0" applyFont="1" applyFill="1" applyBorder="1" applyAlignment="1" applyProtection="1">
      <alignment horizontal="center" vertical="center" wrapText="1"/>
      <protection locked="0"/>
    </xf>
    <xf numFmtId="0" fontId="28" fillId="26" borderId="95" xfId="0" applyFont="1" applyFill="1" applyBorder="1" applyAlignment="1" applyProtection="1">
      <alignment horizontal="center" vertical="center" wrapText="1"/>
      <protection locked="0"/>
    </xf>
    <xf numFmtId="0" fontId="28" fillId="26" borderId="94" xfId="0" applyFont="1" applyFill="1" applyBorder="1" applyAlignment="1" applyProtection="1">
      <alignment horizontal="center" vertical="center" wrapText="1"/>
      <protection locked="0"/>
    </xf>
    <xf numFmtId="0" fontId="28" fillId="28" borderId="11" xfId="0" applyFont="1" applyFill="1" applyBorder="1" applyAlignment="1">
      <alignment horizontal="center" vertical="center"/>
    </xf>
    <xf numFmtId="0" fontId="28" fillId="28" borderId="12" xfId="0" applyFont="1" applyFill="1" applyBorder="1" applyAlignment="1">
      <alignment horizontal="center" vertical="center"/>
    </xf>
    <xf numFmtId="0" fontId="28" fillId="0" borderId="66" xfId="0" applyFont="1" applyBorder="1" applyAlignment="1">
      <alignment horizontal="center" vertical="center"/>
    </xf>
    <xf numFmtId="0" fontId="28" fillId="0" borderId="75" xfId="0" applyFont="1" applyBorder="1" applyAlignment="1">
      <alignment horizontal="center" vertical="center"/>
    </xf>
    <xf numFmtId="0" fontId="28" fillId="0" borderId="84" xfId="0" applyFont="1" applyBorder="1" applyAlignment="1">
      <alignment horizontal="center" vertical="center"/>
    </xf>
    <xf numFmtId="0" fontId="28" fillId="0" borderId="67"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0" xfId="0" applyFont="1" applyAlignment="1">
      <alignment horizontal="center" vertical="center" wrapText="1"/>
    </xf>
    <xf numFmtId="0" fontId="28" fillId="0" borderId="76" xfId="0" applyFont="1" applyBorder="1" applyAlignment="1">
      <alignment horizontal="center" vertical="center" wrapText="1"/>
    </xf>
    <xf numFmtId="0" fontId="28" fillId="0" borderId="85"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87"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77" xfId="0" applyFont="1" applyBorder="1" applyAlignment="1">
      <alignment horizontal="center" vertical="center" wrapText="1"/>
    </xf>
    <xf numFmtId="0" fontId="28" fillId="0" borderId="88" xfId="0" applyFont="1" applyBorder="1" applyAlignment="1">
      <alignment horizontal="center" vertical="center" wrapText="1"/>
    </xf>
    <xf numFmtId="0" fontId="28" fillId="0" borderId="71" xfId="0" quotePrefix="1" applyFont="1" applyBorder="1" applyAlignment="1">
      <alignment horizontal="center" vertical="center"/>
    </xf>
    <xf numFmtId="0" fontId="28" fillId="0" borderId="67" xfId="0" applyFont="1" applyBorder="1" applyAlignment="1">
      <alignment horizontal="center" vertical="center"/>
    </xf>
    <xf numFmtId="0" fontId="28" fillId="0" borderId="74"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8" xfId="0" applyFont="1" applyBorder="1" applyAlignment="1">
      <alignment horizontal="center" vertical="center"/>
    </xf>
    <xf numFmtId="0" fontId="28" fillId="0" borderId="13" xfId="0" applyFont="1" applyBorder="1" applyAlignment="1">
      <alignment horizontal="center" vertical="center"/>
    </xf>
    <xf numFmtId="0" fontId="28" fillId="0" borderId="79" xfId="0" applyFont="1" applyBorder="1" applyAlignment="1">
      <alignment horizontal="center" vertical="center"/>
    </xf>
    <xf numFmtId="0" fontId="29" fillId="26" borderId="0" xfId="0" applyFont="1" applyFill="1" applyAlignment="1" applyProtection="1">
      <alignment horizontal="center" vertical="center"/>
      <protection locked="0"/>
    </xf>
    <xf numFmtId="0" fontId="29" fillId="27" borderId="0" xfId="0" applyFont="1" applyFill="1" applyAlignment="1" applyProtection="1">
      <alignment horizontal="center" vertical="center"/>
      <protection locked="0"/>
    </xf>
    <xf numFmtId="0" fontId="29" fillId="0" borderId="0" xfId="0" applyFont="1" applyAlignment="1">
      <alignment horizontal="center" vertical="center"/>
    </xf>
    <xf numFmtId="0" fontId="28" fillId="26" borderId="10" xfId="0" applyFont="1" applyFill="1" applyBorder="1" applyAlignment="1" applyProtection="1">
      <alignment horizontal="center" vertical="center"/>
      <protection locked="0"/>
    </xf>
    <xf numFmtId="0" fontId="28" fillId="27" borderId="11" xfId="0" applyFont="1" applyFill="1" applyBorder="1" applyAlignment="1" applyProtection="1">
      <alignment horizontal="center" vertical="center"/>
      <protection locked="0"/>
    </xf>
    <xf numFmtId="0" fontId="28" fillId="27" borderId="12" xfId="0" applyFont="1" applyFill="1" applyBorder="1" applyAlignment="1" applyProtection="1">
      <alignment horizontal="center" vertical="center"/>
      <protection locked="0"/>
    </xf>
    <xf numFmtId="0" fontId="28" fillId="27" borderId="21" xfId="0" applyFont="1" applyFill="1" applyBorder="1" applyAlignment="1" applyProtection="1">
      <alignment horizontal="center" vertical="center"/>
      <protection locked="0"/>
    </xf>
    <xf numFmtId="0" fontId="28" fillId="27" borderId="22" xfId="0" applyFont="1" applyFill="1" applyBorder="1" applyAlignment="1" applyProtection="1">
      <alignment horizontal="center" vertical="center"/>
      <protection locked="0"/>
    </xf>
    <xf numFmtId="0" fontId="33" fillId="28" borderId="0" xfId="0" applyFont="1" applyFill="1" applyAlignment="1">
      <alignment horizontal="left" vertical="center"/>
    </xf>
    <xf numFmtId="0" fontId="39" fillId="28" borderId="75" xfId="0" applyFont="1" applyFill="1" applyBorder="1" applyAlignment="1">
      <alignment horizontal="center" vertical="center"/>
    </xf>
    <xf numFmtId="0" fontId="39" fillId="28" borderId="84" xfId="0"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8" xr:uid="{71F777C6-0004-4E52-8B09-4F423EA231C1}"/>
    <cellStyle name="標準 3" xfId="43" xr:uid="{00000000-0005-0000-0000-00002B000000}"/>
    <cellStyle name="標準 4" xfId="44" xr:uid="{00000000-0005-0000-0000-00002C000000}"/>
    <cellStyle name="標準 5" xfId="45" xr:uid="{00000000-0005-0000-0000-00002D000000}"/>
    <cellStyle name="標準 8" xfId="49" xr:uid="{FF72BC9F-547E-4353-9FE1-62E6463085FE}"/>
    <cellStyle name="標準 9" xfId="47" xr:uid="{0B68BB0B-B756-41AF-AB9B-CA34B2543635}"/>
    <cellStyle name="良い" xfId="46" builtinId="26" customBuiltin="1"/>
  </cellStyles>
  <dxfs count="3">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FS21\share\200300&#38263;&#23551;&#31038;&#20250;&#35506;\&#12469;&#12540;&#12499;&#12473;&#25351;&#23566;&#25285;&#24403;\&#27096;&#24335;&#19968;&#35239;\&#20196;&#21644;6&#24180;4&#26376;&#22793;&#26356;&#20998;\R&#65302;&#25913;&#23450;&#24460;&#27096;&#24335;\28&#27161;&#28310;&#27096;&#24335;1&#12288;&#21220;&#21209;&#34920;&#65288;&#35370;&#21839;&#20837;&#28020;&#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訪問入浴介護"/>
      <sheetName val="訪問入浴介護（100名）"/>
      <sheetName val="訪問入浴介護（１枚版）"/>
      <sheetName val="記入方法"/>
      <sheetName val="プルダウン・リスト"/>
    </sheetNames>
    <sheetDataSet>
      <sheetData sheetId="0"/>
      <sheetData sheetId="1"/>
      <sheetData sheetId="2"/>
      <sheetData sheetId="3"/>
      <sheetData sheetId="4">
        <row r="12">
          <cell r="C12" t="str">
            <v>管理者</v>
          </cell>
          <cell r="D12" t="str">
            <v>看護職員</v>
          </cell>
          <cell r="E12" t="str">
            <v>介護職員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view="pageBreakPreview" topLeftCell="A3" zoomScaleNormal="100" workbookViewId="0">
      <selection activeCell="M23" sqref="M23:M24"/>
    </sheetView>
  </sheetViews>
  <sheetFormatPr defaultColWidth="9" defaultRowHeight="24" customHeight="1" x14ac:dyDescent="0.15"/>
  <cols>
    <col min="1" max="1" width="12.6640625" style="9" customWidth="1"/>
    <col min="2" max="5" width="7.109375" style="9" customWidth="1"/>
    <col min="6" max="6" width="4.109375" style="9" customWidth="1"/>
    <col min="7" max="10" width="2.44140625" style="9" customWidth="1"/>
    <col min="11" max="12" width="3.44140625" style="9" customWidth="1"/>
    <col min="13" max="34" width="9" style="9"/>
    <col min="35" max="35" width="9" style="9" customWidth="1"/>
    <col min="36" max="16384" width="9" style="9"/>
  </cols>
  <sheetData>
    <row r="1" spans="1:16" ht="27" customHeight="1" x14ac:dyDescent="0.2">
      <c r="A1" s="1" t="s">
        <v>101</v>
      </c>
      <c r="C1" s="10"/>
      <c r="D1" s="10"/>
      <c r="E1" s="10"/>
      <c r="F1" s="10"/>
      <c r="G1" s="344" t="s">
        <v>60</v>
      </c>
      <c r="H1" s="344"/>
      <c r="I1" s="344"/>
      <c r="J1" s="344"/>
      <c r="K1" s="344"/>
      <c r="L1" s="344"/>
      <c r="M1" s="344"/>
      <c r="N1" s="344"/>
    </row>
    <row r="2" spans="1:16" ht="21" customHeight="1" x14ac:dyDescent="0.2">
      <c r="A2" s="1"/>
      <c r="C2" s="10"/>
      <c r="D2" s="10"/>
      <c r="E2" s="10"/>
      <c r="F2" s="10"/>
      <c r="G2" s="38" t="s">
        <v>96</v>
      </c>
      <c r="K2" s="10"/>
      <c r="L2" s="31" t="s">
        <v>68</v>
      </c>
      <c r="M2" s="31"/>
      <c r="O2" s="10"/>
      <c r="P2" s="10"/>
    </row>
    <row r="3" spans="1:16" s="12" customFormat="1" ht="26.25" customHeight="1" x14ac:dyDescent="0.2">
      <c r="A3" s="352" t="s">
        <v>43</v>
      </c>
      <c r="B3" s="353"/>
      <c r="C3" s="349"/>
      <c r="D3" s="350"/>
      <c r="E3" s="350"/>
      <c r="F3" s="350"/>
      <c r="G3" s="351"/>
      <c r="H3" s="331" t="s">
        <v>44</v>
      </c>
      <c r="I3" s="332"/>
      <c r="J3" s="333"/>
      <c r="K3" s="337"/>
      <c r="L3" s="337"/>
      <c r="M3" s="337"/>
      <c r="N3" s="337"/>
    </row>
    <row r="4" spans="1:16" s="12" customFormat="1" ht="26.25" customHeight="1" x14ac:dyDescent="0.2">
      <c r="A4" s="352" t="s">
        <v>40</v>
      </c>
      <c r="B4" s="353"/>
      <c r="C4" s="349"/>
      <c r="D4" s="350"/>
      <c r="E4" s="350"/>
      <c r="F4" s="350"/>
      <c r="G4" s="351"/>
      <c r="H4" s="331" t="s">
        <v>42</v>
      </c>
      <c r="I4" s="332"/>
      <c r="J4" s="333"/>
      <c r="K4" s="337"/>
      <c r="L4" s="337"/>
      <c r="M4" s="337"/>
      <c r="N4" s="337"/>
    </row>
    <row r="5" spans="1:16" s="12" customFormat="1" ht="26.25" customHeight="1" x14ac:dyDescent="0.2">
      <c r="A5" s="352" t="s">
        <v>69</v>
      </c>
      <c r="B5" s="353"/>
      <c r="C5" s="349"/>
      <c r="D5" s="350"/>
      <c r="E5" s="350"/>
      <c r="F5" s="350"/>
      <c r="G5" s="351"/>
      <c r="H5" s="331" t="s">
        <v>45</v>
      </c>
      <c r="I5" s="332"/>
      <c r="J5" s="333"/>
      <c r="K5" s="337"/>
      <c r="L5" s="337"/>
      <c r="M5" s="337"/>
      <c r="N5" s="337"/>
    </row>
    <row r="6" spans="1:16" s="12" customFormat="1" ht="26.25" customHeight="1" x14ac:dyDescent="0.2">
      <c r="A6" s="352" t="s">
        <v>70</v>
      </c>
      <c r="B6" s="353"/>
      <c r="C6" s="13" t="s">
        <v>61</v>
      </c>
      <c r="D6" s="14"/>
      <c r="E6" s="13"/>
      <c r="F6" s="36"/>
      <c r="G6" s="17"/>
      <c r="H6" s="334" t="s">
        <v>47</v>
      </c>
      <c r="I6" s="335"/>
      <c r="J6" s="336"/>
      <c r="K6" s="337"/>
      <c r="L6" s="337"/>
      <c r="M6" s="337"/>
      <c r="N6" s="337"/>
    </row>
    <row r="7" spans="1:16" s="12" customFormat="1" ht="26.25" customHeight="1" x14ac:dyDescent="0.2">
      <c r="A7" s="352" t="s">
        <v>46</v>
      </c>
      <c r="B7" s="353"/>
      <c r="C7" s="15" t="s">
        <v>50</v>
      </c>
      <c r="D7" s="16"/>
      <c r="E7" s="16" t="s">
        <v>51</v>
      </c>
      <c r="F7" s="36"/>
      <c r="G7" s="17"/>
      <c r="H7" s="32"/>
      <c r="I7" s="28"/>
    </row>
    <row r="8" spans="1:16" ht="12.75" customHeight="1" x14ac:dyDescent="0.15">
      <c r="A8" s="14"/>
      <c r="B8" s="18"/>
    </row>
    <row r="9" spans="1:16" ht="21" customHeight="1" x14ac:dyDescent="0.15">
      <c r="A9" s="19" t="s">
        <v>83</v>
      </c>
      <c r="B9" s="21"/>
    </row>
    <row r="10" spans="1:16" ht="21" customHeight="1" x14ac:dyDescent="0.15">
      <c r="A10" s="345" t="s">
        <v>41</v>
      </c>
      <c r="B10" s="346"/>
      <c r="C10" s="354" t="s">
        <v>71</v>
      </c>
      <c r="D10" s="338" t="s">
        <v>76</v>
      </c>
      <c r="E10" s="338"/>
      <c r="F10" s="338"/>
      <c r="G10" s="338"/>
      <c r="H10" s="338"/>
      <c r="I10" s="338"/>
      <c r="J10" s="338"/>
      <c r="K10" s="338"/>
      <c r="L10" s="338" t="s">
        <v>77</v>
      </c>
      <c r="M10" s="338"/>
      <c r="N10" s="7"/>
    </row>
    <row r="11" spans="1:16" ht="21" customHeight="1" x14ac:dyDescent="0.15">
      <c r="A11" s="347"/>
      <c r="B11" s="348"/>
      <c r="C11" s="355"/>
      <c r="D11" s="34" t="s">
        <v>72</v>
      </c>
      <c r="E11" s="34" t="s">
        <v>73</v>
      </c>
      <c r="F11" s="329" t="s">
        <v>74</v>
      </c>
      <c r="G11" s="329"/>
      <c r="H11" s="329"/>
      <c r="I11" s="328" t="s">
        <v>75</v>
      </c>
      <c r="J11" s="328"/>
      <c r="K11" s="328"/>
      <c r="L11" s="338"/>
      <c r="M11" s="338"/>
      <c r="N11" s="7"/>
    </row>
    <row r="12" spans="1:16" ht="23.25" customHeight="1" x14ac:dyDescent="0.15">
      <c r="A12" s="338" t="s">
        <v>78</v>
      </c>
      <c r="B12" s="338"/>
      <c r="C12" s="2"/>
      <c r="D12" s="2"/>
      <c r="E12" s="2"/>
      <c r="F12" s="338"/>
      <c r="G12" s="338"/>
      <c r="H12" s="338"/>
      <c r="I12" s="322"/>
      <c r="J12" s="322"/>
      <c r="K12" s="322"/>
      <c r="L12" s="325"/>
      <c r="M12" s="327"/>
      <c r="N12" s="7"/>
    </row>
    <row r="13" spans="1:16" ht="23.25" customHeight="1" x14ac:dyDescent="0.15">
      <c r="A13" s="338" t="s">
        <v>79</v>
      </c>
      <c r="B13" s="338"/>
      <c r="C13" s="2"/>
      <c r="D13" s="2"/>
      <c r="E13" s="2"/>
      <c r="F13" s="338"/>
      <c r="G13" s="338"/>
      <c r="H13" s="338"/>
      <c r="I13" s="322"/>
      <c r="J13" s="322"/>
      <c r="K13" s="322"/>
      <c r="L13" s="325"/>
      <c r="M13" s="327"/>
      <c r="N13" s="7"/>
    </row>
    <row r="14" spans="1:16" ht="23.25" customHeight="1" x14ac:dyDescent="0.15">
      <c r="A14" s="338" t="s">
        <v>80</v>
      </c>
      <c r="B14" s="338"/>
      <c r="C14" s="2"/>
      <c r="D14" s="2"/>
      <c r="E14" s="2"/>
      <c r="F14" s="338"/>
      <c r="G14" s="338"/>
      <c r="H14" s="338"/>
      <c r="I14" s="322"/>
      <c r="J14" s="322"/>
      <c r="K14" s="322"/>
      <c r="L14" s="325"/>
      <c r="M14" s="327"/>
      <c r="N14" s="7"/>
    </row>
    <row r="15" spans="1:16" ht="23.25" customHeight="1" x14ac:dyDescent="0.15">
      <c r="A15" s="338" t="s">
        <v>82</v>
      </c>
      <c r="B15" s="338"/>
      <c r="C15" s="2"/>
      <c r="D15" s="2"/>
      <c r="E15" s="2"/>
      <c r="F15" s="338"/>
      <c r="G15" s="338"/>
      <c r="H15" s="338"/>
      <c r="I15" s="322"/>
      <c r="J15" s="322"/>
      <c r="K15" s="322"/>
      <c r="L15" s="325"/>
      <c r="M15" s="327"/>
      <c r="N15" s="7"/>
    </row>
    <row r="16" spans="1:16" ht="21" customHeight="1" x14ac:dyDescent="0.15">
      <c r="A16" s="35" t="s">
        <v>81</v>
      </c>
      <c r="B16" s="20"/>
      <c r="C16" s="20"/>
      <c r="D16" s="6"/>
      <c r="E16" s="6"/>
      <c r="F16" s="6"/>
      <c r="G16" s="6"/>
      <c r="H16" s="6"/>
      <c r="I16" s="6"/>
    </row>
    <row r="17" spans="1:14" s="21" customFormat="1" ht="9" customHeight="1" x14ac:dyDescent="0.15">
      <c r="A17" s="6"/>
      <c r="B17" s="6"/>
      <c r="C17" s="33"/>
      <c r="D17" s="6"/>
      <c r="E17" s="6"/>
      <c r="F17" s="6"/>
      <c r="G17" s="7"/>
      <c r="H17" s="7"/>
      <c r="I17" s="6"/>
    </row>
    <row r="18" spans="1:14" s="21" customFormat="1" ht="27.75" customHeight="1" x14ac:dyDescent="0.15">
      <c r="A18" s="325" t="s">
        <v>52</v>
      </c>
      <c r="B18" s="326"/>
      <c r="C18" s="327"/>
      <c r="D18" s="8"/>
      <c r="E18" s="8"/>
      <c r="F18" s="8"/>
      <c r="G18" s="325" t="s">
        <v>53</v>
      </c>
      <c r="H18" s="326"/>
      <c r="I18" s="326"/>
      <c r="J18" s="326"/>
      <c r="K18" s="326"/>
      <c r="L18" s="326"/>
      <c r="M18" s="327"/>
      <c r="N18" s="2" t="s">
        <v>48</v>
      </c>
    </row>
    <row r="19" spans="1:14" s="21" customFormat="1" ht="12" customHeight="1" x14ac:dyDescent="0.15">
      <c r="A19" s="20"/>
      <c r="B19" s="20"/>
      <c r="C19" s="8"/>
      <c r="D19" s="20"/>
      <c r="E19" s="20"/>
      <c r="F19" s="20"/>
      <c r="G19" s="7"/>
      <c r="H19" s="7"/>
      <c r="I19" s="6"/>
    </row>
    <row r="20" spans="1:14" s="25" customFormat="1" ht="28.5" customHeight="1" x14ac:dyDescent="0.2">
      <c r="A20" s="22" t="s">
        <v>54</v>
      </c>
      <c r="B20" s="3"/>
      <c r="C20" s="23"/>
      <c r="D20" s="23"/>
      <c r="E20" s="23"/>
      <c r="F20" s="323" t="s">
        <v>55</v>
      </c>
      <c r="G20" s="324"/>
      <c r="H20" s="23"/>
      <c r="I20" s="24" t="s">
        <v>56</v>
      </c>
      <c r="J20" s="4"/>
      <c r="K20" s="325" t="s">
        <v>49</v>
      </c>
      <c r="L20" s="326"/>
      <c r="M20" s="326"/>
      <c r="N20" s="327"/>
    </row>
    <row r="21" spans="1:14" ht="15.75" customHeight="1" x14ac:dyDescent="0.15"/>
    <row r="22" spans="1:14" ht="16.5" customHeight="1" x14ac:dyDescent="0.2">
      <c r="A22" s="14" t="s">
        <v>86</v>
      </c>
      <c r="B22" s="30"/>
      <c r="C22" s="30"/>
      <c r="D22" s="30"/>
      <c r="E22" s="30"/>
      <c r="F22" s="30"/>
      <c r="G22" s="30"/>
      <c r="H22" s="30"/>
      <c r="I22" s="30"/>
      <c r="J22" s="30"/>
      <c r="K22" s="5"/>
      <c r="L22" s="30"/>
      <c r="M22" s="30"/>
      <c r="N22" s="30"/>
    </row>
    <row r="23" spans="1:14" ht="16.5" customHeight="1" x14ac:dyDescent="0.15">
      <c r="A23" s="322"/>
      <c r="B23" s="339" t="s">
        <v>87</v>
      </c>
      <c r="C23" s="339" t="s">
        <v>88</v>
      </c>
      <c r="D23" s="339" t="s">
        <v>89</v>
      </c>
      <c r="E23" s="339" t="s">
        <v>90</v>
      </c>
      <c r="F23" s="340" t="s">
        <v>91</v>
      </c>
      <c r="G23" s="341"/>
      <c r="H23" s="339" t="s">
        <v>92</v>
      </c>
      <c r="I23" s="339"/>
      <c r="J23" s="339"/>
      <c r="K23" s="339" t="s">
        <v>97</v>
      </c>
      <c r="L23" s="339"/>
      <c r="M23" s="329" t="s">
        <v>93</v>
      </c>
      <c r="N23" s="329" t="s">
        <v>94</v>
      </c>
    </row>
    <row r="24" spans="1:14" ht="16.5" customHeight="1" x14ac:dyDescent="0.15">
      <c r="A24" s="322"/>
      <c r="B24" s="339"/>
      <c r="C24" s="339"/>
      <c r="D24" s="339"/>
      <c r="E24" s="339"/>
      <c r="F24" s="342"/>
      <c r="G24" s="343"/>
      <c r="H24" s="339"/>
      <c r="I24" s="339"/>
      <c r="J24" s="339"/>
      <c r="K24" s="339"/>
      <c r="L24" s="339"/>
      <c r="M24" s="330"/>
      <c r="N24" s="329"/>
    </row>
    <row r="25" spans="1:14" ht="24" customHeight="1" x14ac:dyDescent="0.15">
      <c r="A25" s="2" t="s">
        <v>84</v>
      </c>
      <c r="B25" s="37"/>
      <c r="C25" s="37"/>
      <c r="D25" s="37"/>
      <c r="E25" s="37"/>
      <c r="F25" s="320"/>
      <c r="G25" s="321"/>
      <c r="H25" s="322"/>
      <c r="I25" s="322"/>
      <c r="J25" s="322"/>
      <c r="K25" s="322"/>
      <c r="L25" s="322"/>
      <c r="M25" s="37"/>
      <c r="N25" s="37"/>
    </row>
    <row r="26" spans="1:14" ht="24" customHeight="1" x14ac:dyDescent="0.15">
      <c r="A26" s="2" t="s">
        <v>85</v>
      </c>
      <c r="B26" s="37"/>
      <c r="C26" s="37"/>
      <c r="D26" s="37"/>
      <c r="E26" s="37"/>
      <c r="F26" s="320"/>
      <c r="G26" s="321"/>
      <c r="H26" s="322"/>
      <c r="I26" s="322"/>
      <c r="J26" s="322"/>
      <c r="K26" s="322"/>
      <c r="L26" s="322"/>
      <c r="M26" s="37"/>
      <c r="N26" s="37"/>
    </row>
    <row r="27" spans="1:14" ht="24" customHeight="1" x14ac:dyDescent="0.15">
      <c r="A27" s="25" t="s">
        <v>95</v>
      </c>
    </row>
  </sheetData>
  <mergeCells count="59">
    <mergeCell ref="G1:N1"/>
    <mergeCell ref="A14:B14"/>
    <mergeCell ref="A10:B11"/>
    <mergeCell ref="A18:C18"/>
    <mergeCell ref="F15:H15"/>
    <mergeCell ref="C3:G3"/>
    <mergeCell ref="C4:G4"/>
    <mergeCell ref="A3:B3"/>
    <mergeCell ref="A5:B5"/>
    <mergeCell ref="A12:B12"/>
    <mergeCell ref="A6:B6"/>
    <mergeCell ref="A4:B4"/>
    <mergeCell ref="A7:B7"/>
    <mergeCell ref="C5:G5"/>
    <mergeCell ref="C10:C11"/>
    <mergeCell ref="A15:B15"/>
    <mergeCell ref="A23:A24"/>
    <mergeCell ref="B23:B24"/>
    <mergeCell ref="C23:C24"/>
    <mergeCell ref="D23:D24"/>
    <mergeCell ref="E23:E24"/>
    <mergeCell ref="A13:B13"/>
    <mergeCell ref="K20:N20"/>
    <mergeCell ref="F11:H11"/>
    <mergeCell ref="F12:H12"/>
    <mergeCell ref="F13:H13"/>
    <mergeCell ref="F14:H14"/>
    <mergeCell ref="L15:M15"/>
    <mergeCell ref="L10:M11"/>
    <mergeCell ref="L12:M12"/>
    <mergeCell ref="L13:M13"/>
    <mergeCell ref="L14:M14"/>
    <mergeCell ref="N23:N24"/>
    <mergeCell ref="I13:K13"/>
    <mergeCell ref="H3:J3"/>
    <mergeCell ref="H4:J4"/>
    <mergeCell ref="H5:J5"/>
    <mergeCell ref="H6:J6"/>
    <mergeCell ref="K3:N3"/>
    <mergeCell ref="K4:N4"/>
    <mergeCell ref="K5:N5"/>
    <mergeCell ref="K6:N6"/>
    <mergeCell ref="I14:K14"/>
    <mergeCell ref="I15:K15"/>
    <mergeCell ref="D10:K10"/>
    <mergeCell ref="H23:J24"/>
    <mergeCell ref="K23:L24"/>
    <mergeCell ref="F23:G24"/>
    <mergeCell ref="F20:G20"/>
    <mergeCell ref="G18:M18"/>
    <mergeCell ref="I11:K11"/>
    <mergeCell ref="I12:K12"/>
    <mergeCell ref="M23:M24"/>
    <mergeCell ref="F26:G26"/>
    <mergeCell ref="K26:L26"/>
    <mergeCell ref="K25:L25"/>
    <mergeCell ref="H26:J26"/>
    <mergeCell ref="H25:J25"/>
    <mergeCell ref="F25:G25"/>
  </mergeCells>
  <phoneticPr fontId="2"/>
  <printOptions horizontalCentered="1"/>
  <pageMargins left="0.78740157480314965" right="0.19685039370078741"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view="pageBreakPreview" topLeftCell="A14" zoomScaleNormal="100" workbookViewId="0">
      <selection activeCell="E28" sqref="E28"/>
    </sheetView>
  </sheetViews>
  <sheetFormatPr defaultColWidth="9" defaultRowHeight="18" customHeight="1" x14ac:dyDescent="0.2"/>
  <cols>
    <col min="1" max="1" width="4.6640625" style="14" customWidth="1"/>
    <col min="2" max="2" width="7.6640625" style="14" customWidth="1"/>
    <col min="3" max="3" width="15.77734375" style="14" customWidth="1"/>
    <col min="4" max="4" width="10.6640625" style="14" customWidth="1"/>
    <col min="5" max="5" width="11.6640625" style="14" customWidth="1"/>
    <col min="6" max="6" width="5.6640625" style="14" customWidth="1"/>
    <col min="7" max="7" width="18.6640625" style="14" customWidth="1"/>
    <col min="8" max="8" width="10.6640625" style="14" customWidth="1"/>
    <col min="9" max="9" width="11.6640625" style="14" customWidth="1"/>
    <col min="10" max="10" width="2.88671875" style="14" customWidth="1"/>
    <col min="11" max="11" width="8.6640625" style="14" customWidth="1"/>
    <col min="12" max="12" width="4.6640625" style="14" customWidth="1"/>
    <col min="13" max="16384" width="9" style="14"/>
  </cols>
  <sheetData>
    <row r="1" spans="1:9" s="12" customFormat="1" ht="14.25" customHeight="1" x14ac:dyDescent="0.2">
      <c r="A1" s="26"/>
      <c r="B1" s="26"/>
      <c r="C1" s="26"/>
      <c r="D1" s="27"/>
      <c r="E1" s="27"/>
      <c r="F1" s="27"/>
    </row>
    <row r="2" spans="1:9" ht="18" customHeight="1" x14ac:dyDescent="0.2">
      <c r="A2" s="1" t="s">
        <v>1</v>
      </c>
    </row>
    <row r="3" spans="1:9" ht="7.5" customHeight="1" x14ac:dyDescent="0.2">
      <c r="B3" s="1"/>
      <c r="C3" s="1"/>
    </row>
    <row r="4" spans="1:9" ht="19.5" customHeight="1" x14ac:dyDescent="0.2">
      <c r="A4" s="352" t="s">
        <v>2</v>
      </c>
      <c r="B4" s="380"/>
      <c r="C4" s="353"/>
      <c r="D4" s="11" t="s">
        <v>3</v>
      </c>
      <c r="E4" s="381" t="s">
        <v>4</v>
      </c>
      <c r="F4" s="382"/>
      <c r="G4" s="352" t="s">
        <v>5</v>
      </c>
      <c r="H4" s="353"/>
      <c r="I4" s="29" t="s">
        <v>6</v>
      </c>
    </row>
    <row r="5" spans="1:9" ht="17.100000000000001" customHeight="1" x14ac:dyDescent="0.2">
      <c r="A5" s="365" t="s">
        <v>14</v>
      </c>
      <c r="B5" s="46" t="s">
        <v>17</v>
      </c>
      <c r="C5" s="47"/>
      <c r="D5" s="48" t="s">
        <v>0</v>
      </c>
      <c r="E5" s="49"/>
      <c r="F5" s="50"/>
      <c r="G5" s="49"/>
      <c r="H5" s="50"/>
      <c r="I5" s="51" t="s">
        <v>8</v>
      </c>
    </row>
    <row r="6" spans="1:9" ht="17.100000000000001" customHeight="1" x14ac:dyDescent="0.2">
      <c r="A6" s="365"/>
      <c r="B6" s="52" t="s">
        <v>7</v>
      </c>
      <c r="C6" s="53"/>
      <c r="D6" s="54" t="s">
        <v>0</v>
      </c>
      <c r="E6" s="55"/>
      <c r="F6" s="56"/>
      <c r="G6" s="55"/>
      <c r="H6" s="56"/>
      <c r="I6" s="57" t="s">
        <v>8</v>
      </c>
    </row>
    <row r="7" spans="1:9" ht="17.100000000000001" customHeight="1" x14ac:dyDescent="0.2">
      <c r="A7" s="365"/>
      <c r="B7" s="52" t="s">
        <v>9</v>
      </c>
      <c r="C7" s="53"/>
      <c r="D7" s="54" t="s">
        <v>0</v>
      </c>
      <c r="E7" s="55"/>
      <c r="F7" s="56"/>
      <c r="G7" s="55"/>
      <c r="H7" s="56"/>
      <c r="I7" s="57" t="s">
        <v>8</v>
      </c>
    </row>
    <row r="8" spans="1:9" ht="17.100000000000001" customHeight="1" x14ac:dyDescent="0.2">
      <c r="A8" s="365"/>
      <c r="B8" s="58" t="s">
        <v>10</v>
      </c>
      <c r="C8" s="59"/>
      <c r="D8" s="54" t="s">
        <v>0</v>
      </c>
      <c r="E8" s="55"/>
      <c r="F8" s="56"/>
      <c r="G8" s="55"/>
      <c r="H8" s="56"/>
      <c r="I8" s="57" t="s">
        <v>8</v>
      </c>
    </row>
    <row r="9" spans="1:9" ht="17.100000000000001" customHeight="1" x14ac:dyDescent="0.2">
      <c r="A9" s="365"/>
      <c r="B9" s="58" t="s">
        <v>11</v>
      </c>
      <c r="C9" s="59"/>
      <c r="D9" s="54" t="s">
        <v>0</v>
      </c>
      <c r="E9" s="55"/>
      <c r="F9" s="56"/>
      <c r="G9" s="55"/>
      <c r="H9" s="56"/>
      <c r="I9" s="57" t="s">
        <v>8</v>
      </c>
    </row>
    <row r="10" spans="1:9" ht="17.100000000000001" customHeight="1" x14ac:dyDescent="0.2">
      <c r="A10" s="365"/>
      <c r="B10" s="58" t="s">
        <v>12</v>
      </c>
      <c r="C10" s="59"/>
      <c r="D10" s="54" t="s">
        <v>0</v>
      </c>
      <c r="E10" s="55"/>
      <c r="F10" s="56"/>
      <c r="G10" s="55"/>
      <c r="H10" s="56"/>
      <c r="I10" s="57" t="s">
        <v>8</v>
      </c>
    </row>
    <row r="11" spans="1:9" ht="17.100000000000001" customHeight="1" x14ac:dyDescent="0.2">
      <c r="A11" s="365"/>
      <c r="B11" s="58" t="s">
        <v>13</v>
      </c>
      <c r="C11" s="59"/>
      <c r="D11" s="54" t="s">
        <v>0</v>
      </c>
      <c r="E11" s="55"/>
      <c r="F11" s="56"/>
      <c r="G11" s="55"/>
      <c r="H11" s="56"/>
      <c r="I11" s="57" t="s">
        <v>8</v>
      </c>
    </row>
    <row r="12" spans="1:9" ht="17.100000000000001" customHeight="1" thickBot="1" x14ac:dyDescent="0.25">
      <c r="A12" s="366"/>
      <c r="B12" s="60" t="s">
        <v>16</v>
      </c>
      <c r="C12" s="61"/>
      <c r="D12" s="62" t="s">
        <v>0</v>
      </c>
      <c r="E12" s="63"/>
      <c r="F12" s="64"/>
      <c r="G12" s="63"/>
      <c r="H12" s="64"/>
      <c r="I12" s="65" t="s">
        <v>8</v>
      </c>
    </row>
    <row r="13" spans="1:9" ht="17.100000000000001" customHeight="1" thickTop="1" x14ac:dyDescent="0.2">
      <c r="A13" s="356" t="s">
        <v>15</v>
      </c>
      <c r="B13" s="66" t="s">
        <v>17</v>
      </c>
      <c r="C13" s="47"/>
      <c r="D13" s="48" t="s">
        <v>0</v>
      </c>
      <c r="E13" s="67"/>
      <c r="F13" s="68"/>
      <c r="G13" s="67"/>
      <c r="H13" s="68"/>
      <c r="I13" s="51" t="s">
        <v>8</v>
      </c>
    </row>
    <row r="14" spans="1:9" ht="17.100000000000001" customHeight="1" x14ac:dyDescent="0.2">
      <c r="A14" s="357"/>
      <c r="B14" s="58" t="s">
        <v>7</v>
      </c>
      <c r="C14" s="59"/>
      <c r="D14" s="54" t="s">
        <v>0</v>
      </c>
      <c r="E14" s="69"/>
      <c r="F14" s="56"/>
      <c r="G14" s="69"/>
      <c r="H14" s="56"/>
      <c r="I14" s="57" t="s">
        <v>8</v>
      </c>
    </row>
    <row r="15" spans="1:9" ht="17.25" customHeight="1" x14ac:dyDescent="0.2">
      <c r="A15" s="357"/>
      <c r="B15" s="58" t="s">
        <v>9</v>
      </c>
      <c r="C15" s="70"/>
      <c r="D15" s="54" t="s">
        <v>0</v>
      </c>
      <c r="E15" s="69"/>
      <c r="F15" s="56"/>
      <c r="G15" s="69"/>
      <c r="H15" s="56"/>
      <c r="I15" s="57" t="s">
        <v>8</v>
      </c>
    </row>
    <row r="16" spans="1:9" ht="17.100000000000001" customHeight="1" x14ac:dyDescent="0.2">
      <c r="A16" s="357"/>
      <c r="B16" s="58" t="s">
        <v>12</v>
      </c>
      <c r="C16" s="59"/>
      <c r="D16" s="54" t="s">
        <v>0</v>
      </c>
      <c r="E16" s="69"/>
      <c r="F16" s="56"/>
      <c r="G16" s="69"/>
      <c r="H16" s="56"/>
      <c r="I16" s="57" t="s">
        <v>8</v>
      </c>
    </row>
    <row r="17" spans="1:9" ht="17.100000000000001" customHeight="1" thickBot="1" x14ac:dyDescent="0.25">
      <c r="A17" s="358"/>
      <c r="B17" s="60" t="s">
        <v>16</v>
      </c>
      <c r="C17" s="61"/>
      <c r="D17" s="62" t="s">
        <v>0</v>
      </c>
      <c r="E17" s="63"/>
      <c r="F17" s="64"/>
      <c r="G17" s="63"/>
      <c r="H17" s="64"/>
      <c r="I17" s="65" t="s">
        <v>8</v>
      </c>
    </row>
    <row r="18" spans="1:9" ht="17.100000000000001" hidden="1" customHeight="1" thickTop="1" x14ac:dyDescent="0.2">
      <c r="A18" s="356" t="s">
        <v>18</v>
      </c>
      <c r="B18" s="46" t="s">
        <v>19</v>
      </c>
      <c r="C18" s="47"/>
      <c r="D18" s="48" t="s">
        <v>0</v>
      </c>
      <c r="E18" s="71"/>
      <c r="F18" s="50"/>
      <c r="G18" s="71"/>
      <c r="H18" s="50"/>
      <c r="I18" s="51" t="s">
        <v>8</v>
      </c>
    </row>
    <row r="19" spans="1:9" ht="17.100000000000001" hidden="1" customHeight="1" x14ac:dyDescent="0.2">
      <c r="A19" s="357"/>
      <c r="B19" s="58" t="s">
        <v>20</v>
      </c>
      <c r="C19" s="59"/>
      <c r="D19" s="54" t="s">
        <v>0</v>
      </c>
      <c r="E19" s="55"/>
      <c r="F19" s="56"/>
      <c r="G19" s="55"/>
      <c r="H19" s="56"/>
      <c r="I19" s="57" t="s">
        <v>8</v>
      </c>
    </row>
    <row r="20" spans="1:9" ht="17.100000000000001" hidden="1" customHeight="1" x14ac:dyDescent="0.2">
      <c r="A20" s="357"/>
      <c r="B20" s="58" t="s">
        <v>21</v>
      </c>
      <c r="C20" s="59"/>
      <c r="D20" s="54" t="s">
        <v>0</v>
      </c>
      <c r="E20" s="55"/>
      <c r="F20" s="56"/>
      <c r="G20" s="55"/>
      <c r="H20" s="56"/>
      <c r="I20" s="57" t="s">
        <v>8</v>
      </c>
    </row>
    <row r="21" spans="1:9" ht="17.100000000000001" hidden="1" customHeight="1" x14ac:dyDescent="0.2">
      <c r="A21" s="357"/>
      <c r="B21" s="58" t="s">
        <v>22</v>
      </c>
      <c r="C21" s="59"/>
      <c r="D21" s="54" t="s">
        <v>0</v>
      </c>
      <c r="E21" s="55"/>
      <c r="F21" s="56"/>
      <c r="G21" s="55"/>
      <c r="H21" s="56"/>
      <c r="I21" s="57" t="s">
        <v>8</v>
      </c>
    </row>
    <row r="22" spans="1:9" ht="17.100000000000001" hidden="1" customHeight="1" x14ac:dyDescent="0.2">
      <c r="A22" s="357"/>
      <c r="B22" s="52" t="s">
        <v>7</v>
      </c>
      <c r="C22" s="53"/>
      <c r="D22" s="54" t="s">
        <v>0</v>
      </c>
      <c r="E22" s="55"/>
      <c r="F22" s="56"/>
      <c r="G22" s="55"/>
      <c r="H22" s="56"/>
      <c r="I22" s="57" t="s">
        <v>8</v>
      </c>
    </row>
    <row r="23" spans="1:9" ht="17.100000000000001" hidden="1" customHeight="1" thickBot="1" x14ac:dyDescent="0.25">
      <c r="A23" s="358"/>
      <c r="B23" s="60" t="s">
        <v>16</v>
      </c>
      <c r="C23" s="61"/>
      <c r="D23" s="62" t="s">
        <v>0</v>
      </c>
      <c r="E23" s="72"/>
      <c r="F23" s="64"/>
      <c r="G23" s="72"/>
      <c r="H23" s="64"/>
      <c r="I23" s="65" t="s">
        <v>8</v>
      </c>
    </row>
    <row r="24" spans="1:9" ht="17.100000000000001" customHeight="1" thickTop="1" x14ac:dyDescent="0.2">
      <c r="A24" s="356" t="s">
        <v>23</v>
      </c>
      <c r="B24" s="46" t="s">
        <v>19</v>
      </c>
      <c r="C24" s="47"/>
      <c r="D24" s="48" t="s">
        <v>0</v>
      </c>
      <c r="E24" s="71"/>
      <c r="F24" s="50"/>
      <c r="G24" s="71"/>
      <c r="H24" s="50"/>
      <c r="I24" s="51" t="s">
        <v>8</v>
      </c>
    </row>
    <row r="25" spans="1:9" ht="17.100000000000001" customHeight="1" x14ac:dyDescent="0.2">
      <c r="A25" s="357"/>
      <c r="B25" s="58" t="s">
        <v>20</v>
      </c>
      <c r="C25" s="59"/>
      <c r="D25" s="54" t="s">
        <v>0</v>
      </c>
      <c r="E25" s="55"/>
      <c r="F25" s="56"/>
      <c r="G25" s="55"/>
      <c r="H25" s="56"/>
      <c r="I25" s="57" t="s">
        <v>8</v>
      </c>
    </row>
    <row r="26" spans="1:9" ht="17.100000000000001" customHeight="1" x14ac:dyDescent="0.2">
      <c r="A26" s="357"/>
      <c r="B26" s="58" t="s">
        <v>21</v>
      </c>
      <c r="C26" s="59"/>
      <c r="D26" s="54" t="s">
        <v>0</v>
      </c>
      <c r="E26" s="55"/>
      <c r="F26" s="56"/>
      <c r="G26" s="55"/>
      <c r="H26" s="56"/>
      <c r="I26" s="57" t="s">
        <v>8</v>
      </c>
    </row>
    <row r="27" spans="1:9" ht="17.100000000000001" customHeight="1" x14ac:dyDescent="0.2">
      <c r="A27" s="357"/>
      <c r="B27" s="58" t="s">
        <v>22</v>
      </c>
      <c r="C27" s="59"/>
      <c r="D27" s="54" t="s">
        <v>0</v>
      </c>
      <c r="E27" s="55"/>
      <c r="F27" s="56"/>
      <c r="G27" s="55"/>
      <c r="H27" s="56"/>
      <c r="I27" s="57" t="s">
        <v>8</v>
      </c>
    </row>
    <row r="28" spans="1:9" ht="17.100000000000001" customHeight="1" x14ac:dyDescent="0.2">
      <c r="A28" s="357"/>
      <c r="B28" s="52" t="s">
        <v>7</v>
      </c>
      <c r="C28" s="53"/>
      <c r="D28" s="54" t="s">
        <v>0</v>
      </c>
      <c r="E28" s="55"/>
      <c r="F28" s="56"/>
      <c r="G28" s="55"/>
      <c r="H28" s="56"/>
      <c r="I28" s="57" t="s">
        <v>8</v>
      </c>
    </row>
    <row r="29" spans="1:9" ht="17.100000000000001" customHeight="1" thickBot="1" x14ac:dyDescent="0.25">
      <c r="A29" s="358"/>
      <c r="B29" s="60" t="s">
        <v>16</v>
      </c>
      <c r="C29" s="61"/>
      <c r="D29" s="62" t="s">
        <v>0</v>
      </c>
      <c r="E29" s="72"/>
      <c r="F29" s="64"/>
      <c r="G29" s="72"/>
      <c r="H29" s="64"/>
      <c r="I29" s="65" t="s">
        <v>8</v>
      </c>
    </row>
    <row r="30" spans="1:9" ht="17.100000000000001" customHeight="1" thickTop="1" x14ac:dyDescent="0.2">
      <c r="A30" s="356" t="s">
        <v>24</v>
      </c>
      <c r="B30" s="66" t="s">
        <v>17</v>
      </c>
      <c r="C30" s="73"/>
      <c r="D30" s="74" t="s">
        <v>0</v>
      </c>
      <c r="E30" s="75"/>
      <c r="F30" s="68"/>
      <c r="G30" s="75"/>
      <c r="H30" s="68"/>
      <c r="I30" s="76" t="s">
        <v>8</v>
      </c>
    </row>
    <row r="31" spans="1:9" ht="17.100000000000001" customHeight="1" x14ac:dyDescent="0.2">
      <c r="A31" s="357"/>
      <c r="B31" s="58" t="s">
        <v>22</v>
      </c>
      <c r="C31" s="59"/>
      <c r="D31" s="54" t="s">
        <v>0</v>
      </c>
      <c r="E31" s="55"/>
      <c r="F31" s="56"/>
      <c r="G31" s="55"/>
      <c r="H31" s="56"/>
      <c r="I31" s="57" t="s">
        <v>8</v>
      </c>
    </row>
    <row r="32" spans="1:9" ht="17.100000000000001" customHeight="1" x14ac:dyDescent="0.2">
      <c r="A32" s="357"/>
      <c r="B32" s="58" t="s">
        <v>25</v>
      </c>
      <c r="C32" s="59"/>
      <c r="D32" s="54" t="s">
        <v>0</v>
      </c>
      <c r="E32" s="55"/>
      <c r="F32" s="56"/>
      <c r="G32" s="55"/>
      <c r="H32" s="56"/>
      <c r="I32" s="57" t="s">
        <v>8</v>
      </c>
    </row>
    <row r="33" spans="1:9" ht="17.100000000000001" customHeight="1" x14ac:dyDescent="0.2">
      <c r="A33" s="357"/>
      <c r="B33" s="52" t="s">
        <v>7</v>
      </c>
      <c r="C33" s="53"/>
      <c r="D33" s="54" t="s">
        <v>0</v>
      </c>
      <c r="E33" s="55"/>
      <c r="F33" s="56"/>
      <c r="G33" s="55"/>
      <c r="H33" s="56"/>
      <c r="I33" s="57" t="s">
        <v>8</v>
      </c>
    </row>
    <row r="34" spans="1:9" ht="17.100000000000001" customHeight="1" x14ac:dyDescent="0.2">
      <c r="A34" s="357"/>
      <c r="B34" s="58" t="s">
        <v>9</v>
      </c>
      <c r="C34" s="70"/>
      <c r="D34" s="54" t="s">
        <v>0</v>
      </c>
      <c r="E34" s="77"/>
      <c r="F34" s="78"/>
      <c r="G34" s="77"/>
      <c r="H34" s="78"/>
      <c r="I34" s="57" t="s">
        <v>8</v>
      </c>
    </row>
    <row r="35" spans="1:9" ht="17.100000000000001" customHeight="1" thickBot="1" x14ac:dyDescent="0.25">
      <c r="A35" s="358"/>
      <c r="B35" s="60" t="s">
        <v>16</v>
      </c>
      <c r="C35" s="61"/>
      <c r="D35" s="62" t="s">
        <v>0</v>
      </c>
      <c r="E35" s="72"/>
      <c r="F35" s="64"/>
      <c r="G35" s="72"/>
      <c r="H35" s="64"/>
      <c r="I35" s="65" t="s">
        <v>8</v>
      </c>
    </row>
    <row r="36" spans="1:9" ht="17.100000000000001" customHeight="1" thickTop="1" x14ac:dyDescent="0.2">
      <c r="A36" s="364" t="s">
        <v>26</v>
      </c>
      <c r="B36" s="66" t="s">
        <v>17</v>
      </c>
      <c r="C36" s="73"/>
      <c r="D36" s="74" t="s">
        <v>0</v>
      </c>
      <c r="E36" s="75"/>
      <c r="F36" s="68"/>
      <c r="G36" s="75"/>
      <c r="H36" s="68"/>
      <c r="I36" s="76" t="s">
        <v>8</v>
      </c>
    </row>
    <row r="37" spans="1:9" ht="17.100000000000001" customHeight="1" x14ac:dyDescent="0.2">
      <c r="A37" s="365"/>
      <c r="B37" s="58" t="s">
        <v>22</v>
      </c>
      <c r="C37" s="59"/>
      <c r="D37" s="54" t="s">
        <v>0</v>
      </c>
      <c r="E37" s="55"/>
      <c r="F37" s="56"/>
      <c r="G37" s="55"/>
      <c r="H37" s="56"/>
      <c r="I37" s="57" t="s">
        <v>8</v>
      </c>
    </row>
    <row r="38" spans="1:9" ht="17.100000000000001" customHeight="1" x14ac:dyDescent="0.2">
      <c r="A38" s="365"/>
      <c r="B38" s="58" t="s">
        <v>25</v>
      </c>
      <c r="C38" s="59"/>
      <c r="D38" s="54" t="s">
        <v>0</v>
      </c>
      <c r="E38" s="55"/>
      <c r="F38" s="56"/>
      <c r="G38" s="55"/>
      <c r="H38" s="56"/>
      <c r="I38" s="57" t="s">
        <v>8</v>
      </c>
    </row>
    <row r="39" spans="1:9" ht="17.100000000000001" customHeight="1" x14ac:dyDescent="0.2">
      <c r="A39" s="365"/>
      <c r="B39" s="52" t="s">
        <v>7</v>
      </c>
      <c r="C39" s="53"/>
      <c r="D39" s="54" t="s">
        <v>0</v>
      </c>
      <c r="E39" s="55"/>
      <c r="F39" s="56"/>
      <c r="G39" s="55"/>
      <c r="H39" s="56"/>
      <c r="I39" s="57" t="s">
        <v>8</v>
      </c>
    </row>
    <row r="40" spans="1:9" ht="17.100000000000001" customHeight="1" x14ac:dyDescent="0.2">
      <c r="A40" s="365"/>
      <c r="B40" s="58" t="s">
        <v>9</v>
      </c>
      <c r="C40" s="70"/>
      <c r="D40" s="54" t="s">
        <v>0</v>
      </c>
      <c r="E40" s="77"/>
      <c r="F40" s="78"/>
      <c r="G40" s="77"/>
      <c r="H40" s="78"/>
      <c r="I40" s="57" t="s">
        <v>8</v>
      </c>
    </row>
    <row r="41" spans="1:9" ht="17.100000000000001" customHeight="1" thickBot="1" x14ac:dyDescent="0.25">
      <c r="A41" s="366"/>
      <c r="B41" s="60" t="s">
        <v>16</v>
      </c>
      <c r="C41" s="61"/>
      <c r="D41" s="62" t="s">
        <v>0</v>
      </c>
      <c r="E41" s="72"/>
      <c r="F41" s="64"/>
      <c r="G41" s="72"/>
      <c r="H41" s="64"/>
      <c r="I41" s="65" t="s">
        <v>8</v>
      </c>
    </row>
    <row r="42" spans="1:9" ht="17.100000000000001" customHeight="1" thickTop="1" x14ac:dyDescent="0.2">
      <c r="A42" s="367" t="s">
        <v>27</v>
      </c>
      <c r="B42" s="368"/>
      <c r="C42" s="377" t="s">
        <v>104</v>
      </c>
      <c r="D42" s="74" t="s">
        <v>0</v>
      </c>
      <c r="E42" s="84"/>
      <c r="F42" s="85"/>
      <c r="G42" s="86"/>
      <c r="H42" s="87"/>
      <c r="I42" s="76" t="s">
        <v>8</v>
      </c>
    </row>
    <row r="43" spans="1:9" ht="17.100000000000001" customHeight="1" x14ac:dyDescent="0.2">
      <c r="A43" s="369" t="s">
        <v>28</v>
      </c>
      <c r="B43" s="370"/>
      <c r="C43" s="378"/>
      <c r="D43" s="54" t="s">
        <v>0</v>
      </c>
      <c r="E43" s="83"/>
      <c r="F43" s="70"/>
      <c r="G43" s="81"/>
      <c r="H43" s="82"/>
      <c r="I43" s="57" t="s">
        <v>8</v>
      </c>
    </row>
    <row r="44" spans="1:9" ht="17.100000000000001" customHeight="1" x14ac:dyDescent="0.2">
      <c r="A44" s="371" t="s">
        <v>67</v>
      </c>
      <c r="B44" s="372"/>
      <c r="C44" s="378"/>
      <c r="D44" s="88" t="s">
        <v>0</v>
      </c>
      <c r="E44" s="79"/>
      <c r="F44" s="80"/>
      <c r="G44" s="81"/>
      <c r="H44" s="82"/>
      <c r="I44" s="89" t="s">
        <v>8</v>
      </c>
    </row>
    <row r="45" spans="1:9" ht="17.100000000000001" customHeight="1" x14ac:dyDescent="0.2">
      <c r="A45" s="373" t="s">
        <v>102</v>
      </c>
      <c r="B45" s="374"/>
      <c r="C45" s="379"/>
      <c r="D45" s="42" t="s">
        <v>0</v>
      </c>
      <c r="E45" s="43"/>
      <c r="F45" s="44"/>
      <c r="G45" s="39"/>
      <c r="H45" s="40"/>
      <c r="I45" s="45" t="s">
        <v>8</v>
      </c>
    </row>
    <row r="46" spans="1:9" ht="17.100000000000001" customHeight="1" x14ac:dyDescent="0.2">
      <c r="A46" s="375"/>
      <c r="B46" s="376"/>
      <c r="C46" s="41" t="s">
        <v>103</v>
      </c>
      <c r="D46" s="42" t="s">
        <v>0</v>
      </c>
      <c r="E46" s="43"/>
      <c r="F46" s="44"/>
      <c r="G46" s="39"/>
      <c r="H46" s="40"/>
      <c r="I46" s="45" t="s">
        <v>8</v>
      </c>
    </row>
    <row r="47" spans="1:9" ht="18.75" customHeight="1" x14ac:dyDescent="0.2">
      <c r="A47" s="359" t="s">
        <v>57</v>
      </c>
      <c r="B47" s="360"/>
      <c r="C47" s="362" t="s">
        <v>58</v>
      </c>
      <c r="D47" s="54" t="s">
        <v>0</v>
      </c>
      <c r="E47" s="79"/>
      <c r="F47" s="80"/>
      <c r="G47" s="81"/>
      <c r="H47" s="82"/>
      <c r="I47" s="57" t="s">
        <v>8</v>
      </c>
    </row>
    <row r="48" spans="1:9" ht="18" customHeight="1" x14ac:dyDescent="0.2">
      <c r="A48" s="360"/>
      <c r="B48" s="360"/>
      <c r="C48" s="363"/>
      <c r="D48" s="54" t="s">
        <v>0</v>
      </c>
      <c r="E48" s="79"/>
      <c r="F48" s="80"/>
      <c r="G48" s="81"/>
      <c r="H48" s="82"/>
      <c r="I48" s="57" t="s">
        <v>8</v>
      </c>
    </row>
    <row r="49" spans="1:9" ht="18" customHeight="1" x14ac:dyDescent="0.2">
      <c r="A49" s="361"/>
      <c r="B49" s="361"/>
      <c r="C49" s="54" t="s">
        <v>59</v>
      </c>
      <c r="D49" s="54" t="s">
        <v>0</v>
      </c>
      <c r="E49" s="83"/>
      <c r="F49" s="70"/>
      <c r="G49" s="81"/>
      <c r="H49" s="82"/>
      <c r="I49" s="57" t="s">
        <v>8</v>
      </c>
    </row>
  </sheetData>
  <mergeCells count="16">
    <mergeCell ref="A4:C4"/>
    <mergeCell ref="E4:F4"/>
    <mergeCell ref="G4:H4"/>
    <mergeCell ref="A5:A12"/>
    <mergeCell ref="A13:A17"/>
    <mergeCell ref="A18:A23"/>
    <mergeCell ref="A47:B49"/>
    <mergeCell ref="C47:C48"/>
    <mergeCell ref="A24:A29"/>
    <mergeCell ref="A30:A35"/>
    <mergeCell ref="A36:A41"/>
    <mergeCell ref="A42:B42"/>
    <mergeCell ref="A43:B43"/>
    <mergeCell ref="A44:B44"/>
    <mergeCell ref="A45:B46"/>
    <mergeCell ref="C42:C45"/>
  </mergeCells>
  <phoneticPr fontId="2"/>
  <pageMargins left="0.89" right="0.59055118110236227"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0"/>
  <sheetViews>
    <sheetView tabSelected="1" view="pageBreakPreview" zoomScale="85" zoomScaleNormal="85" zoomScaleSheetLayoutView="85" workbookViewId="0">
      <selection activeCell="A15" sqref="A15"/>
    </sheetView>
  </sheetViews>
  <sheetFormatPr defaultColWidth="9" defaultRowHeight="20.100000000000001" customHeight="1" x14ac:dyDescent="0.2"/>
  <cols>
    <col min="1" max="1" width="23.6640625" style="95" customWidth="1"/>
    <col min="2" max="2" width="55.6640625" style="94" customWidth="1"/>
    <col min="3" max="3" width="4.109375" style="93" customWidth="1"/>
    <col min="4" max="4" width="15.6640625" style="92" customWidth="1"/>
    <col min="5" max="5" width="30.6640625" style="91" customWidth="1"/>
    <col min="6" max="16384" width="9" style="90"/>
  </cols>
  <sheetData>
    <row r="1" spans="1:5" ht="30" customHeight="1" x14ac:dyDescent="0.2">
      <c r="A1" s="397" t="s">
        <v>29</v>
      </c>
      <c r="B1" s="397"/>
      <c r="C1" s="397"/>
      <c r="D1" s="397"/>
      <c r="E1" s="397"/>
    </row>
    <row r="2" spans="1:5" ht="9.9" customHeight="1" x14ac:dyDescent="0.2">
      <c r="A2" s="110"/>
      <c r="B2" s="151"/>
      <c r="C2" s="150"/>
      <c r="D2" s="149"/>
    </row>
    <row r="3" spans="1:5" ht="20.100000000000001" customHeight="1" x14ac:dyDescent="0.2">
      <c r="A3" s="148" t="s">
        <v>30</v>
      </c>
      <c r="B3" s="147" t="s">
        <v>31</v>
      </c>
      <c r="C3" s="398" t="s">
        <v>32</v>
      </c>
      <c r="D3" s="399"/>
      <c r="E3" s="146"/>
    </row>
    <row r="4" spans="1:5" s="127" customFormat="1" ht="31.5" customHeight="1" x14ac:dyDescent="0.2">
      <c r="A4" s="98" t="s">
        <v>141</v>
      </c>
      <c r="B4" s="131" t="s">
        <v>140</v>
      </c>
      <c r="C4" s="145" t="s">
        <v>33</v>
      </c>
      <c r="D4" s="144" t="s">
        <v>34</v>
      </c>
      <c r="E4" s="106" t="s">
        <v>35</v>
      </c>
    </row>
    <row r="5" spans="1:5" s="127" customFormat="1" ht="26.4" x14ac:dyDescent="0.2">
      <c r="A5" s="140" t="s">
        <v>139</v>
      </c>
      <c r="B5" s="141" t="s">
        <v>138</v>
      </c>
      <c r="C5" s="139" t="s">
        <v>33</v>
      </c>
      <c r="D5" s="138" t="s">
        <v>34</v>
      </c>
      <c r="E5" s="137"/>
    </row>
    <row r="6" spans="1:5" s="127" customFormat="1" ht="60" customHeight="1" x14ac:dyDescent="0.2">
      <c r="A6" s="383" t="s">
        <v>137</v>
      </c>
      <c r="B6" s="122" t="s">
        <v>136</v>
      </c>
      <c r="C6" s="121" t="s">
        <v>33</v>
      </c>
      <c r="D6" s="120" t="s">
        <v>135</v>
      </c>
      <c r="E6" s="97"/>
    </row>
    <row r="7" spans="1:5" s="127" customFormat="1" ht="30.75" customHeight="1" x14ac:dyDescent="0.2">
      <c r="A7" s="384"/>
      <c r="B7" s="117" t="s">
        <v>134</v>
      </c>
      <c r="C7" s="143" t="s">
        <v>65</v>
      </c>
      <c r="D7" s="142" t="s">
        <v>133</v>
      </c>
      <c r="E7" s="101"/>
    </row>
    <row r="8" spans="1:5" s="127" customFormat="1" ht="34.5" customHeight="1" x14ac:dyDescent="0.2">
      <c r="A8" s="385"/>
      <c r="B8" s="113" t="s">
        <v>132</v>
      </c>
      <c r="C8" s="124" t="s">
        <v>65</v>
      </c>
      <c r="D8" s="123" t="s">
        <v>131</v>
      </c>
      <c r="E8" s="96"/>
    </row>
    <row r="9" spans="1:5" s="127" customFormat="1" ht="34.5" customHeight="1" x14ac:dyDescent="0.2">
      <c r="A9" s="389" t="s">
        <v>358</v>
      </c>
      <c r="B9" s="292" t="s">
        <v>359</v>
      </c>
      <c r="C9" s="293" t="s">
        <v>65</v>
      </c>
      <c r="D9" s="294" t="s">
        <v>36</v>
      </c>
      <c r="E9" s="295"/>
    </row>
    <row r="10" spans="1:5" s="127" customFormat="1" ht="34.5" customHeight="1" x14ac:dyDescent="0.2">
      <c r="A10" s="390"/>
      <c r="B10" s="296" t="s">
        <v>360</v>
      </c>
      <c r="C10" s="297" t="s">
        <v>33</v>
      </c>
      <c r="D10" s="298" t="s">
        <v>361</v>
      </c>
      <c r="E10" s="299"/>
    </row>
    <row r="11" spans="1:5" s="127" customFormat="1" ht="34.5" customHeight="1" x14ac:dyDescent="0.2">
      <c r="A11" s="390"/>
      <c r="B11" s="296" t="s">
        <v>362</v>
      </c>
      <c r="C11" s="297" t="s">
        <v>33</v>
      </c>
      <c r="D11" s="298" t="s">
        <v>361</v>
      </c>
      <c r="E11" s="299"/>
    </row>
    <row r="12" spans="1:5" s="127" customFormat="1" ht="34.5" customHeight="1" x14ac:dyDescent="0.2">
      <c r="A12" s="391"/>
      <c r="B12" s="292" t="s">
        <v>363</v>
      </c>
      <c r="C12" s="300" t="s">
        <v>65</v>
      </c>
      <c r="D12" s="301" t="s">
        <v>36</v>
      </c>
      <c r="E12" s="295"/>
    </row>
    <row r="13" spans="1:5" s="127" customFormat="1" ht="34.5" customHeight="1" x14ac:dyDescent="0.2">
      <c r="A13" s="392" t="s">
        <v>377</v>
      </c>
      <c r="B13" s="302" t="s">
        <v>364</v>
      </c>
      <c r="C13" s="303" t="s">
        <v>65</v>
      </c>
      <c r="D13" s="304" t="s">
        <v>36</v>
      </c>
      <c r="E13" s="305"/>
    </row>
    <row r="14" spans="1:5" s="127" customFormat="1" ht="34.5" customHeight="1" x14ac:dyDescent="0.2">
      <c r="A14" s="393"/>
      <c r="B14" s="306" t="s">
        <v>365</v>
      </c>
      <c r="C14" s="307" t="s">
        <v>65</v>
      </c>
      <c r="D14" s="308" t="s">
        <v>36</v>
      </c>
      <c r="E14" s="309"/>
    </row>
    <row r="15" spans="1:5" s="127" customFormat="1" ht="35.4" customHeight="1" x14ac:dyDescent="0.2">
      <c r="A15" s="140" t="s">
        <v>130</v>
      </c>
      <c r="B15" s="141" t="s">
        <v>129</v>
      </c>
      <c r="C15" s="139" t="s">
        <v>33</v>
      </c>
      <c r="D15" s="138" t="s">
        <v>36</v>
      </c>
      <c r="E15" s="137"/>
    </row>
    <row r="16" spans="1:5" ht="39.6" x14ac:dyDescent="0.2">
      <c r="A16" s="140" t="s">
        <v>62</v>
      </c>
      <c r="B16" s="140" t="s">
        <v>128</v>
      </c>
      <c r="C16" s="139" t="s">
        <v>33</v>
      </c>
      <c r="D16" s="138" t="s">
        <v>36</v>
      </c>
      <c r="E16" s="137"/>
    </row>
    <row r="17" spans="1:5" ht="39.6" x14ac:dyDescent="0.2">
      <c r="A17" s="140" t="s">
        <v>39</v>
      </c>
      <c r="B17" s="140" t="s">
        <v>127</v>
      </c>
      <c r="C17" s="139" t="s">
        <v>33</v>
      </c>
      <c r="D17" s="138" t="s">
        <v>36</v>
      </c>
      <c r="E17" s="137"/>
    </row>
    <row r="18" spans="1:5" ht="40.5" customHeight="1" x14ac:dyDescent="0.2">
      <c r="A18" s="136" t="s">
        <v>99</v>
      </c>
      <c r="B18" s="135" t="s">
        <v>126</v>
      </c>
      <c r="C18" s="134" t="s">
        <v>33</v>
      </c>
      <c r="D18" s="133" t="s">
        <v>36</v>
      </c>
      <c r="E18" s="132" t="s">
        <v>100</v>
      </c>
    </row>
    <row r="19" spans="1:5" s="127" customFormat="1" ht="39.6" x14ac:dyDescent="0.2">
      <c r="A19" s="386" t="s">
        <v>98</v>
      </c>
      <c r="B19" s="97" t="s">
        <v>367</v>
      </c>
      <c r="C19" s="121" t="s">
        <v>33</v>
      </c>
      <c r="D19" s="130" t="s">
        <v>36</v>
      </c>
      <c r="E19" s="97"/>
    </row>
    <row r="20" spans="1:5" s="127" customFormat="1" ht="66" x14ac:dyDescent="0.2">
      <c r="A20" s="387"/>
      <c r="B20" s="99" t="s">
        <v>368</v>
      </c>
      <c r="C20" s="119" t="s">
        <v>33</v>
      </c>
      <c r="D20" s="129" t="s">
        <v>36</v>
      </c>
      <c r="E20" s="99"/>
    </row>
    <row r="21" spans="1:5" s="127" customFormat="1" ht="31.5" customHeight="1" x14ac:dyDescent="0.2">
      <c r="A21" s="388"/>
      <c r="B21" s="96" t="s">
        <v>124</v>
      </c>
      <c r="C21" s="124" t="s">
        <v>33</v>
      </c>
      <c r="D21" s="128" t="s">
        <v>121</v>
      </c>
      <c r="E21" s="96"/>
    </row>
    <row r="22" spans="1:5" s="127" customFormat="1" ht="39.6" x14ac:dyDescent="0.2">
      <c r="A22" s="386" t="s">
        <v>125</v>
      </c>
      <c r="B22" s="97" t="s">
        <v>369</v>
      </c>
      <c r="C22" s="121" t="s">
        <v>33</v>
      </c>
      <c r="D22" s="130" t="s">
        <v>36</v>
      </c>
      <c r="E22" s="97"/>
    </row>
    <row r="23" spans="1:5" s="127" customFormat="1" ht="80.25" customHeight="1" x14ac:dyDescent="0.2">
      <c r="A23" s="387"/>
      <c r="B23" s="99" t="s">
        <v>370</v>
      </c>
      <c r="C23" s="119" t="s">
        <v>33</v>
      </c>
      <c r="D23" s="129" t="s">
        <v>36</v>
      </c>
      <c r="E23" s="99"/>
    </row>
    <row r="24" spans="1:5" s="127" customFormat="1" ht="31.5" customHeight="1" x14ac:dyDescent="0.2">
      <c r="A24" s="387"/>
      <c r="B24" s="99" t="s">
        <v>371</v>
      </c>
      <c r="C24" s="119" t="s">
        <v>33</v>
      </c>
      <c r="D24" s="129" t="s">
        <v>121</v>
      </c>
      <c r="E24" s="99"/>
    </row>
    <row r="25" spans="1:5" s="127" customFormat="1" ht="48.6" customHeight="1" x14ac:dyDescent="0.2">
      <c r="A25" s="387"/>
      <c r="B25" s="99" t="s">
        <v>123</v>
      </c>
      <c r="C25" s="119" t="s">
        <v>33</v>
      </c>
      <c r="D25" s="100" t="s">
        <v>36</v>
      </c>
      <c r="E25" s="99"/>
    </row>
    <row r="26" spans="1:5" s="127" customFormat="1" ht="36.75" customHeight="1" x14ac:dyDescent="0.2">
      <c r="A26" s="388"/>
      <c r="B26" s="96" t="s">
        <v>122</v>
      </c>
      <c r="C26" s="124" t="s">
        <v>33</v>
      </c>
      <c r="D26" s="128" t="s">
        <v>121</v>
      </c>
      <c r="E26" s="96"/>
    </row>
    <row r="27" spans="1:5" s="127" customFormat="1" ht="79.2" x14ac:dyDescent="0.2">
      <c r="A27" s="394" t="s">
        <v>366</v>
      </c>
      <c r="B27" s="310" t="s">
        <v>372</v>
      </c>
      <c r="C27" s="311" t="s">
        <v>33</v>
      </c>
      <c r="D27" s="312" t="s">
        <v>36</v>
      </c>
      <c r="E27" s="313"/>
    </row>
    <row r="28" spans="1:5" s="127" customFormat="1" ht="52.8" x14ac:dyDescent="0.2">
      <c r="A28" s="395"/>
      <c r="B28" s="314" t="s">
        <v>373</v>
      </c>
      <c r="C28" s="315" t="s">
        <v>33</v>
      </c>
      <c r="D28" s="316" t="s">
        <v>36</v>
      </c>
      <c r="E28" s="317"/>
    </row>
    <row r="29" spans="1:5" s="127" customFormat="1" ht="26.4" x14ac:dyDescent="0.2">
      <c r="A29" s="395"/>
      <c r="B29" s="314" t="s">
        <v>374</v>
      </c>
      <c r="C29" s="315" t="s">
        <v>33</v>
      </c>
      <c r="D29" s="316" t="s">
        <v>36</v>
      </c>
      <c r="E29" s="317"/>
    </row>
    <row r="30" spans="1:5" s="127" customFormat="1" ht="39.6" x14ac:dyDescent="0.2">
      <c r="A30" s="395"/>
      <c r="B30" s="314" t="s">
        <v>375</v>
      </c>
      <c r="C30" s="315" t="s">
        <v>33</v>
      </c>
      <c r="D30" s="316" t="s">
        <v>36</v>
      </c>
      <c r="E30" s="317"/>
    </row>
    <row r="31" spans="1:5" s="127" customFormat="1" ht="92.4" x14ac:dyDescent="0.2">
      <c r="A31" s="396"/>
      <c r="B31" s="310" t="s">
        <v>376</v>
      </c>
      <c r="C31" s="318" t="s">
        <v>33</v>
      </c>
      <c r="D31" s="319" t="s">
        <v>121</v>
      </c>
      <c r="E31" s="313"/>
    </row>
    <row r="32" spans="1:5" ht="18.75" customHeight="1" x14ac:dyDescent="0.2">
      <c r="A32" s="383" t="s">
        <v>120</v>
      </c>
      <c r="B32" s="122" t="s">
        <v>119</v>
      </c>
      <c r="C32" s="121" t="s">
        <v>33</v>
      </c>
      <c r="D32" s="120" t="s">
        <v>36</v>
      </c>
      <c r="E32" s="97"/>
    </row>
    <row r="33" spans="1:5" ht="18.75" customHeight="1" x14ac:dyDescent="0.2">
      <c r="A33" s="384"/>
      <c r="B33" s="117" t="s">
        <v>63</v>
      </c>
      <c r="C33" s="119" t="s">
        <v>33</v>
      </c>
      <c r="D33" s="118" t="s">
        <v>37</v>
      </c>
      <c r="E33" s="99"/>
    </row>
    <row r="34" spans="1:5" ht="18.75" customHeight="1" x14ac:dyDescent="0.2">
      <c r="A34" s="384"/>
      <c r="B34" s="117" t="s">
        <v>64</v>
      </c>
      <c r="C34" s="119" t="s">
        <v>33</v>
      </c>
      <c r="D34" s="118" t="s">
        <v>38</v>
      </c>
      <c r="E34" s="99"/>
    </row>
    <row r="35" spans="1:5" ht="18.75" customHeight="1" x14ac:dyDescent="0.2">
      <c r="A35" s="384"/>
      <c r="B35" s="125" t="s">
        <v>118</v>
      </c>
      <c r="C35" s="115"/>
      <c r="D35" s="116"/>
      <c r="E35" s="108"/>
    </row>
    <row r="36" spans="1:5" ht="31.5" customHeight="1" x14ac:dyDescent="0.2">
      <c r="A36" s="384"/>
      <c r="B36" s="104" t="s">
        <v>117</v>
      </c>
      <c r="C36" s="126" t="s">
        <v>33</v>
      </c>
      <c r="D36" s="103" t="s">
        <v>36</v>
      </c>
      <c r="E36" s="102"/>
    </row>
    <row r="37" spans="1:5" ht="31.5" customHeight="1" x14ac:dyDescent="0.2">
      <c r="A37" s="384"/>
      <c r="B37" s="107" t="s">
        <v>116</v>
      </c>
      <c r="C37" s="126" t="s">
        <v>33</v>
      </c>
      <c r="D37" s="103" t="s">
        <v>36</v>
      </c>
      <c r="E37" s="101"/>
    </row>
    <row r="38" spans="1:5" ht="31.5" customHeight="1" x14ac:dyDescent="0.2">
      <c r="A38" s="385"/>
      <c r="B38" s="104" t="s">
        <v>115</v>
      </c>
      <c r="C38" s="124" t="s">
        <v>33</v>
      </c>
      <c r="D38" s="111" t="s">
        <v>36</v>
      </c>
      <c r="E38" s="102"/>
    </row>
    <row r="39" spans="1:5" ht="20.25" customHeight="1" x14ac:dyDescent="0.2">
      <c r="A39" s="383" t="s">
        <v>114</v>
      </c>
      <c r="B39" s="122" t="s">
        <v>110</v>
      </c>
      <c r="C39" s="121" t="s">
        <v>33</v>
      </c>
      <c r="D39" s="120" t="s">
        <v>36</v>
      </c>
      <c r="E39" s="97"/>
    </row>
    <row r="40" spans="1:5" ht="20.25" customHeight="1" x14ac:dyDescent="0.2">
      <c r="A40" s="384"/>
      <c r="B40" s="117" t="s">
        <v>63</v>
      </c>
      <c r="C40" s="119" t="s">
        <v>33</v>
      </c>
      <c r="D40" s="118" t="s">
        <v>37</v>
      </c>
      <c r="E40" s="99"/>
    </row>
    <row r="41" spans="1:5" ht="20.25" customHeight="1" x14ac:dyDescent="0.2">
      <c r="A41" s="384"/>
      <c r="B41" s="117" t="s">
        <v>64</v>
      </c>
      <c r="C41" s="119" t="s">
        <v>33</v>
      </c>
      <c r="D41" s="118" t="s">
        <v>38</v>
      </c>
      <c r="E41" s="99"/>
    </row>
    <row r="42" spans="1:5" ht="47.25" customHeight="1" x14ac:dyDescent="0.2">
      <c r="A42" s="384"/>
      <c r="B42" s="125" t="s">
        <v>113</v>
      </c>
      <c r="C42" s="115" t="s">
        <v>33</v>
      </c>
      <c r="D42" s="116" t="s">
        <v>36</v>
      </c>
      <c r="E42" s="108"/>
    </row>
    <row r="43" spans="1:5" ht="30" customHeight="1" x14ac:dyDescent="0.2">
      <c r="A43" s="385"/>
      <c r="B43" s="113" t="s">
        <v>112</v>
      </c>
      <c r="C43" s="124" t="s">
        <v>33</v>
      </c>
      <c r="D43" s="123" t="s">
        <v>36</v>
      </c>
      <c r="E43" s="96"/>
    </row>
    <row r="44" spans="1:5" ht="18.75" customHeight="1" x14ac:dyDescent="0.2">
      <c r="A44" s="383" t="s">
        <v>111</v>
      </c>
      <c r="B44" s="122" t="s">
        <v>110</v>
      </c>
      <c r="C44" s="121" t="s">
        <v>33</v>
      </c>
      <c r="D44" s="120" t="s">
        <v>36</v>
      </c>
      <c r="E44" s="97"/>
    </row>
    <row r="45" spans="1:5" ht="18.75" customHeight="1" x14ac:dyDescent="0.2">
      <c r="A45" s="384"/>
      <c r="B45" s="117" t="s">
        <v>63</v>
      </c>
      <c r="C45" s="119" t="s">
        <v>33</v>
      </c>
      <c r="D45" s="118" t="s">
        <v>37</v>
      </c>
      <c r="E45" s="99"/>
    </row>
    <row r="46" spans="1:5" ht="18.75" customHeight="1" x14ac:dyDescent="0.2">
      <c r="A46" s="384"/>
      <c r="B46" s="117" t="s">
        <v>64</v>
      </c>
      <c r="C46" s="119" t="s">
        <v>33</v>
      </c>
      <c r="D46" s="118" t="s">
        <v>38</v>
      </c>
      <c r="E46" s="99"/>
    </row>
    <row r="47" spans="1:5" ht="18.75" customHeight="1" x14ac:dyDescent="0.2">
      <c r="A47" s="384"/>
      <c r="B47" s="117" t="s">
        <v>109</v>
      </c>
      <c r="C47" s="115"/>
      <c r="D47" s="116"/>
      <c r="E47" s="108"/>
    </row>
    <row r="48" spans="1:5" ht="45.75" customHeight="1" x14ac:dyDescent="0.2">
      <c r="A48" s="384"/>
      <c r="B48" s="105" t="s">
        <v>108</v>
      </c>
      <c r="C48" s="115" t="s">
        <v>33</v>
      </c>
      <c r="D48" s="109" t="s">
        <v>36</v>
      </c>
      <c r="E48" s="108"/>
    </row>
    <row r="49" spans="1:5" ht="33" customHeight="1" x14ac:dyDescent="0.2">
      <c r="A49" s="384"/>
      <c r="B49" s="105" t="s">
        <v>107</v>
      </c>
      <c r="C49" s="114" t="s">
        <v>33</v>
      </c>
      <c r="D49" s="103" t="s">
        <v>36</v>
      </c>
      <c r="E49" s="102"/>
    </row>
    <row r="50" spans="1:5" ht="30.75" customHeight="1" x14ac:dyDescent="0.2">
      <c r="A50" s="385"/>
      <c r="B50" s="113" t="s">
        <v>106</v>
      </c>
      <c r="C50" s="112" t="s">
        <v>33</v>
      </c>
      <c r="D50" s="111" t="s">
        <v>36</v>
      </c>
      <c r="E50" s="108"/>
    </row>
  </sheetData>
  <mergeCells count="11">
    <mergeCell ref="A1:E1"/>
    <mergeCell ref="C3:D3"/>
    <mergeCell ref="A6:A8"/>
    <mergeCell ref="A32:A38"/>
    <mergeCell ref="A39:A43"/>
    <mergeCell ref="A44:A50"/>
    <mergeCell ref="A19:A21"/>
    <mergeCell ref="A22:A26"/>
    <mergeCell ref="A9:A12"/>
    <mergeCell ref="A13:A14"/>
    <mergeCell ref="A27:A31"/>
  </mergeCells>
  <phoneticPr fontId="2"/>
  <printOptions horizontalCentered="1"/>
  <pageMargins left="0.59055118110236227" right="0.59055118110236227" top="0.59055118110236227" bottom="0.78740157480314965" header="0.39370078740157483" footer="0.59055118110236227"/>
  <pageSetup paperSize="9" scale="97" orientation="landscape" horizontalDpi="300" verticalDpi="300" r:id="rId1"/>
  <headerFooter alignWithMargins="0">
    <oddFooter>&amp;L（自己点検シート）&amp;R&amp;10&amp;A（&amp;P/&amp;N）</oddFooter>
  </headerFooter>
  <rowBreaks count="1" manualBreakCount="1">
    <brk id="2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60EF7-7661-400F-8B35-6E3FD678B064}">
  <dimension ref="B1:M237"/>
  <sheetViews>
    <sheetView view="pageBreakPreview" zoomScale="70" zoomScaleNormal="100" zoomScaleSheetLayoutView="70" workbookViewId="0">
      <selection activeCell="D58" sqref="D58:I58"/>
    </sheetView>
  </sheetViews>
  <sheetFormatPr defaultColWidth="9" defaultRowHeight="13.2" x14ac:dyDescent="0.2"/>
  <cols>
    <col min="1" max="1" width="2.6640625" style="281" customWidth="1"/>
    <col min="2" max="10" width="9" style="281"/>
    <col min="11" max="11" width="11.6640625" style="281" bestFit="1" customWidth="1"/>
    <col min="12" max="13" width="9" style="291"/>
    <col min="14" max="253" width="9" style="281"/>
    <col min="254" max="254" width="2.6640625" style="281" customWidth="1"/>
    <col min="255" max="255" width="5.6640625" style="281" customWidth="1"/>
    <col min="256" max="264" width="9" style="281"/>
    <col min="265" max="265" width="11.6640625" style="281" bestFit="1" customWidth="1"/>
    <col min="266" max="268" width="9" style="281"/>
    <col min="269" max="269" width="9.5546875" style="281" customWidth="1"/>
    <col min="270" max="509" width="9" style="281"/>
    <col min="510" max="510" width="2.6640625" style="281" customWidth="1"/>
    <col min="511" max="511" width="5.6640625" style="281" customWidth="1"/>
    <col min="512" max="520" width="9" style="281"/>
    <col min="521" max="521" width="11.6640625" style="281" bestFit="1" customWidth="1"/>
    <col min="522" max="524" width="9" style="281"/>
    <col min="525" max="525" width="9.5546875" style="281" customWidth="1"/>
    <col min="526" max="765" width="9" style="281"/>
    <col min="766" max="766" width="2.6640625" style="281" customWidth="1"/>
    <col min="767" max="767" width="5.6640625" style="281" customWidth="1"/>
    <col min="768" max="776" width="9" style="281"/>
    <col min="777" max="777" width="11.6640625" style="281" bestFit="1" customWidth="1"/>
    <col min="778" max="780" width="9" style="281"/>
    <col min="781" max="781" width="9.5546875" style="281" customWidth="1"/>
    <col min="782" max="1021" width="9" style="281"/>
    <col min="1022" max="1022" width="2.6640625" style="281" customWidth="1"/>
    <col min="1023" max="1023" width="5.6640625" style="281" customWidth="1"/>
    <col min="1024" max="1032" width="9" style="281"/>
    <col min="1033" max="1033" width="11.6640625" style="281" bestFit="1" customWidth="1"/>
    <col min="1034" max="1036" width="9" style="281"/>
    <col min="1037" max="1037" width="9.5546875" style="281" customWidth="1"/>
    <col min="1038" max="1277" width="9" style="281"/>
    <col min="1278" max="1278" width="2.6640625" style="281" customWidth="1"/>
    <col min="1279" max="1279" width="5.6640625" style="281" customWidth="1"/>
    <col min="1280" max="1288" width="9" style="281"/>
    <col min="1289" max="1289" width="11.6640625" style="281" bestFit="1" customWidth="1"/>
    <col min="1290" max="1292" width="9" style="281"/>
    <col min="1293" max="1293" width="9.5546875" style="281" customWidth="1"/>
    <col min="1294" max="1533" width="9" style="281"/>
    <col min="1534" max="1534" width="2.6640625" style="281" customWidth="1"/>
    <col min="1535" max="1535" width="5.6640625" style="281" customWidth="1"/>
    <col min="1536" max="1544" width="9" style="281"/>
    <col min="1545" max="1545" width="11.6640625" style="281" bestFit="1" customWidth="1"/>
    <col min="1546" max="1548" width="9" style="281"/>
    <col min="1549" max="1549" width="9.5546875" style="281" customWidth="1"/>
    <col min="1550" max="1789" width="9" style="281"/>
    <col min="1790" max="1790" width="2.6640625" style="281" customWidth="1"/>
    <col min="1791" max="1791" width="5.6640625" style="281" customWidth="1"/>
    <col min="1792" max="1800" width="9" style="281"/>
    <col min="1801" max="1801" width="11.6640625" style="281" bestFit="1" customWidth="1"/>
    <col min="1802" max="1804" width="9" style="281"/>
    <col min="1805" max="1805" width="9.5546875" style="281" customWidth="1"/>
    <col min="1806" max="2045" width="9" style="281"/>
    <col min="2046" max="2046" width="2.6640625" style="281" customWidth="1"/>
    <col min="2047" max="2047" width="5.6640625" style="281" customWidth="1"/>
    <col min="2048" max="2056" width="9" style="281"/>
    <col min="2057" max="2057" width="11.6640625" style="281" bestFit="1" customWidth="1"/>
    <col min="2058" max="2060" width="9" style="281"/>
    <col min="2061" max="2061" width="9.5546875" style="281" customWidth="1"/>
    <col min="2062" max="2301" width="9" style="281"/>
    <col min="2302" max="2302" width="2.6640625" style="281" customWidth="1"/>
    <col min="2303" max="2303" width="5.6640625" style="281" customWidth="1"/>
    <col min="2304" max="2312" width="9" style="281"/>
    <col min="2313" max="2313" width="11.6640625" style="281" bestFit="1" customWidth="1"/>
    <col min="2314" max="2316" width="9" style="281"/>
    <col min="2317" max="2317" width="9.5546875" style="281" customWidth="1"/>
    <col min="2318" max="2557" width="9" style="281"/>
    <col min="2558" max="2558" width="2.6640625" style="281" customWidth="1"/>
    <col min="2559" max="2559" width="5.6640625" style="281" customWidth="1"/>
    <col min="2560" max="2568" width="9" style="281"/>
    <col min="2569" max="2569" width="11.6640625" style="281" bestFit="1" customWidth="1"/>
    <col min="2570" max="2572" width="9" style="281"/>
    <col min="2573" max="2573" width="9.5546875" style="281" customWidth="1"/>
    <col min="2574" max="2813" width="9" style="281"/>
    <col min="2814" max="2814" width="2.6640625" style="281" customWidth="1"/>
    <col min="2815" max="2815" width="5.6640625" style="281" customWidth="1"/>
    <col min="2816" max="2824" width="9" style="281"/>
    <col min="2825" max="2825" width="11.6640625" style="281" bestFit="1" customWidth="1"/>
    <col min="2826" max="2828" width="9" style="281"/>
    <col min="2829" max="2829" width="9.5546875" style="281" customWidth="1"/>
    <col min="2830" max="3069" width="9" style="281"/>
    <col min="3070" max="3070" width="2.6640625" style="281" customWidth="1"/>
    <col min="3071" max="3071" width="5.6640625" style="281" customWidth="1"/>
    <col min="3072" max="3080" width="9" style="281"/>
    <col min="3081" max="3081" width="11.6640625" style="281" bestFit="1" customWidth="1"/>
    <col min="3082" max="3084" width="9" style="281"/>
    <col min="3085" max="3085" width="9.5546875" style="281" customWidth="1"/>
    <col min="3086" max="3325" width="9" style="281"/>
    <col min="3326" max="3326" width="2.6640625" style="281" customWidth="1"/>
    <col min="3327" max="3327" width="5.6640625" style="281" customWidth="1"/>
    <col min="3328" max="3336" width="9" style="281"/>
    <col min="3337" max="3337" width="11.6640625" style="281" bestFit="1" customWidth="1"/>
    <col min="3338" max="3340" width="9" style="281"/>
    <col min="3341" max="3341" width="9.5546875" style="281" customWidth="1"/>
    <col min="3342" max="3581" width="9" style="281"/>
    <col min="3582" max="3582" width="2.6640625" style="281" customWidth="1"/>
    <col min="3583" max="3583" width="5.6640625" style="281" customWidth="1"/>
    <col min="3584" max="3592" width="9" style="281"/>
    <col min="3593" max="3593" width="11.6640625" style="281" bestFit="1" customWidth="1"/>
    <col min="3594" max="3596" width="9" style="281"/>
    <col min="3597" max="3597" width="9.5546875" style="281" customWidth="1"/>
    <col min="3598" max="3837" width="9" style="281"/>
    <col min="3838" max="3838" width="2.6640625" style="281" customWidth="1"/>
    <col min="3839" max="3839" width="5.6640625" style="281" customWidth="1"/>
    <col min="3840" max="3848" width="9" style="281"/>
    <col min="3849" max="3849" width="11.6640625" style="281" bestFit="1" customWidth="1"/>
    <col min="3850" max="3852" width="9" style="281"/>
    <col min="3853" max="3853" width="9.5546875" style="281" customWidth="1"/>
    <col min="3854" max="4093" width="9" style="281"/>
    <col min="4094" max="4094" width="2.6640625" style="281" customWidth="1"/>
    <col min="4095" max="4095" width="5.6640625" style="281" customWidth="1"/>
    <col min="4096" max="4104" width="9" style="281"/>
    <col min="4105" max="4105" width="11.6640625" style="281" bestFit="1" customWidth="1"/>
    <col min="4106" max="4108" width="9" style="281"/>
    <col min="4109" max="4109" width="9.5546875" style="281" customWidth="1"/>
    <col min="4110" max="4349" width="9" style="281"/>
    <col min="4350" max="4350" width="2.6640625" style="281" customWidth="1"/>
    <col min="4351" max="4351" width="5.6640625" style="281" customWidth="1"/>
    <col min="4352" max="4360" width="9" style="281"/>
    <col min="4361" max="4361" width="11.6640625" style="281" bestFit="1" customWidth="1"/>
    <col min="4362" max="4364" width="9" style="281"/>
    <col min="4365" max="4365" width="9.5546875" style="281" customWidth="1"/>
    <col min="4366" max="4605" width="9" style="281"/>
    <col min="4606" max="4606" width="2.6640625" style="281" customWidth="1"/>
    <col min="4607" max="4607" width="5.6640625" style="281" customWidth="1"/>
    <col min="4608" max="4616" width="9" style="281"/>
    <col min="4617" max="4617" width="11.6640625" style="281" bestFit="1" customWidth="1"/>
    <col min="4618" max="4620" width="9" style="281"/>
    <col min="4621" max="4621" width="9.5546875" style="281" customWidth="1"/>
    <col min="4622" max="4861" width="9" style="281"/>
    <col min="4862" max="4862" width="2.6640625" style="281" customWidth="1"/>
    <col min="4863" max="4863" width="5.6640625" style="281" customWidth="1"/>
    <col min="4864" max="4872" width="9" style="281"/>
    <col min="4873" max="4873" width="11.6640625" style="281" bestFit="1" customWidth="1"/>
    <col min="4874" max="4876" width="9" style="281"/>
    <col min="4877" max="4877" width="9.5546875" style="281" customWidth="1"/>
    <col min="4878" max="5117" width="9" style="281"/>
    <col min="5118" max="5118" width="2.6640625" style="281" customWidth="1"/>
    <col min="5119" max="5119" width="5.6640625" style="281" customWidth="1"/>
    <col min="5120" max="5128" width="9" style="281"/>
    <col min="5129" max="5129" width="11.6640625" style="281" bestFit="1" customWidth="1"/>
    <col min="5130" max="5132" width="9" style="281"/>
    <col min="5133" max="5133" width="9.5546875" style="281" customWidth="1"/>
    <col min="5134" max="5373" width="9" style="281"/>
    <col min="5374" max="5374" width="2.6640625" style="281" customWidth="1"/>
    <col min="5375" max="5375" width="5.6640625" style="281" customWidth="1"/>
    <col min="5376" max="5384" width="9" style="281"/>
    <col min="5385" max="5385" width="11.6640625" style="281" bestFit="1" customWidth="1"/>
    <col min="5386" max="5388" width="9" style="281"/>
    <col min="5389" max="5389" width="9.5546875" style="281" customWidth="1"/>
    <col min="5390" max="5629" width="9" style="281"/>
    <col min="5630" max="5630" width="2.6640625" style="281" customWidth="1"/>
    <col min="5631" max="5631" width="5.6640625" style="281" customWidth="1"/>
    <col min="5632" max="5640" width="9" style="281"/>
    <col min="5641" max="5641" width="11.6640625" style="281" bestFit="1" customWidth="1"/>
    <col min="5642" max="5644" width="9" style="281"/>
    <col min="5645" max="5645" width="9.5546875" style="281" customWidth="1"/>
    <col min="5646" max="5885" width="9" style="281"/>
    <col min="5886" max="5886" width="2.6640625" style="281" customWidth="1"/>
    <col min="5887" max="5887" width="5.6640625" style="281" customWidth="1"/>
    <col min="5888" max="5896" width="9" style="281"/>
    <col min="5897" max="5897" width="11.6640625" style="281" bestFit="1" customWidth="1"/>
    <col min="5898" max="5900" width="9" style="281"/>
    <col min="5901" max="5901" width="9.5546875" style="281" customWidth="1"/>
    <col min="5902" max="6141" width="9" style="281"/>
    <col min="6142" max="6142" width="2.6640625" style="281" customWidth="1"/>
    <col min="6143" max="6143" width="5.6640625" style="281" customWidth="1"/>
    <col min="6144" max="6152" width="9" style="281"/>
    <col min="6153" max="6153" width="11.6640625" style="281" bestFit="1" customWidth="1"/>
    <col min="6154" max="6156" width="9" style="281"/>
    <col min="6157" max="6157" width="9.5546875" style="281" customWidth="1"/>
    <col min="6158" max="6397" width="9" style="281"/>
    <col min="6398" max="6398" width="2.6640625" style="281" customWidth="1"/>
    <col min="6399" max="6399" width="5.6640625" style="281" customWidth="1"/>
    <col min="6400" max="6408" width="9" style="281"/>
    <col min="6409" max="6409" width="11.6640625" style="281" bestFit="1" customWidth="1"/>
    <col min="6410" max="6412" width="9" style="281"/>
    <col min="6413" max="6413" width="9.5546875" style="281" customWidth="1"/>
    <col min="6414" max="6653" width="9" style="281"/>
    <col min="6654" max="6654" width="2.6640625" style="281" customWidth="1"/>
    <col min="6655" max="6655" width="5.6640625" style="281" customWidth="1"/>
    <col min="6656" max="6664" width="9" style="281"/>
    <col min="6665" max="6665" width="11.6640625" style="281" bestFit="1" customWidth="1"/>
    <col min="6666" max="6668" width="9" style="281"/>
    <col min="6669" max="6669" width="9.5546875" style="281" customWidth="1"/>
    <col min="6670" max="6909" width="9" style="281"/>
    <col min="6910" max="6910" width="2.6640625" style="281" customWidth="1"/>
    <col min="6911" max="6911" width="5.6640625" style="281" customWidth="1"/>
    <col min="6912" max="6920" width="9" style="281"/>
    <col min="6921" max="6921" width="11.6640625" style="281" bestFit="1" customWidth="1"/>
    <col min="6922" max="6924" width="9" style="281"/>
    <col min="6925" max="6925" width="9.5546875" style="281" customWidth="1"/>
    <col min="6926" max="7165" width="9" style="281"/>
    <col min="7166" max="7166" width="2.6640625" style="281" customWidth="1"/>
    <col min="7167" max="7167" width="5.6640625" style="281" customWidth="1"/>
    <col min="7168" max="7176" width="9" style="281"/>
    <col min="7177" max="7177" width="11.6640625" style="281" bestFit="1" customWidth="1"/>
    <col min="7178" max="7180" width="9" style="281"/>
    <col min="7181" max="7181" width="9.5546875" style="281" customWidth="1"/>
    <col min="7182" max="7421" width="9" style="281"/>
    <col min="7422" max="7422" width="2.6640625" style="281" customWidth="1"/>
    <col min="7423" max="7423" width="5.6640625" style="281" customWidth="1"/>
    <col min="7424" max="7432" width="9" style="281"/>
    <col min="7433" max="7433" width="11.6640625" style="281" bestFit="1" customWidth="1"/>
    <col min="7434" max="7436" width="9" style="281"/>
    <col min="7437" max="7437" width="9.5546875" style="281" customWidth="1"/>
    <col min="7438" max="7677" width="9" style="281"/>
    <col min="7678" max="7678" width="2.6640625" style="281" customWidth="1"/>
    <col min="7679" max="7679" width="5.6640625" style="281" customWidth="1"/>
    <col min="7680" max="7688" width="9" style="281"/>
    <col min="7689" max="7689" width="11.6640625" style="281" bestFit="1" customWidth="1"/>
    <col min="7690" max="7692" width="9" style="281"/>
    <col min="7693" max="7693" width="9.5546875" style="281" customWidth="1"/>
    <col min="7694" max="7933" width="9" style="281"/>
    <col min="7934" max="7934" width="2.6640625" style="281" customWidth="1"/>
    <col min="7935" max="7935" width="5.6640625" style="281" customWidth="1"/>
    <col min="7936" max="7944" width="9" style="281"/>
    <col min="7945" max="7945" width="11.6640625" style="281" bestFit="1" customWidth="1"/>
    <col min="7946" max="7948" width="9" style="281"/>
    <col min="7949" max="7949" width="9.5546875" style="281" customWidth="1"/>
    <col min="7950" max="8189" width="9" style="281"/>
    <col min="8190" max="8190" width="2.6640625" style="281" customWidth="1"/>
    <col min="8191" max="8191" width="5.6640625" style="281" customWidth="1"/>
    <col min="8192" max="8200" width="9" style="281"/>
    <col min="8201" max="8201" width="11.6640625" style="281" bestFit="1" customWidth="1"/>
    <col min="8202" max="8204" width="9" style="281"/>
    <col min="8205" max="8205" width="9.5546875" style="281" customWidth="1"/>
    <col min="8206" max="8445" width="9" style="281"/>
    <col min="8446" max="8446" width="2.6640625" style="281" customWidth="1"/>
    <col min="8447" max="8447" width="5.6640625" style="281" customWidth="1"/>
    <col min="8448" max="8456" width="9" style="281"/>
    <col min="8457" max="8457" width="11.6640625" style="281" bestFit="1" customWidth="1"/>
    <col min="8458" max="8460" width="9" style="281"/>
    <col min="8461" max="8461" width="9.5546875" style="281" customWidth="1"/>
    <col min="8462" max="8701" width="9" style="281"/>
    <col min="8702" max="8702" width="2.6640625" style="281" customWidth="1"/>
    <col min="8703" max="8703" width="5.6640625" style="281" customWidth="1"/>
    <col min="8704" max="8712" width="9" style="281"/>
    <col min="8713" max="8713" width="11.6640625" style="281" bestFit="1" customWidth="1"/>
    <col min="8714" max="8716" width="9" style="281"/>
    <col min="8717" max="8717" width="9.5546875" style="281" customWidth="1"/>
    <col min="8718" max="8957" width="9" style="281"/>
    <col min="8958" max="8958" width="2.6640625" style="281" customWidth="1"/>
    <col min="8959" max="8959" width="5.6640625" style="281" customWidth="1"/>
    <col min="8960" max="8968" width="9" style="281"/>
    <col min="8969" max="8969" width="11.6640625" style="281" bestFit="1" customWidth="1"/>
    <col min="8970" max="8972" width="9" style="281"/>
    <col min="8973" max="8973" width="9.5546875" style="281" customWidth="1"/>
    <col min="8974" max="9213" width="9" style="281"/>
    <col min="9214" max="9214" width="2.6640625" style="281" customWidth="1"/>
    <col min="9215" max="9215" width="5.6640625" style="281" customWidth="1"/>
    <col min="9216" max="9224" width="9" style="281"/>
    <col min="9225" max="9225" width="11.6640625" style="281" bestFit="1" customWidth="1"/>
    <col min="9226" max="9228" width="9" style="281"/>
    <col min="9229" max="9229" width="9.5546875" style="281" customWidth="1"/>
    <col min="9230" max="9469" width="9" style="281"/>
    <col min="9470" max="9470" width="2.6640625" style="281" customWidth="1"/>
    <col min="9471" max="9471" width="5.6640625" style="281" customWidth="1"/>
    <col min="9472" max="9480" width="9" style="281"/>
    <col min="9481" max="9481" width="11.6640625" style="281" bestFit="1" customWidth="1"/>
    <col min="9482" max="9484" width="9" style="281"/>
    <col min="9485" max="9485" width="9.5546875" style="281" customWidth="1"/>
    <col min="9486" max="9725" width="9" style="281"/>
    <col min="9726" max="9726" width="2.6640625" style="281" customWidth="1"/>
    <col min="9727" max="9727" width="5.6640625" style="281" customWidth="1"/>
    <col min="9728" max="9736" width="9" style="281"/>
    <col min="9737" max="9737" width="11.6640625" style="281" bestFit="1" customWidth="1"/>
    <col min="9738" max="9740" width="9" style="281"/>
    <col min="9741" max="9741" width="9.5546875" style="281" customWidth="1"/>
    <col min="9742" max="9981" width="9" style="281"/>
    <col min="9982" max="9982" width="2.6640625" style="281" customWidth="1"/>
    <col min="9983" max="9983" width="5.6640625" style="281" customWidth="1"/>
    <col min="9984" max="9992" width="9" style="281"/>
    <col min="9993" max="9993" width="11.6640625" style="281" bestFit="1" customWidth="1"/>
    <col min="9994" max="9996" width="9" style="281"/>
    <col min="9997" max="9997" width="9.5546875" style="281" customWidth="1"/>
    <col min="9998" max="10237" width="9" style="281"/>
    <col min="10238" max="10238" width="2.6640625" style="281" customWidth="1"/>
    <col min="10239" max="10239" width="5.6640625" style="281" customWidth="1"/>
    <col min="10240" max="10248" width="9" style="281"/>
    <col min="10249" max="10249" width="11.6640625" style="281" bestFit="1" customWidth="1"/>
    <col min="10250" max="10252" width="9" style="281"/>
    <col min="10253" max="10253" width="9.5546875" style="281" customWidth="1"/>
    <col min="10254" max="10493" width="9" style="281"/>
    <col min="10494" max="10494" width="2.6640625" style="281" customWidth="1"/>
    <col min="10495" max="10495" width="5.6640625" style="281" customWidth="1"/>
    <col min="10496" max="10504" width="9" style="281"/>
    <col min="10505" max="10505" width="11.6640625" style="281" bestFit="1" customWidth="1"/>
    <col min="10506" max="10508" width="9" style="281"/>
    <col min="10509" max="10509" width="9.5546875" style="281" customWidth="1"/>
    <col min="10510" max="10749" width="9" style="281"/>
    <col min="10750" max="10750" width="2.6640625" style="281" customWidth="1"/>
    <col min="10751" max="10751" width="5.6640625" style="281" customWidth="1"/>
    <col min="10752" max="10760" width="9" style="281"/>
    <col min="10761" max="10761" width="11.6640625" style="281" bestFit="1" customWidth="1"/>
    <col min="10762" max="10764" width="9" style="281"/>
    <col min="10765" max="10765" width="9.5546875" style="281" customWidth="1"/>
    <col min="10766" max="11005" width="9" style="281"/>
    <col min="11006" max="11006" width="2.6640625" style="281" customWidth="1"/>
    <col min="11007" max="11007" width="5.6640625" style="281" customWidth="1"/>
    <col min="11008" max="11016" width="9" style="281"/>
    <col min="11017" max="11017" width="11.6640625" style="281" bestFit="1" customWidth="1"/>
    <col min="11018" max="11020" width="9" style="281"/>
    <col min="11021" max="11021" width="9.5546875" style="281" customWidth="1"/>
    <col min="11022" max="11261" width="9" style="281"/>
    <col min="11262" max="11262" width="2.6640625" style="281" customWidth="1"/>
    <col min="11263" max="11263" width="5.6640625" style="281" customWidth="1"/>
    <col min="11264" max="11272" width="9" style="281"/>
    <col min="11273" max="11273" width="11.6640625" style="281" bestFit="1" customWidth="1"/>
    <col min="11274" max="11276" width="9" style="281"/>
    <col min="11277" max="11277" width="9.5546875" style="281" customWidth="1"/>
    <col min="11278" max="11517" width="9" style="281"/>
    <col min="11518" max="11518" width="2.6640625" style="281" customWidth="1"/>
    <col min="11519" max="11519" width="5.6640625" style="281" customWidth="1"/>
    <col min="11520" max="11528" width="9" style="281"/>
    <col min="11529" max="11529" width="11.6640625" style="281" bestFit="1" customWidth="1"/>
    <col min="11530" max="11532" width="9" style="281"/>
    <col min="11533" max="11533" width="9.5546875" style="281" customWidth="1"/>
    <col min="11534" max="11773" width="9" style="281"/>
    <col min="11774" max="11774" width="2.6640625" style="281" customWidth="1"/>
    <col min="11775" max="11775" width="5.6640625" style="281" customWidth="1"/>
    <col min="11776" max="11784" width="9" style="281"/>
    <col min="11785" max="11785" width="11.6640625" style="281" bestFit="1" customWidth="1"/>
    <col min="11786" max="11788" width="9" style="281"/>
    <col min="11789" max="11789" width="9.5546875" style="281" customWidth="1"/>
    <col min="11790" max="12029" width="9" style="281"/>
    <col min="12030" max="12030" width="2.6640625" style="281" customWidth="1"/>
    <col min="12031" max="12031" width="5.6640625" style="281" customWidth="1"/>
    <col min="12032" max="12040" width="9" style="281"/>
    <col min="12041" max="12041" width="11.6640625" style="281" bestFit="1" customWidth="1"/>
    <col min="12042" max="12044" width="9" style="281"/>
    <col min="12045" max="12045" width="9.5546875" style="281" customWidth="1"/>
    <col min="12046" max="12285" width="9" style="281"/>
    <col min="12286" max="12286" width="2.6640625" style="281" customWidth="1"/>
    <col min="12287" max="12287" width="5.6640625" style="281" customWidth="1"/>
    <col min="12288" max="12296" width="9" style="281"/>
    <col min="12297" max="12297" width="11.6640625" style="281" bestFit="1" customWidth="1"/>
    <col min="12298" max="12300" width="9" style="281"/>
    <col min="12301" max="12301" width="9.5546875" style="281" customWidth="1"/>
    <col min="12302" max="12541" width="9" style="281"/>
    <col min="12542" max="12542" width="2.6640625" style="281" customWidth="1"/>
    <col min="12543" max="12543" width="5.6640625" style="281" customWidth="1"/>
    <col min="12544" max="12552" width="9" style="281"/>
    <col min="12553" max="12553" width="11.6640625" style="281" bestFit="1" customWidth="1"/>
    <col min="12554" max="12556" width="9" style="281"/>
    <col min="12557" max="12557" width="9.5546875" style="281" customWidth="1"/>
    <col min="12558" max="12797" width="9" style="281"/>
    <col min="12798" max="12798" width="2.6640625" style="281" customWidth="1"/>
    <col min="12799" max="12799" width="5.6640625" style="281" customWidth="1"/>
    <col min="12800" max="12808" width="9" style="281"/>
    <col min="12809" max="12809" width="11.6640625" style="281" bestFit="1" customWidth="1"/>
    <col min="12810" max="12812" width="9" style="281"/>
    <col min="12813" max="12813" width="9.5546875" style="281" customWidth="1"/>
    <col min="12814" max="13053" width="9" style="281"/>
    <col min="13054" max="13054" width="2.6640625" style="281" customWidth="1"/>
    <col min="13055" max="13055" width="5.6640625" style="281" customWidth="1"/>
    <col min="13056" max="13064" width="9" style="281"/>
    <col min="13065" max="13065" width="11.6640625" style="281" bestFit="1" customWidth="1"/>
    <col min="13066" max="13068" width="9" style="281"/>
    <col min="13069" max="13069" width="9.5546875" style="281" customWidth="1"/>
    <col min="13070" max="13309" width="9" style="281"/>
    <col min="13310" max="13310" width="2.6640625" style="281" customWidth="1"/>
    <col min="13311" max="13311" width="5.6640625" style="281" customWidth="1"/>
    <col min="13312" max="13320" width="9" style="281"/>
    <col min="13321" max="13321" width="11.6640625" style="281" bestFit="1" customWidth="1"/>
    <col min="13322" max="13324" width="9" style="281"/>
    <col min="13325" max="13325" width="9.5546875" style="281" customWidth="1"/>
    <col min="13326" max="13565" width="9" style="281"/>
    <col min="13566" max="13566" width="2.6640625" style="281" customWidth="1"/>
    <col min="13567" max="13567" width="5.6640625" style="281" customWidth="1"/>
    <col min="13568" max="13576" width="9" style="281"/>
    <col min="13577" max="13577" width="11.6640625" style="281" bestFit="1" customWidth="1"/>
    <col min="13578" max="13580" width="9" style="281"/>
    <col min="13581" max="13581" width="9.5546875" style="281" customWidth="1"/>
    <col min="13582" max="13821" width="9" style="281"/>
    <col min="13822" max="13822" width="2.6640625" style="281" customWidth="1"/>
    <col min="13823" max="13823" width="5.6640625" style="281" customWidth="1"/>
    <col min="13824" max="13832" width="9" style="281"/>
    <col min="13833" max="13833" width="11.6640625" style="281" bestFit="1" customWidth="1"/>
    <col min="13834" max="13836" width="9" style="281"/>
    <col min="13837" max="13837" width="9.5546875" style="281" customWidth="1"/>
    <col min="13838" max="14077" width="9" style="281"/>
    <col min="14078" max="14078" width="2.6640625" style="281" customWidth="1"/>
    <col min="14079" max="14079" width="5.6640625" style="281" customWidth="1"/>
    <col min="14080" max="14088" width="9" style="281"/>
    <col min="14089" max="14089" width="11.6640625" style="281" bestFit="1" customWidth="1"/>
    <col min="14090" max="14092" width="9" style="281"/>
    <col min="14093" max="14093" width="9.5546875" style="281" customWidth="1"/>
    <col min="14094" max="14333" width="9" style="281"/>
    <col min="14334" max="14334" width="2.6640625" style="281" customWidth="1"/>
    <col min="14335" max="14335" width="5.6640625" style="281" customWidth="1"/>
    <col min="14336" max="14344" width="9" style="281"/>
    <col min="14345" max="14345" width="11.6640625" style="281" bestFit="1" customWidth="1"/>
    <col min="14346" max="14348" width="9" style="281"/>
    <col min="14349" max="14349" width="9.5546875" style="281" customWidth="1"/>
    <col min="14350" max="14589" width="9" style="281"/>
    <col min="14590" max="14590" width="2.6640625" style="281" customWidth="1"/>
    <col min="14591" max="14591" width="5.6640625" style="281" customWidth="1"/>
    <col min="14592" max="14600" width="9" style="281"/>
    <col min="14601" max="14601" width="11.6640625" style="281" bestFit="1" customWidth="1"/>
    <col min="14602" max="14604" width="9" style="281"/>
    <col min="14605" max="14605" width="9.5546875" style="281" customWidth="1"/>
    <col min="14606" max="14845" width="9" style="281"/>
    <col min="14846" max="14846" width="2.6640625" style="281" customWidth="1"/>
    <col min="14847" max="14847" width="5.6640625" style="281" customWidth="1"/>
    <col min="14848" max="14856" width="9" style="281"/>
    <col min="14857" max="14857" width="11.6640625" style="281" bestFit="1" customWidth="1"/>
    <col min="14858" max="14860" width="9" style="281"/>
    <col min="14861" max="14861" width="9.5546875" style="281" customWidth="1"/>
    <col min="14862" max="15101" width="9" style="281"/>
    <col min="15102" max="15102" width="2.6640625" style="281" customWidth="1"/>
    <col min="15103" max="15103" width="5.6640625" style="281" customWidth="1"/>
    <col min="15104" max="15112" width="9" style="281"/>
    <col min="15113" max="15113" width="11.6640625" style="281" bestFit="1" customWidth="1"/>
    <col min="15114" max="15116" width="9" style="281"/>
    <col min="15117" max="15117" width="9.5546875" style="281" customWidth="1"/>
    <col min="15118" max="15357" width="9" style="281"/>
    <col min="15358" max="15358" width="2.6640625" style="281" customWidth="1"/>
    <col min="15359" max="15359" width="5.6640625" style="281" customWidth="1"/>
    <col min="15360" max="15368" width="9" style="281"/>
    <col min="15369" max="15369" width="11.6640625" style="281" bestFit="1" customWidth="1"/>
    <col min="15370" max="15372" width="9" style="281"/>
    <col min="15373" max="15373" width="9.5546875" style="281" customWidth="1"/>
    <col min="15374" max="15613" width="9" style="281"/>
    <col min="15614" max="15614" width="2.6640625" style="281" customWidth="1"/>
    <col min="15615" max="15615" width="5.6640625" style="281" customWidth="1"/>
    <col min="15616" max="15624" width="9" style="281"/>
    <col min="15625" max="15625" width="11.6640625" style="281" bestFit="1" customWidth="1"/>
    <col min="15626" max="15628" width="9" style="281"/>
    <col min="15629" max="15629" width="9.5546875" style="281" customWidth="1"/>
    <col min="15630" max="15869" width="9" style="281"/>
    <col min="15870" max="15870" width="2.6640625" style="281" customWidth="1"/>
    <col min="15871" max="15871" width="5.6640625" style="281" customWidth="1"/>
    <col min="15872" max="15880" width="9" style="281"/>
    <col min="15881" max="15881" width="11.6640625" style="281" bestFit="1" customWidth="1"/>
    <col min="15882" max="15884" width="9" style="281"/>
    <col min="15885" max="15885" width="9.5546875" style="281" customWidth="1"/>
    <col min="15886" max="16125" width="9" style="281"/>
    <col min="16126" max="16126" width="2.6640625" style="281" customWidth="1"/>
    <col min="16127" max="16127" width="5.6640625" style="281" customWidth="1"/>
    <col min="16128" max="16136" width="9" style="281"/>
    <col min="16137" max="16137" width="11.6640625" style="281" bestFit="1" customWidth="1"/>
    <col min="16138" max="16140" width="9" style="281"/>
    <col min="16141" max="16141" width="9.5546875" style="281" customWidth="1"/>
    <col min="16142" max="16384" width="9" style="281"/>
  </cols>
  <sheetData>
    <row r="1" spans="2:13" s="264" customFormat="1" ht="30.6" customHeight="1" x14ac:dyDescent="0.2">
      <c r="B1" s="532" t="s">
        <v>249</v>
      </c>
      <c r="C1" s="532"/>
      <c r="D1" s="532"/>
      <c r="E1" s="532"/>
      <c r="F1" s="532"/>
      <c r="G1" s="532"/>
      <c r="H1" s="532"/>
      <c r="I1" s="532"/>
      <c r="J1" s="532"/>
      <c r="K1" s="532"/>
      <c r="L1" s="532"/>
      <c r="M1" s="532"/>
    </row>
    <row r="2" spans="2:13" s="265" customFormat="1" ht="21.75" customHeight="1" x14ac:dyDescent="0.2">
      <c r="B2" s="533" t="s">
        <v>30</v>
      </c>
      <c r="C2" s="534"/>
      <c r="D2" s="537" t="s">
        <v>250</v>
      </c>
      <c r="E2" s="533"/>
      <c r="F2" s="533"/>
      <c r="G2" s="533"/>
      <c r="H2" s="533"/>
      <c r="I2" s="534"/>
      <c r="J2" s="539" t="s">
        <v>251</v>
      </c>
      <c r="K2" s="540"/>
      <c r="L2" s="541" t="s">
        <v>252</v>
      </c>
      <c r="M2" s="542"/>
    </row>
    <row r="3" spans="2:13" s="265" customFormat="1" ht="21.75" customHeight="1" x14ac:dyDescent="0.2">
      <c r="B3" s="535"/>
      <c r="C3" s="536"/>
      <c r="D3" s="538"/>
      <c r="E3" s="535"/>
      <c r="F3" s="535"/>
      <c r="G3" s="535"/>
      <c r="H3" s="535"/>
      <c r="I3" s="536"/>
      <c r="J3" s="545" t="s">
        <v>253</v>
      </c>
      <c r="K3" s="546"/>
      <c r="L3" s="543"/>
      <c r="M3" s="544"/>
    </row>
    <row r="4" spans="2:13" s="264" customFormat="1" ht="30" customHeight="1" x14ac:dyDescent="0.2">
      <c r="B4" s="432" t="s">
        <v>254</v>
      </c>
      <c r="C4" s="433"/>
      <c r="D4" s="525" t="s">
        <v>255</v>
      </c>
      <c r="E4" s="526"/>
      <c r="F4" s="526"/>
      <c r="G4" s="526"/>
      <c r="H4" s="526"/>
      <c r="I4" s="527"/>
      <c r="J4" s="266" t="s">
        <v>256</v>
      </c>
      <c r="K4" s="267" t="s">
        <v>66</v>
      </c>
      <c r="L4" s="528" t="s">
        <v>257</v>
      </c>
      <c r="M4" s="529"/>
    </row>
    <row r="5" spans="2:13" s="264" customFormat="1" ht="39.75" customHeight="1" x14ac:dyDescent="0.2">
      <c r="B5" s="434"/>
      <c r="C5" s="435"/>
      <c r="D5" s="479" t="s">
        <v>258</v>
      </c>
      <c r="E5" s="480"/>
      <c r="F5" s="480"/>
      <c r="G5" s="480"/>
      <c r="H5" s="480"/>
      <c r="I5" s="481"/>
      <c r="J5" s="268" t="s">
        <v>256</v>
      </c>
      <c r="K5" s="269" t="s">
        <v>66</v>
      </c>
      <c r="L5" s="530"/>
      <c r="M5" s="531"/>
    </row>
    <row r="6" spans="2:13" s="264" customFormat="1" ht="57" customHeight="1" x14ac:dyDescent="0.2">
      <c r="B6" s="434"/>
      <c r="C6" s="435"/>
      <c r="D6" s="479" t="s">
        <v>259</v>
      </c>
      <c r="E6" s="480"/>
      <c r="F6" s="480"/>
      <c r="G6" s="480"/>
      <c r="H6" s="480"/>
      <c r="I6" s="481"/>
      <c r="J6" s="268" t="s">
        <v>256</v>
      </c>
      <c r="K6" s="269" t="s">
        <v>260</v>
      </c>
      <c r="L6" s="496" t="s">
        <v>261</v>
      </c>
      <c r="M6" s="497"/>
    </row>
    <row r="7" spans="2:13" s="264" customFormat="1" ht="80.25" customHeight="1" x14ac:dyDescent="0.2">
      <c r="B7" s="434"/>
      <c r="C7" s="435"/>
      <c r="D7" s="479" t="s">
        <v>262</v>
      </c>
      <c r="E7" s="480"/>
      <c r="F7" s="480"/>
      <c r="G7" s="480"/>
      <c r="H7" s="480"/>
      <c r="I7" s="481"/>
      <c r="J7" s="268" t="s">
        <v>256</v>
      </c>
      <c r="K7" s="269" t="s">
        <v>260</v>
      </c>
      <c r="L7" s="496"/>
      <c r="M7" s="497"/>
    </row>
    <row r="8" spans="2:13" s="264" customFormat="1" ht="30" customHeight="1" x14ac:dyDescent="0.2">
      <c r="B8" s="434"/>
      <c r="C8" s="435"/>
      <c r="D8" s="479" t="s">
        <v>263</v>
      </c>
      <c r="E8" s="480"/>
      <c r="F8" s="480"/>
      <c r="G8" s="480"/>
      <c r="H8" s="480"/>
      <c r="I8" s="480"/>
      <c r="J8" s="268" t="s">
        <v>256</v>
      </c>
      <c r="K8" s="269" t="s">
        <v>66</v>
      </c>
      <c r="L8" s="496"/>
      <c r="M8" s="497"/>
    </row>
    <row r="9" spans="2:13" s="264" customFormat="1" ht="30" customHeight="1" x14ac:dyDescent="0.2">
      <c r="B9" s="434"/>
      <c r="C9" s="435"/>
      <c r="D9" s="479" t="s">
        <v>264</v>
      </c>
      <c r="E9" s="480"/>
      <c r="F9" s="480"/>
      <c r="G9" s="480"/>
      <c r="H9" s="480"/>
      <c r="I9" s="480"/>
      <c r="J9" s="268" t="s">
        <v>256</v>
      </c>
      <c r="K9" s="269" t="s">
        <v>66</v>
      </c>
      <c r="L9" s="496"/>
      <c r="M9" s="497"/>
    </row>
    <row r="10" spans="2:13" s="264" customFormat="1" ht="30" customHeight="1" x14ac:dyDescent="0.2">
      <c r="B10" s="434"/>
      <c r="C10" s="435"/>
      <c r="D10" s="479" t="s">
        <v>265</v>
      </c>
      <c r="E10" s="480"/>
      <c r="F10" s="480"/>
      <c r="G10" s="480"/>
      <c r="H10" s="480"/>
      <c r="I10" s="480"/>
      <c r="J10" s="268" t="s">
        <v>256</v>
      </c>
      <c r="K10" s="269" t="s">
        <v>266</v>
      </c>
      <c r="L10" s="500"/>
      <c r="M10" s="501"/>
    </row>
    <row r="11" spans="2:13" s="264" customFormat="1" ht="30" customHeight="1" x14ac:dyDescent="0.2">
      <c r="B11" s="434"/>
      <c r="C11" s="435"/>
      <c r="D11" s="479" t="s">
        <v>267</v>
      </c>
      <c r="E11" s="480"/>
      <c r="F11" s="480"/>
      <c r="G11" s="480"/>
      <c r="H11" s="480"/>
      <c r="I11" s="480"/>
      <c r="J11" s="268" t="s">
        <v>256</v>
      </c>
      <c r="K11" s="269" t="s">
        <v>268</v>
      </c>
      <c r="L11" s="500"/>
      <c r="M11" s="501"/>
    </row>
    <row r="12" spans="2:13" s="264" customFormat="1" ht="20.100000000000001" customHeight="1" x14ac:dyDescent="0.2">
      <c r="B12" s="434"/>
      <c r="C12" s="435"/>
      <c r="D12" s="479" t="s">
        <v>269</v>
      </c>
      <c r="E12" s="480"/>
      <c r="F12" s="480"/>
      <c r="G12" s="480"/>
      <c r="H12" s="480"/>
      <c r="I12" s="480"/>
      <c r="J12" s="268" t="s">
        <v>256</v>
      </c>
      <c r="K12" s="269"/>
      <c r="L12" s="523"/>
      <c r="M12" s="524"/>
    </row>
    <row r="13" spans="2:13" s="264" customFormat="1" ht="54.75" customHeight="1" x14ac:dyDescent="0.2">
      <c r="B13" s="434"/>
      <c r="C13" s="435"/>
      <c r="D13" s="479" t="s">
        <v>270</v>
      </c>
      <c r="E13" s="480"/>
      <c r="F13" s="480"/>
      <c r="G13" s="480"/>
      <c r="H13" s="480"/>
      <c r="I13" s="480"/>
      <c r="J13" s="268" t="s">
        <v>256</v>
      </c>
      <c r="K13" s="269" t="s">
        <v>66</v>
      </c>
      <c r="L13" s="496" t="s">
        <v>271</v>
      </c>
      <c r="M13" s="497"/>
    </row>
    <row r="14" spans="2:13" s="264" customFormat="1" ht="45" customHeight="1" x14ac:dyDescent="0.2">
      <c r="B14" s="434"/>
      <c r="C14" s="435"/>
      <c r="D14" s="479" t="s">
        <v>272</v>
      </c>
      <c r="E14" s="480"/>
      <c r="F14" s="480"/>
      <c r="G14" s="480"/>
      <c r="H14" s="480"/>
      <c r="I14" s="481"/>
      <c r="J14" s="268" t="s">
        <v>256</v>
      </c>
      <c r="K14" s="269" t="s">
        <v>66</v>
      </c>
      <c r="L14" s="496" t="s">
        <v>273</v>
      </c>
      <c r="M14" s="497"/>
    </row>
    <row r="15" spans="2:13" s="264" customFormat="1" ht="53.25" customHeight="1" x14ac:dyDescent="0.2">
      <c r="B15" s="434"/>
      <c r="C15" s="435"/>
      <c r="D15" s="479" t="s">
        <v>274</v>
      </c>
      <c r="E15" s="480"/>
      <c r="F15" s="480"/>
      <c r="G15" s="480"/>
      <c r="H15" s="480"/>
      <c r="I15" s="481"/>
      <c r="J15" s="268" t="s">
        <v>256</v>
      </c>
      <c r="K15" s="269" t="s">
        <v>66</v>
      </c>
      <c r="L15" s="496" t="s">
        <v>271</v>
      </c>
      <c r="M15" s="497"/>
    </row>
    <row r="16" spans="2:13" s="264" customFormat="1" ht="40.5" customHeight="1" x14ac:dyDescent="0.2">
      <c r="B16" s="434"/>
      <c r="C16" s="435"/>
      <c r="D16" s="479" t="s">
        <v>275</v>
      </c>
      <c r="E16" s="480"/>
      <c r="F16" s="480"/>
      <c r="G16" s="480"/>
      <c r="H16" s="480"/>
      <c r="I16" s="481"/>
      <c r="J16" s="268" t="s">
        <v>256</v>
      </c>
      <c r="K16" s="269" t="s">
        <v>66</v>
      </c>
      <c r="L16" s="496" t="s">
        <v>276</v>
      </c>
      <c r="M16" s="497"/>
    </row>
    <row r="17" spans="2:13" s="264" customFormat="1" ht="40.5" customHeight="1" x14ac:dyDescent="0.2">
      <c r="B17" s="434"/>
      <c r="C17" s="435"/>
      <c r="D17" s="479" t="s">
        <v>277</v>
      </c>
      <c r="E17" s="480"/>
      <c r="F17" s="480"/>
      <c r="G17" s="480"/>
      <c r="H17" s="480"/>
      <c r="I17" s="481"/>
      <c r="J17" s="268" t="s">
        <v>256</v>
      </c>
      <c r="K17" s="269" t="s">
        <v>278</v>
      </c>
      <c r="L17" s="496"/>
      <c r="M17" s="497"/>
    </row>
    <row r="18" spans="2:13" s="264" customFormat="1" ht="30" customHeight="1" x14ac:dyDescent="0.2">
      <c r="B18" s="436"/>
      <c r="C18" s="437"/>
      <c r="D18" s="518" t="s">
        <v>279</v>
      </c>
      <c r="E18" s="519"/>
      <c r="F18" s="519"/>
      <c r="G18" s="519"/>
      <c r="H18" s="519"/>
      <c r="I18" s="520"/>
      <c r="J18" s="270" t="s">
        <v>256</v>
      </c>
      <c r="K18" s="271" t="s">
        <v>278</v>
      </c>
      <c r="L18" s="521"/>
      <c r="M18" s="522"/>
    </row>
    <row r="19" spans="2:13" s="264" customFormat="1" ht="30" customHeight="1" x14ac:dyDescent="0.2">
      <c r="B19" s="405" t="s">
        <v>280</v>
      </c>
      <c r="C19" s="406"/>
      <c r="D19" s="504" t="s">
        <v>255</v>
      </c>
      <c r="E19" s="505"/>
      <c r="F19" s="505"/>
      <c r="G19" s="505"/>
      <c r="H19" s="505"/>
      <c r="I19" s="506"/>
      <c r="J19" s="272" t="s">
        <v>256</v>
      </c>
      <c r="K19" s="273" t="s">
        <v>66</v>
      </c>
      <c r="L19" s="494" t="s">
        <v>257</v>
      </c>
      <c r="M19" s="494"/>
    </row>
    <row r="20" spans="2:13" s="264" customFormat="1" ht="38.25" customHeight="1" x14ac:dyDescent="0.2">
      <c r="B20" s="407"/>
      <c r="C20" s="408"/>
      <c r="D20" s="479" t="s">
        <v>281</v>
      </c>
      <c r="E20" s="480"/>
      <c r="F20" s="480"/>
      <c r="G20" s="480"/>
      <c r="H20" s="480"/>
      <c r="I20" s="481"/>
      <c r="J20" s="268" t="s">
        <v>256</v>
      </c>
      <c r="K20" s="269" t="s">
        <v>66</v>
      </c>
      <c r="L20" s="482"/>
      <c r="M20" s="482"/>
    </row>
    <row r="21" spans="2:13" s="264" customFormat="1" ht="52.5" customHeight="1" x14ac:dyDescent="0.2">
      <c r="B21" s="407"/>
      <c r="C21" s="408"/>
      <c r="D21" s="479" t="s">
        <v>259</v>
      </c>
      <c r="E21" s="480"/>
      <c r="F21" s="480"/>
      <c r="G21" s="480"/>
      <c r="H21" s="480"/>
      <c r="I21" s="481"/>
      <c r="J21" s="268" t="s">
        <v>256</v>
      </c>
      <c r="K21" s="269" t="s">
        <v>260</v>
      </c>
      <c r="L21" s="496" t="s">
        <v>261</v>
      </c>
      <c r="M21" s="497"/>
    </row>
    <row r="22" spans="2:13" s="264" customFormat="1" ht="79.5" customHeight="1" x14ac:dyDescent="0.2">
      <c r="B22" s="407"/>
      <c r="C22" s="408"/>
      <c r="D22" s="479" t="s">
        <v>262</v>
      </c>
      <c r="E22" s="480"/>
      <c r="F22" s="480"/>
      <c r="G22" s="480"/>
      <c r="H22" s="480"/>
      <c r="I22" s="481"/>
      <c r="J22" s="268" t="s">
        <v>256</v>
      </c>
      <c r="K22" s="269" t="s">
        <v>260</v>
      </c>
      <c r="L22" s="496"/>
      <c r="M22" s="497"/>
    </row>
    <row r="23" spans="2:13" s="264" customFormat="1" ht="30" customHeight="1" x14ac:dyDescent="0.2">
      <c r="B23" s="407"/>
      <c r="C23" s="408"/>
      <c r="D23" s="479" t="s">
        <v>263</v>
      </c>
      <c r="E23" s="480"/>
      <c r="F23" s="480"/>
      <c r="G23" s="480"/>
      <c r="H23" s="480"/>
      <c r="I23" s="481"/>
      <c r="J23" s="268" t="s">
        <v>256</v>
      </c>
      <c r="K23" s="269" t="s">
        <v>66</v>
      </c>
      <c r="L23" s="496"/>
      <c r="M23" s="497"/>
    </row>
    <row r="24" spans="2:13" s="264" customFormat="1" ht="30" customHeight="1" x14ac:dyDescent="0.2">
      <c r="B24" s="407"/>
      <c r="C24" s="408"/>
      <c r="D24" s="479" t="s">
        <v>264</v>
      </c>
      <c r="E24" s="480"/>
      <c r="F24" s="480"/>
      <c r="G24" s="480"/>
      <c r="H24" s="480"/>
      <c r="I24" s="480"/>
      <c r="J24" s="268" t="s">
        <v>256</v>
      </c>
      <c r="K24" s="269" t="s">
        <v>66</v>
      </c>
      <c r="L24" s="514"/>
      <c r="M24" s="515"/>
    </row>
    <row r="25" spans="2:13" s="264" customFormat="1" ht="30" customHeight="1" x14ac:dyDescent="0.2">
      <c r="B25" s="407"/>
      <c r="C25" s="408"/>
      <c r="D25" s="479" t="s">
        <v>265</v>
      </c>
      <c r="E25" s="480"/>
      <c r="F25" s="480"/>
      <c r="G25" s="480"/>
      <c r="H25" s="480"/>
      <c r="I25" s="480"/>
      <c r="J25" s="268" t="s">
        <v>256</v>
      </c>
      <c r="K25" s="269" t="s">
        <v>266</v>
      </c>
      <c r="L25" s="516"/>
      <c r="M25" s="517"/>
    </row>
    <row r="26" spans="2:13" s="264" customFormat="1" ht="30" customHeight="1" x14ac:dyDescent="0.2">
      <c r="B26" s="407"/>
      <c r="C26" s="408"/>
      <c r="D26" s="509" t="s">
        <v>267</v>
      </c>
      <c r="E26" s="510"/>
      <c r="F26" s="510"/>
      <c r="G26" s="510"/>
      <c r="H26" s="510"/>
      <c r="I26" s="511"/>
      <c r="J26" s="274" t="s">
        <v>256</v>
      </c>
      <c r="K26" s="275" t="s">
        <v>268</v>
      </c>
      <c r="L26" s="512"/>
      <c r="M26" s="513"/>
    </row>
    <row r="27" spans="2:13" s="264" customFormat="1" ht="20.100000000000001" customHeight="1" x14ac:dyDescent="0.2">
      <c r="B27" s="407"/>
      <c r="C27" s="408"/>
      <c r="D27" s="479" t="s">
        <v>269</v>
      </c>
      <c r="E27" s="480"/>
      <c r="F27" s="480"/>
      <c r="G27" s="480"/>
      <c r="H27" s="480"/>
      <c r="I27" s="481"/>
      <c r="J27" s="268" t="s">
        <v>256</v>
      </c>
      <c r="K27" s="269"/>
      <c r="L27" s="500"/>
      <c r="M27" s="501"/>
    </row>
    <row r="28" spans="2:13" s="264" customFormat="1" ht="52.5" customHeight="1" x14ac:dyDescent="0.2">
      <c r="B28" s="407"/>
      <c r="C28" s="408"/>
      <c r="D28" s="479" t="s">
        <v>270</v>
      </c>
      <c r="E28" s="480"/>
      <c r="F28" s="480"/>
      <c r="G28" s="480"/>
      <c r="H28" s="480"/>
      <c r="I28" s="481"/>
      <c r="J28" s="268" t="s">
        <v>256</v>
      </c>
      <c r="K28" s="269" t="s">
        <v>66</v>
      </c>
      <c r="L28" s="496" t="s">
        <v>271</v>
      </c>
      <c r="M28" s="497"/>
    </row>
    <row r="29" spans="2:13" s="264" customFormat="1" ht="42" customHeight="1" x14ac:dyDescent="0.2">
      <c r="B29" s="407"/>
      <c r="C29" s="408"/>
      <c r="D29" s="479" t="s">
        <v>272</v>
      </c>
      <c r="E29" s="480"/>
      <c r="F29" s="480"/>
      <c r="G29" s="480"/>
      <c r="H29" s="480"/>
      <c r="I29" s="481"/>
      <c r="J29" s="268" t="s">
        <v>256</v>
      </c>
      <c r="K29" s="269" t="s">
        <v>66</v>
      </c>
      <c r="L29" s="496" t="s">
        <v>273</v>
      </c>
      <c r="M29" s="497"/>
    </row>
    <row r="30" spans="2:13" s="264" customFormat="1" ht="52.5" customHeight="1" x14ac:dyDescent="0.2">
      <c r="B30" s="407"/>
      <c r="C30" s="408"/>
      <c r="D30" s="492" t="s">
        <v>282</v>
      </c>
      <c r="E30" s="493"/>
      <c r="F30" s="493"/>
      <c r="G30" s="493"/>
      <c r="H30" s="493"/>
      <c r="I30" s="495"/>
      <c r="J30" s="268" t="s">
        <v>256</v>
      </c>
      <c r="K30" s="276" t="s">
        <v>66</v>
      </c>
      <c r="L30" s="462" t="s">
        <v>283</v>
      </c>
      <c r="M30" s="463"/>
    </row>
    <row r="31" spans="2:13" s="264" customFormat="1" ht="47.25" customHeight="1" x14ac:dyDescent="0.2">
      <c r="B31" s="407"/>
      <c r="C31" s="408"/>
      <c r="D31" s="479" t="s">
        <v>275</v>
      </c>
      <c r="E31" s="480"/>
      <c r="F31" s="480"/>
      <c r="G31" s="480"/>
      <c r="H31" s="480"/>
      <c r="I31" s="481"/>
      <c r="J31" s="268" t="s">
        <v>256</v>
      </c>
      <c r="K31" s="276" t="s">
        <v>278</v>
      </c>
      <c r="L31" s="462" t="s">
        <v>284</v>
      </c>
      <c r="M31" s="463"/>
    </row>
    <row r="32" spans="2:13" s="264" customFormat="1" ht="36.75" customHeight="1" x14ac:dyDescent="0.2">
      <c r="B32" s="409"/>
      <c r="C32" s="410"/>
      <c r="D32" s="483" t="s">
        <v>277</v>
      </c>
      <c r="E32" s="484"/>
      <c r="F32" s="484"/>
      <c r="G32" s="484"/>
      <c r="H32" s="484"/>
      <c r="I32" s="485"/>
      <c r="J32" s="270" t="s">
        <v>256</v>
      </c>
      <c r="K32" s="277" t="s">
        <v>66</v>
      </c>
      <c r="L32" s="498"/>
      <c r="M32" s="499"/>
    </row>
    <row r="33" spans="2:13" s="264" customFormat="1" ht="26.25" customHeight="1" x14ac:dyDescent="0.2">
      <c r="B33" s="405" t="s">
        <v>285</v>
      </c>
      <c r="C33" s="406"/>
      <c r="D33" s="504" t="s">
        <v>255</v>
      </c>
      <c r="E33" s="505"/>
      <c r="F33" s="505"/>
      <c r="G33" s="505"/>
      <c r="H33" s="505"/>
      <c r="I33" s="506"/>
      <c r="J33" s="272" t="s">
        <v>256</v>
      </c>
      <c r="K33" s="273" t="s">
        <v>66</v>
      </c>
      <c r="L33" s="507" t="s">
        <v>257</v>
      </c>
      <c r="M33" s="508"/>
    </row>
    <row r="34" spans="2:13" s="264" customFormat="1" ht="41.25" customHeight="1" x14ac:dyDescent="0.2">
      <c r="B34" s="407"/>
      <c r="C34" s="408"/>
      <c r="D34" s="479" t="s">
        <v>281</v>
      </c>
      <c r="E34" s="480"/>
      <c r="F34" s="480"/>
      <c r="G34" s="480"/>
      <c r="H34" s="480"/>
      <c r="I34" s="481"/>
      <c r="J34" s="268" t="s">
        <v>256</v>
      </c>
      <c r="K34" s="269" t="s">
        <v>66</v>
      </c>
      <c r="L34" s="496"/>
      <c r="M34" s="497"/>
    </row>
    <row r="35" spans="2:13" s="264" customFormat="1" ht="52.5" customHeight="1" x14ac:dyDescent="0.2">
      <c r="B35" s="407"/>
      <c r="C35" s="408"/>
      <c r="D35" s="479" t="s">
        <v>259</v>
      </c>
      <c r="E35" s="480"/>
      <c r="F35" s="480"/>
      <c r="G35" s="480"/>
      <c r="H35" s="480"/>
      <c r="I35" s="481"/>
      <c r="J35" s="268" t="s">
        <v>256</v>
      </c>
      <c r="K35" s="269" t="s">
        <v>260</v>
      </c>
      <c r="L35" s="496" t="s">
        <v>261</v>
      </c>
      <c r="M35" s="497"/>
    </row>
    <row r="36" spans="2:13" s="264" customFormat="1" ht="30" customHeight="1" x14ac:dyDescent="0.2">
      <c r="B36" s="407"/>
      <c r="C36" s="408"/>
      <c r="D36" s="479" t="s">
        <v>286</v>
      </c>
      <c r="E36" s="480"/>
      <c r="F36" s="480"/>
      <c r="G36" s="480"/>
      <c r="H36" s="480"/>
      <c r="I36" s="481"/>
      <c r="J36" s="268" t="s">
        <v>256</v>
      </c>
      <c r="K36" s="269" t="s">
        <v>66</v>
      </c>
      <c r="L36" s="496"/>
      <c r="M36" s="497"/>
    </row>
    <row r="37" spans="2:13" s="264" customFormat="1" ht="30" customHeight="1" x14ac:dyDescent="0.2">
      <c r="B37" s="407"/>
      <c r="C37" s="408"/>
      <c r="D37" s="479" t="s">
        <v>287</v>
      </c>
      <c r="E37" s="480"/>
      <c r="F37" s="480"/>
      <c r="G37" s="480"/>
      <c r="H37" s="480"/>
      <c r="I37" s="481"/>
      <c r="J37" s="268" t="s">
        <v>256</v>
      </c>
      <c r="K37" s="269" t="s">
        <v>66</v>
      </c>
      <c r="L37" s="496"/>
      <c r="M37" s="497"/>
    </row>
    <row r="38" spans="2:13" s="264" customFormat="1" ht="30" customHeight="1" x14ac:dyDescent="0.2">
      <c r="B38" s="407"/>
      <c r="C38" s="408"/>
      <c r="D38" s="488" t="s">
        <v>288</v>
      </c>
      <c r="E38" s="489"/>
      <c r="F38" s="489"/>
      <c r="G38" s="489"/>
      <c r="H38" s="489"/>
      <c r="I38" s="490"/>
      <c r="J38" s="278" t="s">
        <v>256</v>
      </c>
      <c r="K38" s="279" t="s">
        <v>266</v>
      </c>
      <c r="L38" s="502"/>
      <c r="M38" s="503"/>
    </row>
    <row r="39" spans="2:13" s="264" customFormat="1" ht="30" customHeight="1" x14ac:dyDescent="0.2">
      <c r="B39" s="407"/>
      <c r="C39" s="408"/>
      <c r="D39" s="479" t="s">
        <v>289</v>
      </c>
      <c r="E39" s="480"/>
      <c r="F39" s="480"/>
      <c r="G39" s="480"/>
      <c r="H39" s="480"/>
      <c r="I39" s="481"/>
      <c r="J39" s="268" t="s">
        <v>256</v>
      </c>
      <c r="K39" s="269" t="s">
        <v>268</v>
      </c>
      <c r="L39" s="500"/>
      <c r="M39" s="501"/>
    </row>
    <row r="40" spans="2:13" s="264" customFormat="1" ht="20.100000000000001" customHeight="1" x14ac:dyDescent="0.2">
      <c r="B40" s="407"/>
      <c r="C40" s="408"/>
      <c r="D40" s="479" t="s">
        <v>290</v>
      </c>
      <c r="E40" s="480"/>
      <c r="F40" s="480"/>
      <c r="G40" s="480"/>
      <c r="H40" s="480"/>
      <c r="I40" s="481"/>
      <c r="J40" s="268" t="s">
        <v>256</v>
      </c>
      <c r="K40" s="269"/>
      <c r="L40" s="500"/>
      <c r="M40" s="501"/>
    </row>
    <row r="41" spans="2:13" s="264" customFormat="1" ht="51.75" customHeight="1" x14ac:dyDescent="0.2">
      <c r="B41" s="407"/>
      <c r="C41" s="408"/>
      <c r="D41" s="479" t="s">
        <v>270</v>
      </c>
      <c r="E41" s="480"/>
      <c r="F41" s="480"/>
      <c r="G41" s="480"/>
      <c r="H41" s="480"/>
      <c r="I41" s="481"/>
      <c r="J41" s="268" t="s">
        <v>256</v>
      </c>
      <c r="K41" s="269" t="s">
        <v>66</v>
      </c>
      <c r="L41" s="496" t="s">
        <v>271</v>
      </c>
      <c r="M41" s="497"/>
    </row>
    <row r="42" spans="2:13" s="264" customFormat="1" ht="38.25" customHeight="1" x14ac:dyDescent="0.2">
      <c r="B42" s="407"/>
      <c r="C42" s="408"/>
      <c r="D42" s="479" t="s">
        <v>272</v>
      </c>
      <c r="E42" s="480"/>
      <c r="F42" s="480"/>
      <c r="G42" s="480"/>
      <c r="H42" s="480"/>
      <c r="I42" s="481"/>
      <c r="J42" s="268" t="s">
        <v>256</v>
      </c>
      <c r="K42" s="269" t="s">
        <v>66</v>
      </c>
      <c r="L42" s="496" t="s">
        <v>273</v>
      </c>
      <c r="M42" s="497"/>
    </row>
    <row r="43" spans="2:13" s="264" customFormat="1" ht="52.5" customHeight="1" x14ac:dyDescent="0.2">
      <c r="B43" s="407"/>
      <c r="C43" s="408"/>
      <c r="D43" s="492" t="s">
        <v>282</v>
      </c>
      <c r="E43" s="493"/>
      <c r="F43" s="493"/>
      <c r="G43" s="493"/>
      <c r="H43" s="493"/>
      <c r="I43" s="495"/>
      <c r="J43" s="268" t="s">
        <v>256</v>
      </c>
      <c r="K43" s="276" t="s">
        <v>66</v>
      </c>
      <c r="L43" s="462" t="s">
        <v>283</v>
      </c>
      <c r="M43" s="463"/>
    </row>
    <row r="44" spans="2:13" s="264" customFormat="1" ht="36.75" customHeight="1" x14ac:dyDescent="0.2">
      <c r="B44" s="409"/>
      <c r="C44" s="410"/>
      <c r="D44" s="483" t="s">
        <v>291</v>
      </c>
      <c r="E44" s="484"/>
      <c r="F44" s="484"/>
      <c r="G44" s="484"/>
      <c r="H44" s="484"/>
      <c r="I44" s="485"/>
      <c r="J44" s="270" t="s">
        <v>256</v>
      </c>
      <c r="K44" s="277" t="s">
        <v>66</v>
      </c>
      <c r="L44" s="498" t="s">
        <v>276</v>
      </c>
      <c r="M44" s="499"/>
    </row>
    <row r="45" spans="2:13" s="264" customFormat="1" ht="30" customHeight="1" x14ac:dyDescent="0.2">
      <c r="B45" s="405" t="s">
        <v>292</v>
      </c>
      <c r="C45" s="406"/>
      <c r="D45" s="457" t="s">
        <v>293</v>
      </c>
      <c r="E45" s="458"/>
      <c r="F45" s="458"/>
      <c r="G45" s="458"/>
      <c r="H45" s="458"/>
      <c r="I45" s="459"/>
      <c r="J45" s="272" t="s">
        <v>256</v>
      </c>
      <c r="K45" s="273" t="s">
        <v>278</v>
      </c>
      <c r="L45" s="494" t="s">
        <v>257</v>
      </c>
      <c r="M45" s="494"/>
    </row>
    <row r="46" spans="2:13" s="264" customFormat="1" ht="39" customHeight="1" x14ac:dyDescent="0.2">
      <c r="B46" s="407"/>
      <c r="C46" s="408"/>
      <c r="D46" s="492" t="s">
        <v>281</v>
      </c>
      <c r="E46" s="493"/>
      <c r="F46" s="493"/>
      <c r="G46" s="493"/>
      <c r="H46" s="493"/>
      <c r="I46" s="495"/>
      <c r="J46" s="268" t="s">
        <v>256</v>
      </c>
      <c r="K46" s="269" t="s">
        <v>278</v>
      </c>
      <c r="L46" s="482"/>
      <c r="M46" s="482"/>
    </row>
    <row r="47" spans="2:13" s="264" customFormat="1" ht="51.75" customHeight="1" x14ac:dyDescent="0.2">
      <c r="B47" s="407"/>
      <c r="C47" s="408"/>
      <c r="D47" s="479" t="s">
        <v>259</v>
      </c>
      <c r="E47" s="480"/>
      <c r="F47" s="480"/>
      <c r="G47" s="480"/>
      <c r="H47" s="480"/>
      <c r="I47" s="481"/>
      <c r="J47" s="268" t="s">
        <v>256</v>
      </c>
      <c r="K47" s="269" t="s">
        <v>260</v>
      </c>
      <c r="L47" s="496" t="s">
        <v>261</v>
      </c>
      <c r="M47" s="497"/>
    </row>
    <row r="48" spans="2:13" s="264" customFormat="1" ht="30" customHeight="1" x14ac:dyDescent="0.2">
      <c r="B48" s="407"/>
      <c r="C48" s="408"/>
      <c r="D48" s="479" t="s">
        <v>286</v>
      </c>
      <c r="E48" s="480"/>
      <c r="F48" s="480"/>
      <c r="G48" s="480"/>
      <c r="H48" s="480"/>
      <c r="I48" s="481"/>
      <c r="J48" s="268" t="s">
        <v>256</v>
      </c>
      <c r="K48" s="269" t="s">
        <v>278</v>
      </c>
      <c r="L48" s="496"/>
      <c r="M48" s="497"/>
    </row>
    <row r="49" spans="2:13" s="264" customFormat="1" ht="30" customHeight="1" x14ac:dyDescent="0.2">
      <c r="B49" s="407"/>
      <c r="C49" s="408"/>
      <c r="D49" s="479" t="s">
        <v>287</v>
      </c>
      <c r="E49" s="480"/>
      <c r="F49" s="480"/>
      <c r="G49" s="480"/>
      <c r="H49" s="480"/>
      <c r="I49" s="481"/>
      <c r="J49" s="268" t="s">
        <v>256</v>
      </c>
      <c r="K49" s="269" t="s">
        <v>278</v>
      </c>
      <c r="L49" s="496"/>
      <c r="M49" s="497"/>
    </row>
    <row r="50" spans="2:13" s="264" customFormat="1" ht="30" customHeight="1" x14ac:dyDescent="0.2">
      <c r="B50" s="407"/>
      <c r="C50" s="408"/>
      <c r="D50" s="479" t="s">
        <v>288</v>
      </c>
      <c r="E50" s="480"/>
      <c r="F50" s="480"/>
      <c r="G50" s="480"/>
      <c r="H50" s="480"/>
      <c r="I50" s="481"/>
      <c r="J50" s="268" t="s">
        <v>256</v>
      </c>
      <c r="K50" s="269" t="s">
        <v>294</v>
      </c>
      <c r="L50" s="487"/>
      <c r="M50" s="487"/>
    </row>
    <row r="51" spans="2:13" s="264" customFormat="1" ht="30" customHeight="1" x14ac:dyDescent="0.2">
      <c r="B51" s="407"/>
      <c r="C51" s="408"/>
      <c r="D51" s="488" t="s">
        <v>289</v>
      </c>
      <c r="E51" s="489"/>
      <c r="F51" s="489"/>
      <c r="G51" s="489"/>
      <c r="H51" s="489"/>
      <c r="I51" s="490"/>
      <c r="J51" s="278" t="s">
        <v>256</v>
      </c>
      <c r="K51" s="279" t="s">
        <v>295</v>
      </c>
      <c r="L51" s="491"/>
      <c r="M51" s="491"/>
    </row>
    <row r="52" spans="2:13" s="264" customFormat="1" ht="20.100000000000001" customHeight="1" x14ac:dyDescent="0.2">
      <c r="B52" s="407"/>
      <c r="C52" s="408"/>
      <c r="D52" s="492" t="s">
        <v>296</v>
      </c>
      <c r="E52" s="493"/>
      <c r="F52" s="493"/>
      <c r="G52" s="493"/>
      <c r="H52" s="493"/>
      <c r="I52" s="493"/>
      <c r="J52" s="268" t="s">
        <v>256</v>
      </c>
      <c r="K52" s="269"/>
      <c r="L52" s="487"/>
      <c r="M52" s="487"/>
    </row>
    <row r="53" spans="2:13" s="264" customFormat="1" ht="53.25" customHeight="1" x14ac:dyDescent="0.2">
      <c r="B53" s="407"/>
      <c r="C53" s="408"/>
      <c r="D53" s="479" t="s">
        <v>270</v>
      </c>
      <c r="E53" s="480"/>
      <c r="F53" s="480"/>
      <c r="G53" s="480"/>
      <c r="H53" s="480"/>
      <c r="I53" s="481"/>
      <c r="J53" s="268" t="s">
        <v>256</v>
      </c>
      <c r="K53" s="269" t="s">
        <v>278</v>
      </c>
      <c r="L53" s="482" t="s">
        <v>271</v>
      </c>
      <c r="M53" s="482"/>
    </row>
    <row r="54" spans="2:13" s="264" customFormat="1" ht="41.25" customHeight="1" x14ac:dyDescent="0.2">
      <c r="B54" s="407"/>
      <c r="C54" s="408"/>
      <c r="D54" s="479" t="s">
        <v>272</v>
      </c>
      <c r="E54" s="480"/>
      <c r="F54" s="480"/>
      <c r="G54" s="480"/>
      <c r="H54" s="480"/>
      <c r="I54" s="481"/>
      <c r="J54" s="268" t="s">
        <v>256</v>
      </c>
      <c r="K54" s="269" t="s">
        <v>278</v>
      </c>
      <c r="L54" s="482" t="s">
        <v>297</v>
      </c>
      <c r="M54" s="482"/>
    </row>
    <row r="55" spans="2:13" s="264" customFormat="1" ht="37.5" customHeight="1" x14ac:dyDescent="0.2">
      <c r="B55" s="409"/>
      <c r="C55" s="410"/>
      <c r="D55" s="483" t="s">
        <v>291</v>
      </c>
      <c r="E55" s="484"/>
      <c r="F55" s="484"/>
      <c r="G55" s="484"/>
      <c r="H55" s="484"/>
      <c r="I55" s="485"/>
      <c r="J55" s="270" t="s">
        <v>256</v>
      </c>
      <c r="K55" s="277" t="s">
        <v>278</v>
      </c>
      <c r="L55" s="486" t="s">
        <v>276</v>
      </c>
      <c r="M55" s="486"/>
    </row>
    <row r="56" spans="2:13" ht="67.5" customHeight="1" x14ac:dyDescent="0.2">
      <c r="B56" s="432" t="s">
        <v>298</v>
      </c>
      <c r="C56" s="433"/>
      <c r="D56" s="457" t="s">
        <v>299</v>
      </c>
      <c r="E56" s="458"/>
      <c r="F56" s="458"/>
      <c r="G56" s="458"/>
      <c r="H56" s="458"/>
      <c r="I56" s="459"/>
      <c r="J56" s="272" t="s">
        <v>256</v>
      </c>
      <c r="K56" s="280" t="s">
        <v>260</v>
      </c>
      <c r="L56" s="460" t="s">
        <v>257</v>
      </c>
      <c r="M56" s="461"/>
    </row>
    <row r="57" spans="2:13" ht="30" customHeight="1" x14ac:dyDescent="0.2">
      <c r="B57" s="434"/>
      <c r="C57" s="435"/>
      <c r="D57" s="464" t="s">
        <v>300</v>
      </c>
      <c r="E57" s="465"/>
      <c r="F57" s="465"/>
      <c r="G57" s="465"/>
      <c r="H57" s="465"/>
      <c r="I57" s="466"/>
      <c r="J57" s="268" t="s">
        <v>256</v>
      </c>
      <c r="K57" s="276" t="s">
        <v>66</v>
      </c>
      <c r="L57" s="462"/>
      <c r="M57" s="463"/>
    </row>
    <row r="58" spans="2:13" ht="30" customHeight="1" x14ac:dyDescent="0.2">
      <c r="B58" s="434"/>
      <c r="C58" s="435"/>
      <c r="D58" s="464" t="s">
        <v>301</v>
      </c>
      <c r="E58" s="465"/>
      <c r="F58" s="465"/>
      <c r="G58" s="465"/>
      <c r="H58" s="465"/>
      <c r="I58" s="466"/>
      <c r="J58" s="268" t="s">
        <v>256</v>
      </c>
      <c r="K58" s="276" t="s">
        <v>66</v>
      </c>
      <c r="L58" s="462"/>
      <c r="M58" s="463"/>
    </row>
    <row r="59" spans="2:13" ht="84.75" customHeight="1" x14ac:dyDescent="0.2">
      <c r="B59" s="434"/>
      <c r="C59" s="435"/>
      <c r="D59" s="464" t="s">
        <v>302</v>
      </c>
      <c r="E59" s="465"/>
      <c r="F59" s="465"/>
      <c r="G59" s="465"/>
      <c r="H59" s="465"/>
      <c r="I59" s="466"/>
      <c r="J59" s="268" t="s">
        <v>256</v>
      </c>
      <c r="K59" s="276" t="s">
        <v>66</v>
      </c>
      <c r="L59" s="462" t="s">
        <v>261</v>
      </c>
      <c r="M59" s="463"/>
    </row>
    <row r="60" spans="2:13" ht="30" customHeight="1" x14ac:dyDescent="0.2">
      <c r="B60" s="434"/>
      <c r="C60" s="435"/>
      <c r="D60" s="464" t="s">
        <v>303</v>
      </c>
      <c r="E60" s="465"/>
      <c r="F60" s="465"/>
      <c r="G60" s="465"/>
      <c r="H60" s="465"/>
      <c r="I60" s="466"/>
      <c r="J60" s="268" t="s">
        <v>256</v>
      </c>
      <c r="K60" s="276" t="s">
        <v>66</v>
      </c>
      <c r="L60" s="462"/>
      <c r="M60" s="463"/>
    </row>
    <row r="61" spans="2:13" ht="30" customHeight="1" x14ac:dyDescent="0.2">
      <c r="B61" s="434"/>
      <c r="C61" s="435"/>
      <c r="D61" s="464" t="s">
        <v>304</v>
      </c>
      <c r="E61" s="465"/>
      <c r="F61" s="465"/>
      <c r="G61" s="465"/>
      <c r="H61" s="465"/>
      <c r="I61" s="466"/>
      <c r="J61" s="268" t="s">
        <v>256</v>
      </c>
      <c r="K61" s="276" t="s">
        <v>66</v>
      </c>
      <c r="L61" s="462"/>
      <c r="M61" s="463"/>
    </row>
    <row r="62" spans="2:13" ht="30" customHeight="1" x14ac:dyDescent="0.2">
      <c r="B62" s="434"/>
      <c r="C62" s="435"/>
      <c r="D62" s="464" t="s">
        <v>305</v>
      </c>
      <c r="E62" s="465"/>
      <c r="F62" s="465"/>
      <c r="G62" s="465"/>
      <c r="H62" s="465"/>
      <c r="I62" s="466"/>
      <c r="J62" s="268" t="s">
        <v>256</v>
      </c>
      <c r="K62" s="276" t="s">
        <v>266</v>
      </c>
      <c r="L62" s="470"/>
      <c r="M62" s="471"/>
    </row>
    <row r="63" spans="2:13" ht="30" customHeight="1" x14ac:dyDescent="0.2">
      <c r="B63" s="434"/>
      <c r="C63" s="435"/>
      <c r="D63" s="464" t="s">
        <v>306</v>
      </c>
      <c r="E63" s="465"/>
      <c r="F63" s="465"/>
      <c r="G63" s="465"/>
      <c r="H63" s="465"/>
      <c r="I63" s="466"/>
      <c r="J63" s="268" t="s">
        <v>256</v>
      </c>
      <c r="K63" s="276" t="s">
        <v>268</v>
      </c>
      <c r="L63" s="470"/>
      <c r="M63" s="471"/>
    </row>
    <row r="64" spans="2:13" ht="20.100000000000001" customHeight="1" x14ac:dyDescent="0.2">
      <c r="B64" s="434"/>
      <c r="C64" s="435"/>
      <c r="D64" s="464" t="s">
        <v>307</v>
      </c>
      <c r="E64" s="465"/>
      <c r="F64" s="465"/>
      <c r="G64" s="465"/>
      <c r="H64" s="465"/>
      <c r="I64" s="466"/>
      <c r="J64" s="268" t="s">
        <v>256</v>
      </c>
      <c r="K64" s="276"/>
      <c r="L64" s="470"/>
      <c r="M64" s="471"/>
    </row>
    <row r="65" spans="2:13" ht="53.25" customHeight="1" x14ac:dyDescent="0.2">
      <c r="B65" s="434"/>
      <c r="C65" s="435"/>
      <c r="D65" s="464" t="s">
        <v>308</v>
      </c>
      <c r="E65" s="465"/>
      <c r="F65" s="465"/>
      <c r="G65" s="465"/>
      <c r="H65" s="465"/>
      <c r="I65" s="466"/>
      <c r="J65" s="268" t="s">
        <v>256</v>
      </c>
      <c r="K65" s="276" t="s">
        <v>66</v>
      </c>
      <c r="L65" s="462" t="s">
        <v>283</v>
      </c>
      <c r="M65" s="463"/>
    </row>
    <row r="66" spans="2:13" ht="48" customHeight="1" x14ac:dyDescent="0.2">
      <c r="B66" s="434"/>
      <c r="C66" s="435"/>
      <c r="D66" s="464" t="s">
        <v>105</v>
      </c>
      <c r="E66" s="465"/>
      <c r="F66" s="465"/>
      <c r="G66" s="465"/>
      <c r="H66" s="465"/>
      <c r="I66" s="466"/>
      <c r="J66" s="268" t="s">
        <v>256</v>
      </c>
      <c r="K66" s="276" t="s">
        <v>66</v>
      </c>
      <c r="L66" s="462" t="s">
        <v>273</v>
      </c>
      <c r="M66" s="463"/>
    </row>
    <row r="67" spans="2:13" ht="58.5" customHeight="1" x14ac:dyDescent="0.2">
      <c r="B67" s="434"/>
      <c r="C67" s="435"/>
      <c r="D67" s="464" t="s">
        <v>282</v>
      </c>
      <c r="E67" s="465"/>
      <c r="F67" s="465"/>
      <c r="G67" s="465"/>
      <c r="H67" s="465"/>
      <c r="I67" s="466"/>
      <c r="J67" s="268" t="s">
        <v>256</v>
      </c>
      <c r="K67" s="276" t="s">
        <v>66</v>
      </c>
      <c r="L67" s="462" t="s">
        <v>283</v>
      </c>
      <c r="M67" s="463"/>
    </row>
    <row r="68" spans="2:13" ht="39" customHeight="1" x14ac:dyDescent="0.2">
      <c r="B68" s="434"/>
      <c r="C68" s="435"/>
      <c r="D68" s="464" t="s">
        <v>309</v>
      </c>
      <c r="E68" s="465"/>
      <c r="F68" s="465"/>
      <c r="G68" s="465"/>
      <c r="H68" s="465"/>
      <c r="I68" s="466"/>
      <c r="J68" s="268" t="s">
        <v>256</v>
      </c>
      <c r="K68" s="276" t="s">
        <v>66</v>
      </c>
      <c r="L68" s="462" t="s">
        <v>284</v>
      </c>
      <c r="M68" s="463"/>
    </row>
    <row r="69" spans="2:13" ht="39" customHeight="1" x14ac:dyDescent="0.2">
      <c r="B69" s="434"/>
      <c r="C69" s="435"/>
      <c r="D69" s="464" t="s">
        <v>310</v>
      </c>
      <c r="E69" s="465"/>
      <c r="F69" s="465"/>
      <c r="G69" s="465"/>
      <c r="H69" s="465"/>
      <c r="I69" s="466"/>
      <c r="J69" s="268" t="s">
        <v>256</v>
      </c>
      <c r="K69" s="276" t="s">
        <v>66</v>
      </c>
      <c r="L69" s="470"/>
      <c r="M69" s="471"/>
    </row>
    <row r="70" spans="2:13" ht="30" customHeight="1" x14ac:dyDescent="0.2">
      <c r="B70" s="436"/>
      <c r="C70" s="437"/>
      <c r="D70" s="472" t="s">
        <v>311</v>
      </c>
      <c r="E70" s="473"/>
      <c r="F70" s="473"/>
      <c r="G70" s="473"/>
      <c r="H70" s="473"/>
      <c r="I70" s="474"/>
      <c r="J70" s="270" t="s">
        <v>256</v>
      </c>
      <c r="K70" s="282" t="s">
        <v>66</v>
      </c>
      <c r="L70" s="477"/>
      <c r="M70" s="478"/>
    </row>
    <row r="71" spans="2:13" ht="58.5" customHeight="1" x14ac:dyDescent="0.2">
      <c r="B71" s="432" t="s">
        <v>312</v>
      </c>
      <c r="C71" s="433"/>
      <c r="D71" s="457" t="s">
        <v>313</v>
      </c>
      <c r="E71" s="458"/>
      <c r="F71" s="458"/>
      <c r="G71" s="458"/>
      <c r="H71" s="458"/>
      <c r="I71" s="459"/>
      <c r="J71" s="272" t="s">
        <v>256</v>
      </c>
      <c r="K71" s="280" t="s">
        <v>314</v>
      </c>
      <c r="L71" s="460" t="s">
        <v>257</v>
      </c>
      <c r="M71" s="461"/>
    </row>
    <row r="72" spans="2:13" ht="30" customHeight="1" x14ac:dyDescent="0.2">
      <c r="B72" s="434"/>
      <c r="C72" s="435"/>
      <c r="D72" s="464" t="s">
        <v>300</v>
      </c>
      <c r="E72" s="465"/>
      <c r="F72" s="465"/>
      <c r="G72" s="465"/>
      <c r="H72" s="465"/>
      <c r="I72" s="466"/>
      <c r="J72" s="268" t="s">
        <v>256</v>
      </c>
      <c r="K72" s="276" t="s">
        <v>66</v>
      </c>
      <c r="L72" s="462"/>
      <c r="M72" s="463"/>
    </row>
    <row r="73" spans="2:13" ht="30" customHeight="1" x14ac:dyDescent="0.2">
      <c r="B73" s="434"/>
      <c r="C73" s="435"/>
      <c r="D73" s="464" t="s">
        <v>301</v>
      </c>
      <c r="E73" s="465"/>
      <c r="F73" s="465"/>
      <c r="G73" s="465"/>
      <c r="H73" s="465"/>
      <c r="I73" s="466"/>
      <c r="J73" s="268" t="s">
        <v>256</v>
      </c>
      <c r="K73" s="276" t="s">
        <v>66</v>
      </c>
      <c r="L73" s="462"/>
      <c r="M73" s="463"/>
    </row>
    <row r="74" spans="2:13" ht="79.5" customHeight="1" x14ac:dyDescent="0.2">
      <c r="B74" s="434"/>
      <c r="C74" s="435"/>
      <c r="D74" s="464" t="s">
        <v>302</v>
      </c>
      <c r="E74" s="465"/>
      <c r="F74" s="465"/>
      <c r="G74" s="465"/>
      <c r="H74" s="465"/>
      <c r="I74" s="466"/>
      <c r="J74" s="268" t="s">
        <v>256</v>
      </c>
      <c r="K74" s="276" t="s">
        <v>66</v>
      </c>
      <c r="L74" s="462" t="s">
        <v>261</v>
      </c>
      <c r="M74" s="463"/>
    </row>
    <row r="75" spans="2:13" ht="30" customHeight="1" x14ac:dyDescent="0.2">
      <c r="B75" s="434"/>
      <c r="C75" s="435"/>
      <c r="D75" s="464" t="s">
        <v>303</v>
      </c>
      <c r="E75" s="465"/>
      <c r="F75" s="465"/>
      <c r="G75" s="465"/>
      <c r="H75" s="465"/>
      <c r="I75" s="466"/>
      <c r="J75" s="268" t="s">
        <v>256</v>
      </c>
      <c r="K75" s="276" t="s">
        <v>66</v>
      </c>
      <c r="L75" s="462"/>
      <c r="M75" s="463"/>
    </row>
    <row r="76" spans="2:13" ht="30" customHeight="1" x14ac:dyDescent="0.2">
      <c r="B76" s="434"/>
      <c r="C76" s="435"/>
      <c r="D76" s="464" t="s">
        <v>304</v>
      </c>
      <c r="E76" s="465"/>
      <c r="F76" s="465"/>
      <c r="G76" s="465"/>
      <c r="H76" s="465"/>
      <c r="I76" s="466"/>
      <c r="J76" s="268" t="s">
        <v>256</v>
      </c>
      <c r="K76" s="276" t="s">
        <v>66</v>
      </c>
      <c r="L76" s="462"/>
      <c r="M76" s="463"/>
    </row>
    <row r="77" spans="2:13" ht="30" customHeight="1" x14ac:dyDescent="0.2">
      <c r="B77" s="434"/>
      <c r="C77" s="435"/>
      <c r="D77" s="464" t="s">
        <v>305</v>
      </c>
      <c r="E77" s="465"/>
      <c r="F77" s="465"/>
      <c r="G77" s="465"/>
      <c r="H77" s="465"/>
      <c r="I77" s="466"/>
      <c r="J77" s="268" t="s">
        <v>256</v>
      </c>
      <c r="K77" s="276" t="s">
        <v>266</v>
      </c>
      <c r="L77" s="470"/>
      <c r="M77" s="471"/>
    </row>
    <row r="78" spans="2:13" ht="30" customHeight="1" x14ac:dyDescent="0.2">
      <c r="B78" s="434"/>
      <c r="C78" s="435"/>
      <c r="D78" s="464" t="s">
        <v>306</v>
      </c>
      <c r="E78" s="465"/>
      <c r="F78" s="465"/>
      <c r="G78" s="465"/>
      <c r="H78" s="465"/>
      <c r="I78" s="466"/>
      <c r="J78" s="268" t="s">
        <v>256</v>
      </c>
      <c r="K78" s="276" t="s">
        <v>268</v>
      </c>
      <c r="L78" s="470"/>
      <c r="M78" s="471"/>
    </row>
    <row r="79" spans="2:13" ht="20.100000000000001" customHeight="1" x14ac:dyDescent="0.2">
      <c r="B79" s="434"/>
      <c r="C79" s="435"/>
      <c r="D79" s="464" t="s">
        <v>315</v>
      </c>
      <c r="E79" s="465"/>
      <c r="F79" s="465"/>
      <c r="G79" s="465"/>
      <c r="H79" s="465"/>
      <c r="I79" s="466"/>
      <c r="J79" s="268" t="s">
        <v>256</v>
      </c>
      <c r="K79" s="276"/>
      <c r="L79" s="470"/>
      <c r="M79" s="471"/>
    </row>
    <row r="80" spans="2:13" ht="33" customHeight="1" x14ac:dyDescent="0.2">
      <c r="B80" s="434"/>
      <c r="C80" s="435"/>
      <c r="D80" s="464" t="s">
        <v>316</v>
      </c>
      <c r="E80" s="465"/>
      <c r="F80" s="465"/>
      <c r="G80" s="465"/>
      <c r="H80" s="465"/>
      <c r="I80" s="466"/>
      <c r="J80" s="268" t="s">
        <v>256</v>
      </c>
      <c r="K80" s="276" t="s">
        <v>66</v>
      </c>
      <c r="L80" s="462" t="s">
        <v>283</v>
      </c>
      <c r="M80" s="463"/>
    </row>
    <row r="81" spans="2:13" ht="51" customHeight="1" x14ac:dyDescent="0.2">
      <c r="B81" s="434"/>
      <c r="C81" s="435"/>
      <c r="D81" s="464" t="s">
        <v>105</v>
      </c>
      <c r="E81" s="465"/>
      <c r="F81" s="465"/>
      <c r="G81" s="465"/>
      <c r="H81" s="465"/>
      <c r="I81" s="466"/>
      <c r="J81" s="268" t="s">
        <v>256</v>
      </c>
      <c r="K81" s="276" t="s">
        <v>66</v>
      </c>
      <c r="L81" s="462" t="s">
        <v>273</v>
      </c>
      <c r="M81" s="463"/>
    </row>
    <row r="82" spans="2:13" ht="33.75" customHeight="1" x14ac:dyDescent="0.2">
      <c r="B82" s="434"/>
      <c r="C82" s="435"/>
      <c r="D82" s="464" t="s">
        <v>309</v>
      </c>
      <c r="E82" s="465"/>
      <c r="F82" s="465"/>
      <c r="G82" s="465"/>
      <c r="H82" s="465"/>
      <c r="I82" s="466"/>
      <c r="J82" s="268" t="s">
        <v>256</v>
      </c>
      <c r="K82" s="276" t="s">
        <v>66</v>
      </c>
      <c r="L82" s="462" t="s">
        <v>284</v>
      </c>
      <c r="M82" s="463"/>
    </row>
    <row r="83" spans="2:13" ht="32.25" customHeight="1" x14ac:dyDescent="0.2">
      <c r="B83" s="434"/>
      <c r="C83" s="435"/>
      <c r="D83" s="464" t="s">
        <v>310</v>
      </c>
      <c r="E83" s="465"/>
      <c r="F83" s="465"/>
      <c r="G83" s="465"/>
      <c r="H83" s="465"/>
      <c r="I83" s="466"/>
      <c r="J83" s="268" t="s">
        <v>256</v>
      </c>
      <c r="K83" s="276" t="s">
        <v>66</v>
      </c>
      <c r="L83" s="470"/>
      <c r="M83" s="471"/>
    </row>
    <row r="84" spans="2:13" ht="30" customHeight="1" x14ac:dyDescent="0.2">
      <c r="B84" s="436"/>
      <c r="C84" s="437"/>
      <c r="D84" s="472" t="s">
        <v>311</v>
      </c>
      <c r="E84" s="473"/>
      <c r="F84" s="473"/>
      <c r="G84" s="473"/>
      <c r="H84" s="473"/>
      <c r="I84" s="474"/>
      <c r="J84" s="270" t="s">
        <v>256</v>
      </c>
      <c r="K84" s="282" t="s">
        <v>66</v>
      </c>
      <c r="L84" s="477"/>
      <c r="M84" s="478"/>
    </row>
    <row r="85" spans="2:13" ht="67.5" customHeight="1" x14ac:dyDescent="0.2">
      <c r="B85" s="432" t="s">
        <v>317</v>
      </c>
      <c r="C85" s="433"/>
      <c r="D85" s="457" t="s">
        <v>318</v>
      </c>
      <c r="E85" s="458"/>
      <c r="F85" s="458"/>
      <c r="G85" s="458"/>
      <c r="H85" s="458"/>
      <c r="I85" s="459"/>
      <c r="J85" s="272" t="s">
        <v>256</v>
      </c>
      <c r="K85" s="280" t="s">
        <v>314</v>
      </c>
      <c r="L85" s="460" t="s">
        <v>257</v>
      </c>
      <c r="M85" s="461"/>
    </row>
    <row r="86" spans="2:13" ht="30" customHeight="1" x14ac:dyDescent="0.2">
      <c r="B86" s="434"/>
      <c r="C86" s="435"/>
      <c r="D86" s="464" t="s">
        <v>300</v>
      </c>
      <c r="E86" s="465"/>
      <c r="F86" s="465"/>
      <c r="G86" s="465"/>
      <c r="H86" s="465"/>
      <c r="I86" s="466"/>
      <c r="J86" s="268" t="s">
        <v>256</v>
      </c>
      <c r="K86" s="276" t="s">
        <v>66</v>
      </c>
      <c r="L86" s="462"/>
      <c r="M86" s="463"/>
    </row>
    <row r="87" spans="2:13" ht="30" customHeight="1" x14ac:dyDescent="0.2">
      <c r="B87" s="434"/>
      <c r="C87" s="435"/>
      <c r="D87" s="464" t="s">
        <v>301</v>
      </c>
      <c r="E87" s="465"/>
      <c r="F87" s="465"/>
      <c r="G87" s="465"/>
      <c r="H87" s="465"/>
      <c r="I87" s="466"/>
      <c r="J87" s="268" t="s">
        <v>256</v>
      </c>
      <c r="K87" s="276" t="s">
        <v>66</v>
      </c>
      <c r="L87" s="462"/>
      <c r="M87" s="463"/>
    </row>
    <row r="88" spans="2:13" ht="81" customHeight="1" x14ac:dyDescent="0.2">
      <c r="B88" s="434"/>
      <c r="C88" s="435"/>
      <c r="D88" s="464" t="s">
        <v>302</v>
      </c>
      <c r="E88" s="465"/>
      <c r="F88" s="465"/>
      <c r="G88" s="465"/>
      <c r="H88" s="465"/>
      <c r="I88" s="466"/>
      <c r="J88" s="268" t="s">
        <v>256</v>
      </c>
      <c r="K88" s="276" t="s">
        <v>66</v>
      </c>
      <c r="L88" s="462" t="s">
        <v>319</v>
      </c>
      <c r="M88" s="463"/>
    </row>
    <row r="89" spans="2:13" ht="30" customHeight="1" x14ac:dyDescent="0.2">
      <c r="B89" s="434"/>
      <c r="C89" s="435"/>
      <c r="D89" s="464" t="s">
        <v>303</v>
      </c>
      <c r="E89" s="465"/>
      <c r="F89" s="465"/>
      <c r="G89" s="465"/>
      <c r="H89" s="465"/>
      <c r="I89" s="466"/>
      <c r="J89" s="268" t="s">
        <v>256</v>
      </c>
      <c r="K89" s="276" t="s">
        <v>66</v>
      </c>
      <c r="L89" s="462"/>
      <c r="M89" s="463"/>
    </row>
    <row r="90" spans="2:13" ht="30" customHeight="1" x14ac:dyDescent="0.2">
      <c r="B90" s="434"/>
      <c r="C90" s="435"/>
      <c r="D90" s="464" t="s">
        <v>304</v>
      </c>
      <c r="E90" s="465"/>
      <c r="F90" s="465"/>
      <c r="G90" s="465"/>
      <c r="H90" s="465"/>
      <c r="I90" s="466"/>
      <c r="J90" s="268" t="s">
        <v>256</v>
      </c>
      <c r="K90" s="276" t="s">
        <v>66</v>
      </c>
      <c r="L90" s="462"/>
      <c r="M90" s="463"/>
    </row>
    <row r="91" spans="2:13" ht="30" customHeight="1" x14ac:dyDescent="0.2">
      <c r="B91" s="434"/>
      <c r="C91" s="435"/>
      <c r="D91" s="464" t="s">
        <v>305</v>
      </c>
      <c r="E91" s="465"/>
      <c r="F91" s="465"/>
      <c r="G91" s="465"/>
      <c r="H91" s="465"/>
      <c r="I91" s="466"/>
      <c r="J91" s="268" t="s">
        <v>256</v>
      </c>
      <c r="K91" s="276" t="s">
        <v>266</v>
      </c>
      <c r="L91" s="470"/>
      <c r="M91" s="471"/>
    </row>
    <row r="92" spans="2:13" ht="30" customHeight="1" x14ac:dyDescent="0.2">
      <c r="B92" s="434"/>
      <c r="C92" s="435"/>
      <c r="D92" s="464" t="s">
        <v>306</v>
      </c>
      <c r="E92" s="465"/>
      <c r="F92" s="465"/>
      <c r="G92" s="465"/>
      <c r="H92" s="465"/>
      <c r="I92" s="466"/>
      <c r="J92" s="268" t="s">
        <v>256</v>
      </c>
      <c r="K92" s="276" t="s">
        <v>268</v>
      </c>
      <c r="L92" s="470"/>
      <c r="M92" s="471"/>
    </row>
    <row r="93" spans="2:13" ht="20.100000000000001" customHeight="1" x14ac:dyDescent="0.2">
      <c r="B93" s="434"/>
      <c r="C93" s="435"/>
      <c r="D93" s="464" t="s">
        <v>307</v>
      </c>
      <c r="E93" s="465"/>
      <c r="F93" s="465"/>
      <c r="G93" s="465"/>
      <c r="H93" s="465"/>
      <c r="I93" s="466"/>
      <c r="J93" s="268" t="s">
        <v>256</v>
      </c>
      <c r="K93" s="276"/>
      <c r="L93" s="470"/>
      <c r="M93" s="471"/>
    </row>
    <row r="94" spans="2:13" ht="46.5" customHeight="1" x14ac:dyDescent="0.2">
      <c r="B94" s="434"/>
      <c r="C94" s="435"/>
      <c r="D94" s="464" t="s">
        <v>308</v>
      </c>
      <c r="E94" s="465"/>
      <c r="F94" s="465"/>
      <c r="G94" s="465"/>
      <c r="H94" s="465"/>
      <c r="I94" s="466"/>
      <c r="J94" s="268" t="s">
        <v>256</v>
      </c>
      <c r="K94" s="276" t="s">
        <v>66</v>
      </c>
      <c r="L94" s="462" t="s">
        <v>320</v>
      </c>
      <c r="M94" s="463"/>
    </row>
    <row r="95" spans="2:13" ht="49.5" customHeight="1" x14ac:dyDescent="0.2">
      <c r="B95" s="434"/>
      <c r="C95" s="435"/>
      <c r="D95" s="464" t="s">
        <v>105</v>
      </c>
      <c r="E95" s="465"/>
      <c r="F95" s="465"/>
      <c r="G95" s="465"/>
      <c r="H95" s="465"/>
      <c r="I95" s="466"/>
      <c r="J95" s="268" t="s">
        <v>256</v>
      </c>
      <c r="K95" s="276" t="s">
        <v>66</v>
      </c>
      <c r="L95" s="462" t="s">
        <v>321</v>
      </c>
      <c r="M95" s="463"/>
    </row>
    <row r="96" spans="2:13" ht="52.5" customHeight="1" x14ac:dyDescent="0.2">
      <c r="B96" s="434"/>
      <c r="C96" s="435"/>
      <c r="D96" s="464" t="s">
        <v>282</v>
      </c>
      <c r="E96" s="465"/>
      <c r="F96" s="465"/>
      <c r="G96" s="465"/>
      <c r="H96" s="465"/>
      <c r="I96" s="466"/>
      <c r="J96" s="268" t="s">
        <v>256</v>
      </c>
      <c r="K96" s="276" t="s">
        <v>66</v>
      </c>
      <c r="L96" s="462" t="s">
        <v>320</v>
      </c>
      <c r="M96" s="463"/>
    </row>
    <row r="97" spans="2:13" ht="32.25" customHeight="1" x14ac:dyDescent="0.2">
      <c r="B97" s="434"/>
      <c r="C97" s="435"/>
      <c r="D97" s="464" t="s">
        <v>309</v>
      </c>
      <c r="E97" s="465"/>
      <c r="F97" s="465"/>
      <c r="G97" s="465"/>
      <c r="H97" s="465"/>
      <c r="I97" s="466"/>
      <c r="J97" s="268" t="s">
        <v>256</v>
      </c>
      <c r="K97" s="276" t="s">
        <v>66</v>
      </c>
      <c r="L97" s="462" t="s">
        <v>322</v>
      </c>
      <c r="M97" s="463"/>
    </row>
    <row r="98" spans="2:13" ht="37.5" customHeight="1" x14ac:dyDescent="0.2">
      <c r="B98" s="436"/>
      <c r="C98" s="437"/>
      <c r="D98" s="472" t="s">
        <v>310</v>
      </c>
      <c r="E98" s="473"/>
      <c r="F98" s="473"/>
      <c r="G98" s="473"/>
      <c r="H98" s="473"/>
      <c r="I98" s="474"/>
      <c r="J98" s="270" t="s">
        <v>256</v>
      </c>
      <c r="K98" s="282" t="s">
        <v>66</v>
      </c>
      <c r="L98" s="477"/>
      <c r="M98" s="478"/>
    </row>
    <row r="99" spans="2:13" ht="61.5" customHeight="1" x14ac:dyDescent="0.2">
      <c r="B99" s="432" t="s">
        <v>323</v>
      </c>
      <c r="C99" s="433"/>
      <c r="D99" s="457" t="s">
        <v>324</v>
      </c>
      <c r="E99" s="458"/>
      <c r="F99" s="458"/>
      <c r="G99" s="458"/>
      <c r="H99" s="458"/>
      <c r="I99" s="459"/>
      <c r="J99" s="272" t="s">
        <v>256</v>
      </c>
      <c r="K99" s="280" t="s">
        <v>314</v>
      </c>
      <c r="L99" s="460" t="s">
        <v>325</v>
      </c>
      <c r="M99" s="461"/>
    </row>
    <row r="100" spans="2:13" ht="30" customHeight="1" x14ac:dyDescent="0.2">
      <c r="B100" s="434"/>
      <c r="C100" s="435"/>
      <c r="D100" s="464" t="s">
        <v>300</v>
      </c>
      <c r="E100" s="465"/>
      <c r="F100" s="465"/>
      <c r="G100" s="465"/>
      <c r="H100" s="465"/>
      <c r="I100" s="466"/>
      <c r="J100" s="268" t="s">
        <v>256</v>
      </c>
      <c r="K100" s="276" t="s">
        <v>66</v>
      </c>
      <c r="L100" s="462"/>
      <c r="M100" s="463"/>
    </row>
    <row r="101" spans="2:13" ht="30" customHeight="1" x14ac:dyDescent="0.2">
      <c r="B101" s="434"/>
      <c r="C101" s="435"/>
      <c r="D101" s="464" t="s">
        <v>301</v>
      </c>
      <c r="E101" s="465"/>
      <c r="F101" s="465"/>
      <c r="G101" s="465"/>
      <c r="H101" s="465"/>
      <c r="I101" s="466"/>
      <c r="J101" s="268" t="s">
        <v>256</v>
      </c>
      <c r="K101" s="276" t="s">
        <v>66</v>
      </c>
      <c r="L101" s="462"/>
      <c r="M101" s="463"/>
    </row>
    <row r="102" spans="2:13" ht="81" customHeight="1" x14ac:dyDescent="0.2">
      <c r="B102" s="434"/>
      <c r="C102" s="435"/>
      <c r="D102" s="464" t="s">
        <v>302</v>
      </c>
      <c r="E102" s="465"/>
      <c r="F102" s="465"/>
      <c r="G102" s="465"/>
      <c r="H102" s="465"/>
      <c r="I102" s="466"/>
      <c r="J102" s="268" t="s">
        <v>256</v>
      </c>
      <c r="K102" s="276" t="s">
        <v>66</v>
      </c>
      <c r="L102" s="462" t="s">
        <v>326</v>
      </c>
      <c r="M102" s="463"/>
    </row>
    <row r="103" spans="2:13" ht="30" customHeight="1" x14ac:dyDescent="0.2">
      <c r="B103" s="434"/>
      <c r="C103" s="435"/>
      <c r="D103" s="464" t="s">
        <v>303</v>
      </c>
      <c r="E103" s="465"/>
      <c r="F103" s="465"/>
      <c r="G103" s="465"/>
      <c r="H103" s="465"/>
      <c r="I103" s="466"/>
      <c r="J103" s="268" t="s">
        <v>256</v>
      </c>
      <c r="K103" s="276" t="s">
        <v>66</v>
      </c>
      <c r="L103" s="462"/>
      <c r="M103" s="463"/>
    </row>
    <row r="104" spans="2:13" ht="30" customHeight="1" x14ac:dyDescent="0.2">
      <c r="B104" s="434"/>
      <c r="C104" s="435"/>
      <c r="D104" s="464" t="s">
        <v>304</v>
      </c>
      <c r="E104" s="465"/>
      <c r="F104" s="465"/>
      <c r="G104" s="465"/>
      <c r="H104" s="465"/>
      <c r="I104" s="466"/>
      <c r="J104" s="268" t="s">
        <v>256</v>
      </c>
      <c r="K104" s="276" t="s">
        <v>66</v>
      </c>
      <c r="L104" s="462"/>
      <c r="M104" s="463"/>
    </row>
    <row r="105" spans="2:13" ht="30" customHeight="1" x14ac:dyDescent="0.2">
      <c r="B105" s="434"/>
      <c r="C105" s="435"/>
      <c r="D105" s="464" t="s">
        <v>305</v>
      </c>
      <c r="E105" s="465"/>
      <c r="F105" s="465"/>
      <c r="G105" s="465"/>
      <c r="H105" s="465"/>
      <c r="I105" s="466"/>
      <c r="J105" s="268" t="s">
        <v>256</v>
      </c>
      <c r="K105" s="276" t="s">
        <v>266</v>
      </c>
      <c r="L105" s="470"/>
      <c r="M105" s="471"/>
    </row>
    <row r="106" spans="2:13" ht="30" customHeight="1" x14ac:dyDescent="0.2">
      <c r="B106" s="434"/>
      <c r="C106" s="435"/>
      <c r="D106" s="464" t="s">
        <v>306</v>
      </c>
      <c r="E106" s="465"/>
      <c r="F106" s="465"/>
      <c r="G106" s="465"/>
      <c r="H106" s="465"/>
      <c r="I106" s="466"/>
      <c r="J106" s="268" t="s">
        <v>256</v>
      </c>
      <c r="K106" s="276" t="s">
        <v>268</v>
      </c>
      <c r="L106" s="470"/>
      <c r="M106" s="471"/>
    </row>
    <row r="107" spans="2:13" ht="20.100000000000001" customHeight="1" x14ac:dyDescent="0.2">
      <c r="B107" s="434"/>
      <c r="C107" s="435"/>
      <c r="D107" s="464" t="s">
        <v>315</v>
      </c>
      <c r="E107" s="465"/>
      <c r="F107" s="465"/>
      <c r="G107" s="465"/>
      <c r="H107" s="465"/>
      <c r="I107" s="466"/>
      <c r="J107" s="268" t="s">
        <v>256</v>
      </c>
      <c r="K107" s="276"/>
      <c r="L107" s="470"/>
      <c r="M107" s="471"/>
    </row>
    <row r="108" spans="2:13" ht="33.75" customHeight="1" x14ac:dyDescent="0.2">
      <c r="B108" s="434"/>
      <c r="C108" s="435"/>
      <c r="D108" s="464" t="s">
        <v>316</v>
      </c>
      <c r="E108" s="465"/>
      <c r="F108" s="465"/>
      <c r="G108" s="465"/>
      <c r="H108" s="465"/>
      <c r="I108" s="466"/>
      <c r="J108" s="268" t="s">
        <v>256</v>
      </c>
      <c r="K108" s="276" t="s">
        <v>66</v>
      </c>
      <c r="L108" s="462" t="s">
        <v>320</v>
      </c>
      <c r="M108" s="463"/>
    </row>
    <row r="109" spans="2:13" ht="49.5" customHeight="1" x14ac:dyDescent="0.2">
      <c r="B109" s="434"/>
      <c r="C109" s="435"/>
      <c r="D109" s="464" t="s">
        <v>105</v>
      </c>
      <c r="E109" s="465"/>
      <c r="F109" s="465"/>
      <c r="G109" s="465"/>
      <c r="H109" s="465"/>
      <c r="I109" s="466"/>
      <c r="J109" s="268" t="s">
        <v>256</v>
      </c>
      <c r="K109" s="276" t="s">
        <v>66</v>
      </c>
      <c r="L109" s="462" t="s">
        <v>321</v>
      </c>
      <c r="M109" s="463"/>
    </row>
    <row r="110" spans="2:13" ht="32.25" customHeight="1" x14ac:dyDescent="0.2">
      <c r="B110" s="434"/>
      <c r="C110" s="435"/>
      <c r="D110" s="464" t="s">
        <v>309</v>
      </c>
      <c r="E110" s="465"/>
      <c r="F110" s="465"/>
      <c r="G110" s="465"/>
      <c r="H110" s="465"/>
      <c r="I110" s="466"/>
      <c r="J110" s="268" t="s">
        <v>256</v>
      </c>
      <c r="K110" s="276" t="s">
        <v>66</v>
      </c>
      <c r="L110" s="462" t="s">
        <v>322</v>
      </c>
      <c r="M110" s="463"/>
    </row>
    <row r="111" spans="2:13" ht="29.25" customHeight="1" x14ac:dyDescent="0.2">
      <c r="B111" s="436"/>
      <c r="C111" s="437"/>
      <c r="D111" s="472" t="s">
        <v>310</v>
      </c>
      <c r="E111" s="473"/>
      <c r="F111" s="473"/>
      <c r="G111" s="473"/>
      <c r="H111" s="473"/>
      <c r="I111" s="474"/>
      <c r="J111" s="270" t="s">
        <v>256</v>
      </c>
      <c r="K111" s="282" t="s">
        <v>66</v>
      </c>
      <c r="L111" s="477"/>
      <c r="M111" s="478"/>
    </row>
    <row r="112" spans="2:13" ht="64.5" customHeight="1" x14ac:dyDescent="0.2">
      <c r="B112" s="432" t="s">
        <v>327</v>
      </c>
      <c r="C112" s="433"/>
      <c r="D112" s="457" t="s">
        <v>328</v>
      </c>
      <c r="E112" s="458"/>
      <c r="F112" s="458"/>
      <c r="G112" s="458"/>
      <c r="H112" s="458"/>
      <c r="I112" s="459"/>
      <c r="J112" s="272" t="s">
        <v>256</v>
      </c>
      <c r="K112" s="280" t="s">
        <v>314</v>
      </c>
      <c r="L112" s="460" t="s">
        <v>325</v>
      </c>
      <c r="M112" s="461"/>
    </row>
    <row r="113" spans="2:13" ht="30" customHeight="1" x14ac:dyDescent="0.2">
      <c r="B113" s="434"/>
      <c r="C113" s="435"/>
      <c r="D113" s="464" t="s">
        <v>300</v>
      </c>
      <c r="E113" s="465"/>
      <c r="F113" s="465"/>
      <c r="G113" s="465"/>
      <c r="H113" s="465"/>
      <c r="I113" s="466"/>
      <c r="J113" s="268" t="s">
        <v>256</v>
      </c>
      <c r="K113" s="276" t="s">
        <v>66</v>
      </c>
      <c r="L113" s="462"/>
      <c r="M113" s="463"/>
    </row>
    <row r="114" spans="2:13" ht="30" customHeight="1" x14ac:dyDescent="0.2">
      <c r="B114" s="434"/>
      <c r="C114" s="435"/>
      <c r="D114" s="464" t="s">
        <v>301</v>
      </c>
      <c r="E114" s="465"/>
      <c r="F114" s="465"/>
      <c r="G114" s="465"/>
      <c r="H114" s="465"/>
      <c r="I114" s="466"/>
      <c r="J114" s="268" t="s">
        <v>256</v>
      </c>
      <c r="K114" s="276" t="s">
        <v>66</v>
      </c>
      <c r="L114" s="462"/>
      <c r="M114" s="463"/>
    </row>
    <row r="115" spans="2:13" ht="78.75" customHeight="1" x14ac:dyDescent="0.2">
      <c r="B115" s="434"/>
      <c r="C115" s="435"/>
      <c r="D115" s="464" t="s">
        <v>302</v>
      </c>
      <c r="E115" s="465"/>
      <c r="F115" s="465"/>
      <c r="G115" s="465"/>
      <c r="H115" s="465"/>
      <c r="I115" s="466"/>
      <c r="J115" s="268" t="s">
        <v>256</v>
      </c>
      <c r="K115" s="276" t="s">
        <v>66</v>
      </c>
      <c r="L115" s="462" t="s">
        <v>326</v>
      </c>
      <c r="M115" s="463"/>
    </row>
    <row r="116" spans="2:13" ht="30" customHeight="1" x14ac:dyDescent="0.2">
      <c r="B116" s="434"/>
      <c r="C116" s="435"/>
      <c r="D116" s="464" t="s">
        <v>303</v>
      </c>
      <c r="E116" s="465"/>
      <c r="F116" s="465"/>
      <c r="G116" s="465"/>
      <c r="H116" s="465"/>
      <c r="I116" s="466"/>
      <c r="J116" s="268" t="s">
        <v>256</v>
      </c>
      <c r="K116" s="276" t="s">
        <v>66</v>
      </c>
      <c r="L116" s="462"/>
      <c r="M116" s="463"/>
    </row>
    <row r="117" spans="2:13" ht="30" customHeight="1" x14ac:dyDescent="0.2">
      <c r="B117" s="434"/>
      <c r="C117" s="435"/>
      <c r="D117" s="464" t="s">
        <v>304</v>
      </c>
      <c r="E117" s="465"/>
      <c r="F117" s="465"/>
      <c r="G117" s="465"/>
      <c r="H117" s="465"/>
      <c r="I117" s="466"/>
      <c r="J117" s="268" t="s">
        <v>256</v>
      </c>
      <c r="K117" s="276" t="s">
        <v>66</v>
      </c>
      <c r="L117" s="462"/>
      <c r="M117" s="463"/>
    </row>
    <row r="118" spans="2:13" ht="30" customHeight="1" x14ac:dyDescent="0.2">
      <c r="B118" s="434"/>
      <c r="C118" s="435"/>
      <c r="D118" s="464" t="s">
        <v>305</v>
      </c>
      <c r="E118" s="465"/>
      <c r="F118" s="465"/>
      <c r="G118" s="465"/>
      <c r="H118" s="465"/>
      <c r="I118" s="466"/>
      <c r="J118" s="268" t="s">
        <v>256</v>
      </c>
      <c r="K118" s="276" t="s">
        <v>266</v>
      </c>
      <c r="L118" s="470"/>
      <c r="M118" s="471"/>
    </row>
    <row r="119" spans="2:13" ht="30" customHeight="1" x14ac:dyDescent="0.2">
      <c r="B119" s="434"/>
      <c r="C119" s="435"/>
      <c r="D119" s="464" t="s">
        <v>306</v>
      </c>
      <c r="E119" s="465"/>
      <c r="F119" s="465"/>
      <c r="G119" s="465"/>
      <c r="H119" s="465"/>
      <c r="I119" s="466"/>
      <c r="J119" s="268" t="s">
        <v>256</v>
      </c>
      <c r="K119" s="276" t="s">
        <v>268</v>
      </c>
      <c r="L119" s="470"/>
      <c r="M119" s="471"/>
    </row>
    <row r="120" spans="2:13" ht="20.100000000000001" customHeight="1" x14ac:dyDescent="0.2">
      <c r="B120" s="434"/>
      <c r="C120" s="435"/>
      <c r="D120" s="464" t="s">
        <v>315</v>
      </c>
      <c r="E120" s="465"/>
      <c r="F120" s="465"/>
      <c r="G120" s="465"/>
      <c r="H120" s="465"/>
      <c r="I120" s="466"/>
      <c r="J120" s="268" t="s">
        <v>256</v>
      </c>
      <c r="K120" s="276"/>
      <c r="L120" s="470"/>
      <c r="M120" s="471"/>
    </row>
    <row r="121" spans="2:13" ht="31.5" customHeight="1" x14ac:dyDescent="0.2">
      <c r="B121" s="434"/>
      <c r="C121" s="435"/>
      <c r="D121" s="464" t="s">
        <v>316</v>
      </c>
      <c r="E121" s="465"/>
      <c r="F121" s="465"/>
      <c r="G121" s="465"/>
      <c r="H121" s="465"/>
      <c r="I121" s="466"/>
      <c r="J121" s="268" t="s">
        <v>256</v>
      </c>
      <c r="K121" s="276" t="s">
        <v>66</v>
      </c>
      <c r="L121" s="462" t="s">
        <v>320</v>
      </c>
      <c r="M121" s="463"/>
    </row>
    <row r="122" spans="2:13" ht="49.5" customHeight="1" x14ac:dyDescent="0.2">
      <c r="B122" s="434"/>
      <c r="C122" s="435"/>
      <c r="D122" s="464" t="s">
        <v>105</v>
      </c>
      <c r="E122" s="465"/>
      <c r="F122" s="465"/>
      <c r="G122" s="465"/>
      <c r="H122" s="465"/>
      <c r="I122" s="466"/>
      <c r="J122" s="268" t="s">
        <v>256</v>
      </c>
      <c r="K122" s="276" t="s">
        <v>66</v>
      </c>
      <c r="L122" s="462" t="s">
        <v>321</v>
      </c>
      <c r="M122" s="463"/>
    </row>
    <row r="123" spans="2:13" ht="33.75" customHeight="1" x14ac:dyDescent="0.2">
      <c r="B123" s="434"/>
      <c r="C123" s="435"/>
      <c r="D123" s="464" t="s">
        <v>309</v>
      </c>
      <c r="E123" s="465"/>
      <c r="F123" s="465"/>
      <c r="G123" s="465"/>
      <c r="H123" s="465"/>
      <c r="I123" s="466"/>
      <c r="J123" s="268" t="s">
        <v>256</v>
      </c>
      <c r="K123" s="276" t="s">
        <v>66</v>
      </c>
      <c r="L123" s="462" t="s">
        <v>322</v>
      </c>
      <c r="M123" s="463"/>
    </row>
    <row r="124" spans="2:13" ht="28.5" customHeight="1" x14ac:dyDescent="0.2">
      <c r="B124" s="434"/>
      <c r="C124" s="435"/>
      <c r="D124" s="464" t="s">
        <v>310</v>
      </c>
      <c r="E124" s="465"/>
      <c r="F124" s="465"/>
      <c r="G124" s="465"/>
      <c r="H124" s="465"/>
      <c r="I124" s="466"/>
      <c r="J124" s="268" t="s">
        <v>256</v>
      </c>
      <c r="K124" s="276" t="s">
        <v>66</v>
      </c>
      <c r="L124" s="470"/>
      <c r="M124" s="471"/>
    </row>
    <row r="125" spans="2:13" ht="30" customHeight="1" x14ac:dyDescent="0.2">
      <c r="B125" s="436"/>
      <c r="C125" s="437"/>
      <c r="D125" s="472" t="s">
        <v>311</v>
      </c>
      <c r="E125" s="473"/>
      <c r="F125" s="473"/>
      <c r="G125" s="473"/>
      <c r="H125" s="473"/>
      <c r="I125" s="474"/>
      <c r="J125" s="270" t="s">
        <v>256</v>
      </c>
      <c r="K125" s="282" t="s">
        <v>66</v>
      </c>
      <c r="L125" s="477"/>
      <c r="M125" s="478"/>
    </row>
    <row r="126" spans="2:13" ht="63" customHeight="1" x14ac:dyDescent="0.2">
      <c r="B126" s="432" t="s">
        <v>329</v>
      </c>
      <c r="C126" s="433"/>
      <c r="D126" s="457" t="s">
        <v>330</v>
      </c>
      <c r="E126" s="458"/>
      <c r="F126" s="458"/>
      <c r="G126" s="458"/>
      <c r="H126" s="458"/>
      <c r="I126" s="459"/>
      <c r="J126" s="272" t="s">
        <v>256</v>
      </c>
      <c r="K126" s="280" t="s">
        <v>314</v>
      </c>
      <c r="L126" s="460" t="s">
        <v>325</v>
      </c>
      <c r="M126" s="461"/>
    </row>
    <row r="127" spans="2:13" ht="30" customHeight="1" x14ac:dyDescent="0.2">
      <c r="B127" s="434"/>
      <c r="C127" s="435"/>
      <c r="D127" s="464" t="s">
        <v>300</v>
      </c>
      <c r="E127" s="465"/>
      <c r="F127" s="465"/>
      <c r="G127" s="465"/>
      <c r="H127" s="465"/>
      <c r="I127" s="466"/>
      <c r="J127" s="268" t="s">
        <v>256</v>
      </c>
      <c r="K127" s="276" t="s">
        <v>66</v>
      </c>
      <c r="L127" s="462"/>
      <c r="M127" s="463"/>
    </row>
    <row r="128" spans="2:13" ht="30" customHeight="1" x14ac:dyDescent="0.2">
      <c r="B128" s="434"/>
      <c r="C128" s="435"/>
      <c r="D128" s="464" t="s">
        <v>301</v>
      </c>
      <c r="E128" s="465"/>
      <c r="F128" s="465"/>
      <c r="G128" s="465"/>
      <c r="H128" s="465"/>
      <c r="I128" s="466"/>
      <c r="J128" s="268" t="s">
        <v>256</v>
      </c>
      <c r="K128" s="276" t="s">
        <v>66</v>
      </c>
      <c r="L128" s="462"/>
      <c r="M128" s="463"/>
    </row>
    <row r="129" spans="2:13" ht="86.25" customHeight="1" x14ac:dyDescent="0.2">
      <c r="B129" s="434"/>
      <c r="C129" s="435"/>
      <c r="D129" s="464" t="s">
        <v>302</v>
      </c>
      <c r="E129" s="465"/>
      <c r="F129" s="465"/>
      <c r="G129" s="465"/>
      <c r="H129" s="465"/>
      <c r="I129" s="466"/>
      <c r="J129" s="268" t="s">
        <v>256</v>
      </c>
      <c r="K129" s="276" t="s">
        <v>66</v>
      </c>
      <c r="L129" s="462" t="s">
        <v>326</v>
      </c>
      <c r="M129" s="463"/>
    </row>
    <row r="130" spans="2:13" ht="30" customHeight="1" x14ac:dyDescent="0.2">
      <c r="B130" s="434"/>
      <c r="C130" s="435"/>
      <c r="D130" s="464" t="s">
        <v>303</v>
      </c>
      <c r="E130" s="465"/>
      <c r="F130" s="465"/>
      <c r="G130" s="465"/>
      <c r="H130" s="465"/>
      <c r="I130" s="466"/>
      <c r="J130" s="268" t="s">
        <v>256</v>
      </c>
      <c r="K130" s="276" t="s">
        <v>66</v>
      </c>
      <c r="L130" s="462"/>
      <c r="M130" s="463"/>
    </row>
    <row r="131" spans="2:13" ht="30" customHeight="1" x14ac:dyDescent="0.2">
      <c r="B131" s="434"/>
      <c r="C131" s="435"/>
      <c r="D131" s="464" t="s">
        <v>304</v>
      </c>
      <c r="E131" s="465"/>
      <c r="F131" s="465"/>
      <c r="G131" s="465"/>
      <c r="H131" s="465"/>
      <c r="I131" s="466"/>
      <c r="J131" s="268" t="s">
        <v>256</v>
      </c>
      <c r="K131" s="276" t="s">
        <v>66</v>
      </c>
      <c r="L131" s="462"/>
      <c r="M131" s="463"/>
    </row>
    <row r="132" spans="2:13" ht="30" customHeight="1" x14ac:dyDescent="0.2">
      <c r="B132" s="434"/>
      <c r="C132" s="435"/>
      <c r="D132" s="464" t="s">
        <v>305</v>
      </c>
      <c r="E132" s="465"/>
      <c r="F132" s="465"/>
      <c r="G132" s="465"/>
      <c r="H132" s="465"/>
      <c r="I132" s="466"/>
      <c r="J132" s="268" t="s">
        <v>256</v>
      </c>
      <c r="K132" s="276" t="s">
        <v>266</v>
      </c>
      <c r="L132" s="470"/>
      <c r="M132" s="471"/>
    </row>
    <row r="133" spans="2:13" ht="30" customHeight="1" x14ac:dyDescent="0.2">
      <c r="B133" s="434"/>
      <c r="C133" s="435"/>
      <c r="D133" s="464" t="s">
        <v>306</v>
      </c>
      <c r="E133" s="465"/>
      <c r="F133" s="465"/>
      <c r="G133" s="465"/>
      <c r="H133" s="465"/>
      <c r="I133" s="466"/>
      <c r="J133" s="268" t="s">
        <v>256</v>
      </c>
      <c r="K133" s="276" t="s">
        <v>268</v>
      </c>
      <c r="L133" s="470"/>
      <c r="M133" s="471"/>
    </row>
    <row r="134" spans="2:13" ht="20.100000000000001" customHeight="1" x14ac:dyDescent="0.2">
      <c r="B134" s="434"/>
      <c r="C134" s="435"/>
      <c r="D134" s="464" t="s">
        <v>315</v>
      </c>
      <c r="E134" s="465"/>
      <c r="F134" s="465"/>
      <c r="G134" s="465"/>
      <c r="H134" s="465"/>
      <c r="I134" s="466"/>
      <c r="J134" s="268" t="s">
        <v>256</v>
      </c>
      <c r="K134" s="276"/>
      <c r="L134" s="470"/>
      <c r="M134" s="471"/>
    </row>
    <row r="135" spans="2:13" ht="36" customHeight="1" x14ac:dyDescent="0.2">
      <c r="B135" s="434"/>
      <c r="C135" s="435"/>
      <c r="D135" s="464" t="s">
        <v>316</v>
      </c>
      <c r="E135" s="465"/>
      <c r="F135" s="465"/>
      <c r="G135" s="465"/>
      <c r="H135" s="465"/>
      <c r="I135" s="466"/>
      <c r="J135" s="268" t="s">
        <v>256</v>
      </c>
      <c r="K135" s="276" t="s">
        <v>66</v>
      </c>
      <c r="L135" s="462" t="s">
        <v>320</v>
      </c>
      <c r="M135" s="463"/>
    </row>
    <row r="136" spans="2:13" ht="45.75" customHeight="1" x14ac:dyDescent="0.2">
      <c r="B136" s="434"/>
      <c r="C136" s="435"/>
      <c r="D136" s="464" t="s">
        <v>105</v>
      </c>
      <c r="E136" s="465"/>
      <c r="F136" s="465"/>
      <c r="G136" s="465"/>
      <c r="H136" s="465"/>
      <c r="I136" s="466"/>
      <c r="J136" s="268" t="s">
        <v>256</v>
      </c>
      <c r="K136" s="276" t="s">
        <v>66</v>
      </c>
      <c r="L136" s="462" t="s">
        <v>321</v>
      </c>
      <c r="M136" s="463"/>
    </row>
    <row r="137" spans="2:13" ht="42" customHeight="1" x14ac:dyDescent="0.2">
      <c r="B137" s="434"/>
      <c r="C137" s="435"/>
      <c r="D137" s="464" t="s">
        <v>309</v>
      </c>
      <c r="E137" s="465"/>
      <c r="F137" s="465"/>
      <c r="G137" s="465"/>
      <c r="H137" s="465"/>
      <c r="I137" s="466"/>
      <c r="J137" s="268" t="s">
        <v>256</v>
      </c>
      <c r="K137" s="276" t="s">
        <v>66</v>
      </c>
      <c r="L137" s="462" t="s">
        <v>322</v>
      </c>
      <c r="M137" s="463"/>
    </row>
    <row r="138" spans="2:13" ht="41.25" customHeight="1" x14ac:dyDescent="0.2">
      <c r="B138" s="436"/>
      <c r="C138" s="437"/>
      <c r="D138" s="472" t="s">
        <v>310</v>
      </c>
      <c r="E138" s="473"/>
      <c r="F138" s="473"/>
      <c r="G138" s="473"/>
      <c r="H138" s="473"/>
      <c r="I138" s="474"/>
      <c r="J138" s="270" t="s">
        <v>256</v>
      </c>
      <c r="K138" s="282" t="s">
        <v>66</v>
      </c>
      <c r="L138" s="477"/>
      <c r="M138" s="478"/>
    </row>
    <row r="139" spans="2:13" ht="74.25" customHeight="1" x14ac:dyDescent="0.2">
      <c r="B139" s="432" t="s">
        <v>331</v>
      </c>
      <c r="C139" s="433"/>
      <c r="D139" s="457" t="s">
        <v>332</v>
      </c>
      <c r="E139" s="458"/>
      <c r="F139" s="458"/>
      <c r="G139" s="458"/>
      <c r="H139" s="458"/>
      <c r="I139" s="459"/>
      <c r="J139" s="272" t="s">
        <v>256</v>
      </c>
      <c r="K139" s="280" t="s">
        <v>314</v>
      </c>
      <c r="L139" s="460" t="s">
        <v>325</v>
      </c>
      <c r="M139" s="461"/>
    </row>
    <row r="140" spans="2:13" ht="30" customHeight="1" x14ac:dyDescent="0.2">
      <c r="B140" s="434"/>
      <c r="C140" s="435"/>
      <c r="D140" s="464" t="s">
        <v>300</v>
      </c>
      <c r="E140" s="465"/>
      <c r="F140" s="465"/>
      <c r="G140" s="465"/>
      <c r="H140" s="465"/>
      <c r="I140" s="466"/>
      <c r="J140" s="268" t="s">
        <v>256</v>
      </c>
      <c r="K140" s="276" t="s">
        <v>66</v>
      </c>
      <c r="L140" s="462"/>
      <c r="M140" s="463"/>
    </row>
    <row r="141" spans="2:13" ht="30" customHeight="1" x14ac:dyDescent="0.2">
      <c r="B141" s="434"/>
      <c r="C141" s="435"/>
      <c r="D141" s="464" t="s">
        <v>301</v>
      </c>
      <c r="E141" s="465"/>
      <c r="F141" s="465"/>
      <c r="G141" s="465"/>
      <c r="H141" s="465"/>
      <c r="I141" s="466"/>
      <c r="J141" s="268" t="s">
        <v>256</v>
      </c>
      <c r="K141" s="276" t="s">
        <v>66</v>
      </c>
      <c r="L141" s="462"/>
      <c r="M141" s="463"/>
    </row>
    <row r="142" spans="2:13" ht="76.5" customHeight="1" x14ac:dyDescent="0.2">
      <c r="B142" s="434"/>
      <c r="C142" s="435"/>
      <c r="D142" s="464" t="s">
        <v>302</v>
      </c>
      <c r="E142" s="465"/>
      <c r="F142" s="465"/>
      <c r="G142" s="465"/>
      <c r="H142" s="465"/>
      <c r="I142" s="466"/>
      <c r="J142" s="268" t="s">
        <v>256</v>
      </c>
      <c r="K142" s="276" t="s">
        <v>66</v>
      </c>
      <c r="L142" s="462" t="s">
        <v>326</v>
      </c>
      <c r="M142" s="463"/>
    </row>
    <row r="143" spans="2:13" ht="30" customHeight="1" x14ac:dyDescent="0.2">
      <c r="B143" s="434"/>
      <c r="C143" s="435"/>
      <c r="D143" s="464" t="s">
        <v>303</v>
      </c>
      <c r="E143" s="465"/>
      <c r="F143" s="465"/>
      <c r="G143" s="465"/>
      <c r="H143" s="465"/>
      <c r="I143" s="466"/>
      <c r="J143" s="268" t="s">
        <v>256</v>
      </c>
      <c r="K143" s="276" t="s">
        <v>66</v>
      </c>
      <c r="L143" s="462"/>
      <c r="M143" s="463"/>
    </row>
    <row r="144" spans="2:13" ht="30" customHeight="1" x14ac:dyDescent="0.2">
      <c r="B144" s="434"/>
      <c r="C144" s="435"/>
      <c r="D144" s="464" t="s">
        <v>304</v>
      </c>
      <c r="E144" s="465"/>
      <c r="F144" s="465"/>
      <c r="G144" s="465"/>
      <c r="H144" s="465"/>
      <c r="I144" s="466"/>
      <c r="J144" s="268" t="s">
        <v>256</v>
      </c>
      <c r="K144" s="276" t="s">
        <v>66</v>
      </c>
      <c r="L144" s="462"/>
      <c r="M144" s="463"/>
    </row>
    <row r="145" spans="2:13" ht="30" customHeight="1" x14ac:dyDescent="0.2">
      <c r="B145" s="434"/>
      <c r="C145" s="435"/>
      <c r="D145" s="464" t="s">
        <v>305</v>
      </c>
      <c r="E145" s="465"/>
      <c r="F145" s="465"/>
      <c r="G145" s="465"/>
      <c r="H145" s="465"/>
      <c r="I145" s="466"/>
      <c r="J145" s="268" t="s">
        <v>256</v>
      </c>
      <c r="K145" s="276" t="s">
        <v>266</v>
      </c>
      <c r="L145" s="470"/>
      <c r="M145" s="471"/>
    </row>
    <row r="146" spans="2:13" ht="30" customHeight="1" x14ac:dyDescent="0.2">
      <c r="B146" s="434"/>
      <c r="C146" s="435"/>
      <c r="D146" s="464" t="s">
        <v>306</v>
      </c>
      <c r="E146" s="465"/>
      <c r="F146" s="465"/>
      <c r="G146" s="465"/>
      <c r="H146" s="465"/>
      <c r="I146" s="466"/>
      <c r="J146" s="268" t="s">
        <v>256</v>
      </c>
      <c r="K146" s="276" t="s">
        <v>268</v>
      </c>
      <c r="L146" s="470"/>
      <c r="M146" s="471"/>
    </row>
    <row r="147" spans="2:13" ht="30" customHeight="1" x14ac:dyDescent="0.2">
      <c r="B147" s="434"/>
      <c r="C147" s="435"/>
      <c r="D147" s="464" t="s">
        <v>333</v>
      </c>
      <c r="E147" s="465"/>
      <c r="F147" s="465"/>
      <c r="G147" s="465"/>
      <c r="H147" s="465"/>
      <c r="I147" s="466"/>
      <c r="J147" s="268" t="s">
        <v>256</v>
      </c>
      <c r="K147" s="276" t="s">
        <v>66</v>
      </c>
      <c r="L147" s="462" t="s">
        <v>322</v>
      </c>
      <c r="M147" s="463"/>
    </row>
    <row r="148" spans="2:13" ht="30" customHeight="1" x14ac:dyDescent="0.2">
      <c r="B148" s="434"/>
      <c r="C148" s="435"/>
      <c r="D148" s="464" t="s">
        <v>334</v>
      </c>
      <c r="E148" s="465"/>
      <c r="F148" s="465"/>
      <c r="G148" s="465"/>
      <c r="H148" s="465"/>
      <c r="I148" s="466"/>
      <c r="J148" s="268" t="s">
        <v>256</v>
      </c>
      <c r="K148" s="276" t="s">
        <v>66</v>
      </c>
      <c r="L148" s="470"/>
      <c r="M148" s="471"/>
    </row>
    <row r="149" spans="2:13" ht="30" customHeight="1" x14ac:dyDescent="0.2">
      <c r="B149" s="434"/>
      <c r="C149" s="435"/>
      <c r="D149" s="464" t="s">
        <v>335</v>
      </c>
      <c r="E149" s="465"/>
      <c r="F149" s="465"/>
      <c r="G149" s="465"/>
      <c r="H149" s="465"/>
      <c r="I149" s="466"/>
      <c r="J149" s="268" t="s">
        <v>256</v>
      </c>
      <c r="K149" s="276" t="s">
        <v>66</v>
      </c>
      <c r="L149" s="470"/>
      <c r="M149" s="471"/>
    </row>
    <row r="150" spans="2:13" ht="20.100000000000001" customHeight="1" x14ac:dyDescent="0.2">
      <c r="B150" s="434"/>
      <c r="C150" s="435"/>
      <c r="D150" s="464" t="s">
        <v>336</v>
      </c>
      <c r="E150" s="465"/>
      <c r="F150" s="465"/>
      <c r="G150" s="465"/>
      <c r="H150" s="465"/>
      <c r="I150" s="466"/>
      <c r="J150" s="268" t="s">
        <v>256</v>
      </c>
      <c r="K150" s="276"/>
      <c r="L150" s="470"/>
      <c r="M150" s="471"/>
    </row>
    <row r="151" spans="2:13" ht="45.75" customHeight="1" x14ac:dyDescent="0.2">
      <c r="B151" s="434"/>
      <c r="C151" s="435"/>
      <c r="D151" s="464" t="s">
        <v>308</v>
      </c>
      <c r="E151" s="465"/>
      <c r="F151" s="465"/>
      <c r="G151" s="465"/>
      <c r="H151" s="465"/>
      <c r="I151" s="466"/>
      <c r="J151" s="268" t="s">
        <v>256</v>
      </c>
      <c r="K151" s="276" t="s">
        <v>66</v>
      </c>
      <c r="L151" s="462" t="s">
        <v>320</v>
      </c>
      <c r="M151" s="463"/>
    </row>
    <row r="152" spans="2:13" ht="46.5" customHeight="1" x14ac:dyDescent="0.2">
      <c r="B152" s="436"/>
      <c r="C152" s="437"/>
      <c r="D152" s="472" t="s">
        <v>105</v>
      </c>
      <c r="E152" s="473"/>
      <c r="F152" s="473"/>
      <c r="G152" s="473"/>
      <c r="H152" s="473"/>
      <c r="I152" s="474"/>
      <c r="J152" s="270" t="s">
        <v>256</v>
      </c>
      <c r="K152" s="282" t="s">
        <v>66</v>
      </c>
      <c r="L152" s="475" t="s">
        <v>321</v>
      </c>
      <c r="M152" s="476"/>
    </row>
    <row r="153" spans="2:13" ht="71.25" customHeight="1" x14ac:dyDescent="0.2">
      <c r="B153" s="432" t="s">
        <v>337</v>
      </c>
      <c r="C153" s="433"/>
      <c r="D153" s="457" t="s">
        <v>338</v>
      </c>
      <c r="E153" s="458"/>
      <c r="F153" s="458"/>
      <c r="G153" s="458"/>
      <c r="H153" s="458"/>
      <c r="I153" s="459"/>
      <c r="J153" s="272" t="s">
        <v>256</v>
      </c>
      <c r="K153" s="280" t="s">
        <v>314</v>
      </c>
      <c r="L153" s="460" t="s">
        <v>325</v>
      </c>
      <c r="M153" s="461"/>
    </row>
    <row r="154" spans="2:13" ht="30" customHeight="1" x14ac:dyDescent="0.2">
      <c r="B154" s="434"/>
      <c r="C154" s="435"/>
      <c r="D154" s="464" t="s">
        <v>300</v>
      </c>
      <c r="E154" s="465"/>
      <c r="F154" s="465"/>
      <c r="G154" s="465"/>
      <c r="H154" s="465"/>
      <c r="I154" s="466"/>
      <c r="J154" s="268" t="s">
        <v>256</v>
      </c>
      <c r="K154" s="276" t="s">
        <v>66</v>
      </c>
      <c r="L154" s="462"/>
      <c r="M154" s="463"/>
    </row>
    <row r="155" spans="2:13" ht="30" customHeight="1" x14ac:dyDescent="0.2">
      <c r="B155" s="434"/>
      <c r="C155" s="435"/>
      <c r="D155" s="464" t="s">
        <v>301</v>
      </c>
      <c r="E155" s="465"/>
      <c r="F155" s="465"/>
      <c r="G155" s="465"/>
      <c r="H155" s="465"/>
      <c r="I155" s="466"/>
      <c r="J155" s="268" t="s">
        <v>256</v>
      </c>
      <c r="K155" s="276" t="s">
        <v>66</v>
      </c>
      <c r="L155" s="462"/>
      <c r="M155" s="463"/>
    </row>
    <row r="156" spans="2:13" ht="30" customHeight="1" x14ac:dyDescent="0.2">
      <c r="B156" s="434"/>
      <c r="C156" s="435"/>
      <c r="D156" s="464" t="s">
        <v>339</v>
      </c>
      <c r="E156" s="465"/>
      <c r="F156" s="465"/>
      <c r="G156" s="465"/>
      <c r="H156" s="465"/>
      <c r="I156" s="466"/>
      <c r="J156" s="268" t="s">
        <v>256</v>
      </c>
      <c r="K156" s="276" t="s">
        <v>66</v>
      </c>
      <c r="L156" s="462" t="s">
        <v>326</v>
      </c>
      <c r="M156" s="463"/>
    </row>
    <row r="157" spans="2:13" ht="68.25" customHeight="1" x14ac:dyDescent="0.2">
      <c r="B157" s="434"/>
      <c r="C157" s="435"/>
      <c r="D157" s="464" t="s">
        <v>340</v>
      </c>
      <c r="E157" s="465"/>
      <c r="F157" s="465"/>
      <c r="G157" s="465"/>
      <c r="H157" s="465"/>
      <c r="I157" s="466"/>
      <c r="J157" s="268" t="s">
        <v>256</v>
      </c>
      <c r="K157" s="276" t="s">
        <v>66</v>
      </c>
      <c r="L157" s="462"/>
      <c r="M157" s="463"/>
    </row>
    <row r="158" spans="2:13" ht="30" customHeight="1" x14ac:dyDescent="0.2">
      <c r="B158" s="434"/>
      <c r="C158" s="435"/>
      <c r="D158" s="464" t="s">
        <v>341</v>
      </c>
      <c r="E158" s="465"/>
      <c r="F158" s="465"/>
      <c r="G158" s="465"/>
      <c r="H158" s="465"/>
      <c r="I158" s="466"/>
      <c r="J158" s="268" t="s">
        <v>256</v>
      </c>
      <c r="K158" s="276" t="s">
        <v>266</v>
      </c>
      <c r="L158" s="470"/>
      <c r="M158" s="471"/>
    </row>
    <row r="159" spans="2:13" ht="30" customHeight="1" x14ac:dyDescent="0.2">
      <c r="B159" s="434"/>
      <c r="C159" s="435"/>
      <c r="D159" s="464" t="s">
        <v>342</v>
      </c>
      <c r="E159" s="465"/>
      <c r="F159" s="465"/>
      <c r="G159" s="465"/>
      <c r="H159" s="465"/>
      <c r="I159" s="466"/>
      <c r="J159" s="268" t="s">
        <v>256</v>
      </c>
      <c r="K159" s="276" t="s">
        <v>268</v>
      </c>
      <c r="L159" s="470"/>
      <c r="M159" s="471"/>
    </row>
    <row r="160" spans="2:13" ht="32.25" customHeight="1" x14ac:dyDescent="0.2">
      <c r="B160" s="434"/>
      <c r="C160" s="435"/>
      <c r="D160" s="464" t="s">
        <v>343</v>
      </c>
      <c r="E160" s="465"/>
      <c r="F160" s="465"/>
      <c r="G160" s="465"/>
      <c r="H160" s="465"/>
      <c r="I160" s="466"/>
      <c r="J160" s="268" t="s">
        <v>256</v>
      </c>
      <c r="K160" s="276" t="s">
        <v>66</v>
      </c>
      <c r="L160" s="462" t="s">
        <v>322</v>
      </c>
      <c r="M160" s="463"/>
    </row>
    <row r="161" spans="2:13" ht="20.100000000000001" customHeight="1" x14ac:dyDescent="0.2">
      <c r="B161" s="434"/>
      <c r="C161" s="435"/>
      <c r="D161" s="464" t="s">
        <v>307</v>
      </c>
      <c r="E161" s="465"/>
      <c r="F161" s="465"/>
      <c r="G161" s="465"/>
      <c r="H161" s="465"/>
      <c r="I161" s="466"/>
      <c r="J161" s="268" t="s">
        <v>256</v>
      </c>
      <c r="K161" s="276"/>
      <c r="L161" s="470"/>
      <c r="M161" s="471"/>
    </row>
    <row r="162" spans="2:13" ht="47.25" customHeight="1" x14ac:dyDescent="0.2">
      <c r="B162" s="434"/>
      <c r="C162" s="435"/>
      <c r="D162" s="464" t="s">
        <v>308</v>
      </c>
      <c r="E162" s="465"/>
      <c r="F162" s="465"/>
      <c r="G162" s="465"/>
      <c r="H162" s="465"/>
      <c r="I162" s="466"/>
      <c r="J162" s="268" t="s">
        <v>256</v>
      </c>
      <c r="K162" s="276" t="s">
        <v>66</v>
      </c>
      <c r="L162" s="462" t="s">
        <v>320</v>
      </c>
      <c r="M162" s="463"/>
    </row>
    <row r="163" spans="2:13" ht="48" customHeight="1" x14ac:dyDescent="0.2">
      <c r="B163" s="434"/>
      <c r="C163" s="435"/>
      <c r="D163" s="464" t="s">
        <v>105</v>
      </c>
      <c r="E163" s="465"/>
      <c r="F163" s="465"/>
      <c r="G163" s="465"/>
      <c r="H163" s="465"/>
      <c r="I163" s="466"/>
      <c r="J163" s="268" t="s">
        <v>256</v>
      </c>
      <c r="K163" s="276" t="s">
        <v>66</v>
      </c>
      <c r="L163" s="462" t="s">
        <v>321</v>
      </c>
      <c r="M163" s="463"/>
    </row>
    <row r="164" spans="2:13" ht="52.5" customHeight="1" x14ac:dyDescent="0.2">
      <c r="B164" s="436"/>
      <c r="C164" s="437"/>
      <c r="D164" s="472" t="s">
        <v>282</v>
      </c>
      <c r="E164" s="473"/>
      <c r="F164" s="473"/>
      <c r="G164" s="473"/>
      <c r="H164" s="473"/>
      <c r="I164" s="474"/>
      <c r="J164" s="270" t="s">
        <v>256</v>
      </c>
      <c r="K164" s="282" t="s">
        <v>66</v>
      </c>
      <c r="L164" s="475" t="s">
        <v>320</v>
      </c>
      <c r="M164" s="476"/>
    </row>
    <row r="165" spans="2:13" ht="56.25" customHeight="1" x14ac:dyDescent="0.2">
      <c r="B165" s="432" t="s">
        <v>344</v>
      </c>
      <c r="C165" s="433"/>
      <c r="D165" s="457" t="s">
        <v>345</v>
      </c>
      <c r="E165" s="458"/>
      <c r="F165" s="458"/>
      <c r="G165" s="458"/>
      <c r="H165" s="458"/>
      <c r="I165" s="459"/>
      <c r="J165" s="272" t="s">
        <v>256</v>
      </c>
      <c r="K165" s="280" t="s">
        <v>314</v>
      </c>
      <c r="L165" s="460" t="s">
        <v>325</v>
      </c>
      <c r="M165" s="461"/>
    </row>
    <row r="166" spans="2:13" ht="30" customHeight="1" x14ac:dyDescent="0.2">
      <c r="B166" s="434"/>
      <c r="C166" s="435"/>
      <c r="D166" s="464" t="s">
        <v>300</v>
      </c>
      <c r="E166" s="465"/>
      <c r="F166" s="465"/>
      <c r="G166" s="465"/>
      <c r="H166" s="465"/>
      <c r="I166" s="466"/>
      <c r="J166" s="268" t="s">
        <v>256</v>
      </c>
      <c r="K166" s="276" t="s">
        <v>66</v>
      </c>
      <c r="L166" s="462"/>
      <c r="M166" s="463"/>
    </row>
    <row r="167" spans="2:13" ht="30" customHeight="1" x14ac:dyDescent="0.2">
      <c r="B167" s="434"/>
      <c r="C167" s="435"/>
      <c r="D167" s="464" t="s">
        <v>301</v>
      </c>
      <c r="E167" s="465"/>
      <c r="F167" s="465"/>
      <c r="G167" s="465"/>
      <c r="H167" s="465"/>
      <c r="I167" s="466"/>
      <c r="J167" s="268" t="s">
        <v>256</v>
      </c>
      <c r="K167" s="276" t="s">
        <v>66</v>
      </c>
      <c r="L167" s="462"/>
      <c r="M167" s="463"/>
    </row>
    <row r="168" spans="2:13" ht="86.25" customHeight="1" x14ac:dyDescent="0.2">
      <c r="B168" s="434"/>
      <c r="C168" s="435"/>
      <c r="D168" s="464" t="s">
        <v>302</v>
      </c>
      <c r="E168" s="465"/>
      <c r="F168" s="465"/>
      <c r="G168" s="465"/>
      <c r="H168" s="465"/>
      <c r="I168" s="466"/>
      <c r="J168" s="268" t="s">
        <v>256</v>
      </c>
      <c r="K168" s="276" t="s">
        <v>66</v>
      </c>
      <c r="L168" s="462" t="s">
        <v>326</v>
      </c>
      <c r="M168" s="463"/>
    </row>
    <row r="169" spans="2:13" ht="30" customHeight="1" x14ac:dyDescent="0.2">
      <c r="B169" s="434"/>
      <c r="C169" s="435"/>
      <c r="D169" s="464" t="s">
        <v>303</v>
      </c>
      <c r="E169" s="465"/>
      <c r="F169" s="465"/>
      <c r="G169" s="465"/>
      <c r="H169" s="465"/>
      <c r="I169" s="466"/>
      <c r="J169" s="268" t="s">
        <v>256</v>
      </c>
      <c r="K169" s="276" t="s">
        <v>66</v>
      </c>
      <c r="L169" s="462"/>
      <c r="M169" s="463"/>
    </row>
    <row r="170" spans="2:13" ht="30" customHeight="1" x14ac:dyDescent="0.2">
      <c r="B170" s="434"/>
      <c r="C170" s="435"/>
      <c r="D170" s="464" t="s">
        <v>304</v>
      </c>
      <c r="E170" s="465"/>
      <c r="F170" s="465"/>
      <c r="G170" s="465"/>
      <c r="H170" s="465"/>
      <c r="I170" s="466"/>
      <c r="J170" s="268" t="s">
        <v>256</v>
      </c>
      <c r="K170" s="276" t="s">
        <v>66</v>
      </c>
      <c r="L170" s="462"/>
      <c r="M170" s="463"/>
    </row>
    <row r="171" spans="2:13" ht="30" customHeight="1" x14ac:dyDescent="0.2">
      <c r="B171" s="434"/>
      <c r="C171" s="435"/>
      <c r="D171" s="464" t="s">
        <v>305</v>
      </c>
      <c r="E171" s="465"/>
      <c r="F171" s="465"/>
      <c r="G171" s="465"/>
      <c r="H171" s="465"/>
      <c r="I171" s="466"/>
      <c r="J171" s="268" t="s">
        <v>256</v>
      </c>
      <c r="K171" s="276" t="s">
        <v>266</v>
      </c>
      <c r="L171" s="470"/>
      <c r="M171" s="471"/>
    </row>
    <row r="172" spans="2:13" ht="30" customHeight="1" x14ac:dyDescent="0.2">
      <c r="B172" s="434"/>
      <c r="C172" s="435"/>
      <c r="D172" s="464" t="s">
        <v>306</v>
      </c>
      <c r="E172" s="465"/>
      <c r="F172" s="465"/>
      <c r="G172" s="465"/>
      <c r="H172" s="465"/>
      <c r="I172" s="466"/>
      <c r="J172" s="268" t="s">
        <v>256</v>
      </c>
      <c r="K172" s="276" t="s">
        <v>268</v>
      </c>
      <c r="L172" s="470"/>
      <c r="M172" s="471"/>
    </row>
    <row r="173" spans="2:13" ht="37.5" customHeight="1" x14ac:dyDescent="0.2">
      <c r="B173" s="434"/>
      <c r="C173" s="435"/>
      <c r="D173" s="464" t="s">
        <v>333</v>
      </c>
      <c r="E173" s="465"/>
      <c r="F173" s="465"/>
      <c r="G173" s="465"/>
      <c r="H173" s="465"/>
      <c r="I173" s="466"/>
      <c r="J173" s="268" t="s">
        <v>256</v>
      </c>
      <c r="K173" s="276" t="s">
        <v>66</v>
      </c>
      <c r="L173" s="462" t="s">
        <v>322</v>
      </c>
      <c r="M173" s="463"/>
    </row>
    <row r="174" spans="2:13" ht="35.25" customHeight="1" x14ac:dyDescent="0.2">
      <c r="B174" s="434"/>
      <c r="C174" s="435"/>
      <c r="D174" s="464" t="s">
        <v>334</v>
      </c>
      <c r="E174" s="465"/>
      <c r="F174" s="465"/>
      <c r="G174" s="465"/>
      <c r="H174" s="465"/>
      <c r="I174" s="466"/>
      <c r="J174" s="268" t="s">
        <v>256</v>
      </c>
      <c r="K174" s="276" t="s">
        <v>66</v>
      </c>
      <c r="L174" s="470"/>
      <c r="M174" s="471"/>
    </row>
    <row r="175" spans="2:13" ht="20.100000000000001" customHeight="1" x14ac:dyDescent="0.2">
      <c r="B175" s="434"/>
      <c r="C175" s="435"/>
      <c r="D175" s="464" t="s">
        <v>346</v>
      </c>
      <c r="E175" s="465"/>
      <c r="F175" s="465"/>
      <c r="G175" s="465"/>
      <c r="H175" s="465"/>
      <c r="I175" s="466"/>
      <c r="J175" s="268" t="s">
        <v>256</v>
      </c>
      <c r="K175" s="276"/>
      <c r="L175" s="470"/>
      <c r="M175" s="471"/>
    </row>
    <row r="176" spans="2:13" ht="48.75" customHeight="1" x14ac:dyDescent="0.2">
      <c r="B176" s="434"/>
      <c r="C176" s="435"/>
      <c r="D176" s="464" t="s">
        <v>308</v>
      </c>
      <c r="E176" s="465"/>
      <c r="F176" s="465"/>
      <c r="G176" s="465"/>
      <c r="H176" s="465"/>
      <c r="I176" s="466"/>
      <c r="J176" s="268" t="s">
        <v>256</v>
      </c>
      <c r="K176" s="276" t="s">
        <v>66</v>
      </c>
      <c r="L176" s="462" t="s">
        <v>320</v>
      </c>
      <c r="M176" s="463"/>
    </row>
    <row r="177" spans="2:13" ht="48" customHeight="1" x14ac:dyDescent="0.2">
      <c r="B177" s="436"/>
      <c r="C177" s="437"/>
      <c r="D177" s="472" t="s">
        <v>105</v>
      </c>
      <c r="E177" s="473"/>
      <c r="F177" s="473"/>
      <c r="G177" s="473"/>
      <c r="H177" s="473"/>
      <c r="I177" s="474"/>
      <c r="J177" s="270" t="s">
        <v>256</v>
      </c>
      <c r="K177" s="282" t="s">
        <v>66</v>
      </c>
      <c r="L177" s="475" t="s">
        <v>321</v>
      </c>
      <c r="M177" s="476"/>
    </row>
    <row r="178" spans="2:13" ht="67.5" customHeight="1" x14ac:dyDescent="0.2">
      <c r="B178" s="432" t="s">
        <v>347</v>
      </c>
      <c r="C178" s="433"/>
      <c r="D178" s="457" t="s">
        <v>348</v>
      </c>
      <c r="E178" s="458"/>
      <c r="F178" s="458"/>
      <c r="G178" s="458"/>
      <c r="H178" s="458"/>
      <c r="I178" s="459"/>
      <c r="J178" s="272" t="s">
        <v>256</v>
      </c>
      <c r="K178" s="280" t="s">
        <v>314</v>
      </c>
      <c r="L178" s="460" t="s">
        <v>325</v>
      </c>
      <c r="M178" s="461"/>
    </row>
    <row r="179" spans="2:13" ht="30" customHeight="1" x14ac:dyDescent="0.2">
      <c r="B179" s="434"/>
      <c r="C179" s="435"/>
      <c r="D179" s="464" t="s">
        <v>300</v>
      </c>
      <c r="E179" s="465"/>
      <c r="F179" s="465"/>
      <c r="G179" s="465"/>
      <c r="H179" s="465"/>
      <c r="I179" s="466"/>
      <c r="J179" s="268" t="s">
        <v>256</v>
      </c>
      <c r="K179" s="276" t="s">
        <v>66</v>
      </c>
      <c r="L179" s="462"/>
      <c r="M179" s="463"/>
    </row>
    <row r="180" spans="2:13" ht="30" customHeight="1" x14ac:dyDescent="0.2">
      <c r="B180" s="434"/>
      <c r="C180" s="435"/>
      <c r="D180" s="464" t="s">
        <v>301</v>
      </c>
      <c r="E180" s="465"/>
      <c r="F180" s="465"/>
      <c r="G180" s="465"/>
      <c r="H180" s="465"/>
      <c r="I180" s="466"/>
      <c r="J180" s="268" t="s">
        <v>256</v>
      </c>
      <c r="K180" s="276" t="s">
        <v>66</v>
      </c>
      <c r="L180" s="462"/>
      <c r="M180" s="463"/>
    </row>
    <row r="181" spans="2:13" ht="78" customHeight="1" x14ac:dyDescent="0.2">
      <c r="B181" s="434"/>
      <c r="C181" s="435"/>
      <c r="D181" s="467" t="s">
        <v>302</v>
      </c>
      <c r="E181" s="468"/>
      <c r="F181" s="468"/>
      <c r="G181" s="468"/>
      <c r="H181" s="468"/>
      <c r="I181" s="469"/>
      <c r="J181" s="274" t="s">
        <v>256</v>
      </c>
      <c r="K181" s="283" t="s">
        <v>66</v>
      </c>
      <c r="L181" s="443" t="s">
        <v>326</v>
      </c>
      <c r="M181" s="444"/>
    </row>
    <row r="182" spans="2:13" ht="30" customHeight="1" x14ac:dyDescent="0.2">
      <c r="B182" s="434"/>
      <c r="C182" s="435"/>
      <c r="D182" s="421" t="s">
        <v>303</v>
      </c>
      <c r="E182" s="422"/>
      <c r="F182" s="422"/>
      <c r="G182" s="422"/>
      <c r="H182" s="422"/>
      <c r="I182" s="423"/>
      <c r="J182" s="268" t="s">
        <v>256</v>
      </c>
      <c r="K182" s="284" t="s">
        <v>66</v>
      </c>
      <c r="L182" s="443"/>
      <c r="M182" s="444"/>
    </row>
    <row r="183" spans="2:13" ht="30" customHeight="1" x14ac:dyDescent="0.2">
      <c r="B183" s="434"/>
      <c r="C183" s="435"/>
      <c r="D183" s="421" t="s">
        <v>304</v>
      </c>
      <c r="E183" s="422"/>
      <c r="F183" s="422"/>
      <c r="G183" s="422"/>
      <c r="H183" s="422"/>
      <c r="I183" s="423"/>
      <c r="J183" s="268" t="s">
        <v>256</v>
      </c>
      <c r="K183" s="284" t="s">
        <v>66</v>
      </c>
      <c r="L183" s="428"/>
      <c r="M183" s="429"/>
    </row>
    <row r="184" spans="2:13" ht="30" customHeight="1" x14ac:dyDescent="0.2">
      <c r="B184" s="434"/>
      <c r="C184" s="435"/>
      <c r="D184" s="421" t="s">
        <v>305</v>
      </c>
      <c r="E184" s="422"/>
      <c r="F184" s="422"/>
      <c r="G184" s="422"/>
      <c r="H184" s="422"/>
      <c r="I184" s="423"/>
      <c r="J184" s="268" t="s">
        <v>256</v>
      </c>
      <c r="K184" s="284" t="s">
        <v>266</v>
      </c>
      <c r="L184" s="430"/>
      <c r="M184" s="431"/>
    </row>
    <row r="185" spans="2:13" ht="30" customHeight="1" x14ac:dyDescent="0.2">
      <c r="B185" s="434"/>
      <c r="C185" s="435"/>
      <c r="D185" s="421" t="s">
        <v>306</v>
      </c>
      <c r="E185" s="422"/>
      <c r="F185" s="422"/>
      <c r="G185" s="422"/>
      <c r="H185" s="422"/>
      <c r="I185" s="423"/>
      <c r="J185" s="268" t="s">
        <v>256</v>
      </c>
      <c r="K185" s="284" t="s">
        <v>268</v>
      </c>
      <c r="L185" s="430"/>
      <c r="M185" s="431"/>
    </row>
    <row r="186" spans="2:13" ht="34.5" customHeight="1" x14ac:dyDescent="0.2">
      <c r="B186" s="434"/>
      <c r="C186" s="435"/>
      <c r="D186" s="445" t="s">
        <v>333</v>
      </c>
      <c r="E186" s="446"/>
      <c r="F186" s="446"/>
      <c r="G186" s="446"/>
      <c r="H186" s="446"/>
      <c r="I186" s="447"/>
      <c r="J186" s="268" t="s">
        <v>256</v>
      </c>
      <c r="K186" s="285" t="s">
        <v>66</v>
      </c>
      <c r="L186" s="414" t="s">
        <v>322</v>
      </c>
      <c r="M186" s="415"/>
    </row>
    <row r="187" spans="2:13" ht="39" customHeight="1" x14ac:dyDescent="0.2">
      <c r="B187" s="434"/>
      <c r="C187" s="435"/>
      <c r="D187" s="445" t="s">
        <v>334</v>
      </c>
      <c r="E187" s="446"/>
      <c r="F187" s="446"/>
      <c r="G187" s="446"/>
      <c r="H187" s="446"/>
      <c r="I187" s="447"/>
      <c r="J187" s="268" t="s">
        <v>256</v>
      </c>
      <c r="K187" s="285" t="s">
        <v>66</v>
      </c>
      <c r="L187" s="448"/>
      <c r="M187" s="449"/>
    </row>
    <row r="188" spans="2:13" ht="30" customHeight="1" x14ac:dyDescent="0.2">
      <c r="B188" s="434"/>
      <c r="C188" s="435"/>
      <c r="D188" s="454" t="s">
        <v>335</v>
      </c>
      <c r="E188" s="455"/>
      <c r="F188" s="455"/>
      <c r="G188" s="455"/>
      <c r="H188" s="455"/>
      <c r="I188" s="456"/>
      <c r="J188" s="268" t="s">
        <v>256</v>
      </c>
      <c r="K188" s="286" t="s">
        <v>66</v>
      </c>
      <c r="L188" s="448"/>
      <c r="M188" s="449"/>
    </row>
    <row r="189" spans="2:13" ht="20.100000000000001" customHeight="1" x14ac:dyDescent="0.2">
      <c r="B189" s="434"/>
      <c r="C189" s="435"/>
      <c r="D189" s="416" t="s">
        <v>336</v>
      </c>
      <c r="E189" s="417"/>
      <c r="F189" s="417"/>
      <c r="G189" s="417"/>
      <c r="H189" s="417"/>
      <c r="I189" s="418"/>
      <c r="J189" s="268" t="s">
        <v>256</v>
      </c>
      <c r="K189" s="287"/>
      <c r="L189" s="419"/>
      <c r="M189" s="420"/>
    </row>
    <row r="190" spans="2:13" ht="50.25" customHeight="1" x14ac:dyDescent="0.2">
      <c r="B190" s="434"/>
      <c r="C190" s="435"/>
      <c r="D190" s="421" t="s">
        <v>308</v>
      </c>
      <c r="E190" s="422"/>
      <c r="F190" s="422"/>
      <c r="G190" s="422"/>
      <c r="H190" s="422"/>
      <c r="I190" s="423"/>
      <c r="J190" s="268" t="s">
        <v>256</v>
      </c>
      <c r="K190" s="284" t="s">
        <v>66</v>
      </c>
      <c r="L190" s="424" t="s">
        <v>320</v>
      </c>
      <c r="M190" s="425"/>
    </row>
    <row r="191" spans="2:13" ht="45" customHeight="1" x14ac:dyDescent="0.2">
      <c r="B191" s="436"/>
      <c r="C191" s="437"/>
      <c r="D191" s="400" t="s">
        <v>105</v>
      </c>
      <c r="E191" s="401"/>
      <c r="F191" s="401"/>
      <c r="G191" s="401"/>
      <c r="H191" s="401"/>
      <c r="I191" s="402"/>
      <c r="J191" s="270" t="s">
        <v>256</v>
      </c>
      <c r="K191" s="288" t="s">
        <v>66</v>
      </c>
      <c r="L191" s="403" t="s">
        <v>321</v>
      </c>
      <c r="M191" s="404"/>
    </row>
    <row r="192" spans="2:13" ht="71.25" customHeight="1" x14ac:dyDescent="0.2">
      <c r="B192" s="432" t="s">
        <v>349</v>
      </c>
      <c r="C192" s="433"/>
      <c r="D192" s="438" t="s">
        <v>350</v>
      </c>
      <c r="E192" s="439"/>
      <c r="F192" s="439"/>
      <c r="G192" s="439"/>
      <c r="H192" s="439"/>
      <c r="I192" s="440"/>
      <c r="J192" s="272" t="s">
        <v>256</v>
      </c>
      <c r="K192" s="289" t="s">
        <v>314</v>
      </c>
      <c r="L192" s="441" t="s">
        <v>325</v>
      </c>
      <c r="M192" s="442"/>
    </row>
    <row r="193" spans="2:13" ht="30" customHeight="1" x14ac:dyDescent="0.2">
      <c r="B193" s="434"/>
      <c r="C193" s="435"/>
      <c r="D193" s="416" t="s">
        <v>300</v>
      </c>
      <c r="E193" s="417"/>
      <c r="F193" s="417"/>
      <c r="G193" s="417"/>
      <c r="H193" s="417"/>
      <c r="I193" s="418"/>
      <c r="J193" s="268" t="s">
        <v>256</v>
      </c>
      <c r="K193" s="287" t="s">
        <v>66</v>
      </c>
      <c r="L193" s="443"/>
      <c r="M193" s="444"/>
    </row>
    <row r="194" spans="2:13" ht="30" customHeight="1" x14ac:dyDescent="0.2">
      <c r="B194" s="434"/>
      <c r="C194" s="435"/>
      <c r="D194" s="421" t="s">
        <v>301</v>
      </c>
      <c r="E194" s="422"/>
      <c r="F194" s="422"/>
      <c r="G194" s="422"/>
      <c r="H194" s="422"/>
      <c r="I194" s="423"/>
      <c r="J194" s="268" t="s">
        <v>256</v>
      </c>
      <c r="K194" s="284" t="s">
        <v>66</v>
      </c>
      <c r="L194" s="428"/>
      <c r="M194" s="429"/>
    </row>
    <row r="195" spans="2:13" ht="30" customHeight="1" x14ac:dyDescent="0.2">
      <c r="B195" s="434"/>
      <c r="C195" s="435"/>
      <c r="D195" s="421" t="s">
        <v>339</v>
      </c>
      <c r="E195" s="422"/>
      <c r="F195" s="422"/>
      <c r="G195" s="422"/>
      <c r="H195" s="422"/>
      <c r="I195" s="423"/>
      <c r="J195" s="268" t="s">
        <v>256</v>
      </c>
      <c r="K195" s="284" t="s">
        <v>66</v>
      </c>
      <c r="L195" s="426" t="s">
        <v>326</v>
      </c>
      <c r="M195" s="427"/>
    </row>
    <row r="196" spans="2:13" ht="65.25" customHeight="1" x14ac:dyDescent="0.2">
      <c r="B196" s="434"/>
      <c r="C196" s="435"/>
      <c r="D196" s="421" t="s">
        <v>340</v>
      </c>
      <c r="E196" s="422"/>
      <c r="F196" s="422"/>
      <c r="G196" s="422"/>
      <c r="H196" s="422"/>
      <c r="I196" s="423"/>
      <c r="J196" s="268" t="s">
        <v>256</v>
      </c>
      <c r="K196" s="284" t="s">
        <v>66</v>
      </c>
      <c r="L196" s="428"/>
      <c r="M196" s="429"/>
    </row>
    <row r="197" spans="2:13" ht="30" customHeight="1" x14ac:dyDescent="0.2">
      <c r="B197" s="434"/>
      <c r="C197" s="435"/>
      <c r="D197" s="421" t="s">
        <v>341</v>
      </c>
      <c r="E197" s="422"/>
      <c r="F197" s="422"/>
      <c r="G197" s="422"/>
      <c r="H197" s="422"/>
      <c r="I197" s="423"/>
      <c r="J197" s="268" t="s">
        <v>256</v>
      </c>
      <c r="K197" s="284" t="s">
        <v>266</v>
      </c>
      <c r="L197" s="430"/>
      <c r="M197" s="431"/>
    </row>
    <row r="198" spans="2:13" ht="30" customHeight="1" x14ac:dyDescent="0.2">
      <c r="B198" s="434"/>
      <c r="C198" s="435"/>
      <c r="D198" s="421" t="s">
        <v>342</v>
      </c>
      <c r="E198" s="422"/>
      <c r="F198" s="422"/>
      <c r="G198" s="422"/>
      <c r="H198" s="422"/>
      <c r="I198" s="423"/>
      <c r="J198" s="268" t="s">
        <v>256</v>
      </c>
      <c r="K198" s="284" t="s">
        <v>268</v>
      </c>
      <c r="L198" s="430"/>
      <c r="M198" s="431"/>
    </row>
    <row r="199" spans="2:13" ht="35.25" customHeight="1" x14ac:dyDescent="0.2">
      <c r="B199" s="434"/>
      <c r="C199" s="435"/>
      <c r="D199" s="411" t="s">
        <v>343</v>
      </c>
      <c r="E199" s="412"/>
      <c r="F199" s="412"/>
      <c r="G199" s="412"/>
      <c r="H199" s="412"/>
      <c r="I199" s="413"/>
      <c r="J199" s="268" t="s">
        <v>256</v>
      </c>
      <c r="K199" s="290" t="s">
        <v>66</v>
      </c>
      <c r="L199" s="414" t="s">
        <v>322</v>
      </c>
      <c r="M199" s="415"/>
    </row>
    <row r="200" spans="2:13" ht="20.100000000000001" customHeight="1" x14ac:dyDescent="0.2">
      <c r="B200" s="434"/>
      <c r="C200" s="435"/>
      <c r="D200" s="416" t="s">
        <v>315</v>
      </c>
      <c r="E200" s="417"/>
      <c r="F200" s="417"/>
      <c r="G200" s="417"/>
      <c r="H200" s="417"/>
      <c r="I200" s="418"/>
      <c r="J200" s="268" t="s">
        <v>256</v>
      </c>
      <c r="K200" s="287"/>
      <c r="L200" s="419"/>
      <c r="M200" s="420"/>
    </row>
    <row r="201" spans="2:13" ht="37.5" customHeight="1" x14ac:dyDescent="0.2">
      <c r="B201" s="434"/>
      <c r="C201" s="435"/>
      <c r="D201" s="421" t="s">
        <v>316</v>
      </c>
      <c r="E201" s="422"/>
      <c r="F201" s="422"/>
      <c r="G201" s="422"/>
      <c r="H201" s="422"/>
      <c r="I201" s="423"/>
      <c r="J201" s="268" t="s">
        <v>256</v>
      </c>
      <c r="K201" s="284" t="s">
        <v>66</v>
      </c>
      <c r="L201" s="424" t="s">
        <v>320</v>
      </c>
      <c r="M201" s="425"/>
    </row>
    <row r="202" spans="2:13" ht="45" customHeight="1" x14ac:dyDescent="0.2">
      <c r="B202" s="436"/>
      <c r="C202" s="437"/>
      <c r="D202" s="400" t="s">
        <v>105</v>
      </c>
      <c r="E202" s="401"/>
      <c r="F202" s="401"/>
      <c r="G202" s="401"/>
      <c r="H202" s="401"/>
      <c r="I202" s="402"/>
      <c r="J202" s="270" t="s">
        <v>256</v>
      </c>
      <c r="K202" s="288" t="s">
        <v>66</v>
      </c>
      <c r="L202" s="403" t="s">
        <v>321</v>
      </c>
      <c r="M202" s="404"/>
    </row>
    <row r="203" spans="2:13" ht="63.75" customHeight="1" x14ac:dyDescent="0.2">
      <c r="B203" s="432" t="s">
        <v>351</v>
      </c>
      <c r="C203" s="433"/>
      <c r="D203" s="438" t="s">
        <v>352</v>
      </c>
      <c r="E203" s="439"/>
      <c r="F203" s="439"/>
      <c r="G203" s="439"/>
      <c r="H203" s="439"/>
      <c r="I203" s="440"/>
      <c r="J203" s="272" t="s">
        <v>256</v>
      </c>
      <c r="K203" s="289" t="s">
        <v>314</v>
      </c>
      <c r="L203" s="441" t="s">
        <v>325</v>
      </c>
      <c r="M203" s="442"/>
    </row>
    <row r="204" spans="2:13" ht="30" customHeight="1" x14ac:dyDescent="0.2">
      <c r="B204" s="434"/>
      <c r="C204" s="435"/>
      <c r="D204" s="416" t="s">
        <v>300</v>
      </c>
      <c r="E204" s="417"/>
      <c r="F204" s="417"/>
      <c r="G204" s="417"/>
      <c r="H204" s="417"/>
      <c r="I204" s="418"/>
      <c r="J204" s="268" t="s">
        <v>256</v>
      </c>
      <c r="K204" s="287" t="s">
        <v>66</v>
      </c>
      <c r="L204" s="443"/>
      <c r="M204" s="444"/>
    </row>
    <row r="205" spans="2:13" ht="30" customHeight="1" x14ac:dyDescent="0.2">
      <c r="B205" s="434"/>
      <c r="C205" s="435"/>
      <c r="D205" s="445" t="s">
        <v>301</v>
      </c>
      <c r="E205" s="446"/>
      <c r="F205" s="446"/>
      <c r="G205" s="446"/>
      <c r="H205" s="446"/>
      <c r="I205" s="447"/>
      <c r="J205" s="268" t="s">
        <v>256</v>
      </c>
      <c r="K205" s="290" t="s">
        <v>66</v>
      </c>
      <c r="L205" s="450"/>
      <c r="M205" s="451"/>
    </row>
    <row r="206" spans="2:13" ht="81.75" customHeight="1" x14ac:dyDescent="0.2">
      <c r="B206" s="434"/>
      <c r="C206" s="435"/>
      <c r="D206" s="416" t="s">
        <v>302</v>
      </c>
      <c r="E206" s="417"/>
      <c r="F206" s="417"/>
      <c r="G206" s="417"/>
      <c r="H206" s="417"/>
      <c r="I206" s="418"/>
      <c r="J206" s="268" t="s">
        <v>256</v>
      </c>
      <c r="K206" s="287" t="s">
        <v>66</v>
      </c>
      <c r="L206" s="452" t="s">
        <v>326</v>
      </c>
      <c r="M206" s="453"/>
    </row>
    <row r="207" spans="2:13" ht="30" customHeight="1" x14ac:dyDescent="0.2">
      <c r="B207" s="434"/>
      <c r="C207" s="435"/>
      <c r="D207" s="421" t="s">
        <v>303</v>
      </c>
      <c r="E207" s="422"/>
      <c r="F207" s="422"/>
      <c r="G207" s="422"/>
      <c r="H207" s="422"/>
      <c r="I207" s="423"/>
      <c r="J207" s="268" t="s">
        <v>256</v>
      </c>
      <c r="K207" s="284" t="s">
        <v>66</v>
      </c>
      <c r="L207" s="443"/>
      <c r="M207" s="444"/>
    </row>
    <row r="208" spans="2:13" ht="30" customHeight="1" x14ac:dyDescent="0.2">
      <c r="B208" s="434"/>
      <c r="C208" s="435"/>
      <c r="D208" s="421" t="s">
        <v>304</v>
      </c>
      <c r="E208" s="422"/>
      <c r="F208" s="422"/>
      <c r="G208" s="422"/>
      <c r="H208" s="422"/>
      <c r="I208" s="423"/>
      <c r="J208" s="268" t="s">
        <v>256</v>
      </c>
      <c r="K208" s="284" t="s">
        <v>66</v>
      </c>
      <c r="L208" s="428"/>
      <c r="M208" s="429"/>
    </row>
    <row r="209" spans="2:13" ht="30" customHeight="1" x14ac:dyDescent="0.2">
      <c r="B209" s="434"/>
      <c r="C209" s="435"/>
      <c r="D209" s="421" t="s">
        <v>305</v>
      </c>
      <c r="E209" s="422"/>
      <c r="F209" s="422"/>
      <c r="G209" s="422"/>
      <c r="H209" s="422"/>
      <c r="I209" s="423"/>
      <c r="J209" s="268" t="s">
        <v>256</v>
      </c>
      <c r="K209" s="284" t="s">
        <v>266</v>
      </c>
      <c r="L209" s="430"/>
      <c r="M209" s="431"/>
    </row>
    <row r="210" spans="2:13" ht="30" customHeight="1" x14ac:dyDescent="0.2">
      <c r="B210" s="434"/>
      <c r="C210" s="435"/>
      <c r="D210" s="421" t="s">
        <v>306</v>
      </c>
      <c r="E210" s="422"/>
      <c r="F210" s="422"/>
      <c r="G210" s="422"/>
      <c r="H210" s="422"/>
      <c r="I210" s="423"/>
      <c r="J210" s="268" t="s">
        <v>256</v>
      </c>
      <c r="K210" s="284" t="s">
        <v>268</v>
      </c>
      <c r="L210" s="430"/>
      <c r="M210" s="431"/>
    </row>
    <row r="211" spans="2:13" ht="38.25" customHeight="1" x14ac:dyDescent="0.2">
      <c r="B211" s="434"/>
      <c r="C211" s="435"/>
      <c r="D211" s="445" t="s">
        <v>333</v>
      </c>
      <c r="E211" s="446"/>
      <c r="F211" s="446"/>
      <c r="G211" s="446"/>
      <c r="H211" s="446"/>
      <c r="I211" s="447"/>
      <c r="J211" s="268" t="s">
        <v>256</v>
      </c>
      <c r="K211" s="285" t="s">
        <v>66</v>
      </c>
      <c r="L211" s="414" t="s">
        <v>322</v>
      </c>
      <c r="M211" s="415"/>
    </row>
    <row r="212" spans="2:13" ht="38.25" customHeight="1" x14ac:dyDescent="0.2">
      <c r="B212" s="434"/>
      <c r="C212" s="435"/>
      <c r="D212" s="445" t="s">
        <v>334</v>
      </c>
      <c r="E212" s="446"/>
      <c r="F212" s="446"/>
      <c r="G212" s="446"/>
      <c r="H212" s="446"/>
      <c r="I212" s="447"/>
      <c r="J212" s="268" t="s">
        <v>256</v>
      </c>
      <c r="K212" s="285" t="s">
        <v>66</v>
      </c>
      <c r="L212" s="448"/>
      <c r="M212" s="449"/>
    </row>
    <row r="213" spans="2:13" ht="20.100000000000001" customHeight="1" x14ac:dyDescent="0.2">
      <c r="B213" s="434"/>
      <c r="C213" s="435"/>
      <c r="D213" s="421" t="s">
        <v>346</v>
      </c>
      <c r="E213" s="422"/>
      <c r="F213" s="422"/>
      <c r="G213" s="422"/>
      <c r="H213" s="422"/>
      <c r="I213" s="423"/>
      <c r="J213" s="268" t="s">
        <v>256</v>
      </c>
      <c r="K213" s="284"/>
      <c r="L213" s="419"/>
      <c r="M213" s="420"/>
    </row>
    <row r="214" spans="2:13" ht="51.75" customHeight="1" x14ac:dyDescent="0.2">
      <c r="B214" s="434"/>
      <c r="C214" s="435"/>
      <c r="D214" s="421" t="s">
        <v>308</v>
      </c>
      <c r="E214" s="422"/>
      <c r="F214" s="422"/>
      <c r="G214" s="422"/>
      <c r="H214" s="422"/>
      <c r="I214" s="423"/>
      <c r="J214" s="268" t="s">
        <v>256</v>
      </c>
      <c r="K214" s="284" t="s">
        <v>66</v>
      </c>
      <c r="L214" s="424" t="s">
        <v>320</v>
      </c>
      <c r="M214" s="425"/>
    </row>
    <row r="215" spans="2:13" ht="42" customHeight="1" x14ac:dyDescent="0.2">
      <c r="B215" s="436"/>
      <c r="C215" s="437"/>
      <c r="D215" s="400" t="s">
        <v>105</v>
      </c>
      <c r="E215" s="401"/>
      <c r="F215" s="401"/>
      <c r="G215" s="401"/>
      <c r="H215" s="401"/>
      <c r="I215" s="402"/>
      <c r="J215" s="270" t="s">
        <v>256</v>
      </c>
      <c r="K215" s="288" t="s">
        <v>66</v>
      </c>
      <c r="L215" s="403" t="s">
        <v>321</v>
      </c>
      <c r="M215" s="404"/>
    </row>
    <row r="216" spans="2:13" ht="81.75" customHeight="1" x14ac:dyDescent="0.2">
      <c r="B216" s="432" t="s">
        <v>353</v>
      </c>
      <c r="C216" s="433"/>
      <c r="D216" s="438" t="s">
        <v>354</v>
      </c>
      <c r="E216" s="439"/>
      <c r="F216" s="439"/>
      <c r="G216" s="439"/>
      <c r="H216" s="439"/>
      <c r="I216" s="440"/>
      <c r="J216" s="272" t="s">
        <v>256</v>
      </c>
      <c r="K216" s="289" t="s">
        <v>314</v>
      </c>
      <c r="L216" s="441" t="s">
        <v>325</v>
      </c>
      <c r="M216" s="442"/>
    </row>
    <row r="217" spans="2:13" ht="30" customHeight="1" x14ac:dyDescent="0.2">
      <c r="B217" s="434"/>
      <c r="C217" s="435"/>
      <c r="D217" s="416" t="s">
        <v>300</v>
      </c>
      <c r="E217" s="417"/>
      <c r="F217" s="417"/>
      <c r="G217" s="417"/>
      <c r="H217" s="417"/>
      <c r="I217" s="418"/>
      <c r="J217" s="268" t="s">
        <v>256</v>
      </c>
      <c r="K217" s="287" t="s">
        <v>66</v>
      </c>
      <c r="L217" s="443"/>
      <c r="M217" s="444"/>
    </row>
    <row r="218" spans="2:13" ht="30" customHeight="1" x14ac:dyDescent="0.2">
      <c r="B218" s="434"/>
      <c r="C218" s="435"/>
      <c r="D218" s="421" t="s">
        <v>301</v>
      </c>
      <c r="E218" s="422"/>
      <c r="F218" s="422"/>
      <c r="G218" s="422"/>
      <c r="H218" s="422"/>
      <c r="I218" s="423"/>
      <c r="J218" s="268" t="s">
        <v>256</v>
      </c>
      <c r="K218" s="284" t="s">
        <v>66</v>
      </c>
      <c r="L218" s="428"/>
      <c r="M218" s="429"/>
    </row>
    <row r="219" spans="2:13" ht="45.75" customHeight="1" x14ac:dyDescent="0.2">
      <c r="B219" s="434"/>
      <c r="C219" s="435"/>
      <c r="D219" s="421" t="s">
        <v>339</v>
      </c>
      <c r="E219" s="422"/>
      <c r="F219" s="422"/>
      <c r="G219" s="422"/>
      <c r="H219" s="422"/>
      <c r="I219" s="423"/>
      <c r="J219" s="268" t="s">
        <v>256</v>
      </c>
      <c r="K219" s="284" t="s">
        <v>66</v>
      </c>
      <c r="L219" s="426" t="s">
        <v>326</v>
      </c>
      <c r="M219" s="427"/>
    </row>
    <row r="220" spans="2:13" ht="51.75" customHeight="1" x14ac:dyDescent="0.2">
      <c r="B220" s="434"/>
      <c r="C220" s="435"/>
      <c r="D220" s="421" t="s">
        <v>340</v>
      </c>
      <c r="E220" s="422"/>
      <c r="F220" s="422"/>
      <c r="G220" s="422"/>
      <c r="H220" s="422"/>
      <c r="I220" s="423"/>
      <c r="J220" s="268" t="s">
        <v>256</v>
      </c>
      <c r="K220" s="284" t="s">
        <v>66</v>
      </c>
      <c r="L220" s="428"/>
      <c r="M220" s="429"/>
    </row>
    <row r="221" spans="2:13" ht="30" customHeight="1" x14ac:dyDescent="0.2">
      <c r="B221" s="434"/>
      <c r="C221" s="435"/>
      <c r="D221" s="421" t="s">
        <v>341</v>
      </c>
      <c r="E221" s="422"/>
      <c r="F221" s="422"/>
      <c r="G221" s="422"/>
      <c r="H221" s="422"/>
      <c r="I221" s="423"/>
      <c r="J221" s="268" t="s">
        <v>256</v>
      </c>
      <c r="K221" s="284" t="s">
        <v>266</v>
      </c>
      <c r="L221" s="430"/>
      <c r="M221" s="431"/>
    </row>
    <row r="222" spans="2:13" ht="30" customHeight="1" x14ac:dyDescent="0.2">
      <c r="B222" s="434"/>
      <c r="C222" s="435"/>
      <c r="D222" s="421" t="s">
        <v>342</v>
      </c>
      <c r="E222" s="422"/>
      <c r="F222" s="422"/>
      <c r="G222" s="422"/>
      <c r="H222" s="422"/>
      <c r="I222" s="423"/>
      <c r="J222" s="268" t="s">
        <v>256</v>
      </c>
      <c r="K222" s="284" t="s">
        <v>268</v>
      </c>
      <c r="L222" s="430"/>
      <c r="M222" s="431"/>
    </row>
    <row r="223" spans="2:13" ht="39" customHeight="1" x14ac:dyDescent="0.2">
      <c r="B223" s="434"/>
      <c r="C223" s="435"/>
      <c r="D223" s="411" t="s">
        <v>343</v>
      </c>
      <c r="E223" s="412"/>
      <c r="F223" s="412"/>
      <c r="G223" s="412"/>
      <c r="H223" s="412"/>
      <c r="I223" s="413"/>
      <c r="J223" s="268" t="s">
        <v>256</v>
      </c>
      <c r="K223" s="290" t="s">
        <v>66</v>
      </c>
      <c r="L223" s="414" t="s">
        <v>322</v>
      </c>
      <c r="M223" s="415"/>
    </row>
    <row r="224" spans="2:13" ht="20.100000000000001" customHeight="1" x14ac:dyDescent="0.2">
      <c r="B224" s="434"/>
      <c r="C224" s="435"/>
      <c r="D224" s="416" t="s">
        <v>355</v>
      </c>
      <c r="E224" s="417"/>
      <c r="F224" s="417"/>
      <c r="G224" s="417"/>
      <c r="H224" s="417"/>
      <c r="I224" s="418"/>
      <c r="J224" s="268" t="s">
        <v>256</v>
      </c>
      <c r="K224" s="287"/>
      <c r="L224" s="419"/>
      <c r="M224" s="420"/>
    </row>
    <row r="225" spans="2:13" ht="49.5" customHeight="1" x14ac:dyDescent="0.2">
      <c r="B225" s="434"/>
      <c r="C225" s="435"/>
      <c r="D225" s="421" t="s">
        <v>308</v>
      </c>
      <c r="E225" s="422"/>
      <c r="F225" s="422"/>
      <c r="G225" s="422"/>
      <c r="H225" s="422"/>
      <c r="I225" s="423"/>
      <c r="J225" s="268" t="s">
        <v>256</v>
      </c>
      <c r="K225" s="284" t="s">
        <v>66</v>
      </c>
      <c r="L225" s="424" t="s">
        <v>320</v>
      </c>
      <c r="M225" s="425"/>
    </row>
    <row r="226" spans="2:13" ht="42.75" customHeight="1" x14ac:dyDescent="0.2">
      <c r="B226" s="436"/>
      <c r="C226" s="437"/>
      <c r="D226" s="400" t="s">
        <v>105</v>
      </c>
      <c r="E226" s="401"/>
      <c r="F226" s="401"/>
      <c r="G226" s="401"/>
      <c r="H226" s="401"/>
      <c r="I226" s="402"/>
      <c r="J226" s="270" t="s">
        <v>256</v>
      </c>
      <c r="K226" s="288" t="s">
        <v>66</v>
      </c>
      <c r="L226" s="403" t="s">
        <v>321</v>
      </c>
      <c r="M226" s="404"/>
    </row>
    <row r="227" spans="2:13" ht="73.5" customHeight="1" x14ac:dyDescent="0.2">
      <c r="B227" s="432" t="s">
        <v>356</v>
      </c>
      <c r="C227" s="433"/>
      <c r="D227" s="438" t="s">
        <v>357</v>
      </c>
      <c r="E227" s="439"/>
      <c r="F227" s="439"/>
      <c r="G227" s="439"/>
      <c r="H227" s="439"/>
      <c r="I227" s="440"/>
      <c r="J227" s="272" t="s">
        <v>256</v>
      </c>
      <c r="K227" s="289" t="s">
        <v>314</v>
      </c>
      <c r="L227" s="441" t="s">
        <v>325</v>
      </c>
      <c r="M227" s="442"/>
    </row>
    <row r="228" spans="2:13" ht="30" customHeight="1" x14ac:dyDescent="0.2">
      <c r="B228" s="434"/>
      <c r="C228" s="435"/>
      <c r="D228" s="416" t="s">
        <v>300</v>
      </c>
      <c r="E228" s="417"/>
      <c r="F228" s="417"/>
      <c r="G228" s="417"/>
      <c r="H228" s="417"/>
      <c r="I228" s="418"/>
      <c r="J228" s="268" t="s">
        <v>256</v>
      </c>
      <c r="K228" s="287" t="s">
        <v>66</v>
      </c>
      <c r="L228" s="443"/>
      <c r="M228" s="444"/>
    </row>
    <row r="229" spans="2:13" ht="30" customHeight="1" x14ac:dyDescent="0.2">
      <c r="B229" s="434"/>
      <c r="C229" s="435"/>
      <c r="D229" s="421" t="s">
        <v>301</v>
      </c>
      <c r="E229" s="422"/>
      <c r="F229" s="422"/>
      <c r="G229" s="422"/>
      <c r="H229" s="422"/>
      <c r="I229" s="423"/>
      <c r="J229" s="268" t="s">
        <v>256</v>
      </c>
      <c r="K229" s="284" t="s">
        <v>66</v>
      </c>
      <c r="L229" s="428"/>
      <c r="M229" s="429"/>
    </row>
    <row r="230" spans="2:13" ht="42" customHeight="1" x14ac:dyDescent="0.2">
      <c r="B230" s="434"/>
      <c r="C230" s="435"/>
      <c r="D230" s="421" t="s">
        <v>339</v>
      </c>
      <c r="E230" s="422"/>
      <c r="F230" s="422"/>
      <c r="G230" s="422"/>
      <c r="H230" s="422"/>
      <c r="I230" s="423"/>
      <c r="J230" s="268" t="s">
        <v>256</v>
      </c>
      <c r="K230" s="284" t="s">
        <v>66</v>
      </c>
      <c r="L230" s="426" t="s">
        <v>326</v>
      </c>
      <c r="M230" s="427"/>
    </row>
    <row r="231" spans="2:13" ht="54" customHeight="1" x14ac:dyDescent="0.2">
      <c r="B231" s="434"/>
      <c r="C231" s="435"/>
      <c r="D231" s="421" t="s">
        <v>340</v>
      </c>
      <c r="E231" s="422"/>
      <c r="F231" s="422"/>
      <c r="G231" s="422"/>
      <c r="H231" s="422"/>
      <c r="I231" s="423"/>
      <c r="J231" s="268" t="s">
        <v>256</v>
      </c>
      <c r="K231" s="284" t="s">
        <v>66</v>
      </c>
      <c r="L231" s="428"/>
      <c r="M231" s="429"/>
    </row>
    <row r="232" spans="2:13" ht="30" customHeight="1" x14ac:dyDescent="0.2">
      <c r="B232" s="434"/>
      <c r="C232" s="435"/>
      <c r="D232" s="421" t="s">
        <v>341</v>
      </c>
      <c r="E232" s="422"/>
      <c r="F232" s="422"/>
      <c r="G232" s="422"/>
      <c r="H232" s="422"/>
      <c r="I232" s="423"/>
      <c r="J232" s="268" t="s">
        <v>256</v>
      </c>
      <c r="K232" s="284" t="s">
        <v>266</v>
      </c>
      <c r="L232" s="430"/>
      <c r="M232" s="431"/>
    </row>
    <row r="233" spans="2:13" ht="30" customHeight="1" x14ac:dyDescent="0.2">
      <c r="B233" s="434"/>
      <c r="C233" s="435"/>
      <c r="D233" s="421" t="s">
        <v>342</v>
      </c>
      <c r="E233" s="422"/>
      <c r="F233" s="422"/>
      <c r="G233" s="422"/>
      <c r="H233" s="422"/>
      <c r="I233" s="423"/>
      <c r="J233" s="268" t="s">
        <v>256</v>
      </c>
      <c r="K233" s="284" t="s">
        <v>268</v>
      </c>
      <c r="L233" s="430"/>
      <c r="M233" s="431"/>
    </row>
    <row r="234" spans="2:13" ht="36.75" customHeight="1" x14ac:dyDescent="0.2">
      <c r="B234" s="434"/>
      <c r="C234" s="435"/>
      <c r="D234" s="411" t="s">
        <v>343</v>
      </c>
      <c r="E234" s="412"/>
      <c r="F234" s="412"/>
      <c r="G234" s="412"/>
      <c r="H234" s="412"/>
      <c r="I234" s="413"/>
      <c r="J234" s="268" t="s">
        <v>256</v>
      </c>
      <c r="K234" s="290" t="s">
        <v>66</v>
      </c>
      <c r="L234" s="414" t="s">
        <v>322</v>
      </c>
      <c r="M234" s="415"/>
    </row>
    <row r="235" spans="2:13" ht="20.100000000000001" customHeight="1" x14ac:dyDescent="0.2">
      <c r="B235" s="434"/>
      <c r="C235" s="435"/>
      <c r="D235" s="416" t="s">
        <v>355</v>
      </c>
      <c r="E235" s="417"/>
      <c r="F235" s="417"/>
      <c r="G235" s="417"/>
      <c r="H235" s="417"/>
      <c r="I235" s="418"/>
      <c r="J235" s="268" t="s">
        <v>256</v>
      </c>
      <c r="K235" s="287"/>
      <c r="L235" s="419"/>
      <c r="M235" s="420"/>
    </row>
    <row r="236" spans="2:13" ht="54.75" customHeight="1" x14ac:dyDescent="0.2">
      <c r="B236" s="434"/>
      <c r="C236" s="435"/>
      <c r="D236" s="421" t="s">
        <v>308</v>
      </c>
      <c r="E236" s="422"/>
      <c r="F236" s="422"/>
      <c r="G236" s="422"/>
      <c r="H236" s="422"/>
      <c r="I236" s="423"/>
      <c r="J236" s="268" t="s">
        <v>256</v>
      </c>
      <c r="K236" s="284" t="s">
        <v>66</v>
      </c>
      <c r="L236" s="424" t="s">
        <v>320</v>
      </c>
      <c r="M236" s="425"/>
    </row>
    <row r="237" spans="2:13" ht="42.75" customHeight="1" x14ac:dyDescent="0.2">
      <c r="B237" s="436"/>
      <c r="C237" s="437"/>
      <c r="D237" s="400" t="s">
        <v>105</v>
      </c>
      <c r="E237" s="401"/>
      <c r="F237" s="401"/>
      <c r="G237" s="401"/>
      <c r="H237" s="401"/>
      <c r="I237" s="402"/>
      <c r="J237" s="270" t="s">
        <v>256</v>
      </c>
      <c r="K237" s="288" t="s">
        <v>66</v>
      </c>
      <c r="L237" s="403" t="s">
        <v>321</v>
      </c>
      <c r="M237" s="404"/>
    </row>
  </sheetData>
  <mergeCells count="426">
    <mergeCell ref="B1:M1"/>
    <mergeCell ref="B2:C3"/>
    <mergeCell ref="D2:I3"/>
    <mergeCell ref="J2:K2"/>
    <mergeCell ref="L2:M3"/>
    <mergeCell ref="J3:K3"/>
    <mergeCell ref="L10:M10"/>
    <mergeCell ref="D11:I11"/>
    <mergeCell ref="L11:M11"/>
    <mergeCell ref="D12:I12"/>
    <mergeCell ref="L12:M12"/>
    <mergeCell ref="D13:I13"/>
    <mergeCell ref="L13:M13"/>
    <mergeCell ref="B4:C18"/>
    <mergeCell ref="D4:I4"/>
    <mergeCell ref="L4:M5"/>
    <mergeCell ref="D5:I5"/>
    <mergeCell ref="D6:I6"/>
    <mergeCell ref="L6:M9"/>
    <mergeCell ref="D7:I7"/>
    <mergeCell ref="D8:I8"/>
    <mergeCell ref="D9:I9"/>
    <mergeCell ref="D10:I10"/>
    <mergeCell ref="D17:I17"/>
    <mergeCell ref="L17:M17"/>
    <mergeCell ref="D18:I18"/>
    <mergeCell ref="L18:M18"/>
    <mergeCell ref="D19:I19"/>
    <mergeCell ref="L19:M20"/>
    <mergeCell ref="D20:I20"/>
    <mergeCell ref="D14:I14"/>
    <mergeCell ref="L14:M14"/>
    <mergeCell ref="D15:I15"/>
    <mergeCell ref="L15:M15"/>
    <mergeCell ref="D16:I16"/>
    <mergeCell ref="L16:M16"/>
    <mergeCell ref="D26:I26"/>
    <mergeCell ref="L26:M26"/>
    <mergeCell ref="D27:I27"/>
    <mergeCell ref="L27:M27"/>
    <mergeCell ref="D28:I28"/>
    <mergeCell ref="L28:M28"/>
    <mergeCell ref="D21:I21"/>
    <mergeCell ref="L21:M24"/>
    <mergeCell ref="D22:I22"/>
    <mergeCell ref="D23:I23"/>
    <mergeCell ref="D24:I24"/>
    <mergeCell ref="D25:I25"/>
    <mergeCell ref="L25:M25"/>
    <mergeCell ref="D32:I32"/>
    <mergeCell ref="L32:M32"/>
    <mergeCell ref="D33:I33"/>
    <mergeCell ref="L33:M34"/>
    <mergeCell ref="D34:I34"/>
    <mergeCell ref="D29:I29"/>
    <mergeCell ref="L29:M29"/>
    <mergeCell ref="D30:I30"/>
    <mergeCell ref="L30:M30"/>
    <mergeCell ref="D31:I31"/>
    <mergeCell ref="L31:M31"/>
    <mergeCell ref="D39:I39"/>
    <mergeCell ref="L39:M39"/>
    <mergeCell ref="D40:I40"/>
    <mergeCell ref="L40:M40"/>
    <mergeCell ref="D41:I41"/>
    <mergeCell ref="L41:M41"/>
    <mergeCell ref="D35:I35"/>
    <mergeCell ref="L35:M37"/>
    <mergeCell ref="D36:I36"/>
    <mergeCell ref="D37:I37"/>
    <mergeCell ref="D38:I38"/>
    <mergeCell ref="L38:M38"/>
    <mergeCell ref="D45:I45"/>
    <mergeCell ref="L45:M46"/>
    <mergeCell ref="D46:I46"/>
    <mergeCell ref="D47:I47"/>
    <mergeCell ref="L47:M49"/>
    <mergeCell ref="D48:I48"/>
    <mergeCell ref="D49:I49"/>
    <mergeCell ref="D42:I42"/>
    <mergeCell ref="L42:M42"/>
    <mergeCell ref="D43:I43"/>
    <mergeCell ref="L43:M43"/>
    <mergeCell ref="D44:I44"/>
    <mergeCell ref="L44:M44"/>
    <mergeCell ref="D53:I53"/>
    <mergeCell ref="L53:M53"/>
    <mergeCell ref="D54:I54"/>
    <mergeCell ref="L54:M54"/>
    <mergeCell ref="D55:I55"/>
    <mergeCell ref="L55:M55"/>
    <mergeCell ref="D50:I50"/>
    <mergeCell ref="L50:M50"/>
    <mergeCell ref="D51:I51"/>
    <mergeCell ref="L51:M51"/>
    <mergeCell ref="D52:I52"/>
    <mergeCell ref="L52:M52"/>
    <mergeCell ref="L62:M62"/>
    <mergeCell ref="D63:I63"/>
    <mergeCell ref="L63:M63"/>
    <mergeCell ref="D64:I64"/>
    <mergeCell ref="L64:M64"/>
    <mergeCell ref="D65:I65"/>
    <mergeCell ref="L65:M65"/>
    <mergeCell ref="B56:C70"/>
    <mergeCell ref="D56:I56"/>
    <mergeCell ref="L56:M58"/>
    <mergeCell ref="D57:I57"/>
    <mergeCell ref="D58:I58"/>
    <mergeCell ref="D59:I59"/>
    <mergeCell ref="L59:M61"/>
    <mergeCell ref="D60:I60"/>
    <mergeCell ref="D61:I61"/>
    <mergeCell ref="D62:I62"/>
    <mergeCell ref="B71:C84"/>
    <mergeCell ref="D71:I71"/>
    <mergeCell ref="L71:M73"/>
    <mergeCell ref="D72:I72"/>
    <mergeCell ref="D73:I73"/>
    <mergeCell ref="D74:I74"/>
    <mergeCell ref="D66:I66"/>
    <mergeCell ref="L66:M66"/>
    <mergeCell ref="D67:I67"/>
    <mergeCell ref="L67:M67"/>
    <mergeCell ref="D68:I68"/>
    <mergeCell ref="L68:M68"/>
    <mergeCell ref="L74:M76"/>
    <mergeCell ref="D75:I75"/>
    <mergeCell ref="D76:I76"/>
    <mergeCell ref="D77:I77"/>
    <mergeCell ref="L77:M77"/>
    <mergeCell ref="D78:I78"/>
    <mergeCell ref="L78:M78"/>
    <mergeCell ref="D69:I69"/>
    <mergeCell ref="L69:M69"/>
    <mergeCell ref="D70:I70"/>
    <mergeCell ref="L70:M70"/>
    <mergeCell ref="D82:I82"/>
    <mergeCell ref="L82:M82"/>
    <mergeCell ref="D83:I83"/>
    <mergeCell ref="L83:M83"/>
    <mergeCell ref="D84:I84"/>
    <mergeCell ref="L84:M84"/>
    <mergeCell ref="D79:I79"/>
    <mergeCell ref="L79:M79"/>
    <mergeCell ref="D80:I80"/>
    <mergeCell ref="L80:M80"/>
    <mergeCell ref="D81:I81"/>
    <mergeCell ref="L81:M81"/>
    <mergeCell ref="D95:I95"/>
    <mergeCell ref="L95:M95"/>
    <mergeCell ref="D96:I96"/>
    <mergeCell ref="L96:M96"/>
    <mergeCell ref="D97:I97"/>
    <mergeCell ref="L97:M97"/>
    <mergeCell ref="L91:M91"/>
    <mergeCell ref="D92:I92"/>
    <mergeCell ref="L92:M92"/>
    <mergeCell ref="D93:I93"/>
    <mergeCell ref="L93:M93"/>
    <mergeCell ref="D94:I94"/>
    <mergeCell ref="L94:M94"/>
    <mergeCell ref="D91:I91"/>
    <mergeCell ref="D98:I98"/>
    <mergeCell ref="L98:M98"/>
    <mergeCell ref="B99:C111"/>
    <mergeCell ref="D99:I99"/>
    <mergeCell ref="L99:M101"/>
    <mergeCell ref="D100:I100"/>
    <mergeCell ref="D101:I101"/>
    <mergeCell ref="D102:I102"/>
    <mergeCell ref="L102:M104"/>
    <mergeCell ref="D103:I103"/>
    <mergeCell ref="B85:C98"/>
    <mergeCell ref="D85:I85"/>
    <mergeCell ref="L85:M87"/>
    <mergeCell ref="D86:I86"/>
    <mergeCell ref="D87:I87"/>
    <mergeCell ref="D88:I88"/>
    <mergeCell ref="L88:M90"/>
    <mergeCell ref="D89:I89"/>
    <mergeCell ref="D90:I90"/>
    <mergeCell ref="D108:I108"/>
    <mergeCell ref="L108:M108"/>
    <mergeCell ref="D109:I109"/>
    <mergeCell ref="L109:M109"/>
    <mergeCell ref="D110:I110"/>
    <mergeCell ref="L110:M110"/>
    <mergeCell ref="D104:I104"/>
    <mergeCell ref="D105:I105"/>
    <mergeCell ref="L105:M105"/>
    <mergeCell ref="D106:I106"/>
    <mergeCell ref="L106:M106"/>
    <mergeCell ref="D107:I107"/>
    <mergeCell ref="L107:M107"/>
    <mergeCell ref="D111:I111"/>
    <mergeCell ref="L111:M111"/>
    <mergeCell ref="B112:C125"/>
    <mergeCell ref="D112:I112"/>
    <mergeCell ref="L112:M114"/>
    <mergeCell ref="D113:I113"/>
    <mergeCell ref="D114:I114"/>
    <mergeCell ref="D115:I115"/>
    <mergeCell ref="L115:M117"/>
    <mergeCell ref="D116:I116"/>
    <mergeCell ref="D121:I121"/>
    <mergeCell ref="L121:M121"/>
    <mergeCell ref="D122:I122"/>
    <mergeCell ref="L122:M122"/>
    <mergeCell ref="D123:I123"/>
    <mergeCell ref="L123:M123"/>
    <mergeCell ref="D117:I117"/>
    <mergeCell ref="D118:I118"/>
    <mergeCell ref="L118:M118"/>
    <mergeCell ref="D119:I119"/>
    <mergeCell ref="L119:M119"/>
    <mergeCell ref="D120:I120"/>
    <mergeCell ref="L120:M120"/>
    <mergeCell ref="L129:M131"/>
    <mergeCell ref="D130:I130"/>
    <mergeCell ref="D131:I131"/>
    <mergeCell ref="D132:I132"/>
    <mergeCell ref="L132:M132"/>
    <mergeCell ref="D133:I133"/>
    <mergeCell ref="L133:M133"/>
    <mergeCell ref="D124:I124"/>
    <mergeCell ref="L124:M124"/>
    <mergeCell ref="D125:I125"/>
    <mergeCell ref="L125:M125"/>
    <mergeCell ref="D126:I126"/>
    <mergeCell ref="L126:M128"/>
    <mergeCell ref="D127:I127"/>
    <mergeCell ref="D128:I128"/>
    <mergeCell ref="D129:I129"/>
    <mergeCell ref="B139:C152"/>
    <mergeCell ref="D139:I139"/>
    <mergeCell ref="L139:M141"/>
    <mergeCell ref="D140:I140"/>
    <mergeCell ref="D141:I141"/>
    <mergeCell ref="D142:I142"/>
    <mergeCell ref="D134:I134"/>
    <mergeCell ref="L134:M134"/>
    <mergeCell ref="D135:I135"/>
    <mergeCell ref="L135:M135"/>
    <mergeCell ref="D136:I136"/>
    <mergeCell ref="L136:M136"/>
    <mergeCell ref="B126:C138"/>
    <mergeCell ref="L142:M144"/>
    <mergeCell ref="D143:I143"/>
    <mergeCell ref="D144:I144"/>
    <mergeCell ref="D145:I145"/>
    <mergeCell ref="L145:M145"/>
    <mergeCell ref="D146:I146"/>
    <mergeCell ref="L146:M146"/>
    <mergeCell ref="D137:I137"/>
    <mergeCell ref="L137:M137"/>
    <mergeCell ref="D138:I138"/>
    <mergeCell ref="L138:M138"/>
    <mergeCell ref="D150:I150"/>
    <mergeCell ref="L150:M150"/>
    <mergeCell ref="D151:I151"/>
    <mergeCell ref="L151:M151"/>
    <mergeCell ref="D152:I152"/>
    <mergeCell ref="L152:M152"/>
    <mergeCell ref="D147:I147"/>
    <mergeCell ref="L147:M147"/>
    <mergeCell ref="D148:I148"/>
    <mergeCell ref="L148:M148"/>
    <mergeCell ref="D149:I149"/>
    <mergeCell ref="L149:M149"/>
    <mergeCell ref="B153:C164"/>
    <mergeCell ref="D153:I153"/>
    <mergeCell ref="L153:M155"/>
    <mergeCell ref="D154:I154"/>
    <mergeCell ref="D155:I155"/>
    <mergeCell ref="D156:I156"/>
    <mergeCell ref="L156:M157"/>
    <mergeCell ref="D157:I157"/>
    <mergeCell ref="D158:I158"/>
    <mergeCell ref="L158:M158"/>
    <mergeCell ref="D162:I162"/>
    <mergeCell ref="L162:M162"/>
    <mergeCell ref="D163:I163"/>
    <mergeCell ref="L163:M163"/>
    <mergeCell ref="D164:I164"/>
    <mergeCell ref="L164:M164"/>
    <mergeCell ref="D159:I159"/>
    <mergeCell ref="L159:M159"/>
    <mergeCell ref="D160:I160"/>
    <mergeCell ref="L160:M160"/>
    <mergeCell ref="D161:I161"/>
    <mergeCell ref="L161:M161"/>
    <mergeCell ref="B165:C177"/>
    <mergeCell ref="D165:I165"/>
    <mergeCell ref="L165:M167"/>
    <mergeCell ref="D166:I166"/>
    <mergeCell ref="D167:I167"/>
    <mergeCell ref="D168:I168"/>
    <mergeCell ref="L168:M170"/>
    <mergeCell ref="D169:I169"/>
    <mergeCell ref="D170:I170"/>
    <mergeCell ref="D171:I171"/>
    <mergeCell ref="D175:I175"/>
    <mergeCell ref="L175:M175"/>
    <mergeCell ref="D176:I176"/>
    <mergeCell ref="L176:M176"/>
    <mergeCell ref="D177:I177"/>
    <mergeCell ref="L177:M177"/>
    <mergeCell ref="L171:M171"/>
    <mergeCell ref="D172:I172"/>
    <mergeCell ref="L172:M172"/>
    <mergeCell ref="D173:I173"/>
    <mergeCell ref="L173:M173"/>
    <mergeCell ref="D174:I174"/>
    <mergeCell ref="L174:M174"/>
    <mergeCell ref="D188:I188"/>
    <mergeCell ref="L188:M188"/>
    <mergeCell ref="D189:I189"/>
    <mergeCell ref="L189:M189"/>
    <mergeCell ref="D190:I190"/>
    <mergeCell ref="L190:M190"/>
    <mergeCell ref="L184:M184"/>
    <mergeCell ref="D185:I185"/>
    <mergeCell ref="L185:M185"/>
    <mergeCell ref="D186:I186"/>
    <mergeCell ref="L186:M186"/>
    <mergeCell ref="D187:I187"/>
    <mergeCell ref="L187:M187"/>
    <mergeCell ref="D184:I184"/>
    <mergeCell ref="D191:I191"/>
    <mergeCell ref="L191:M191"/>
    <mergeCell ref="B192:C202"/>
    <mergeCell ref="D192:I192"/>
    <mergeCell ref="L192:M194"/>
    <mergeCell ref="D193:I193"/>
    <mergeCell ref="D194:I194"/>
    <mergeCell ref="D195:I195"/>
    <mergeCell ref="L195:M196"/>
    <mergeCell ref="D196:I196"/>
    <mergeCell ref="B178:C191"/>
    <mergeCell ref="D178:I178"/>
    <mergeCell ref="L178:M180"/>
    <mergeCell ref="D179:I179"/>
    <mergeCell ref="D180:I180"/>
    <mergeCell ref="D181:I181"/>
    <mergeCell ref="L181:M183"/>
    <mergeCell ref="D182:I182"/>
    <mergeCell ref="D183:I183"/>
    <mergeCell ref="D200:I200"/>
    <mergeCell ref="L200:M200"/>
    <mergeCell ref="D201:I201"/>
    <mergeCell ref="L201:M201"/>
    <mergeCell ref="D202:I202"/>
    <mergeCell ref="L202:M202"/>
    <mergeCell ref="D197:I197"/>
    <mergeCell ref="L197:M197"/>
    <mergeCell ref="D198:I198"/>
    <mergeCell ref="L198:M198"/>
    <mergeCell ref="D199:I199"/>
    <mergeCell ref="L199:M199"/>
    <mergeCell ref="B203:C215"/>
    <mergeCell ref="D203:I203"/>
    <mergeCell ref="L203:M205"/>
    <mergeCell ref="D204:I204"/>
    <mergeCell ref="D205:I205"/>
    <mergeCell ref="D206:I206"/>
    <mergeCell ref="L206:M208"/>
    <mergeCell ref="D207:I207"/>
    <mergeCell ref="D208:I208"/>
    <mergeCell ref="D209:I209"/>
    <mergeCell ref="D213:I213"/>
    <mergeCell ref="L213:M213"/>
    <mergeCell ref="D214:I214"/>
    <mergeCell ref="L214:M214"/>
    <mergeCell ref="D215:I215"/>
    <mergeCell ref="L215:M215"/>
    <mergeCell ref="L209:M209"/>
    <mergeCell ref="D210:I210"/>
    <mergeCell ref="L210:M210"/>
    <mergeCell ref="D211:I211"/>
    <mergeCell ref="L211:M211"/>
    <mergeCell ref="D212:I212"/>
    <mergeCell ref="L212:M212"/>
    <mergeCell ref="B216:C226"/>
    <mergeCell ref="D216:I216"/>
    <mergeCell ref="L216:M218"/>
    <mergeCell ref="D217:I217"/>
    <mergeCell ref="D218:I218"/>
    <mergeCell ref="D219:I219"/>
    <mergeCell ref="L219:M220"/>
    <mergeCell ref="D220:I220"/>
    <mergeCell ref="D221:I221"/>
    <mergeCell ref="L221:M221"/>
    <mergeCell ref="D228:I228"/>
    <mergeCell ref="D229:I229"/>
    <mergeCell ref="D230:I230"/>
    <mergeCell ref="D222:I222"/>
    <mergeCell ref="L222:M222"/>
    <mergeCell ref="D223:I223"/>
    <mergeCell ref="L223:M223"/>
    <mergeCell ref="D224:I224"/>
    <mergeCell ref="L224:M224"/>
    <mergeCell ref="D237:I237"/>
    <mergeCell ref="L237:M237"/>
    <mergeCell ref="B45:C55"/>
    <mergeCell ref="B33:C44"/>
    <mergeCell ref="B19:C32"/>
    <mergeCell ref="D234:I234"/>
    <mergeCell ref="L234:M234"/>
    <mergeCell ref="D235:I235"/>
    <mergeCell ref="L235:M235"/>
    <mergeCell ref="D236:I236"/>
    <mergeCell ref="L236:M236"/>
    <mergeCell ref="L230:M231"/>
    <mergeCell ref="D231:I231"/>
    <mergeCell ref="D232:I232"/>
    <mergeCell ref="L232:M232"/>
    <mergeCell ref="D233:I233"/>
    <mergeCell ref="L233:M233"/>
    <mergeCell ref="D225:I225"/>
    <mergeCell ref="L225:M225"/>
    <mergeCell ref="D226:I226"/>
    <mergeCell ref="L226:M226"/>
    <mergeCell ref="B227:C237"/>
    <mergeCell ref="D227:I227"/>
    <mergeCell ref="L227:M229"/>
  </mergeCells>
  <phoneticPr fontId="2"/>
  <dataValidations count="1">
    <dataValidation type="list" allowBlank="1" showInputMessage="1" showErrorMessage="1" sqref="J4:J237 JD4:JD237 SZ4:SZ237 ACV4:ACV237 AMR4:AMR237 AWN4:AWN237 BGJ4:BGJ237 BQF4:BQF237 CAB4:CAB237 CJX4:CJX237 CTT4:CTT237 DDP4:DDP237 DNL4:DNL237 DXH4:DXH237 EHD4:EHD237 EQZ4:EQZ237 FAV4:FAV237 FKR4:FKR237 FUN4:FUN237 GEJ4:GEJ237 GOF4:GOF237 GYB4:GYB237 HHX4:HHX237 HRT4:HRT237 IBP4:IBP237 ILL4:ILL237 IVH4:IVH237 JFD4:JFD237 JOZ4:JOZ237 JYV4:JYV237 KIR4:KIR237 KSN4:KSN237 LCJ4:LCJ237 LMF4:LMF237 LWB4:LWB237 MFX4:MFX237 MPT4:MPT237 MZP4:MZP237 NJL4:NJL237 NTH4:NTH237 ODD4:ODD237 OMZ4:OMZ237 OWV4:OWV237 PGR4:PGR237 PQN4:PQN237 QAJ4:QAJ237 QKF4:QKF237 QUB4:QUB237 RDX4:RDX237 RNT4:RNT237 RXP4:RXP237 SHL4:SHL237 SRH4:SRH237 TBD4:TBD237 TKZ4:TKZ237 TUV4:TUV237 UER4:UER237 UON4:UON237 UYJ4:UYJ237 VIF4:VIF237 VSB4:VSB237 WBX4:WBX237 WLT4:WLT237 WVP4:WVP237 J65540:J65773 JD65540:JD65773 SZ65540:SZ65773 ACV65540:ACV65773 AMR65540:AMR65773 AWN65540:AWN65773 BGJ65540:BGJ65773 BQF65540:BQF65773 CAB65540:CAB65773 CJX65540:CJX65773 CTT65540:CTT65773 DDP65540:DDP65773 DNL65540:DNL65773 DXH65540:DXH65773 EHD65540:EHD65773 EQZ65540:EQZ65773 FAV65540:FAV65773 FKR65540:FKR65773 FUN65540:FUN65773 GEJ65540:GEJ65773 GOF65540:GOF65773 GYB65540:GYB65773 HHX65540:HHX65773 HRT65540:HRT65773 IBP65540:IBP65773 ILL65540:ILL65773 IVH65540:IVH65773 JFD65540:JFD65773 JOZ65540:JOZ65773 JYV65540:JYV65773 KIR65540:KIR65773 KSN65540:KSN65773 LCJ65540:LCJ65773 LMF65540:LMF65773 LWB65540:LWB65773 MFX65540:MFX65773 MPT65540:MPT65773 MZP65540:MZP65773 NJL65540:NJL65773 NTH65540:NTH65773 ODD65540:ODD65773 OMZ65540:OMZ65773 OWV65540:OWV65773 PGR65540:PGR65773 PQN65540:PQN65773 QAJ65540:QAJ65773 QKF65540:QKF65773 QUB65540:QUB65773 RDX65540:RDX65773 RNT65540:RNT65773 RXP65540:RXP65773 SHL65540:SHL65773 SRH65540:SRH65773 TBD65540:TBD65773 TKZ65540:TKZ65773 TUV65540:TUV65773 UER65540:UER65773 UON65540:UON65773 UYJ65540:UYJ65773 VIF65540:VIF65773 VSB65540:VSB65773 WBX65540:WBX65773 WLT65540:WLT65773 WVP65540:WVP65773 J131076:J131309 JD131076:JD131309 SZ131076:SZ131309 ACV131076:ACV131309 AMR131076:AMR131309 AWN131076:AWN131309 BGJ131076:BGJ131309 BQF131076:BQF131309 CAB131076:CAB131309 CJX131076:CJX131309 CTT131076:CTT131309 DDP131076:DDP131309 DNL131076:DNL131309 DXH131076:DXH131309 EHD131076:EHD131309 EQZ131076:EQZ131309 FAV131076:FAV131309 FKR131076:FKR131309 FUN131076:FUN131309 GEJ131076:GEJ131309 GOF131076:GOF131309 GYB131076:GYB131309 HHX131076:HHX131309 HRT131076:HRT131309 IBP131076:IBP131309 ILL131076:ILL131309 IVH131076:IVH131309 JFD131076:JFD131309 JOZ131076:JOZ131309 JYV131076:JYV131309 KIR131076:KIR131309 KSN131076:KSN131309 LCJ131076:LCJ131309 LMF131076:LMF131309 LWB131076:LWB131309 MFX131076:MFX131309 MPT131076:MPT131309 MZP131076:MZP131309 NJL131076:NJL131309 NTH131076:NTH131309 ODD131076:ODD131309 OMZ131076:OMZ131309 OWV131076:OWV131309 PGR131076:PGR131309 PQN131076:PQN131309 QAJ131076:QAJ131309 QKF131076:QKF131309 QUB131076:QUB131309 RDX131076:RDX131309 RNT131076:RNT131309 RXP131076:RXP131309 SHL131076:SHL131309 SRH131076:SRH131309 TBD131076:TBD131309 TKZ131076:TKZ131309 TUV131076:TUV131309 UER131076:UER131309 UON131076:UON131309 UYJ131076:UYJ131309 VIF131076:VIF131309 VSB131076:VSB131309 WBX131076:WBX131309 WLT131076:WLT131309 WVP131076:WVP131309 J196612:J196845 JD196612:JD196845 SZ196612:SZ196845 ACV196612:ACV196845 AMR196612:AMR196845 AWN196612:AWN196845 BGJ196612:BGJ196845 BQF196612:BQF196845 CAB196612:CAB196845 CJX196612:CJX196845 CTT196612:CTT196845 DDP196612:DDP196845 DNL196612:DNL196845 DXH196612:DXH196845 EHD196612:EHD196845 EQZ196612:EQZ196845 FAV196612:FAV196845 FKR196612:FKR196845 FUN196612:FUN196845 GEJ196612:GEJ196845 GOF196612:GOF196845 GYB196612:GYB196845 HHX196612:HHX196845 HRT196612:HRT196845 IBP196612:IBP196845 ILL196612:ILL196845 IVH196612:IVH196845 JFD196612:JFD196845 JOZ196612:JOZ196845 JYV196612:JYV196845 KIR196612:KIR196845 KSN196612:KSN196845 LCJ196612:LCJ196845 LMF196612:LMF196845 LWB196612:LWB196845 MFX196612:MFX196845 MPT196612:MPT196845 MZP196612:MZP196845 NJL196612:NJL196845 NTH196612:NTH196845 ODD196612:ODD196845 OMZ196612:OMZ196845 OWV196612:OWV196845 PGR196612:PGR196845 PQN196612:PQN196845 QAJ196612:QAJ196845 QKF196612:QKF196845 QUB196612:QUB196845 RDX196612:RDX196845 RNT196612:RNT196845 RXP196612:RXP196845 SHL196612:SHL196845 SRH196612:SRH196845 TBD196612:TBD196845 TKZ196612:TKZ196845 TUV196612:TUV196845 UER196612:UER196845 UON196612:UON196845 UYJ196612:UYJ196845 VIF196612:VIF196845 VSB196612:VSB196845 WBX196612:WBX196845 WLT196612:WLT196845 WVP196612:WVP196845 J262148:J262381 JD262148:JD262381 SZ262148:SZ262381 ACV262148:ACV262381 AMR262148:AMR262381 AWN262148:AWN262381 BGJ262148:BGJ262381 BQF262148:BQF262381 CAB262148:CAB262381 CJX262148:CJX262381 CTT262148:CTT262381 DDP262148:DDP262381 DNL262148:DNL262381 DXH262148:DXH262381 EHD262148:EHD262381 EQZ262148:EQZ262381 FAV262148:FAV262381 FKR262148:FKR262381 FUN262148:FUN262381 GEJ262148:GEJ262381 GOF262148:GOF262381 GYB262148:GYB262381 HHX262148:HHX262381 HRT262148:HRT262381 IBP262148:IBP262381 ILL262148:ILL262381 IVH262148:IVH262381 JFD262148:JFD262381 JOZ262148:JOZ262381 JYV262148:JYV262381 KIR262148:KIR262381 KSN262148:KSN262381 LCJ262148:LCJ262381 LMF262148:LMF262381 LWB262148:LWB262381 MFX262148:MFX262381 MPT262148:MPT262381 MZP262148:MZP262381 NJL262148:NJL262381 NTH262148:NTH262381 ODD262148:ODD262381 OMZ262148:OMZ262381 OWV262148:OWV262381 PGR262148:PGR262381 PQN262148:PQN262381 QAJ262148:QAJ262381 QKF262148:QKF262381 QUB262148:QUB262381 RDX262148:RDX262381 RNT262148:RNT262381 RXP262148:RXP262381 SHL262148:SHL262381 SRH262148:SRH262381 TBD262148:TBD262381 TKZ262148:TKZ262381 TUV262148:TUV262381 UER262148:UER262381 UON262148:UON262381 UYJ262148:UYJ262381 VIF262148:VIF262381 VSB262148:VSB262381 WBX262148:WBX262381 WLT262148:WLT262381 WVP262148:WVP262381 J327684:J327917 JD327684:JD327917 SZ327684:SZ327917 ACV327684:ACV327917 AMR327684:AMR327917 AWN327684:AWN327917 BGJ327684:BGJ327917 BQF327684:BQF327917 CAB327684:CAB327917 CJX327684:CJX327917 CTT327684:CTT327917 DDP327684:DDP327917 DNL327684:DNL327917 DXH327684:DXH327917 EHD327684:EHD327917 EQZ327684:EQZ327917 FAV327684:FAV327917 FKR327684:FKR327917 FUN327684:FUN327917 GEJ327684:GEJ327917 GOF327684:GOF327917 GYB327684:GYB327917 HHX327684:HHX327917 HRT327684:HRT327917 IBP327684:IBP327917 ILL327684:ILL327917 IVH327684:IVH327917 JFD327684:JFD327917 JOZ327684:JOZ327917 JYV327684:JYV327917 KIR327684:KIR327917 KSN327684:KSN327917 LCJ327684:LCJ327917 LMF327684:LMF327917 LWB327684:LWB327917 MFX327684:MFX327917 MPT327684:MPT327917 MZP327684:MZP327917 NJL327684:NJL327917 NTH327684:NTH327917 ODD327684:ODD327917 OMZ327684:OMZ327917 OWV327684:OWV327917 PGR327684:PGR327917 PQN327684:PQN327917 QAJ327684:QAJ327917 QKF327684:QKF327917 QUB327684:QUB327917 RDX327684:RDX327917 RNT327684:RNT327917 RXP327684:RXP327917 SHL327684:SHL327917 SRH327684:SRH327917 TBD327684:TBD327917 TKZ327684:TKZ327917 TUV327684:TUV327917 UER327684:UER327917 UON327684:UON327917 UYJ327684:UYJ327917 VIF327684:VIF327917 VSB327684:VSB327917 WBX327684:WBX327917 WLT327684:WLT327917 WVP327684:WVP327917 J393220:J393453 JD393220:JD393453 SZ393220:SZ393453 ACV393220:ACV393453 AMR393220:AMR393453 AWN393220:AWN393453 BGJ393220:BGJ393453 BQF393220:BQF393453 CAB393220:CAB393453 CJX393220:CJX393453 CTT393220:CTT393453 DDP393220:DDP393453 DNL393220:DNL393453 DXH393220:DXH393453 EHD393220:EHD393453 EQZ393220:EQZ393453 FAV393220:FAV393453 FKR393220:FKR393453 FUN393220:FUN393453 GEJ393220:GEJ393453 GOF393220:GOF393453 GYB393220:GYB393453 HHX393220:HHX393453 HRT393220:HRT393453 IBP393220:IBP393453 ILL393220:ILL393453 IVH393220:IVH393453 JFD393220:JFD393453 JOZ393220:JOZ393453 JYV393220:JYV393453 KIR393220:KIR393453 KSN393220:KSN393453 LCJ393220:LCJ393453 LMF393220:LMF393453 LWB393220:LWB393453 MFX393220:MFX393453 MPT393220:MPT393453 MZP393220:MZP393453 NJL393220:NJL393453 NTH393220:NTH393453 ODD393220:ODD393453 OMZ393220:OMZ393453 OWV393220:OWV393453 PGR393220:PGR393453 PQN393220:PQN393453 QAJ393220:QAJ393453 QKF393220:QKF393453 QUB393220:QUB393453 RDX393220:RDX393453 RNT393220:RNT393453 RXP393220:RXP393453 SHL393220:SHL393453 SRH393220:SRH393453 TBD393220:TBD393453 TKZ393220:TKZ393453 TUV393220:TUV393453 UER393220:UER393453 UON393220:UON393453 UYJ393220:UYJ393453 VIF393220:VIF393453 VSB393220:VSB393453 WBX393220:WBX393453 WLT393220:WLT393453 WVP393220:WVP393453 J458756:J458989 JD458756:JD458989 SZ458756:SZ458989 ACV458756:ACV458989 AMR458756:AMR458989 AWN458756:AWN458989 BGJ458756:BGJ458989 BQF458756:BQF458989 CAB458756:CAB458989 CJX458756:CJX458989 CTT458756:CTT458989 DDP458756:DDP458989 DNL458756:DNL458989 DXH458756:DXH458989 EHD458756:EHD458989 EQZ458756:EQZ458989 FAV458756:FAV458989 FKR458756:FKR458989 FUN458756:FUN458989 GEJ458756:GEJ458989 GOF458756:GOF458989 GYB458756:GYB458989 HHX458756:HHX458989 HRT458756:HRT458989 IBP458756:IBP458989 ILL458756:ILL458989 IVH458756:IVH458989 JFD458756:JFD458989 JOZ458756:JOZ458989 JYV458756:JYV458989 KIR458756:KIR458989 KSN458756:KSN458989 LCJ458756:LCJ458989 LMF458756:LMF458989 LWB458756:LWB458989 MFX458756:MFX458989 MPT458756:MPT458989 MZP458756:MZP458989 NJL458756:NJL458989 NTH458756:NTH458989 ODD458756:ODD458989 OMZ458756:OMZ458989 OWV458756:OWV458989 PGR458756:PGR458989 PQN458756:PQN458989 QAJ458756:QAJ458989 QKF458756:QKF458989 QUB458756:QUB458989 RDX458756:RDX458989 RNT458756:RNT458989 RXP458756:RXP458989 SHL458756:SHL458989 SRH458756:SRH458989 TBD458756:TBD458989 TKZ458756:TKZ458989 TUV458756:TUV458989 UER458756:UER458989 UON458756:UON458989 UYJ458756:UYJ458989 VIF458756:VIF458989 VSB458756:VSB458989 WBX458756:WBX458989 WLT458756:WLT458989 WVP458756:WVP458989 J524292:J524525 JD524292:JD524525 SZ524292:SZ524525 ACV524292:ACV524525 AMR524292:AMR524525 AWN524292:AWN524525 BGJ524292:BGJ524525 BQF524292:BQF524525 CAB524292:CAB524525 CJX524292:CJX524525 CTT524292:CTT524525 DDP524292:DDP524525 DNL524292:DNL524525 DXH524292:DXH524525 EHD524292:EHD524525 EQZ524292:EQZ524525 FAV524292:FAV524525 FKR524292:FKR524525 FUN524292:FUN524525 GEJ524292:GEJ524525 GOF524292:GOF524525 GYB524292:GYB524525 HHX524292:HHX524525 HRT524292:HRT524525 IBP524292:IBP524525 ILL524292:ILL524525 IVH524292:IVH524525 JFD524292:JFD524525 JOZ524292:JOZ524525 JYV524292:JYV524525 KIR524292:KIR524525 KSN524292:KSN524525 LCJ524292:LCJ524525 LMF524292:LMF524525 LWB524292:LWB524525 MFX524292:MFX524525 MPT524292:MPT524525 MZP524292:MZP524525 NJL524292:NJL524525 NTH524292:NTH524525 ODD524292:ODD524525 OMZ524292:OMZ524525 OWV524292:OWV524525 PGR524292:PGR524525 PQN524292:PQN524525 QAJ524292:QAJ524525 QKF524292:QKF524525 QUB524292:QUB524525 RDX524292:RDX524525 RNT524292:RNT524525 RXP524292:RXP524525 SHL524292:SHL524525 SRH524292:SRH524525 TBD524292:TBD524525 TKZ524292:TKZ524525 TUV524292:TUV524525 UER524292:UER524525 UON524292:UON524525 UYJ524292:UYJ524525 VIF524292:VIF524525 VSB524292:VSB524525 WBX524292:WBX524525 WLT524292:WLT524525 WVP524292:WVP524525 J589828:J590061 JD589828:JD590061 SZ589828:SZ590061 ACV589828:ACV590061 AMR589828:AMR590061 AWN589828:AWN590061 BGJ589828:BGJ590061 BQF589828:BQF590061 CAB589828:CAB590061 CJX589828:CJX590061 CTT589828:CTT590061 DDP589828:DDP590061 DNL589828:DNL590061 DXH589828:DXH590061 EHD589828:EHD590061 EQZ589828:EQZ590061 FAV589828:FAV590061 FKR589828:FKR590061 FUN589828:FUN590061 GEJ589828:GEJ590061 GOF589828:GOF590061 GYB589828:GYB590061 HHX589828:HHX590061 HRT589828:HRT590061 IBP589828:IBP590061 ILL589828:ILL590061 IVH589828:IVH590061 JFD589828:JFD590061 JOZ589828:JOZ590061 JYV589828:JYV590061 KIR589828:KIR590061 KSN589828:KSN590061 LCJ589828:LCJ590061 LMF589828:LMF590061 LWB589828:LWB590061 MFX589828:MFX590061 MPT589828:MPT590061 MZP589828:MZP590061 NJL589828:NJL590061 NTH589828:NTH590061 ODD589828:ODD590061 OMZ589828:OMZ590061 OWV589828:OWV590061 PGR589828:PGR590061 PQN589828:PQN590061 QAJ589828:QAJ590061 QKF589828:QKF590061 QUB589828:QUB590061 RDX589828:RDX590061 RNT589828:RNT590061 RXP589828:RXP590061 SHL589828:SHL590061 SRH589828:SRH590061 TBD589828:TBD590061 TKZ589828:TKZ590061 TUV589828:TUV590061 UER589828:UER590061 UON589828:UON590061 UYJ589828:UYJ590061 VIF589828:VIF590061 VSB589828:VSB590061 WBX589828:WBX590061 WLT589828:WLT590061 WVP589828:WVP590061 J655364:J655597 JD655364:JD655597 SZ655364:SZ655597 ACV655364:ACV655597 AMR655364:AMR655597 AWN655364:AWN655597 BGJ655364:BGJ655597 BQF655364:BQF655597 CAB655364:CAB655597 CJX655364:CJX655597 CTT655364:CTT655597 DDP655364:DDP655597 DNL655364:DNL655597 DXH655364:DXH655597 EHD655364:EHD655597 EQZ655364:EQZ655597 FAV655364:FAV655597 FKR655364:FKR655597 FUN655364:FUN655597 GEJ655364:GEJ655597 GOF655364:GOF655597 GYB655364:GYB655597 HHX655364:HHX655597 HRT655364:HRT655597 IBP655364:IBP655597 ILL655364:ILL655597 IVH655364:IVH655597 JFD655364:JFD655597 JOZ655364:JOZ655597 JYV655364:JYV655597 KIR655364:KIR655597 KSN655364:KSN655597 LCJ655364:LCJ655597 LMF655364:LMF655597 LWB655364:LWB655597 MFX655364:MFX655597 MPT655364:MPT655597 MZP655364:MZP655597 NJL655364:NJL655597 NTH655364:NTH655597 ODD655364:ODD655597 OMZ655364:OMZ655597 OWV655364:OWV655597 PGR655364:PGR655597 PQN655364:PQN655597 QAJ655364:QAJ655597 QKF655364:QKF655597 QUB655364:QUB655597 RDX655364:RDX655597 RNT655364:RNT655597 RXP655364:RXP655597 SHL655364:SHL655597 SRH655364:SRH655597 TBD655364:TBD655597 TKZ655364:TKZ655597 TUV655364:TUV655597 UER655364:UER655597 UON655364:UON655597 UYJ655364:UYJ655597 VIF655364:VIF655597 VSB655364:VSB655597 WBX655364:WBX655597 WLT655364:WLT655597 WVP655364:WVP655597 J720900:J721133 JD720900:JD721133 SZ720900:SZ721133 ACV720900:ACV721133 AMR720900:AMR721133 AWN720900:AWN721133 BGJ720900:BGJ721133 BQF720900:BQF721133 CAB720900:CAB721133 CJX720900:CJX721133 CTT720900:CTT721133 DDP720900:DDP721133 DNL720900:DNL721133 DXH720900:DXH721133 EHD720900:EHD721133 EQZ720900:EQZ721133 FAV720900:FAV721133 FKR720900:FKR721133 FUN720900:FUN721133 GEJ720900:GEJ721133 GOF720900:GOF721133 GYB720900:GYB721133 HHX720900:HHX721133 HRT720900:HRT721133 IBP720900:IBP721133 ILL720900:ILL721133 IVH720900:IVH721133 JFD720900:JFD721133 JOZ720900:JOZ721133 JYV720900:JYV721133 KIR720900:KIR721133 KSN720900:KSN721133 LCJ720900:LCJ721133 LMF720900:LMF721133 LWB720900:LWB721133 MFX720900:MFX721133 MPT720900:MPT721133 MZP720900:MZP721133 NJL720900:NJL721133 NTH720900:NTH721133 ODD720900:ODD721133 OMZ720900:OMZ721133 OWV720900:OWV721133 PGR720900:PGR721133 PQN720900:PQN721133 QAJ720900:QAJ721133 QKF720900:QKF721133 QUB720900:QUB721133 RDX720900:RDX721133 RNT720900:RNT721133 RXP720900:RXP721133 SHL720900:SHL721133 SRH720900:SRH721133 TBD720900:TBD721133 TKZ720900:TKZ721133 TUV720900:TUV721133 UER720900:UER721133 UON720900:UON721133 UYJ720900:UYJ721133 VIF720900:VIF721133 VSB720900:VSB721133 WBX720900:WBX721133 WLT720900:WLT721133 WVP720900:WVP721133 J786436:J786669 JD786436:JD786669 SZ786436:SZ786669 ACV786436:ACV786669 AMR786436:AMR786669 AWN786436:AWN786669 BGJ786436:BGJ786669 BQF786436:BQF786669 CAB786436:CAB786669 CJX786436:CJX786669 CTT786436:CTT786669 DDP786436:DDP786669 DNL786436:DNL786669 DXH786436:DXH786669 EHD786436:EHD786669 EQZ786436:EQZ786669 FAV786436:FAV786669 FKR786436:FKR786669 FUN786436:FUN786669 GEJ786436:GEJ786669 GOF786436:GOF786669 GYB786436:GYB786669 HHX786436:HHX786669 HRT786436:HRT786669 IBP786436:IBP786669 ILL786436:ILL786669 IVH786436:IVH786669 JFD786436:JFD786669 JOZ786436:JOZ786669 JYV786436:JYV786669 KIR786436:KIR786669 KSN786436:KSN786669 LCJ786436:LCJ786669 LMF786436:LMF786669 LWB786436:LWB786669 MFX786436:MFX786669 MPT786436:MPT786669 MZP786436:MZP786669 NJL786436:NJL786669 NTH786436:NTH786669 ODD786436:ODD786669 OMZ786436:OMZ786669 OWV786436:OWV786669 PGR786436:PGR786669 PQN786436:PQN786669 QAJ786436:QAJ786669 QKF786436:QKF786669 QUB786436:QUB786669 RDX786436:RDX786669 RNT786436:RNT786669 RXP786436:RXP786669 SHL786436:SHL786669 SRH786436:SRH786669 TBD786436:TBD786669 TKZ786436:TKZ786669 TUV786436:TUV786669 UER786436:UER786669 UON786436:UON786669 UYJ786436:UYJ786669 VIF786436:VIF786669 VSB786436:VSB786669 WBX786436:WBX786669 WLT786436:WLT786669 WVP786436:WVP786669 J851972:J852205 JD851972:JD852205 SZ851972:SZ852205 ACV851972:ACV852205 AMR851972:AMR852205 AWN851972:AWN852205 BGJ851972:BGJ852205 BQF851972:BQF852205 CAB851972:CAB852205 CJX851972:CJX852205 CTT851972:CTT852205 DDP851972:DDP852205 DNL851972:DNL852205 DXH851972:DXH852205 EHD851972:EHD852205 EQZ851972:EQZ852205 FAV851972:FAV852205 FKR851972:FKR852205 FUN851972:FUN852205 GEJ851972:GEJ852205 GOF851972:GOF852205 GYB851972:GYB852205 HHX851972:HHX852205 HRT851972:HRT852205 IBP851972:IBP852205 ILL851972:ILL852205 IVH851972:IVH852205 JFD851972:JFD852205 JOZ851972:JOZ852205 JYV851972:JYV852205 KIR851972:KIR852205 KSN851972:KSN852205 LCJ851972:LCJ852205 LMF851972:LMF852205 LWB851972:LWB852205 MFX851972:MFX852205 MPT851972:MPT852205 MZP851972:MZP852205 NJL851972:NJL852205 NTH851972:NTH852205 ODD851972:ODD852205 OMZ851972:OMZ852205 OWV851972:OWV852205 PGR851972:PGR852205 PQN851972:PQN852205 QAJ851972:QAJ852205 QKF851972:QKF852205 QUB851972:QUB852205 RDX851972:RDX852205 RNT851972:RNT852205 RXP851972:RXP852205 SHL851972:SHL852205 SRH851972:SRH852205 TBD851972:TBD852205 TKZ851972:TKZ852205 TUV851972:TUV852205 UER851972:UER852205 UON851972:UON852205 UYJ851972:UYJ852205 VIF851972:VIF852205 VSB851972:VSB852205 WBX851972:WBX852205 WLT851972:WLT852205 WVP851972:WVP852205 J917508:J917741 JD917508:JD917741 SZ917508:SZ917741 ACV917508:ACV917741 AMR917508:AMR917741 AWN917508:AWN917741 BGJ917508:BGJ917741 BQF917508:BQF917741 CAB917508:CAB917741 CJX917508:CJX917741 CTT917508:CTT917741 DDP917508:DDP917741 DNL917508:DNL917741 DXH917508:DXH917741 EHD917508:EHD917741 EQZ917508:EQZ917741 FAV917508:FAV917741 FKR917508:FKR917741 FUN917508:FUN917741 GEJ917508:GEJ917741 GOF917508:GOF917741 GYB917508:GYB917741 HHX917508:HHX917741 HRT917508:HRT917741 IBP917508:IBP917741 ILL917508:ILL917741 IVH917508:IVH917741 JFD917508:JFD917741 JOZ917508:JOZ917741 JYV917508:JYV917741 KIR917508:KIR917741 KSN917508:KSN917741 LCJ917508:LCJ917741 LMF917508:LMF917741 LWB917508:LWB917741 MFX917508:MFX917741 MPT917508:MPT917741 MZP917508:MZP917741 NJL917508:NJL917741 NTH917508:NTH917741 ODD917508:ODD917741 OMZ917508:OMZ917741 OWV917508:OWV917741 PGR917508:PGR917741 PQN917508:PQN917741 QAJ917508:QAJ917741 QKF917508:QKF917741 QUB917508:QUB917741 RDX917508:RDX917741 RNT917508:RNT917741 RXP917508:RXP917741 SHL917508:SHL917741 SRH917508:SRH917741 TBD917508:TBD917741 TKZ917508:TKZ917741 TUV917508:TUV917741 UER917508:UER917741 UON917508:UON917741 UYJ917508:UYJ917741 VIF917508:VIF917741 VSB917508:VSB917741 WBX917508:WBX917741 WLT917508:WLT917741 WVP917508:WVP917741 J983044:J983277 JD983044:JD983277 SZ983044:SZ983277 ACV983044:ACV983277 AMR983044:AMR983277 AWN983044:AWN983277 BGJ983044:BGJ983277 BQF983044:BQF983277 CAB983044:CAB983277 CJX983044:CJX983277 CTT983044:CTT983277 DDP983044:DDP983277 DNL983044:DNL983277 DXH983044:DXH983277 EHD983044:EHD983277 EQZ983044:EQZ983277 FAV983044:FAV983277 FKR983044:FKR983277 FUN983044:FUN983277 GEJ983044:GEJ983277 GOF983044:GOF983277 GYB983044:GYB983277 HHX983044:HHX983277 HRT983044:HRT983277 IBP983044:IBP983277 ILL983044:ILL983277 IVH983044:IVH983277 JFD983044:JFD983277 JOZ983044:JOZ983277 JYV983044:JYV983277 KIR983044:KIR983277 KSN983044:KSN983277 LCJ983044:LCJ983277 LMF983044:LMF983277 LWB983044:LWB983277 MFX983044:MFX983277 MPT983044:MPT983277 MZP983044:MZP983277 NJL983044:NJL983277 NTH983044:NTH983277 ODD983044:ODD983277 OMZ983044:OMZ983277 OWV983044:OWV983277 PGR983044:PGR983277 PQN983044:PQN983277 QAJ983044:QAJ983277 QKF983044:QKF983277 QUB983044:QUB983277 RDX983044:RDX983277 RNT983044:RNT983277 RXP983044:RXP983277 SHL983044:SHL983277 SRH983044:SRH983277 TBD983044:TBD983277 TKZ983044:TKZ983277 TUV983044:TUV983277 UER983044:UER983277 UON983044:UON983277 UYJ983044:UYJ983277 VIF983044:VIF983277 VSB983044:VSB983277 WBX983044:WBX983277 WLT983044:WLT983277 WVP983044:WVP983277 JH4:JI237 TD4:TE237 ACZ4:ADA237 AMV4:AMW237 AWR4:AWS237 BGN4:BGO237 BQJ4:BQK237 CAF4:CAG237 CKB4:CKC237 CTX4:CTY237 DDT4:DDU237 DNP4:DNQ237 DXL4:DXM237 EHH4:EHI237 ERD4:ERE237 FAZ4:FBA237 FKV4:FKW237 FUR4:FUS237 GEN4:GEO237 GOJ4:GOK237 GYF4:GYG237 HIB4:HIC237 HRX4:HRY237 IBT4:IBU237 ILP4:ILQ237 IVL4:IVM237 JFH4:JFI237 JPD4:JPE237 JYZ4:JZA237 KIV4:KIW237 KSR4:KSS237 LCN4:LCO237 LMJ4:LMK237 LWF4:LWG237 MGB4:MGC237 MPX4:MPY237 MZT4:MZU237 NJP4:NJQ237 NTL4:NTM237 ODH4:ODI237 OND4:ONE237 OWZ4:OXA237 PGV4:PGW237 PQR4:PQS237 QAN4:QAO237 QKJ4:QKK237 QUF4:QUG237 REB4:REC237 RNX4:RNY237 RXT4:RXU237 SHP4:SHQ237 SRL4:SRM237 TBH4:TBI237 TLD4:TLE237 TUZ4:TVA237 UEV4:UEW237 UOR4:UOS237 UYN4:UYO237 VIJ4:VIK237 VSF4:VSG237 WCB4:WCC237 WLX4:WLY237 WVT4:WVU237 JH65540:JI65773 TD65540:TE65773 ACZ65540:ADA65773 AMV65540:AMW65773 AWR65540:AWS65773 BGN65540:BGO65773 BQJ65540:BQK65773 CAF65540:CAG65773 CKB65540:CKC65773 CTX65540:CTY65773 DDT65540:DDU65773 DNP65540:DNQ65773 DXL65540:DXM65773 EHH65540:EHI65773 ERD65540:ERE65773 FAZ65540:FBA65773 FKV65540:FKW65773 FUR65540:FUS65773 GEN65540:GEO65773 GOJ65540:GOK65773 GYF65540:GYG65773 HIB65540:HIC65773 HRX65540:HRY65773 IBT65540:IBU65773 ILP65540:ILQ65773 IVL65540:IVM65773 JFH65540:JFI65773 JPD65540:JPE65773 JYZ65540:JZA65773 KIV65540:KIW65773 KSR65540:KSS65773 LCN65540:LCO65773 LMJ65540:LMK65773 LWF65540:LWG65773 MGB65540:MGC65773 MPX65540:MPY65773 MZT65540:MZU65773 NJP65540:NJQ65773 NTL65540:NTM65773 ODH65540:ODI65773 OND65540:ONE65773 OWZ65540:OXA65773 PGV65540:PGW65773 PQR65540:PQS65773 QAN65540:QAO65773 QKJ65540:QKK65773 QUF65540:QUG65773 REB65540:REC65773 RNX65540:RNY65773 RXT65540:RXU65773 SHP65540:SHQ65773 SRL65540:SRM65773 TBH65540:TBI65773 TLD65540:TLE65773 TUZ65540:TVA65773 UEV65540:UEW65773 UOR65540:UOS65773 UYN65540:UYO65773 VIJ65540:VIK65773 VSF65540:VSG65773 WCB65540:WCC65773 WLX65540:WLY65773 WVT65540:WVU65773 JH131076:JI131309 TD131076:TE131309 ACZ131076:ADA131309 AMV131076:AMW131309 AWR131076:AWS131309 BGN131076:BGO131309 BQJ131076:BQK131309 CAF131076:CAG131309 CKB131076:CKC131309 CTX131076:CTY131309 DDT131076:DDU131309 DNP131076:DNQ131309 DXL131076:DXM131309 EHH131076:EHI131309 ERD131076:ERE131309 FAZ131076:FBA131309 FKV131076:FKW131309 FUR131076:FUS131309 GEN131076:GEO131309 GOJ131076:GOK131309 GYF131076:GYG131309 HIB131076:HIC131309 HRX131076:HRY131309 IBT131076:IBU131309 ILP131076:ILQ131309 IVL131076:IVM131309 JFH131076:JFI131309 JPD131076:JPE131309 JYZ131076:JZA131309 KIV131076:KIW131309 KSR131076:KSS131309 LCN131076:LCO131309 LMJ131076:LMK131309 LWF131076:LWG131309 MGB131076:MGC131309 MPX131076:MPY131309 MZT131076:MZU131309 NJP131076:NJQ131309 NTL131076:NTM131309 ODH131076:ODI131309 OND131076:ONE131309 OWZ131076:OXA131309 PGV131076:PGW131309 PQR131076:PQS131309 QAN131076:QAO131309 QKJ131076:QKK131309 QUF131076:QUG131309 REB131076:REC131309 RNX131076:RNY131309 RXT131076:RXU131309 SHP131076:SHQ131309 SRL131076:SRM131309 TBH131076:TBI131309 TLD131076:TLE131309 TUZ131076:TVA131309 UEV131076:UEW131309 UOR131076:UOS131309 UYN131076:UYO131309 VIJ131076:VIK131309 VSF131076:VSG131309 WCB131076:WCC131309 WLX131076:WLY131309 WVT131076:WVU131309 JH196612:JI196845 TD196612:TE196845 ACZ196612:ADA196845 AMV196612:AMW196845 AWR196612:AWS196845 BGN196612:BGO196845 BQJ196612:BQK196845 CAF196612:CAG196845 CKB196612:CKC196845 CTX196612:CTY196845 DDT196612:DDU196845 DNP196612:DNQ196845 DXL196612:DXM196845 EHH196612:EHI196845 ERD196612:ERE196845 FAZ196612:FBA196845 FKV196612:FKW196845 FUR196612:FUS196845 GEN196612:GEO196845 GOJ196612:GOK196845 GYF196612:GYG196845 HIB196612:HIC196845 HRX196612:HRY196845 IBT196612:IBU196845 ILP196612:ILQ196845 IVL196612:IVM196845 JFH196612:JFI196845 JPD196612:JPE196845 JYZ196612:JZA196845 KIV196612:KIW196845 KSR196612:KSS196845 LCN196612:LCO196845 LMJ196612:LMK196845 LWF196612:LWG196845 MGB196612:MGC196845 MPX196612:MPY196845 MZT196612:MZU196845 NJP196612:NJQ196845 NTL196612:NTM196845 ODH196612:ODI196845 OND196612:ONE196845 OWZ196612:OXA196845 PGV196612:PGW196845 PQR196612:PQS196845 QAN196612:QAO196845 QKJ196612:QKK196845 QUF196612:QUG196845 REB196612:REC196845 RNX196612:RNY196845 RXT196612:RXU196845 SHP196612:SHQ196845 SRL196612:SRM196845 TBH196612:TBI196845 TLD196612:TLE196845 TUZ196612:TVA196845 UEV196612:UEW196845 UOR196612:UOS196845 UYN196612:UYO196845 VIJ196612:VIK196845 VSF196612:VSG196845 WCB196612:WCC196845 WLX196612:WLY196845 WVT196612:WVU196845 JH262148:JI262381 TD262148:TE262381 ACZ262148:ADA262381 AMV262148:AMW262381 AWR262148:AWS262381 BGN262148:BGO262381 BQJ262148:BQK262381 CAF262148:CAG262381 CKB262148:CKC262381 CTX262148:CTY262381 DDT262148:DDU262381 DNP262148:DNQ262381 DXL262148:DXM262381 EHH262148:EHI262381 ERD262148:ERE262381 FAZ262148:FBA262381 FKV262148:FKW262381 FUR262148:FUS262381 GEN262148:GEO262381 GOJ262148:GOK262381 GYF262148:GYG262381 HIB262148:HIC262381 HRX262148:HRY262381 IBT262148:IBU262381 ILP262148:ILQ262381 IVL262148:IVM262381 JFH262148:JFI262381 JPD262148:JPE262381 JYZ262148:JZA262381 KIV262148:KIW262381 KSR262148:KSS262381 LCN262148:LCO262381 LMJ262148:LMK262381 LWF262148:LWG262381 MGB262148:MGC262381 MPX262148:MPY262381 MZT262148:MZU262381 NJP262148:NJQ262381 NTL262148:NTM262381 ODH262148:ODI262381 OND262148:ONE262381 OWZ262148:OXA262381 PGV262148:PGW262381 PQR262148:PQS262381 QAN262148:QAO262381 QKJ262148:QKK262381 QUF262148:QUG262381 REB262148:REC262381 RNX262148:RNY262381 RXT262148:RXU262381 SHP262148:SHQ262381 SRL262148:SRM262381 TBH262148:TBI262381 TLD262148:TLE262381 TUZ262148:TVA262381 UEV262148:UEW262381 UOR262148:UOS262381 UYN262148:UYO262381 VIJ262148:VIK262381 VSF262148:VSG262381 WCB262148:WCC262381 WLX262148:WLY262381 WVT262148:WVU262381 JH327684:JI327917 TD327684:TE327917 ACZ327684:ADA327917 AMV327684:AMW327917 AWR327684:AWS327917 BGN327684:BGO327917 BQJ327684:BQK327917 CAF327684:CAG327917 CKB327684:CKC327917 CTX327684:CTY327917 DDT327684:DDU327917 DNP327684:DNQ327917 DXL327684:DXM327917 EHH327684:EHI327917 ERD327684:ERE327917 FAZ327684:FBA327917 FKV327684:FKW327917 FUR327684:FUS327917 GEN327684:GEO327917 GOJ327684:GOK327917 GYF327684:GYG327917 HIB327684:HIC327917 HRX327684:HRY327917 IBT327684:IBU327917 ILP327684:ILQ327917 IVL327684:IVM327917 JFH327684:JFI327917 JPD327684:JPE327917 JYZ327684:JZA327917 KIV327684:KIW327917 KSR327684:KSS327917 LCN327684:LCO327917 LMJ327684:LMK327917 LWF327684:LWG327917 MGB327684:MGC327917 MPX327684:MPY327917 MZT327684:MZU327917 NJP327684:NJQ327917 NTL327684:NTM327917 ODH327684:ODI327917 OND327684:ONE327917 OWZ327684:OXA327917 PGV327684:PGW327917 PQR327684:PQS327917 QAN327684:QAO327917 QKJ327684:QKK327917 QUF327684:QUG327917 REB327684:REC327917 RNX327684:RNY327917 RXT327684:RXU327917 SHP327684:SHQ327917 SRL327684:SRM327917 TBH327684:TBI327917 TLD327684:TLE327917 TUZ327684:TVA327917 UEV327684:UEW327917 UOR327684:UOS327917 UYN327684:UYO327917 VIJ327684:VIK327917 VSF327684:VSG327917 WCB327684:WCC327917 WLX327684:WLY327917 WVT327684:WVU327917 JH393220:JI393453 TD393220:TE393453 ACZ393220:ADA393453 AMV393220:AMW393453 AWR393220:AWS393453 BGN393220:BGO393453 BQJ393220:BQK393453 CAF393220:CAG393453 CKB393220:CKC393453 CTX393220:CTY393453 DDT393220:DDU393453 DNP393220:DNQ393453 DXL393220:DXM393453 EHH393220:EHI393453 ERD393220:ERE393453 FAZ393220:FBA393453 FKV393220:FKW393453 FUR393220:FUS393453 GEN393220:GEO393453 GOJ393220:GOK393453 GYF393220:GYG393453 HIB393220:HIC393453 HRX393220:HRY393453 IBT393220:IBU393453 ILP393220:ILQ393453 IVL393220:IVM393453 JFH393220:JFI393453 JPD393220:JPE393453 JYZ393220:JZA393453 KIV393220:KIW393453 KSR393220:KSS393453 LCN393220:LCO393453 LMJ393220:LMK393453 LWF393220:LWG393453 MGB393220:MGC393453 MPX393220:MPY393453 MZT393220:MZU393453 NJP393220:NJQ393453 NTL393220:NTM393453 ODH393220:ODI393453 OND393220:ONE393453 OWZ393220:OXA393453 PGV393220:PGW393453 PQR393220:PQS393453 QAN393220:QAO393453 QKJ393220:QKK393453 QUF393220:QUG393453 REB393220:REC393453 RNX393220:RNY393453 RXT393220:RXU393453 SHP393220:SHQ393453 SRL393220:SRM393453 TBH393220:TBI393453 TLD393220:TLE393453 TUZ393220:TVA393453 UEV393220:UEW393453 UOR393220:UOS393453 UYN393220:UYO393453 VIJ393220:VIK393453 VSF393220:VSG393453 WCB393220:WCC393453 WLX393220:WLY393453 WVT393220:WVU393453 JH458756:JI458989 TD458756:TE458989 ACZ458756:ADA458989 AMV458756:AMW458989 AWR458756:AWS458989 BGN458756:BGO458989 BQJ458756:BQK458989 CAF458756:CAG458989 CKB458756:CKC458989 CTX458756:CTY458989 DDT458756:DDU458989 DNP458756:DNQ458989 DXL458756:DXM458989 EHH458756:EHI458989 ERD458756:ERE458989 FAZ458756:FBA458989 FKV458756:FKW458989 FUR458756:FUS458989 GEN458756:GEO458989 GOJ458756:GOK458989 GYF458756:GYG458989 HIB458756:HIC458989 HRX458756:HRY458989 IBT458756:IBU458989 ILP458756:ILQ458989 IVL458756:IVM458989 JFH458756:JFI458989 JPD458756:JPE458989 JYZ458756:JZA458989 KIV458756:KIW458989 KSR458756:KSS458989 LCN458756:LCO458989 LMJ458756:LMK458989 LWF458756:LWG458989 MGB458756:MGC458989 MPX458756:MPY458989 MZT458756:MZU458989 NJP458756:NJQ458989 NTL458756:NTM458989 ODH458756:ODI458989 OND458756:ONE458989 OWZ458756:OXA458989 PGV458756:PGW458989 PQR458756:PQS458989 QAN458756:QAO458989 QKJ458756:QKK458989 QUF458756:QUG458989 REB458756:REC458989 RNX458756:RNY458989 RXT458756:RXU458989 SHP458756:SHQ458989 SRL458756:SRM458989 TBH458756:TBI458989 TLD458756:TLE458989 TUZ458756:TVA458989 UEV458756:UEW458989 UOR458756:UOS458989 UYN458756:UYO458989 VIJ458756:VIK458989 VSF458756:VSG458989 WCB458756:WCC458989 WLX458756:WLY458989 WVT458756:WVU458989 JH524292:JI524525 TD524292:TE524525 ACZ524292:ADA524525 AMV524292:AMW524525 AWR524292:AWS524525 BGN524292:BGO524525 BQJ524292:BQK524525 CAF524292:CAG524525 CKB524292:CKC524525 CTX524292:CTY524525 DDT524292:DDU524525 DNP524292:DNQ524525 DXL524292:DXM524525 EHH524292:EHI524525 ERD524292:ERE524525 FAZ524292:FBA524525 FKV524292:FKW524525 FUR524292:FUS524525 GEN524292:GEO524525 GOJ524292:GOK524525 GYF524292:GYG524525 HIB524292:HIC524525 HRX524292:HRY524525 IBT524292:IBU524525 ILP524292:ILQ524525 IVL524292:IVM524525 JFH524292:JFI524525 JPD524292:JPE524525 JYZ524292:JZA524525 KIV524292:KIW524525 KSR524292:KSS524525 LCN524292:LCO524525 LMJ524292:LMK524525 LWF524292:LWG524525 MGB524292:MGC524525 MPX524292:MPY524525 MZT524292:MZU524525 NJP524292:NJQ524525 NTL524292:NTM524525 ODH524292:ODI524525 OND524292:ONE524525 OWZ524292:OXA524525 PGV524292:PGW524525 PQR524292:PQS524525 QAN524292:QAO524525 QKJ524292:QKK524525 QUF524292:QUG524525 REB524292:REC524525 RNX524292:RNY524525 RXT524292:RXU524525 SHP524292:SHQ524525 SRL524292:SRM524525 TBH524292:TBI524525 TLD524292:TLE524525 TUZ524292:TVA524525 UEV524292:UEW524525 UOR524292:UOS524525 UYN524292:UYO524525 VIJ524292:VIK524525 VSF524292:VSG524525 WCB524292:WCC524525 WLX524292:WLY524525 WVT524292:WVU524525 JH589828:JI590061 TD589828:TE590061 ACZ589828:ADA590061 AMV589828:AMW590061 AWR589828:AWS590061 BGN589828:BGO590061 BQJ589828:BQK590061 CAF589828:CAG590061 CKB589828:CKC590061 CTX589828:CTY590061 DDT589828:DDU590061 DNP589828:DNQ590061 DXL589828:DXM590061 EHH589828:EHI590061 ERD589828:ERE590061 FAZ589828:FBA590061 FKV589828:FKW590061 FUR589828:FUS590061 GEN589828:GEO590061 GOJ589828:GOK590061 GYF589828:GYG590061 HIB589828:HIC590061 HRX589828:HRY590061 IBT589828:IBU590061 ILP589828:ILQ590061 IVL589828:IVM590061 JFH589828:JFI590061 JPD589828:JPE590061 JYZ589828:JZA590061 KIV589828:KIW590061 KSR589828:KSS590061 LCN589828:LCO590061 LMJ589828:LMK590061 LWF589828:LWG590061 MGB589828:MGC590061 MPX589828:MPY590061 MZT589828:MZU590061 NJP589828:NJQ590061 NTL589828:NTM590061 ODH589828:ODI590061 OND589828:ONE590061 OWZ589828:OXA590061 PGV589828:PGW590061 PQR589828:PQS590061 QAN589828:QAO590061 QKJ589828:QKK590061 QUF589828:QUG590061 REB589828:REC590061 RNX589828:RNY590061 RXT589828:RXU590061 SHP589828:SHQ590061 SRL589828:SRM590061 TBH589828:TBI590061 TLD589828:TLE590061 TUZ589828:TVA590061 UEV589828:UEW590061 UOR589828:UOS590061 UYN589828:UYO590061 VIJ589828:VIK590061 VSF589828:VSG590061 WCB589828:WCC590061 WLX589828:WLY590061 WVT589828:WVU590061 JH655364:JI655597 TD655364:TE655597 ACZ655364:ADA655597 AMV655364:AMW655597 AWR655364:AWS655597 BGN655364:BGO655597 BQJ655364:BQK655597 CAF655364:CAG655597 CKB655364:CKC655597 CTX655364:CTY655597 DDT655364:DDU655597 DNP655364:DNQ655597 DXL655364:DXM655597 EHH655364:EHI655597 ERD655364:ERE655597 FAZ655364:FBA655597 FKV655364:FKW655597 FUR655364:FUS655597 GEN655364:GEO655597 GOJ655364:GOK655597 GYF655364:GYG655597 HIB655364:HIC655597 HRX655364:HRY655597 IBT655364:IBU655597 ILP655364:ILQ655597 IVL655364:IVM655597 JFH655364:JFI655597 JPD655364:JPE655597 JYZ655364:JZA655597 KIV655364:KIW655597 KSR655364:KSS655597 LCN655364:LCO655597 LMJ655364:LMK655597 LWF655364:LWG655597 MGB655364:MGC655597 MPX655364:MPY655597 MZT655364:MZU655597 NJP655364:NJQ655597 NTL655364:NTM655597 ODH655364:ODI655597 OND655364:ONE655597 OWZ655364:OXA655597 PGV655364:PGW655597 PQR655364:PQS655597 QAN655364:QAO655597 QKJ655364:QKK655597 QUF655364:QUG655597 REB655364:REC655597 RNX655364:RNY655597 RXT655364:RXU655597 SHP655364:SHQ655597 SRL655364:SRM655597 TBH655364:TBI655597 TLD655364:TLE655597 TUZ655364:TVA655597 UEV655364:UEW655597 UOR655364:UOS655597 UYN655364:UYO655597 VIJ655364:VIK655597 VSF655364:VSG655597 WCB655364:WCC655597 WLX655364:WLY655597 WVT655364:WVU655597 JH720900:JI721133 TD720900:TE721133 ACZ720900:ADA721133 AMV720900:AMW721133 AWR720900:AWS721133 BGN720900:BGO721133 BQJ720900:BQK721133 CAF720900:CAG721133 CKB720900:CKC721133 CTX720900:CTY721133 DDT720900:DDU721133 DNP720900:DNQ721133 DXL720900:DXM721133 EHH720900:EHI721133 ERD720900:ERE721133 FAZ720900:FBA721133 FKV720900:FKW721133 FUR720900:FUS721133 GEN720900:GEO721133 GOJ720900:GOK721133 GYF720900:GYG721133 HIB720900:HIC721133 HRX720900:HRY721133 IBT720900:IBU721133 ILP720900:ILQ721133 IVL720900:IVM721133 JFH720900:JFI721133 JPD720900:JPE721133 JYZ720900:JZA721133 KIV720900:KIW721133 KSR720900:KSS721133 LCN720900:LCO721133 LMJ720900:LMK721133 LWF720900:LWG721133 MGB720900:MGC721133 MPX720900:MPY721133 MZT720900:MZU721133 NJP720900:NJQ721133 NTL720900:NTM721133 ODH720900:ODI721133 OND720900:ONE721133 OWZ720900:OXA721133 PGV720900:PGW721133 PQR720900:PQS721133 QAN720900:QAO721133 QKJ720900:QKK721133 QUF720900:QUG721133 REB720900:REC721133 RNX720900:RNY721133 RXT720900:RXU721133 SHP720900:SHQ721133 SRL720900:SRM721133 TBH720900:TBI721133 TLD720900:TLE721133 TUZ720900:TVA721133 UEV720900:UEW721133 UOR720900:UOS721133 UYN720900:UYO721133 VIJ720900:VIK721133 VSF720900:VSG721133 WCB720900:WCC721133 WLX720900:WLY721133 WVT720900:WVU721133 JH786436:JI786669 TD786436:TE786669 ACZ786436:ADA786669 AMV786436:AMW786669 AWR786436:AWS786669 BGN786436:BGO786669 BQJ786436:BQK786669 CAF786436:CAG786669 CKB786436:CKC786669 CTX786436:CTY786669 DDT786436:DDU786669 DNP786436:DNQ786669 DXL786436:DXM786669 EHH786436:EHI786669 ERD786436:ERE786669 FAZ786436:FBA786669 FKV786436:FKW786669 FUR786436:FUS786669 GEN786436:GEO786669 GOJ786436:GOK786669 GYF786436:GYG786669 HIB786436:HIC786669 HRX786436:HRY786669 IBT786436:IBU786669 ILP786436:ILQ786669 IVL786436:IVM786669 JFH786436:JFI786669 JPD786436:JPE786669 JYZ786436:JZA786669 KIV786436:KIW786669 KSR786436:KSS786669 LCN786436:LCO786669 LMJ786436:LMK786669 LWF786436:LWG786669 MGB786436:MGC786669 MPX786436:MPY786669 MZT786436:MZU786669 NJP786436:NJQ786669 NTL786436:NTM786669 ODH786436:ODI786669 OND786436:ONE786669 OWZ786436:OXA786669 PGV786436:PGW786669 PQR786436:PQS786669 QAN786436:QAO786669 QKJ786436:QKK786669 QUF786436:QUG786669 REB786436:REC786669 RNX786436:RNY786669 RXT786436:RXU786669 SHP786436:SHQ786669 SRL786436:SRM786669 TBH786436:TBI786669 TLD786436:TLE786669 TUZ786436:TVA786669 UEV786436:UEW786669 UOR786436:UOS786669 UYN786436:UYO786669 VIJ786436:VIK786669 VSF786436:VSG786669 WCB786436:WCC786669 WLX786436:WLY786669 WVT786436:WVU786669 JH851972:JI852205 TD851972:TE852205 ACZ851972:ADA852205 AMV851972:AMW852205 AWR851972:AWS852205 BGN851972:BGO852205 BQJ851972:BQK852205 CAF851972:CAG852205 CKB851972:CKC852205 CTX851972:CTY852205 DDT851972:DDU852205 DNP851972:DNQ852205 DXL851972:DXM852205 EHH851972:EHI852205 ERD851972:ERE852205 FAZ851972:FBA852205 FKV851972:FKW852205 FUR851972:FUS852205 GEN851972:GEO852205 GOJ851972:GOK852205 GYF851972:GYG852205 HIB851972:HIC852205 HRX851972:HRY852205 IBT851972:IBU852205 ILP851972:ILQ852205 IVL851972:IVM852205 JFH851972:JFI852205 JPD851972:JPE852205 JYZ851972:JZA852205 KIV851972:KIW852205 KSR851972:KSS852205 LCN851972:LCO852205 LMJ851972:LMK852205 LWF851972:LWG852205 MGB851972:MGC852205 MPX851972:MPY852205 MZT851972:MZU852205 NJP851972:NJQ852205 NTL851972:NTM852205 ODH851972:ODI852205 OND851972:ONE852205 OWZ851972:OXA852205 PGV851972:PGW852205 PQR851972:PQS852205 QAN851972:QAO852205 QKJ851972:QKK852205 QUF851972:QUG852205 REB851972:REC852205 RNX851972:RNY852205 RXT851972:RXU852205 SHP851972:SHQ852205 SRL851972:SRM852205 TBH851972:TBI852205 TLD851972:TLE852205 TUZ851972:TVA852205 UEV851972:UEW852205 UOR851972:UOS852205 UYN851972:UYO852205 VIJ851972:VIK852205 VSF851972:VSG852205 WCB851972:WCC852205 WLX851972:WLY852205 WVT851972:WVU852205 JH917508:JI917741 TD917508:TE917741 ACZ917508:ADA917741 AMV917508:AMW917741 AWR917508:AWS917741 BGN917508:BGO917741 BQJ917508:BQK917741 CAF917508:CAG917741 CKB917508:CKC917741 CTX917508:CTY917741 DDT917508:DDU917741 DNP917508:DNQ917741 DXL917508:DXM917741 EHH917508:EHI917741 ERD917508:ERE917741 FAZ917508:FBA917741 FKV917508:FKW917741 FUR917508:FUS917741 GEN917508:GEO917741 GOJ917508:GOK917741 GYF917508:GYG917741 HIB917508:HIC917741 HRX917508:HRY917741 IBT917508:IBU917741 ILP917508:ILQ917741 IVL917508:IVM917741 JFH917508:JFI917741 JPD917508:JPE917741 JYZ917508:JZA917741 KIV917508:KIW917741 KSR917508:KSS917741 LCN917508:LCO917741 LMJ917508:LMK917741 LWF917508:LWG917741 MGB917508:MGC917741 MPX917508:MPY917741 MZT917508:MZU917741 NJP917508:NJQ917741 NTL917508:NTM917741 ODH917508:ODI917741 OND917508:ONE917741 OWZ917508:OXA917741 PGV917508:PGW917741 PQR917508:PQS917741 QAN917508:QAO917741 QKJ917508:QKK917741 QUF917508:QUG917741 REB917508:REC917741 RNX917508:RNY917741 RXT917508:RXU917741 SHP917508:SHQ917741 SRL917508:SRM917741 TBH917508:TBI917741 TLD917508:TLE917741 TUZ917508:TVA917741 UEV917508:UEW917741 UOR917508:UOS917741 UYN917508:UYO917741 VIJ917508:VIK917741 VSF917508:VSG917741 WCB917508:WCC917741 WLX917508:WLY917741 WVT917508:WVU917741 JH983044:JI983277 TD983044:TE983277 ACZ983044:ADA983277 AMV983044:AMW983277 AWR983044:AWS983277 BGN983044:BGO983277 BQJ983044:BQK983277 CAF983044:CAG983277 CKB983044:CKC983277 CTX983044:CTY983277 DDT983044:DDU983277 DNP983044:DNQ983277 DXL983044:DXM983277 EHH983044:EHI983277 ERD983044:ERE983277 FAZ983044:FBA983277 FKV983044:FKW983277 FUR983044:FUS983277 GEN983044:GEO983277 GOJ983044:GOK983277 GYF983044:GYG983277 HIB983044:HIC983277 HRX983044:HRY983277 IBT983044:IBU983277 ILP983044:ILQ983277 IVL983044:IVM983277 JFH983044:JFI983277 JPD983044:JPE983277 JYZ983044:JZA983277 KIV983044:KIW983277 KSR983044:KSS983277 LCN983044:LCO983277 LMJ983044:LMK983277 LWF983044:LWG983277 MGB983044:MGC983277 MPX983044:MPY983277 MZT983044:MZU983277 NJP983044:NJQ983277 NTL983044:NTM983277 ODH983044:ODI983277 OND983044:ONE983277 OWZ983044:OXA983277 PGV983044:PGW983277 PQR983044:PQS983277 QAN983044:QAO983277 QKJ983044:QKK983277 QUF983044:QUG983277 REB983044:REC983277 RNX983044:RNY983277 RXT983044:RXU983277 SHP983044:SHQ983277 SRL983044:SRM983277 TBH983044:TBI983277 TLD983044:TLE983277 TUZ983044:TVA983277 UEV983044:UEW983277 UOR983044:UOS983277 UYN983044:UYO983277 VIJ983044:VIK983277 VSF983044:VSG983277 WCB983044:WCC983277 WLX983044:WLY983277 WVT983044:WVU983277" xr:uid="{CB818FF0-BF6E-4A8C-93BB-ACB832144FC4}">
      <formula1>"□,■"</formula1>
    </dataValidation>
  </dataValidations>
  <pageMargins left="0.7" right="0.7" top="0.75" bottom="0.75" header="0.3" footer="0.3"/>
  <pageSetup paperSize="9" scale="80" orientation="portrait"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F37"/>
  <sheetViews>
    <sheetView workbookViewId="0">
      <selection activeCell="G18" sqref="G18:K18"/>
    </sheetView>
  </sheetViews>
  <sheetFormatPr defaultColWidth="5" defaultRowHeight="14.4" x14ac:dyDescent="0.2"/>
  <cols>
    <col min="1" max="1" width="1.5546875" style="183" customWidth="1"/>
    <col min="2" max="56" width="6.21875" style="183" customWidth="1"/>
    <col min="57" max="16384" width="5" style="183"/>
  </cols>
  <sheetData>
    <row r="1" spans="2:57" s="152" customFormat="1" ht="20.25" customHeight="1" x14ac:dyDescent="0.2">
      <c r="C1" s="153" t="s">
        <v>142</v>
      </c>
      <c r="D1" s="153"/>
      <c r="G1" s="154" t="s">
        <v>143</v>
      </c>
      <c r="J1" s="153"/>
      <c r="K1" s="153"/>
      <c r="L1" s="153"/>
      <c r="M1" s="153"/>
      <c r="AK1" s="155" t="s">
        <v>144</v>
      </c>
      <c r="AL1" s="155" t="s">
        <v>145</v>
      </c>
      <c r="AM1" s="630" t="s">
        <v>146</v>
      </c>
      <c r="AN1" s="630"/>
      <c r="AO1" s="630"/>
      <c r="AP1" s="630"/>
      <c r="AQ1" s="630"/>
      <c r="AR1" s="630"/>
      <c r="AS1" s="630"/>
      <c r="AT1" s="630"/>
      <c r="AU1" s="630"/>
      <c r="AV1" s="630"/>
      <c r="AW1" s="630"/>
      <c r="AX1" s="630"/>
      <c r="AY1" s="630"/>
      <c r="AZ1" s="630"/>
      <c r="BA1" s="630"/>
      <c r="BB1" s="156" t="s">
        <v>147</v>
      </c>
    </row>
    <row r="2" spans="2:57" s="158" customFormat="1" ht="20.25" customHeight="1" x14ac:dyDescent="0.2">
      <c r="D2" s="154"/>
      <c r="H2" s="154"/>
      <c r="I2" s="155"/>
      <c r="J2" s="155"/>
      <c r="K2" s="155"/>
      <c r="L2" s="155"/>
      <c r="M2" s="155"/>
      <c r="T2" s="155" t="s">
        <v>148</v>
      </c>
      <c r="U2" s="631">
        <v>6</v>
      </c>
      <c r="V2" s="631"/>
      <c r="W2" s="155" t="s">
        <v>145</v>
      </c>
      <c r="X2" s="632">
        <f>IF(U2=0,"",YEAR(DATE(2018+U2,1,1)))</f>
        <v>2024</v>
      </c>
      <c r="Y2" s="632"/>
      <c r="Z2" s="158" t="s">
        <v>149</v>
      </c>
      <c r="AA2" s="158" t="s">
        <v>150</v>
      </c>
      <c r="AB2" s="631">
        <v>4</v>
      </c>
      <c r="AC2" s="631"/>
      <c r="AD2" s="158" t="s">
        <v>151</v>
      </c>
      <c r="AJ2" s="156"/>
      <c r="AK2" s="155" t="s">
        <v>152</v>
      </c>
      <c r="AL2" s="155" t="s">
        <v>145</v>
      </c>
      <c r="AM2" s="631"/>
      <c r="AN2" s="631"/>
      <c r="AO2" s="631"/>
      <c r="AP2" s="631"/>
      <c r="AQ2" s="631"/>
      <c r="AR2" s="631"/>
      <c r="AS2" s="631"/>
      <c r="AT2" s="631"/>
      <c r="AU2" s="631"/>
      <c r="AV2" s="631"/>
      <c r="AW2" s="631"/>
      <c r="AX2" s="631"/>
      <c r="AY2" s="631"/>
      <c r="AZ2" s="631"/>
      <c r="BA2" s="631"/>
      <c r="BB2" s="156" t="s">
        <v>147</v>
      </c>
      <c r="BC2" s="155"/>
      <c r="BD2" s="155"/>
      <c r="BE2" s="155"/>
    </row>
    <row r="3" spans="2:57" s="158" customFormat="1" ht="20.25" customHeight="1" x14ac:dyDescent="0.2">
      <c r="D3" s="154"/>
      <c r="H3" s="154"/>
      <c r="I3" s="155"/>
      <c r="J3" s="155"/>
      <c r="K3" s="155"/>
      <c r="L3" s="155"/>
      <c r="M3" s="155"/>
      <c r="T3" s="162"/>
      <c r="U3" s="163"/>
      <c r="V3" s="163"/>
      <c r="W3" s="164"/>
      <c r="X3" s="163"/>
      <c r="Y3" s="163"/>
      <c r="Z3" s="165"/>
      <c r="AA3" s="165"/>
      <c r="AB3" s="163"/>
      <c r="AC3" s="163"/>
      <c r="AD3" s="166"/>
      <c r="AJ3" s="156"/>
      <c r="AK3" s="155"/>
      <c r="AL3" s="155"/>
      <c r="AM3" s="159"/>
      <c r="AN3" s="159"/>
      <c r="AO3" s="159"/>
      <c r="AP3" s="159"/>
      <c r="AQ3" s="159"/>
      <c r="AR3" s="159"/>
      <c r="AS3" s="159"/>
      <c r="AT3" s="159"/>
      <c r="AU3" s="159"/>
      <c r="AV3" s="159"/>
      <c r="AW3" s="159"/>
      <c r="AX3" s="159"/>
      <c r="AY3" s="167" t="s">
        <v>154</v>
      </c>
      <c r="AZ3" s="633" t="s">
        <v>155</v>
      </c>
      <c r="BA3" s="633"/>
      <c r="BB3" s="633"/>
      <c r="BC3" s="633"/>
      <c r="BD3" s="155"/>
      <c r="BE3" s="155"/>
    </row>
    <row r="4" spans="2:57" s="158" customFormat="1" ht="20.25" customHeight="1" x14ac:dyDescent="0.2">
      <c r="B4" s="168"/>
      <c r="C4" s="168"/>
      <c r="D4" s="168"/>
      <c r="E4" s="168"/>
      <c r="F4" s="168"/>
      <c r="G4" s="168"/>
      <c r="H4" s="168"/>
      <c r="I4" s="168"/>
      <c r="J4" s="169"/>
      <c r="K4" s="170"/>
      <c r="L4" s="170"/>
      <c r="M4" s="170"/>
      <c r="N4" s="170"/>
      <c r="O4" s="170"/>
      <c r="P4" s="171"/>
      <c r="Q4" s="170"/>
      <c r="R4" s="170"/>
      <c r="Z4" s="165"/>
      <c r="AA4" s="165"/>
      <c r="AB4" s="163"/>
      <c r="AC4" s="163"/>
      <c r="AD4" s="166"/>
      <c r="AJ4" s="156"/>
      <c r="AK4" s="155"/>
      <c r="AL4" s="155"/>
      <c r="AM4" s="159"/>
      <c r="AN4" s="159"/>
      <c r="AO4" s="159"/>
      <c r="AP4" s="159"/>
      <c r="AQ4" s="159"/>
      <c r="AR4" s="159"/>
      <c r="AS4" s="159"/>
      <c r="AT4" s="159"/>
      <c r="AU4" s="159"/>
      <c r="AV4" s="159"/>
      <c r="AW4" s="159"/>
      <c r="AX4" s="159"/>
      <c r="AY4" s="167" t="s">
        <v>156</v>
      </c>
      <c r="AZ4" s="633" t="s">
        <v>157</v>
      </c>
      <c r="BA4" s="633"/>
      <c r="BB4" s="633"/>
      <c r="BC4" s="633"/>
      <c r="BD4" s="155"/>
      <c r="BE4" s="155"/>
    </row>
    <row r="5" spans="2:57" s="158" customFormat="1" ht="20.25" customHeight="1" x14ac:dyDescent="0.2">
      <c r="B5" s="172"/>
      <c r="C5" s="172"/>
      <c r="D5" s="172"/>
      <c r="E5" s="172"/>
      <c r="F5" s="172"/>
      <c r="G5" s="172"/>
      <c r="H5" s="172"/>
      <c r="I5" s="172"/>
      <c r="J5" s="170"/>
      <c r="K5" s="173"/>
      <c r="L5" s="174"/>
      <c r="M5" s="174"/>
      <c r="N5" s="174"/>
      <c r="O5" s="174"/>
      <c r="P5" s="172"/>
      <c r="Q5" s="168"/>
      <c r="R5" s="168"/>
      <c r="S5" s="152"/>
      <c r="Z5" s="165"/>
      <c r="AA5" s="165"/>
      <c r="AB5" s="163"/>
      <c r="AC5" s="163"/>
      <c r="AD5" s="152"/>
      <c r="AE5" s="152"/>
      <c r="AF5" s="152"/>
      <c r="AG5" s="152"/>
      <c r="AJ5" s="152" t="s">
        <v>158</v>
      </c>
      <c r="AK5" s="152"/>
      <c r="AL5" s="152"/>
      <c r="AM5" s="152"/>
      <c r="AN5" s="152"/>
      <c r="AO5" s="152"/>
      <c r="AP5" s="152"/>
      <c r="AQ5" s="152"/>
      <c r="AR5" s="168"/>
      <c r="AS5" s="168"/>
      <c r="AT5" s="175"/>
      <c r="AU5" s="152"/>
      <c r="AV5" s="634">
        <v>40</v>
      </c>
      <c r="AW5" s="635"/>
      <c r="AX5" s="175" t="s">
        <v>159</v>
      </c>
      <c r="AY5" s="152"/>
      <c r="AZ5" s="634">
        <v>160</v>
      </c>
      <c r="BA5" s="635"/>
      <c r="BB5" s="175" t="s">
        <v>160</v>
      </c>
      <c r="BC5" s="152"/>
      <c r="BE5" s="155"/>
    </row>
    <row r="6" spans="2:57" s="158" customFormat="1" ht="20.25" customHeight="1" x14ac:dyDescent="0.2">
      <c r="B6" s="172"/>
      <c r="C6" s="172"/>
      <c r="D6" s="172"/>
      <c r="E6" s="172"/>
      <c r="F6" s="172"/>
      <c r="G6" s="172"/>
      <c r="H6" s="172"/>
      <c r="I6" s="172"/>
      <c r="J6" s="172"/>
      <c r="K6" s="176"/>
      <c r="L6" s="176"/>
      <c r="M6" s="176"/>
      <c r="N6" s="172"/>
      <c r="O6" s="177"/>
      <c r="P6" s="178"/>
      <c r="Q6" s="178"/>
      <c r="R6" s="179"/>
      <c r="S6" s="180"/>
      <c r="Z6" s="165"/>
      <c r="AA6" s="165"/>
      <c r="AB6" s="163"/>
      <c r="AC6" s="163"/>
      <c r="AD6" s="175"/>
      <c r="AE6" s="152"/>
      <c r="AF6" s="152"/>
      <c r="AG6" s="152"/>
      <c r="AL6" s="152"/>
      <c r="AM6" s="152"/>
      <c r="AN6" s="181"/>
      <c r="AO6" s="182"/>
      <c r="AP6" s="182"/>
      <c r="AQ6" s="180"/>
      <c r="AR6" s="180"/>
      <c r="AS6" s="180"/>
      <c r="AT6" s="180"/>
      <c r="AU6" s="180"/>
      <c r="AV6" s="180"/>
      <c r="AW6" s="152" t="s">
        <v>161</v>
      </c>
      <c r="AX6" s="152"/>
      <c r="AY6" s="152"/>
      <c r="AZ6" s="606">
        <f>DAY(EOMONTH(DATE(X2,AB2,1),0))</f>
        <v>30</v>
      </c>
      <c r="BA6" s="607"/>
      <c r="BB6" s="175" t="s">
        <v>162</v>
      </c>
      <c r="BE6" s="155"/>
    </row>
    <row r="7" spans="2:57" ht="20.25" customHeight="1" thickBot="1" x14ac:dyDescent="0.25">
      <c r="C7" s="184"/>
      <c r="D7" s="184"/>
      <c r="S7" s="184"/>
      <c r="AJ7" s="184"/>
      <c r="BC7" s="185"/>
      <c r="BD7" s="185"/>
      <c r="BE7" s="185"/>
    </row>
    <row r="8" spans="2:57" ht="20.25" customHeight="1" thickBot="1" x14ac:dyDescent="0.25">
      <c r="B8" s="608" t="s">
        <v>163</v>
      </c>
      <c r="C8" s="611" t="s">
        <v>164</v>
      </c>
      <c r="D8" s="612"/>
      <c r="E8" s="617" t="s">
        <v>165</v>
      </c>
      <c r="F8" s="612"/>
      <c r="G8" s="617" t="s">
        <v>166</v>
      </c>
      <c r="H8" s="611"/>
      <c r="I8" s="611"/>
      <c r="J8" s="611"/>
      <c r="K8" s="612"/>
      <c r="L8" s="617" t="s">
        <v>167</v>
      </c>
      <c r="M8" s="611"/>
      <c r="N8" s="611"/>
      <c r="O8" s="620"/>
      <c r="P8" s="623" t="s">
        <v>168</v>
      </c>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591" t="str">
        <f>IF(AZ3="４週","(9)1～4週目の勤務時間数合計","(9)1か月の勤務時間数合計")</f>
        <v>(9)1～4週目の勤務時間数合計</v>
      </c>
      <c r="AV8" s="592"/>
      <c r="AW8" s="591" t="s">
        <v>169</v>
      </c>
      <c r="AX8" s="592"/>
      <c r="AY8" s="625" t="s">
        <v>170</v>
      </c>
      <c r="AZ8" s="625"/>
      <c r="BA8" s="625"/>
      <c r="BB8" s="625"/>
      <c r="BC8" s="625"/>
      <c r="BD8" s="625"/>
    </row>
    <row r="9" spans="2:57" ht="20.25" customHeight="1" thickBot="1" x14ac:dyDescent="0.25">
      <c r="B9" s="609"/>
      <c r="C9" s="613"/>
      <c r="D9" s="614"/>
      <c r="E9" s="618"/>
      <c r="F9" s="614"/>
      <c r="G9" s="618"/>
      <c r="H9" s="613"/>
      <c r="I9" s="613"/>
      <c r="J9" s="613"/>
      <c r="K9" s="614"/>
      <c r="L9" s="618"/>
      <c r="M9" s="613"/>
      <c r="N9" s="613"/>
      <c r="O9" s="621"/>
      <c r="P9" s="627" t="s">
        <v>171</v>
      </c>
      <c r="Q9" s="628"/>
      <c r="R9" s="628"/>
      <c r="S9" s="628"/>
      <c r="T9" s="628"/>
      <c r="U9" s="628"/>
      <c r="V9" s="629"/>
      <c r="W9" s="627" t="s">
        <v>172</v>
      </c>
      <c r="X9" s="628"/>
      <c r="Y9" s="628"/>
      <c r="Z9" s="628"/>
      <c r="AA9" s="628"/>
      <c r="AB9" s="628"/>
      <c r="AC9" s="629"/>
      <c r="AD9" s="627" t="s">
        <v>173</v>
      </c>
      <c r="AE9" s="628"/>
      <c r="AF9" s="628"/>
      <c r="AG9" s="628"/>
      <c r="AH9" s="628"/>
      <c r="AI9" s="628"/>
      <c r="AJ9" s="629"/>
      <c r="AK9" s="627" t="s">
        <v>174</v>
      </c>
      <c r="AL9" s="628"/>
      <c r="AM9" s="628"/>
      <c r="AN9" s="628"/>
      <c r="AO9" s="628"/>
      <c r="AP9" s="628"/>
      <c r="AQ9" s="629"/>
      <c r="AR9" s="627" t="s">
        <v>175</v>
      </c>
      <c r="AS9" s="628"/>
      <c r="AT9" s="629"/>
      <c r="AU9" s="593"/>
      <c r="AV9" s="594"/>
      <c r="AW9" s="593"/>
      <c r="AX9" s="594"/>
      <c r="AY9" s="625"/>
      <c r="AZ9" s="625"/>
      <c r="BA9" s="625"/>
      <c r="BB9" s="625"/>
      <c r="BC9" s="625"/>
      <c r="BD9" s="625"/>
    </row>
    <row r="10" spans="2:57" ht="20.25" customHeight="1" thickBot="1" x14ac:dyDescent="0.25">
      <c r="B10" s="609"/>
      <c r="C10" s="613"/>
      <c r="D10" s="614"/>
      <c r="E10" s="618"/>
      <c r="F10" s="614"/>
      <c r="G10" s="618"/>
      <c r="H10" s="613"/>
      <c r="I10" s="613"/>
      <c r="J10" s="613"/>
      <c r="K10" s="614"/>
      <c r="L10" s="618"/>
      <c r="M10" s="613"/>
      <c r="N10" s="613"/>
      <c r="O10" s="621"/>
      <c r="P10" s="188">
        <f>DAY(DATE($X$2,$AB$2,1))</f>
        <v>1</v>
      </c>
      <c r="Q10" s="189">
        <f>DAY(DATE($X$2,$AB$2,2))</f>
        <v>2</v>
      </c>
      <c r="R10" s="189">
        <f>DAY(DATE($X$2,$AB$2,3))</f>
        <v>3</v>
      </c>
      <c r="S10" s="189">
        <f>DAY(DATE($X$2,$AB$2,4))</f>
        <v>4</v>
      </c>
      <c r="T10" s="189">
        <f>DAY(DATE($X$2,$AB$2,5))</f>
        <v>5</v>
      </c>
      <c r="U10" s="189">
        <f>DAY(DATE($X$2,$AB$2,6))</f>
        <v>6</v>
      </c>
      <c r="V10" s="190">
        <f>DAY(DATE($X$2,$AB$2,7))</f>
        <v>7</v>
      </c>
      <c r="W10" s="188">
        <f>DAY(DATE($X$2,$AB$2,8))</f>
        <v>8</v>
      </c>
      <c r="X10" s="189">
        <f>DAY(DATE($X$2,$AB$2,9))</f>
        <v>9</v>
      </c>
      <c r="Y10" s="189">
        <f>DAY(DATE($X$2,$AB$2,10))</f>
        <v>10</v>
      </c>
      <c r="Z10" s="189">
        <f>DAY(DATE($X$2,$AB$2,11))</f>
        <v>11</v>
      </c>
      <c r="AA10" s="189">
        <f>DAY(DATE($X$2,$AB$2,12))</f>
        <v>12</v>
      </c>
      <c r="AB10" s="189">
        <f>DAY(DATE($X$2,$AB$2,13))</f>
        <v>13</v>
      </c>
      <c r="AC10" s="190">
        <f>DAY(DATE($X$2,$AB$2,14))</f>
        <v>14</v>
      </c>
      <c r="AD10" s="188">
        <f>DAY(DATE($X$2,$AB$2,15))</f>
        <v>15</v>
      </c>
      <c r="AE10" s="189">
        <f>DAY(DATE($X$2,$AB$2,16))</f>
        <v>16</v>
      </c>
      <c r="AF10" s="189">
        <f>DAY(DATE($X$2,$AB$2,17))</f>
        <v>17</v>
      </c>
      <c r="AG10" s="189">
        <f>DAY(DATE($X$2,$AB$2,18))</f>
        <v>18</v>
      </c>
      <c r="AH10" s="189">
        <f>DAY(DATE($X$2,$AB$2,19))</f>
        <v>19</v>
      </c>
      <c r="AI10" s="189">
        <f>DAY(DATE($X$2,$AB$2,20))</f>
        <v>20</v>
      </c>
      <c r="AJ10" s="190">
        <f>DAY(DATE($X$2,$AB$2,21))</f>
        <v>21</v>
      </c>
      <c r="AK10" s="188">
        <f>DAY(DATE($X$2,$AB$2,22))</f>
        <v>22</v>
      </c>
      <c r="AL10" s="189">
        <f>DAY(DATE($X$2,$AB$2,23))</f>
        <v>23</v>
      </c>
      <c r="AM10" s="189">
        <f>DAY(DATE($X$2,$AB$2,24))</f>
        <v>24</v>
      </c>
      <c r="AN10" s="189">
        <f>DAY(DATE($X$2,$AB$2,25))</f>
        <v>25</v>
      </c>
      <c r="AO10" s="189">
        <f>DAY(DATE($X$2,$AB$2,26))</f>
        <v>26</v>
      </c>
      <c r="AP10" s="189">
        <f>DAY(DATE($X$2,$AB$2,27))</f>
        <v>27</v>
      </c>
      <c r="AQ10" s="190">
        <f>DAY(DATE($X$2,$AB$2,28))</f>
        <v>28</v>
      </c>
      <c r="AR10" s="188" t="str">
        <f>IF(AZ3="暦月",IF(DAY(DATE($X$2,$AB$2,29))=29,29,""),"")</f>
        <v/>
      </c>
      <c r="AS10" s="189" t="str">
        <f>IF(AZ3="暦月",IF(DAY(DATE($X$2,$AB$2,30))=30,30,""),"")</f>
        <v/>
      </c>
      <c r="AT10" s="255" t="str">
        <f>IF(AZ3="暦月",IF(DAY(DATE($X$2,$AB$2,31))=31,31,""),"")</f>
        <v/>
      </c>
      <c r="AU10" s="593"/>
      <c r="AV10" s="594"/>
      <c r="AW10" s="593"/>
      <c r="AX10" s="594"/>
      <c r="AY10" s="625"/>
      <c r="AZ10" s="625"/>
      <c r="BA10" s="625"/>
      <c r="BB10" s="625"/>
      <c r="BC10" s="625"/>
      <c r="BD10" s="625"/>
    </row>
    <row r="11" spans="2:57" ht="20.25" hidden="1" customHeight="1" x14ac:dyDescent="0.2">
      <c r="B11" s="609"/>
      <c r="C11" s="613"/>
      <c r="D11" s="614"/>
      <c r="E11" s="618"/>
      <c r="F11" s="614"/>
      <c r="G11" s="618"/>
      <c r="H11" s="613"/>
      <c r="I11" s="613"/>
      <c r="J11" s="613"/>
      <c r="K11" s="614"/>
      <c r="L11" s="618"/>
      <c r="M11" s="613"/>
      <c r="N11" s="613"/>
      <c r="O11" s="621"/>
      <c r="P11" s="188">
        <f>WEEKDAY(DATE($X$2,$AB$2,1))</f>
        <v>2</v>
      </c>
      <c r="Q11" s="189">
        <f>WEEKDAY(DATE($X$2,$AB$2,2))</f>
        <v>3</v>
      </c>
      <c r="R11" s="189">
        <f>WEEKDAY(DATE($X$2,$AB$2,3))</f>
        <v>4</v>
      </c>
      <c r="S11" s="189">
        <f>WEEKDAY(DATE($X$2,$AB$2,4))</f>
        <v>5</v>
      </c>
      <c r="T11" s="189">
        <f>WEEKDAY(DATE($X$2,$AB$2,5))</f>
        <v>6</v>
      </c>
      <c r="U11" s="189">
        <f>WEEKDAY(DATE($X$2,$AB$2,6))</f>
        <v>7</v>
      </c>
      <c r="V11" s="190">
        <f>WEEKDAY(DATE($X$2,$AB$2,7))</f>
        <v>1</v>
      </c>
      <c r="W11" s="188">
        <f>WEEKDAY(DATE($X$2,$AB$2,8))</f>
        <v>2</v>
      </c>
      <c r="X11" s="189">
        <f>WEEKDAY(DATE($X$2,$AB$2,9))</f>
        <v>3</v>
      </c>
      <c r="Y11" s="189">
        <f>WEEKDAY(DATE($X$2,$AB$2,10))</f>
        <v>4</v>
      </c>
      <c r="Z11" s="189">
        <f>WEEKDAY(DATE($X$2,$AB$2,11))</f>
        <v>5</v>
      </c>
      <c r="AA11" s="189">
        <f>WEEKDAY(DATE($X$2,$AB$2,12))</f>
        <v>6</v>
      </c>
      <c r="AB11" s="189">
        <f>WEEKDAY(DATE($X$2,$AB$2,13))</f>
        <v>7</v>
      </c>
      <c r="AC11" s="190">
        <f>WEEKDAY(DATE($X$2,$AB$2,14))</f>
        <v>1</v>
      </c>
      <c r="AD11" s="188">
        <f>WEEKDAY(DATE($X$2,$AB$2,15))</f>
        <v>2</v>
      </c>
      <c r="AE11" s="189">
        <f>WEEKDAY(DATE($X$2,$AB$2,16))</f>
        <v>3</v>
      </c>
      <c r="AF11" s="189">
        <f>WEEKDAY(DATE($X$2,$AB$2,17))</f>
        <v>4</v>
      </c>
      <c r="AG11" s="189">
        <f>WEEKDAY(DATE($X$2,$AB$2,18))</f>
        <v>5</v>
      </c>
      <c r="AH11" s="189">
        <f>WEEKDAY(DATE($X$2,$AB$2,19))</f>
        <v>6</v>
      </c>
      <c r="AI11" s="189">
        <f>WEEKDAY(DATE($X$2,$AB$2,20))</f>
        <v>7</v>
      </c>
      <c r="AJ11" s="190">
        <f>WEEKDAY(DATE($X$2,$AB$2,21))</f>
        <v>1</v>
      </c>
      <c r="AK11" s="188">
        <f>WEEKDAY(DATE($X$2,$AB$2,22))</f>
        <v>2</v>
      </c>
      <c r="AL11" s="189">
        <f>WEEKDAY(DATE($X$2,$AB$2,23))</f>
        <v>3</v>
      </c>
      <c r="AM11" s="189">
        <f>WEEKDAY(DATE($X$2,$AB$2,24))</f>
        <v>4</v>
      </c>
      <c r="AN11" s="189">
        <f>WEEKDAY(DATE($X$2,$AB$2,25))</f>
        <v>5</v>
      </c>
      <c r="AO11" s="189">
        <f>WEEKDAY(DATE($X$2,$AB$2,26))</f>
        <v>6</v>
      </c>
      <c r="AP11" s="189">
        <f>WEEKDAY(DATE($X$2,$AB$2,27))</f>
        <v>7</v>
      </c>
      <c r="AQ11" s="190">
        <f>WEEKDAY(DATE($X$2,$AB$2,28))</f>
        <v>1</v>
      </c>
      <c r="AR11" s="188">
        <f>IF(AR10=29,WEEKDAY(DATE($X$2,$AB$2,29)),0)</f>
        <v>0</v>
      </c>
      <c r="AS11" s="189">
        <f>IF(AS10=30,WEEKDAY(DATE($X$2,$AB$2,30)),0)</f>
        <v>0</v>
      </c>
      <c r="AT11" s="255">
        <f>IF(AT10=31,WEEKDAY(DATE($X$2,$AB$2,31)),0)</f>
        <v>0</v>
      </c>
      <c r="AU11" s="595"/>
      <c r="AV11" s="596"/>
      <c r="AW11" s="595"/>
      <c r="AX11" s="596"/>
      <c r="AY11" s="626"/>
      <c r="AZ11" s="626"/>
      <c r="BA11" s="626"/>
      <c r="BB11" s="626"/>
      <c r="BC11" s="626"/>
      <c r="BD11" s="626"/>
    </row>
    <row r="12" spans="2:57" ht="20.25" customHeight="1" thickBot="1" x14ac:dyDescent="0.25">
      <c r="B12" s="610"/>
      <c r="C12" s="615"/>
      <c r="D12" s="616"/>
      <c r="E12" s="619"/>
      <c r="F12" s="616"/>
      <c r="G12" s="619"/>
      <c r="H12" s="615"/>
      <c r="I12" s="615"/>
      <c r="J12" s="615"/>
      <c r="K12" s="616"/>
      <c r="L12" s="619"/>
      <c r="M12" s="615"/>
      <c r="N12" s="615"/>
      <c r="O12" s="622"/>
      <c r="P12" s="191" t="str">
        <f>IF(P11=1,"日",IF(P11=2,"月",IF(P11=3,"火",IF(P11=4,"水",IF(P11=5,"木",IF(P11=6,"金","土"))))))</f>
        <v>月</v>
      </c>
      <c r="Q12" s="192" t="str">
        <f t="shared" ref="Q12:AQ12" si="0">IF(Q11=1,"日",IF(Q11=2,"月",IF(Q11=3,"火",IF(Q11=4,"水",IF(Q11=5,"木",IF(Q11=6,"金","土"))))))</f>
        <v>火</v>
      </c>
      <c r="R12" s="192" t="str">
        <f t="shared" si="0"/>
        <v>水</v>
      </c>
      <c r="S12" s="192" t="str">
        <f t="shared" si="0"/>
        <v>木</v>
      </c>
      <c r="T12" s="192" t="str">
        <f t="shared" si="0"/>
        <v>金</v>
      </c>
      <c r="U12" s="192" t="str">
        <f t="shared" si="0"/>
        <v>土</v>
      </c>
      <c r="V12" s="193" t="str">
        <f t="shared" si="0"/>
        <v>日</v>
      </c>
      <c r="W12" s="191" t="str">
        <f t="shared" si="0"/>
        <v>月</v>
      </c>
      <c r="X12" s="192" t="str">
        <f t="shared" si="0"/>
        <v>火</v>
      </c>
      <c r="Y12" s="192" t="str">
        <f t="shared" si="0"/>
        <v>水</v>
      </c>
      <c r="Z12" s="192" t="str">
        <f t="shared" si="0"/>
        <v>木</v>
      </c>
      <c r="AA12" s="192" t="str">
        <f t="shared" si="0"/>
        <v>金</v>
      </c>
      <c r="AB12" s="192" t="str">
        <f t="shared" si="0"/>
        <v>土</v>
      </c>
      <c r="AC12" s="193" t="str">
        <f t="shared" si="0"/>
        <v>日</v>
      </c>
      <c r="AD12" s="191" t="str">
        <f t="shared" si="0"/>
        <v>月</v>
      </c>
      <c r="AE12" s="192" t="str">
        <f t="shared" si="0"/>
        <v>火</v>
      </c>
      <c r="AF12" s="192" t="str">
        <f t="shared" si="0"/>
        <v>水</v>
      </c>
      <c r="AG12" s="192" t="str">
        <f t="shared" si="0"/>
        <v>木</v>
      </c>
      <c r="AH12" s="192" t="str">
        <f t="shared" si="0"/>
        <v>金</v>
      </c>
      <c r="AI12" s="192" t="str">
        <f t="shared" si="0"/>
        <v>土</v>
      </c>
      <c r="AJ12" s="193" t="str">
        <f t="shared" si="0"/>
        <v>日</v>
      </c>
      <c r="AK12" s="191" t="str">
        <f t="shared" si="0"/>
        <v>月</v>
      </c>
      <c r="AL12" s="192" t="str">
        <f t="shared" si="0"/>
        <v>火</v>
      </c>
      <c r="AM12" s="192" t="str">
        <f t="shared" si="0"/>
        <v>水</v>
      </c>
      <c r="AN12" s="192" t="str">
        <f t="shared" si="0"/>
        <v>木</v>
      </c>
      <c r="AO12" s="192" t="str">
        <f t="shared" si="0"/>
        <v>金</v>
      </c>
      <c r="AP12" s="192" t="str">
        <f t="shared" si="0"/>
        <v>土</v>
      </c>
      <c r="AQ12" s="193" t="str">
        <f t="shared" si="0"/>
        <v>日</v>
      </c>
      <c r="AR12" s="192" t="str">
        <f>IF(AR11=1,"日",IF(AR11=2,"月",IF(AR11=3,"火",IF(AR11=4,"水",IF(AR11=5,"木",IF(AR11=6,"金",IF(AR11=0,"","土")))))))</f>
        <v/>
      </c>
      <c r="AS12" s="192" t="str">
        <f>IF(AS11=1,"日",IF(AS11=2,"月",IF(AS11=3,"火",IF(AS11=4,"水",IF(AS11=5,"木",IF(AS11=6,"金",IF(AS11=0,"","土")))))))</f>
        <v/>
      </c>
      <c r="AT12" s="256" t="str">
        <f>IF(AT11=1,"日",IF(AT11=2,"月",IF(AT11=3,"火",IF(AT11=4,"水",IF(AT11=5,"木",IF(AT11=6,"金",IF(AT11=0,"","土")))))))</f>
        <v/>
      </c>
      <c r="AU12" s="597"/>
      <c r="AV12" s="598"/>
      <c r="AW12" s="597"/>
      <c r="AX12" s="598"/>
      <c r="AY12" s="626"/>
      <c r="AZ12" s="626"/>
      <c r="BA12" s="626"/>
      <c r="BB12" s="626"/>
      <c r="BC12" s="626"/>
      <c r="BD12" s="626"/>
    </row>
    <row r="13" spans="2:57" ht="39.9" customHeight="1" x14ac:dyDescent="0.2">
      <c r="B13" s="194">
        <v>1</v>
      </c>
      <c r="C13" s="602"/>
      <c r="D13" s="603"/>
      <c r="E13" s="604"/>
      <c r="F13" s="605"/>
      <c r="G13" s="581"/>
      <c r="H13" s="582"/>
      <c r="I13" s="582"/>
      <c r="J13" s="582"/>
      <c r="K13" s="583"/>
      <c r="L13" s="584"/>
      <c r="M13" s="585"/>
      <c r="N13" s="585"/>
      <c r="O13" s="586"/>
      <c r="P13" s="195"/>
      <c r="Q13" s="196"/>
      <c r="R13" s="196"/>
      <c r="S13" s="196"/>
      <c r="T13" s="196"/>
      <c r="U13" s="196"/>
      <c r="V13" s="197"/>
      <c r="W13" s="195"/>
      <c r="X13" s="196"/>
      <c r="Y13" s="196"/>
      <c r="Z13" s="196"/>
      <c r="AA13" s="196"/>
      <c r="AB13" s="196"/>
      <c r="AC13" s="197"/>
      <c r="AD13" s="195"/>
      <c r="AE13" s="196"/>
      <c r="AF13" s="196"/>
      <c r="AG13" s="196"/>
      <c r="AH13" s="196"/>
      <c r="AI13" s="196"/>
      <c r="AJ13" s="197"/>
      <c r="AK13" s="195"/>
      <c r="AL13" s="196"/>
      <c r="AM13" s="196"/>
      <c r="AN13" s="196"/>
      <c r="AO13" s="196"/>
      <c r="AP13" s="196"/>
      <c r="AQ13" s="197"/>
      <c r="AR13" s="195"/>
      <c r="AS13" s="196"/>
      <c r="AT13" s="197"/>
      <c r="AU13" s="587">
        <f>IF($AZ$3="４週",SUM(P13:AQ13),IF($AZ$3="暦月",SUM(P13:AT13),""))</f>
        <v>0</v>
      </c>
      <c r="AV13" s="588"/>
      <c r="AW13" s="589">
        <f t="shared" ref="AW13:AW30" si="1">IF($AZ$3="４週",AU13/4,IF($AZ$3="暦月",AU13/($AZ$6/7),""))</f>
        <v>0</v>
      </c>
      <c r="AX13" s="590"/>
      <c r="AY13" s="599"/>
      <c r="AZ13" s="600"/>
      <c r="BA13" s="600"/>
      <c r="BB13" s="600"/>
      <c r="BC13" s="600"/>
      <c r="BD13" s="601"/>
    </row>
    <row r="14" spans="2:57" ht="39.9" customHeight="1" x14ac:dyDescent="0.2">
      <c r="B14" s="198">
        <f t="shared" ref="B14:B30" si="2">B13+1</f>
        <v>2</v>
      </c>
      <c r="C14" s="564"/>
      <c r="D14" s="565"/>
      <c r="E14" s="566"/>
      <c r="F14" s="567"/>
      <c r="G14" s="573"/>
      <c r="H14" s="574"/>
      <c r="I14" s="574"/>
      <c r="J14" s="574"/>
      <c r="K14" s="575"/>
      <c r="L14" s="576"/>
      <c r="M14" s="577"/>
      <c r="N14" s="577"/>
      <c r="O14" s="578"/>
      <c r="P14" s="199"/>
      <c r="Q14" s="200"/>
      <c r="R14" s="200"/>
      <c r="S14" s="200"/>
      <c r="T14" s="200"/>
      <c r="U14" s="200"/>
      <c r="V14" s="201"/>
      <c r="W14" s="199"/>
      <c r="X14" s="200"/>
      <c r="Y14" s="200"/>
      <c r="Z14" s="200"/>
      <c r="AA14" s="200"/>
      <c r="AB14" s="200"/>
      <c r="AC14" s="201"/>
      <c r="AD14" s="199"/>
      <c r="AE14" s="200"/>
      <c r="AF14" s="200"/>
      <c r="AG14" s="200"/>
      <c r="AH14" s="200"/>
      <c r="AI14" s="200"/>
      <c r="AJ14" s="201"/>
      <c r="AK14" s="199"/>
      <c r="AL14" s="200"/>
      <c r="AM14" s="200"/>
      <c r="AN14" s="200"/>
      <c r="AO14" s="200"/>
      <c r="AP14" s="200"/>
      <c r="AQ14" s="201"/>
      <c r="AR14" s="199"/>
      <c r="AS14" s="200"/>
      <c r="AT14" s="201"/>
      <c r="AU14" s="579">
        <f>IF($AZ$3="４週",SUM(P14:AQ14),IF($AZ$3="暦月",SUM(P14:AT14),""))</f>
        <v>0</v>
      </c>
      <c r="AV14" s="580"/>
      <c r="AW14" s="568">
        <f t="shared" si="1"/>
        <v>0</v>
      </c>
      <c r="AX14" s="569"/>
      <c r="AY14" s="570"/>
      <c r="AZ14" s="571"/>
      <c r="BA14" s="571"/>
      <c r="BB14" s="571"/>
      <c r="BC14" s="571"/>
      <c r="BD14" s="572"/>
    </row>
    <row r="15" spans="2:57" ht="39.9" customHeight="1" x14ac:dyDescent="0.2">
      <c r="B15" s="198">
        <f t="shared" si="2"/>
        <v>3</v>
      </c>
      <c r="C15" s="564"/>
      <c r="D15" s="565"/>
      <c r="E15" s="566"/>
      <c r="F15" s="567"/>
      <c r="G15" s="573"/>
      <c r="H15" s="574"/>
      <c r="I15" s="574"/>
      <c r="J15" s="574"/>
      <c r="K15" s="575"/>
      <c r="L15" s="576"/>
      <c r="M15" s="577"/>
      <c r="N15" s="577"/>
      <c r="O15" s="578"/>
      <c r="P15" s="199"/>
      <c r="Q15" s="200"/>
      <c r="R15" s="200"/>
      <c r="S15" s="200"/>
      <c r="T15" s="200"/>
      <c r="U15" s="200"/>
      <c r="V15" s="201"/>
      <c r="W15" s="199"/>
      <c r="X15" s="200"/>
      <c r="Y15" s="200"/>
      <c r="Z15" s="200"/>
      <c r="AA15" s="200"/>
      <c r="AB15" s="200"/>
      <c r="AC15" s="201"/>
      <c r="AD15" s="199"/>
      <c r="AE15" s="200"/>
      <c r="AF15" s="200"/>
      <c r="AG15" s="200"/>
      <c r="AH15" s="200"/>
      <c r="AI15" s="200"/>
      <c r="AJ15" s="201"/>
      <c r="AK15" s="199"/>
      <c r="AL15" s="200"/>
      <c r="AM15" s="200"/>
      <c r="AN15" s="200"/>
      <c r="AO15" s="200"/>
      <c r="AP15" s="200"/>
      <c r="AQ15" s="201"/>
      <c r="AR15" s="199"/>
      <c r="AS15" s="200"/>
      <c r="AT15" s="201"/>
      <c r="AU15" s="579">
        <f>IF($AZ$3="４週",SUM(P15:AQ15),IF($AZ$3="暦月",SUM(P15:AT15),""))</f>
        <v>0</v>
      </c>
      <c r="AV15" s="580"/>
      <c r="AW15" s="568">
        <f t="shared" si="1"/>
        <v>0</v>
      </c>
      <c r="AX15" s="569"/>
      <c r="AY15" s="570"/>
      <c r="AZ15" s="571"/>
      <c r="BA15" s="571"/>
      <c r="BB15" s="571"/>
      <c r="BC15" s="571"/>
      <c r="BD15" s="572"/>
    </row>
    <row r="16" spans="2:57" ht="39.9" customHeight="1" x14ac:dyDescent="0.2">
      <c r="B16" s="198">
        <f t="shared" si="2"/>
        <v>4</v>
      </c>
      <c r="C16" s="564"/>
      <c r="D16" s="565"/>
      <c r="E16" s="566"/>
      <c r="F16" s="567"/>
      <c r="G16" s="573"/>
      <c r="H16" s="574"/>
      <c r="I16" s="574"/>
      <c r="J16" s="574"/>
      <c r="K16" s="575"/>
      <c r="L16" s="576"/>
      <c r="M16" s="577"/>
      <c r="N16" s="577"/>
      <c r="O16" s="578"/>
      <c r="P16" s="199"/>
      <c r="Q16" s="200"/>
      <c r="R16" s="200"/>
      <c r="S16" s="200"/>
      <c r="T16" s="200"/>
      <c r="U16" s="200"/>
      <c r="V16" s="201"/>
      <c r="W16" s="199"/>
      <c r="X16" s="200"/>
      <c r="Y16" s="200"/>
      <c r="Z16" s="200"/>
      <c r="AA16" s="200"/>
      <c r="AB16" s="200"/>
      <c r="AC16" s="201"/>
      <c r="AD16" s="199"/>
      <c r="AE16" s="200"/>
      <c r="AF16" s="200"/>
      <c r="AG16" s="200"/>
      <c r="AH16" s="200"/>
      <c r="AI16" s="200"/>
      <c r="AJ16" s="201"/>
      <c r="AK16" s="199"/>
      <c r="AL16" s="200"/>
      <c r="AM16" s="200"/>
      <c r="AN16" s="200"/>
      <c r="AO16" s="200"/>
      <c r="AP16" s="200"/>
      <c r="AQ16" s="201"/>
      <c r="AR16" s="199"/>
      <c r="AS16" s="200"/>
      <c r="AT16" s="201"/>
      <c r="AU16" s="579">
        <f>IF($AZ$3="４週",SUM(P16:AQ16),IF($AZ$3="暦月",SUM(P16:AT16),""))</f>
        <v>0</v>
      </c>
      <c r="AV16" s="580"/>
      <c r="AW16" s="568">
        <f t="shared" si="1"/>
        <v>0</v>
      </c>
      <c r="AX16" s="569"/>
      <c r="AY16" s="570"/>
      <c r="AZ16" s="571"/>
      <c r="BA16" s="571"/>
      <c r="BB16" s="571"/>
      <c r="BC16" s="571"/>
      <c r="BD16" s="572"/>
    </row>
    <row r="17" spans="2:57" ht="39.9" customHeight="1" x14ac:dyDescent="0.2">
      <c r="B17" s="198">
        <f t="shared" si="2"/>
        <v>5</v>
      </c>
      <c r="C17" s="564"/>
      <c r="D17" s="565"/>
      <c r="E17" s="566"/>
      <c r="F17" s="567"/>
      <c r="G17" s="573"/>
      <c r="H17" s="574"/>
      <c r="I17" s="574"/>
      <c r="J17" s="574"/>
      <c r="K17" s="575"/>
      <c r="L17" s="576"/>
      <c r="M17" s="577"/>
      <c r="N17" s="577"/>
      <c r="O17" s="578"/>
      <c r="P17" s="199"/>
      <c r="Q17" s="200"/>
      <c r="R17" s="200"/>
      <c r="S17" s="200"/>
      <c r="T17" s="200"/>
      <c r="U17" s="200"/>
      <c r="V17" s="201"/>
      <c r="W17" s="199"/>
      <c r="X17" s="200"/>
      <c r="Y17" s="200"/>
      <c r="Z17" s="200"/>
      <c r="AA17" s="200"/>
      <c r="AB17" s="200"/>
      <c r="AC17" s="201"/>
      <c r="AD17" s="199"/>
      <c r="AE17" s="200"/>
      <c r="AF17" s="200"/>
      <c r="AG17" s="200"/>
      <c r="AH17" s="200"/>
      <c r="AI17" s="200"/>
      <c r="AJ17" s="201"/>
      <c r="AK17" s="199"/>
      <c r="AL17" s="200"/>
      <c r="AM17" s="200"/>
      <c r="AN17" s="200"/>
      <c r="AO17" s="200"/>
      <c r="AP17" s="200"/>
      <c r="AQ17" s="201"/>
      <c r="AR17" s="199"/>
      <c r="AS17" s="200"/>
      <c r="AT17" s="201"/>
      <c r="AU17" s="579">
        <f t="shared" ref="AU17:AU30" si="3">IF($AZ$3="４週",SUM(P17:AQ17),IF($AZ$3="暦月",SUM(P17:AT17),""))</f>
        <v>0</v>
      </c>
      <c r="AV17" s="580"/>
      <c r="AW17" s="568">
        <f t="shared" si="1"/>
        <v>0</v>
      </c>
      <c r="AX17" s="569"/>
      <c r="AY17" s="570"/>
      <c r="AZ17" s="571"/>
      <c r="BA17" s="571"/>
      <c r="BB17" s="571"/>
      <c r="BC17" s="571"/>
      <c r="BD17" s="572"/>
    </row>
    <row r="18" spans="2:57" ht="39.9" customHeight="1" x14ac:dyDescent="0.2">
      <c r="B18" s="198">
        <f t="shared" si="2"/>
        <v>6</v>
      </c>
      <c r="C18" s="564"/>
      <c r="D18" s="565"/>
      <c r="E18" s="566"/>
      <c r="F18" s="567"/>
      <c r="G18" s="573"/>
      <c r="H18" s="574"/>
      <c r="I18" s="574"/>
      <c r="J18" s="574"/>
      <c r="K18" s="575"/>
      <c r="L18" s="576"/>
      <c r="M18" s="577"/>
      <c r="N18" s="577"/>
      <c r="O18" s="578"/>
      <c r="P18" s="199"/>
      <c r="Q18" s="200"/>
      <c r="R18" s="200"/>
      <c r="S18" s="200"/>
      <c r="T18" s="200"/>
      <c r="U18" s="200"/>
      <c r="V18" s="201"/>
      <c r="W18" s="199"/>
      <c r="X18" s="200"/>
      <c r="Y18" s="200"/>
      <c r="Z18" s="200"/>
      <c r="AA18" s="200"/>
      <c r="AB18" s="200"/>
      <c r="AC18" s="201"/>
      <c r="AD18" s="199"/>
      <c r="AE18" s="200"/>
      <c r="AF18" s="200"/>
      <c r="AG18" s="200"/>
      <c r="AH18" s="200"/>
      <c r="AI18" s="200"/>
      <c r="AJ18" s="201"/>
      <c r="AK18" s="199"/>
      <c r="AL18" s="200"/>
      <c r="AM18" s="200"/>
      <c r="AN18" s="200"/>
      <c r="AO18" s="200"/>
      <c r="AP18" s="200"/>
      <c r="AQ18" s="201"/>
      <c r="AR18" s="199"/>
      <c r="AS18" s="200"/>
      <c r="AT18" s="201"/>
      <c r="AU18" s="579">
        <f t="shared" si="3"/>
        <v>0</v>
      </c>
      <c r="AV18" s="580"/>
      <c r="AW18" s="568">
        <f t="shared" si="1"/>
        <v>0</v>
      </c>
      <c r="AX18" s="569"/>
      <c r="AY18" s="570"/>
      <c r="AZ18" s="571"/>
      <c r="BA18" s="571"/>
      <c r="BB18" s="571"/>
      <c r="BC18" s="571"/>
      <c r="BD18" s="572"/>
    </row>
    <row r="19" spans="2:57" ht="39.9" customHeight="1" x14ac:dyDescent="0.2">
      <c r="B19" s="198">
        <f t="shared" si="2"/>
        <v>7</v>
      </c>
      <c r="C19" s="564"/>
      <c r="D19" s="565"/>
      <c r="E19" s="566"/>
      <c r="F19" s="567"/>
      <c r="G19" s="573"/>
      <c r="H19" s="574"/>
      <c r="I19" s="574"/>
      <c r="J19" s="574"/>
      <c r="K19" s="575"/>
      <c r="L19" s="576"/>
      <c r="M19" s="577"/>
      <c r="N19" s="577"/>
      <c r="O19" s="578"/>
      <c r="P19" s="199"/>
      <c r="Q19" s="200"/>
      <c r="R19" s="200"/>
      <c r="S19" s="200"/>
      <c r="T19" s="200"/>
      <c r="U19" s="200"/>
      <c r="V19" s="201"/>
      <c r="W19" s="199"/>
      <c r="X19" s="200"/>
      <c r="Y19" s="200"/>
      <c r="Z19" s="200"/>
      <c r="AA19" s="200"/>
      <c r="AB19" s="200"/>
      <c r="AC19" s="201"/>
      <c r="AD19" s="199"/>
      <c r="AE19" s="200"/>
      <c r="AF19" s="200"/>
      <c r="AG19" s="200"/>
      <c r="AH19" s="200"/>
      <c r="AI19" s="200"/>
      <c r="AJ19" s="201"/>
      <c r="AK19" s="199"/>
      <c r="AL19" s="200"/>
      <c r="AM19" s="200"/>
      <c r="AN19" s="200"/>
      <c r="AO19" s="200"/>
      <c r="AP19" s="200"/>
      <c r="AQ19" s="201"/>
      <c r="AR19" s="199"/>
      <c r="AS19" s="200"/>
      <c r="AT19" s="201"/>
      <c r="AU19" s="579">
        <f>IF($AZ$3="４週",SUM(P19:AQ19),IF($AZ$3="暦月",SUM(P19:AT19),""))</f>
        <v>0</v>
      </c>
      <c r="AV19" s="580"/>
      <c r="AW19" s="568">
        <f t="shared" si="1"/>
        <v>0</v>
      </c>
      <c r="AX19" s="569"/>
      <c r="AY19" s="570"/>
      <c r="AZ19" s="571"/>
      <c r="BA19" s="571"/>
      <c r="BB19" s="571"/>
      <c r="BC19" s="571"/>
      <c r="BD19" s="572"/>
    </row>
    <row r="20" spans="2:57" ht="39.9" customHeight="1" x14ac:dyDescent="0.2">
      <c r="B20" s="198">
        <f t="shared" si="2"/>
        <v>8</v>
      </c>
      <c r="C20" s="564"/>
      <c r="D20" s="565"/>
      <c r="E20" s="566"/>
      <c r="F20" s="567"/>
      <c r="G20" s="573"/>
      <c r="H20" s="574"/>
      <c r="I20" s="574"/>
      <c r="J20" s="574"/>
      <c r="K20" s="575"/>
      <c r="L20" s="576"/>
      <c r="M20" s="577"/>
      <c r="N20" s="577"/>
      <c r="O20" s="578"/>
      <c r="P20" s="199"/>
      <c r="Q20" s="200"/>
      <c r="R20" s="200"/>
      <c r="S20" s="200"/>
      <c r="T20" s="200"/>
      <c r="U20" s="200"/>
      <c r="V20" s="201"/>
      <c r="W20" s="199"/>
      <c r="X20" s="200"/>
      <c r="Y20" s="200"/>
      <c r="Z20" s="200"/>
      <c r="AA20" s="200"/>
      <c r="AB20" s="200"/>
      <c r="AC20" s="201"/>
      <c r="AD20" s="199"/>
      <c r="AE20" s="200"/>
      <c r="AF20" s="200"/>
      <c r="AG20" s="200"/>
      <c r="AH20" s="200"/>
      <c r="AI20" s="200"/>
      <c r="AJ20" s="201"/>
      <c r="AK20" s="199"/>
      <c r="AL20" s="200"/>
      <c r="AM20" s="200"/>
      <c r="AN20" s="200"/>
      <c r="AO20" s="200"/>
      <c r="AP20" s="200"/>
      <c r="AQ20" s="201"/>
      <c r="AR20" s="199"/>
      <c r="AS20" s="200"/>
      <c r="AT20" s="201"/>
      <c r="AU20" s="579">
        <f t="shared" si="3"/>
        <v>0</v>
      </c>
      <c r="AV20" s="580"/>
      <c r="AW20" s="568">
        <f t="shared" si="1"/>
        <v>0</v>
      </c>
      <c r="AX20" s="569"/>
      <c r="AY20" s="570"/>
      <c r="AZ20" s="571"/>
      <c r="BA20" s="571"/>
      <c r="BB20" s="571"/>
      <c r="BC20" s="571"/>
      <c r="BD20" s="572"/>
    </row>
    <row r="21" spans="2:57" ht="39.9" customHeight="1" x14ac:dyDescent="0.2">
      <c r="B21" s="198">
        <f t="shared" si="2"/>
        <v>9</v>
      </c>
      <c r="C21" s="564"/>
      <c r="D21" s="565"/>
      <c r="E21" s="566"/>
      <c r="F21" s="567"/>
      <c r="G21" s="573"/>
      <c r="H21" s="574"/>
      <c r="I21" s="574"/>
      <c r="J21" s="574"/>
      <c r="K21" s="575"/>
      <c r="L21" s="576"/>
      <c r="M21" s="577"/>
      <c r="N21" s="577"/>
      <c r="O21" s="578"/>
      <c r="P21" s="199"/>
      <c r="Q21" s="200"/>
      <c r="R21" s="200"/>
      <c r="S21" s="200"/>
      <c r="T21" s="200"/>
      <c r="U21" s="200"/>
      <c r="V21" s="201"/>
      <c r="W21" s="199"/>
      <c r="X21" s="200"/>
      <c r="Y21" s="200"/>
      <c r="Z21" s="200"/>
      <c r="AA21" s="200"/>
      <c r="AB21" s="200"/>
      <c r="AC21" s="201"/>
      <c r="AD21" s="199"/>
      <c r="AE21" s="200"/>
      <c r="AF21" s="200"/>
      <c r="AG21" s="200"/>
      <c r="AH21" s="200"/>
      <c r="AI21" s="200"/>
      <c r="AJ21" s="201"/>
      <c r="AK21" s="199"/>
      <c r="AL21" s="200"/>
      <c r="AM21" s="200"/>
      <c r="AN21" s="200"/>
      <c r="AO21" s="200"/>
      <c r="AP21" s="200"/>
      <c r="AQ21" s="201"/>
      <c r="AR21" s="199"/>
      <c r="AS21" s="200"/>
      <c r="AT21" s="201"/>
      <c r="AU21" s="579">
        <f t="shared" si="3"/>
        <v>0</v>
      </c>
      <c r="AV21" s="580"/>
      <c r="AW21" s="568">
        <f t="shared" si="1"/>
        <v>0</v>
      </c>
      <c r="AX21" s="569"/>
      <c r="AY21" s="570"/>
      <c r="AZ21" s="571"/>
      <c r="BA21" s="571"/>
      <c r="BB21" s="571"/>
      <c r="BC21" s="571"/>
      <c r="BD21" s="572"/>
    </row>
    <row r="22" spans="2:57" ht="39.9" customHeight="1" x14ac:dyDescent="0.2">
      <c r="B22" s="198">
        <f t="shared" si="2"/>
        <v>10</v>
      </c>
      <c r="C22" s="564"/>
      <c r="D22" s="565"/>
      <c r="E22" s="566"/>
      <c r="F22" s="567"/>
      <c r="G22" s="573"/>
      <c r="H22" s="574"/>
      <c r="I22" s="574"/>
      <c r="J22" s="574"/>
      <c r="K22" s="575"/>
      <c r="L22" s="576"/>
      <c r="M22" s="577"/>
      <c r="N22" s="577"/>
      <c r="O22" s="578"/>
      <c r="P22" s="199"/>
      <c r="Q22" s="200"/>
      <c r="R22" s="200"/>
      <c r="S22" s="200"/>
      <c r="T22" s="200"/>
      <c r="U22" s="200"/>
      <c r="V22" s="201"/>
      <c r="W22" s="199"/>
      <c r="X22" s="200"/>
      <c r="Y22" s="200"/>
      <c r="Z22" s="200"/>
      <c r="AA22" s="200"/>
      <c r="AB22" s="200"/>
      <c r="AC22" s="201"/>
      <c r="AD22" s="199"/>
      <c r="AE22" s="200"/>
      <c r="AF22" s="200"/>
      <c r="AG22" s="200"/>
      <c r="AH22" s="200"/>
      <c r="AI22" s="200"/>
      <c r="AJ22" s="201"/>
      <c r="AK22" s="199"/>
      <c r="AL22" s="200"/>
      <c r="AM22" s="200"/>
      <c r="AN22" s="200"/>
      <c r="AO22" s="200"/>
      <c r="AP22" s="200"/>
      <c r="AQ22" s="201"/>
      <c r="AR22" s="199"/>
      <c r="AS22" s="200"/>
      <c r="AT22" s="201"/>
      <c r="AU22" s="579">
        <f t="shared" si="3"/>
        <v>0</v>
      </c>
      <c r="AV22" s="580"/>
      <c r="AW22" s="568">
        <f t="shared" si="1"/>
        <v>0</v>
      </c>
      <c r="AX22" s="569"/>
      <c r="AY22" s="570"/>
      <c r="AZ22" s="571"/>
      <c r="BA22" s="571"/>
      <c r="BB22" s="571"/>
      <c r="BC22" s="571"/>
      <c r="BD22" s="572"/>
    </row>
    <row r="23" spans="2:57" ht="39.9" customHeight="1" x14ac:dyDescent="0.2">
      <c r="B23" s="198">
        <f t="shared" si="2"/>
        <v>11</v>
      </c>
      <c r="C23" s="564"/>
      <c r="D23" s="565"/>
      <c r="E23" s="566"/>
      <c r="F23" s="567"/>
      <c r="G23" s="573"/>
      <c r="H23" s="574"/>
      <c r="I23" s="574"/>
      <c r="J23" s="574"/>
      <c r="K23" s="575"/>
      <c r="L23" s="576"/>
      <c r="M23" s="577"/>
      <c r="N23" s="577"/>
      <c r="O23" s="578"/>
      <c r="P23" s="199"/>
      <c r="Q23" s="200"/>
      <c r="R23" s="200"/>
      <c r="S23" s="200"/>
      <c r="T23" s="200"/>
      <c r="U23" s="200"/>
      <c r="V23" s="201"/>
      <c r="W23" s="199"/>
      <c r="X23" s="200"/>
      <c r="Y23" s="200"/>
      <c r="Z23" s="200"/>
      <c r="AA23" s="200"/>
      <c r="AB23" s="200"/>
      <c r="AC23" s="201"/>
      <c r="AD23" s="199"/>
      <c r="AE23" s="200"/>
      <c r="AF23" s="200"/>
      <c r="AG23" s="200"/>
      <c r="AH23" s="200"/>
      <c r="AI23" s="200"/>
      <c r="AJ23" s="201"/>
      <c r="AK23" s="199"/>
      <c r="AL23" s="200"/>
      <c r="AM23" s="200"/>
      <c r="AN23" s="200"/>
      <c r="AO23" s="200"/>
      <c r="AP23" s="200"/>
      <c r="AQ23" s="201"/>
      <c r="AR23" s="199"/>
      <c r="AS23" s="200"/>
      <c r="AT23" s="201"/>
      <c r="AU23" s="579">
        <f t="shared" si="3"/>
        <v>0</v>
      </c>
      <c r="AV23" s="580"/>
      <c r="AW23" s="568">
        <f t="shared" si="1"/>
        <v>0</v>
      </c>
      <c r="AX23" s="569"/>
      <c r="AY23" s="570"/>
      <c r="AZ23" s="571"/>
      <c r="BA23" s="571"/>
      <c r="BB23" s="571"/>
      <c r="BC23" s="571"/>
      <c r="BD23" s="572"/>
    </row>
    <row r="24" spans="2:57" ht="39.9" customHeight="1" x14ac:dyDescent="0.2">
      <c r="B24" s="198">
        <f t="shared" si="2"/>
        <v>12</v>
      </c>
      <c r="C24" s="564"/>
      <c r="D24" s="565"/>
      <c r="E24" s="566"/>
      <c r="F24" s="567"/>
      <c r="G24" s="573"/>
      <c r="H24" s="574"/>
      <c r="I24" s="574"/>
      <c r="J24" s="574"/>
      <c r="K24" s="575"/>
      <c r="L24" s="576"/>
      <c r="M24" s="577"/>
      <c r="N24" s="577"/>
      <c r="O24" s="578"/>
      <c r="P24" s="199"/>
      <c r="Q24" s="200"/>
      <c r="R24" s="200"/>
      <c r="S24" s="200"/>
      <c r="T24" s="200"/>
      <c r="U24" s="200"/>
      <c r="V24" s="201"/>
      <c r="W24" s="199"/>
      <c r="X24" s="200"/>
      <c r="Y24" s="200"/>
      <c r="Z24" s="200"/>
      <c r="AA24" s="200"/>
      <c r="AB24" s="200"/>
      <c r="AC24" s="201"/>
      <c r="AD24" s="199"/>
      <c r="AE24" s="200"/>
      <c r="AF24" s="200"/>
      <c r="AG24" s="200"/>
      <c r="AH24" s="200"/>
      <c r="AI24" s="200"/>
      <c r="AJ24" s="201"/>
      <c r="AK24" s="199"/>
      <c r="AL24" s="200"/>
      <c r="AM24" s="200"/>
      <c r="AN24" s="200"/>
      <c r="AO24" s="200"/>
      <c r="AP24" s="200"/>
      <c r="AQ24" s="201"/>
      <c r="AR24" s="199"/>
      <c r="AS24" s="200"/>
      <c r="AT24" s="201"/>
      <c r="AU24" s="579">
        <f t="shared" si="3"/>
        <v>0</v>
      </c>
      <c r="AV24" s="580"/>
      <c r="AW24" s="568">
        <f t="shared" si="1"/>
        <v>0</v>
      </c>
      <c r="AX24" s="569"/>
      <c r="AY24" s="570"/>
      <c r="AZ24" s="571"/>
      <c r="BA24" s="571"/>
      <c r="BB24" s="571"/>
      <c r="BC24" s="571"/>
      <c r="BD24" s="572"/>
    </row>
    <row r="25" spans="2:57" ht="39.9" customHeight="1" x14ac:dyDescent="0.2">
      <c r="B25" s="198">
        <f t="shared" si="2"/>
        <v>13</v>
      </c>
      <c r="C25" s="564"/>
      <c r="D25" s="565"/>
      <c r="E25" s="566"/>
      <c r="F25" s="567"/>
      <c r="G25" s="573"/>
      <c r="H25" s="574"/>
      <c r="I25" s="574"/>
      <c r="J25" s="574"/>
      <c r="K25" s="575"/>
      <c r="L25" s="576"/>
      <c r="M25" s="577"/>
      <c r="N25" s="577"/>
      <c r="O25" s="578"/>
      <c r="P25" s="199"/>
      <c r="Q25" s="200"/>
      <c r="R25" s="200"/>
      <c r="S25" s="200"/>
      <c r="T25" s="200"/>
      <c r="U25" s="200"/>
      <c r="V25" s="201"/>
      <c r="W25" s="199"/>
      <c r="X25" s="200"/>
      <c r="Y25" s="200"/>
      <c r="Z25" s="200"/>
      <c r="AA25" s="200"/>
      <c r="AB25" s="200"/>
      <c r="AC25" s="201"/>
      <c r="AD25" s="199"/>
      <c r="AE25" s="200"/>
      <c r="AF25" s="200"/>
      <c r="AG25" s="200"/>
      <c r="AH25" s="200"/>
      <c r="AI25" s="200"/>
      <c r="AJ25" s="201"/>
      <c r="AK25" s="199"/>
      <c r="AL25" s="200"/>
      <c r="AM25" s="200"/>
      <c r="AN25" s="200"/>
      <c r="AO25" s="200"/>
      <c r="AP25" s="200"/>
      <c r="AQ25" s="201"/>
      <c r="AR25" s="199"/>
      <c r="AS25" s="200"/>
      <c r="AT25" s="201"/>
      <c r="AU25" s="579">
        <f t="shared" si="3"/>
        <v>0</v>
      </c>
      <c r="AV25" s="580"/>
      <c r="AW25" s="568">
        <f t="shared" si="1"/>
        <v>0</v>
      </c>
      <c r="AX25" s="569"/>
      <c r="AY25" s="570"/>
      <c r="AZ25" s="571"/>
      <c r="BA25" s="571"/>
      <c r="BB25" s="571"/>
      <c r="BC25" s="571"/>
      <c r="BD25" s="572"/>
    </row>
    <row r="26" spans="2:57" ht="39.9" customHeight="1" x14ac:dyDescent="0.2">
      <c r="B26" s="198">
        <f t="shared" si="2"/>
        <v>14</v>
      </c>
      <c r="C26" s="564"/>
      <c r="D26" s="565"/>
      <c r="E26" s="566"/>
      <c r="F26" s="567"/>
      <c r="G26" s="573"/>
      <c r="H26" s="574"/>
      <c r="I26" s="574"/>
      <c r="J26" s="574"/>
      <c r="K26" s="575"/>
      <c r="L26" s="576"/>
      <c r="M26" s="577"/>
      <c r="N26" s="577"/>
      <c r="O26" s="578"/>
      <c r="P26" s="199"/>
      <c r="Q26" s="200"/>
      <c r="R26" s="200"/>
      <c r="S26" s="200"/>
      <c r="T26" s="200"/>
      <c r="U26" s="200"/>
      <c r="V26" s="201"/>
      <c r="W26" s="199"/>
      <c r="X26" s="200"/>
      <c r="Y26" s="200"/>
      <c r="Z26" s="200"/>
      <c r="AA26" s="200"/>
      <c r="AB26" s="200"/>
      <c r="AC26" s="201"/>
      <c r="AD26" s="199"/>
      <c r="AE26" s="200"/>
      <c r="AF26" s="200"/>
      <c r="AG26" s="200"/>
      <c r="AH26" s="200"/>
      <c r="AI26" s="200"/>
      <c r="AJ26" s="201"/>
      <c r="AK26" s="199"/>
      <c r="AL26" s="200"/>
      <c r="AM26" s="200"/>
      <c r="AN26" s="200"/>
      <c r="AO26" s="200"/>
      <c r="AP26" s="200"/>
      <c r="AQ26" s="201"/>
      <c r="AR26" s="199"/>
      <c r="AS26" s="200"/>
      <c r="AT26" s="201"/>
      <c r="AU26" s="579">
        <f t="shared" si="3"/>
        <v>0</v>
      </c>
      <c r="AV26" s="580"/>
      <c r="AW26" s="568">
        <f t="shared" si="1"/>
        <v>0</v>
      </c>
      <c r="AX26" s="569"/>
      <c r="AY26" s="570"/>
      <c r="AZ26" s="571"/>
      <c r="BA26" s="571"/>
      <c r="BB26" s="571"/>
      <c r="BC26" s="571"/>
      <c r="BD26" s="572"/>
    </row>
    <row r="27" spans="2:57" ht="39.9" customHeight="1" x14ac:dyDescent="0.2">
      <c r="B27" s="198">
        <f t="shared" si="2"/>
        <v>15</v>
      </c>
      <c r="C27" s="564"/>
      <c r="D27" s="565"/>
      <c r="E27" s="566"/>
      <c r="F27" s="567"/>
      <c r="G27" s="573"/>
      <c r="H27" s="574"/>
      <c r="I27" s="574"/>
      <c r="J27" s="574"/>
      <c r="K27" s="575"/>
      <c r="L27" s="576"/>
      <c r="M27" s="577"/>
      <c r="N27" s="577"/>
      <c r="O27" s="578"/>
      <c r="P27" s="199"/>
      <c r="Q27" s="200"/>
      <c r="R27" s="200"/>
      <c r="S27" s="200"/>
      <c r="T27" s="200"/>
      <c r="U27" s="200"/>
      <c r="V27" s="201"/>
      <c r="W27" s="199"/>
      <c r="X27" s="200"/>
      <c r="Y27" s="200"/>
      <c r="Z27" s="200"/>
      <c r="AA27" s="200"/>
      <c r="AB27" s="200"/>
      <c r="AC27" s="201"/>
      <c r="AD27" s="199"/>
      <c r="AE27" s="200"/>
      <c r="AF27" s="200"/>
      <c r="AG27" s="200"/>
      <c r="AH27" s="200"/>
      <c r="AI27" s="200"/>
      <c r="AJ27" s="201"/>
      <c r="AK27" s="199"/>
      <c r="AL27" s="200"/>
      <c r="AM27" s="200"/>
      <c r="AN27" s="200"/>
      <c r="AO27" s="200"/>
      <c r="AP27" s="200"/>
      <c r="AQ27" s="201"/>
      <c r="AR27" s="199"/>
      <c r="AS27" s="200"/>
      <c r="AT27" s="201"/>
      <c r="AU27" s="579">
        <f t="shared" si="3"/>
        <v>0</v>
      </c>
      <c r="AV27" s="580"/>
      <c r="AW27" s="568">
        <f t="shared" si="1"/>
        <v>0</v>
      </c>
      <c r="AX27" s="569"/>
      <c r="AY27" s="570"/>
      <c r="AZ27" s="571"/>
      <c r="BA27" s="571"/>
      <c r="BB27" s="571"/>
      <c r="BC27" s="571"/>
      <c r="BD27" s="572"/>
    </row>
    <row r="28" spans="2:57" ht="39.9" customHeight="1" x14ac:dyDescent="0.2">
      <c r="B28" s="198">
        <f t="shared" si="2"/>
        <v>16</v>
      </c>
      <c r="C28" s="564"/>
      <c r="D28" s="565"/>
      <c r="E28" s="566"/>
      <c r="F28" s="567"/>
      <c r="G28" s="573"/>
      <c r="H28" s="574"/>
      <c r="I28" s="574"/>
      <c r="J28" s="574"/>
      <c r="K28" s="575"/>
      <c r="L28" s="576"/>
      <c r="M28" s="577"/>
      <c r="N28" s="577"/>
      <c r="O28" s="578"/>
      <c r="P28" s="199"/>
      <c r="Q28" s="200"/>
      <c r="R28" s="200"/>
      <c r="S28" s="200"/>
      <c r="T28" s="200"/>
      <c r="U28" s="200"/>
      <c r="V28" s="201"/>
      <c r="W28" s="199"/>
      <c r="X28" s="200"/>
      <c r="Y28" s="200"/>
      <c r="Z28" s="200"/>
      <c r="AA28" s="200"/>
      <c r="AB28" s="200"/>
      <c r="AC28" s="201"/>
      <c r="AD28" s="199"/>
      <c r="AE28" s="200"/>
      <c r="AF28" s="200"/>
      <c r="AG28" s="200"/>
      <c r="AH28" s="200"/>
      <c r="AI28" s="200"/>
      <c r="AJ28" s="201"/>
      <c r="AK28" s="199"/>
      <c r="AL28" s="200"/>
      <c r="AM28" s="200"/>
      <c r="AN28" s="200"/>
      <c r="AO28" s="200"/>
      <c r="AP28" s="200"/>
      <c r="AQ28" s="201"/>
      <c r="AR28" s="199"/>
      <c r="AS28" s="200"/>
      <c r="AT28" s="201"/>
      <c r="AU28" s="579">
        <f t="shared" si="3"/>
        <v>0</v>
      </c>
      <c r="AV28" s="580"/>
      <c r="AW28" s="568">
        <f t="shared" si="1"/>
        <v>0</v>
      </c>
      <c r="AX28" s="569"/>
      <c r="AY28" s="570"/>
      <c r="AZ28" s="571"/>
      <c r="BA28" s="571"/>
      <c r="BB28" s="571"/>
      <c r="BC28" s="571"/>
      <c r="BD28" s="572"/>
    </row>
    <row r="29" spans="2:57" ht="39.9" customHeight="1" x14ac:dyDescent="0.2">
      <c r="B29" s="198">
        <f t="shared" si="2"/>
        <v>17</v>
      </c>
      <c r="C29" s="564"/>
      <c r="D29" s="565"/>
      <c r="E29" s="566"/>
      <c r="F29" s="567"/>
      <c r="G29" s="573"/>
      <c r="H29" s="574"/>
      <c r="I29" s="574"/>
      <c r="J29" s="574"/>
      <c r="K29" s="575"/>
      <c r="L29" s="576"/>
      <c r="M29" s="577"/>
      <c r="N29" s="577"/>
      <c r="O29" s="578"/>
      <c r="P29" s="199"/>
      <c r="Q29" s="200"/>
      <c r="R29" s="200"/>
      <c r="S29" s="200"/>
      <c r="T29" s="200"/>
      <c r="U29" s="200"/>
      <c r="V29" s="201"/>
      <c r="W29" s="199"/>
      <c r="X29" s="200"/>
      <c r="Y29" s="200"/>
      <c r="Z29" s="200"/>
      <c r="AA29" s="200"/>
      <c r="AB29" s="200"/>
      <c r="AC29" s="201"/>
      <c r="AD29" s="199"/>
      <c r="AE29" s="200"/>
      <c r="AF29" s="200"/>
      <c r="AG29" s="200"/>
      <c r="AH29" s="200"/>
      <c r="AI29" s="200"/>
      <c r="AJ29" s="201"/>
      <c r="AK29" s="199"/>
      <c r="AL29" s="200"/>
      <c r="AM29" s="200"/>
      <c r="AN29" s="200"/>
      <c r="AO29" s="200"/>
      <c r="AP29" s="200"/>
      <c r="AQ29" s="201"/>
      <c r="AR29" s="199"/>
      <c r="AS29" s="200"/>
      <c r="AT29" s="201"/>
      <c r="AU29" s="579">
        <f t="shared" si="3"/>
        <v>0</v>
      </c>
      <c r="AV29" s="580"/>
      <c r="AW29" s="568">
        <f t="shared" si="1"/>
        <v>0</v>
      </c>
      <c r="AX29" s="569"/>
      <c r="AY29" s="570"/>
      <c r="AZ29" s="571"/>
      <c r="BA29" s="571"/>
      <c r="BB29" s="571"/>
      <c r="BC29" s="571"/>
      <c r="BD29" s="572"/>
    </row>
    <row r="30" spans="2:57" ht="39.9" customHeight="1" thickBot="1" x14ac:dyDescent="0.25">
      <c r="B30" s="202">
        <f t="shared" si="2"/>
        <v>18</v>
      </c>
      <c r="C30" s="547"/>
      <c r="D30" s="548"/>
      <c r="E30" s="549"/>
      <c r="F30" s="550"/>
      <c r="G30" s="551"/>
      <c r="H30" s="552"/>
      <c r="I30" s="552"/>
      <c r="J30" s="552"/>
      <c r="K30" s="553"/>
      <c r="L30" s="554"/>
      <c r="M30" s="555"/>
      <c r="N30" s="555"/>
      <c r="O30" s="556"/>
      <c r="P30" s="203"/>
      <c r="Q30" s="204"/>
      <c r="R30" s="204"/>
      <c r="S30" s="204"/>
      <c r="T30" s="204"/>
      <c r="U30" s="204"/>
      <c r="V30" s="205"/>
      <c r="W30" s="203"/>
      <c r="X30" s="204"/>
      <c r="Y30" s="204"/>
      <c r="Z30" s="204"/>
      <c r="AA30" s="204"/>
      <c r="AB30" s="204"/>
      <c r="AC30" s="205"/>
      <c r="AD30" s="203"/>
      <c r="AE30" s="204"/>
      <c r="AF30" s="204"/>
      <c r="AG30" s="204"/>
      <c r="AH30" s="204"/>
      <c r="AI30" s="204"/>
      <c r="AJ30" s="205"/>
      <c r="AK30" s="203"/>
      <c r="AL30" s="204"/>
      <c r="AM30" s="204"/>
      <c r="AN30" s="204"/>
      <c r="AO30" s="204"/>
      <c r="AP30" s="204"/>
      <c r="AQ30" s="205"/>
      <c r="AR30" s="203"/>
      <c r="AS30" s="204"/>
      <c r="AT30" s="205"/>
      <c r="AU30" s="557">
        <f t="shared" si="3"/>
        <v>0</v>
      </c>
      <c r="AV30" s="558"/>
      <c r="AW30" s="559">
        <f t="shared" si="1"/>
        <v>0</v>
      </c>
      <c r="AX30" s="560"/>
      <c r="AY30" s="561"/>
      <c r="AZ30" s="562"/>
      <c r="BA30" s="562"/>
      <c r="BB30" s="562"/>
      <c r="BC30" s="562"/>
      <c r="BD30" s="563"/>
    </row>
    <row r="31" spans="2:57" ht="20.25" customHeight="1" x14ac:dyDescent="0.2">
      <c r="C31" s="206"/>
      <c r="D31" s="207"/>
      <c r="E31" s="208"/>
      <c r="AC31" s="184"/>
    </row>
    <row r="32" spans="2:57" ht="20.25" customHeight="1" x14ac:dyDescent="0.2">
      <c r="C32" s="184"/>
      <c r="D32" s="184"/>
      <c r="T32" s="184"/>
      <c r="AJ32" s="257"/>
      <c r="AK32" s="258"/>
      <c r="AL32" s="258"/>
      <c r="BE32" s="258"/>
    </row>
    <row r="33" spans="3:58" ht="20.25" customHeight="1" x14ac:dyDescent="0.2">
      <c r="C33" s="184"/>
      <c r="D33" s="184"/>
      <c r="U33" s="184"/>
      <c r="AK33" s="257"/>
      <c r="AL33" s="258"/>
      <c r="AM33" s="258"/>
      <c r="BF33" s="258"/>
    </row>
    <row r="34" spans="3:58" ht="20.25" customHeight="1" x14ac:dyDescent="0.2">
      <c r="D34" s="184"/>
      <c r="U34" s="184"/>
      <c r="AK34" s="257"/>
      <c r="AL34" s="258"/>
      <c r="AM34" s="258"/>
      <c r="BF34" s="258"/>
    </row>
    <row r="35" spans="3:58" ht="20.25" customHeight="1" x14ac:dyDescent="0.2">
      <c r="C35" s="184"/>
      <c r="D35" s="184"/>
      <c r="U35" s="184"/>
      <c r="AK35" s="257"/>
      <c r="AL35" s="258"/>
      <c r="AM35" s="258"/>
      <c r="BF35" s="258"/>
    </row>
    <row r="36" spans="3:58" ht="20.25" customHeight="1" x14ac:dyDescent="0.2">
      <c r="C36" s="257"/>
      <c r="D36" s="257"/>
      <c r="E36" s="257"/>
      <c r="F36" s="257"/>
      <c r="G36" s="257"/>
      <c r="H36" s="257"/>
      <c r="I36" s="257"/>
      <c r="J36" s="257"/>
      <c r="K36" s="257"/>
      <c r="L36" s="257"/>
      <c r="M36" s="257"/>
      <c r="N36" s="257"/>
      <c r="O36" s="257"/>
      <c r="P36" s="257"/>
      <c r="Q36" s="257"/>
      <c r="R36" s="257"/>
      <c r="S36" s="257"/>
      <c r="T36" s="257"/>
      <c r="U36" s="258"/>
      <c r="V36" s="258"/>
      <c r="W36" s="257"/>
      <c r="X36" s="257"/>
      <c r="Y36" s="257"/>
      <c r="Z36" s="257"/>
      <c r="AA36" s="257"/>
      <c r="AB36" s="257"/>
      <c r="AC36" s="257"/>
      <c r="AD36" s="257"/>
      <c r="AE36" s="257"/>
      <c r="AF36" s="257"/>
      <c r="AG36" s="257"/>
      <c r="AH36" s="257"/>
      <c r="AI36" s="257"/>
      <c r="AJ36" s="257"/>
      <c r="AK36" s="257"/>
      <c r="AL36" s="258"/>
      <c r="AM36" s="258"/>
      <c r="BF36" s="258"/>
    </row>
    <row r="37" spans="3:58" ht="20.25" customHeight="1" x14ac:dyDescent="0.2">
      <c r="C37" s="257"/>
      <c r="D37" s="257"/>
      <c r="E37" s="257"/>
      <c r="F37" s="257"/>
      <c r="G37" s="257"/>
      <c r="H37" s="257"/>
      <c r="I37" s="257"/>
      <c r="J37" s="257"/>
      <c r="K37" s="257"/>
      <c r="L37" s="257"/>
      <c r="M37" s="257"/>
      <c r="N37" s="257"/>
      <c r="O37" s="257"/>
      <c r="P37" s="257"/>
      <c r="Q37" s="257"/>
      <c r="R37" s="257"/>
      <c r="S37" s="257"/>
      <c r="T37" s="257"/>
      <c r="U37" s="258"/>
      <c r="V37" s="258"/>
      <c r="W37" s="257"/>
      <c r="X37" s="257"/>
      <c r="Y37" s="257"/>
      <c r="Z37" s="257"/>
      <c r="AA37" s="257"/>
      <c r="AB37" s="257"/>
      <c r="AC37" s="257"/>
      <c r="AD37" s="257"/>
      <c r="AE37" s="257"/>
      <c r="AF37" s="257"/>
      <c r="AG37" s="257"/>
      <c r="AH37" s="257"/>
      <c r="AI37" s="257"/>
      <c r="AJ37" s="257"/>
      <c r="AK37" s="257"/>
      <c r="AL37" s="258"/>
      <c r="AM37" s="258"/>
      <c r="BF37" s="258"/>
    </row>
  </sheetData>
  <mergeCells count="150">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Y8:BD12"/>
    <mergeCell ref="P9:V9"/>
    <mergeCell ref="W9:AC9"/>
    <mergeCell ref="AD9:AJ9"/>
    <mergeCell ref="AK9:AQ9"/>
    <mergeCell ref="AR9:AT9"/>
    <mergeCell ref="G13:K13"/>
    <mergeCell ref="L13:O13"/>
    <mergeCell ref="AU13:AV13"/>
    <mergeCell ref="AW13:AX13"/>
    <mergeCell ref="AU8:AV12"/>
    <mergeCell ref="AW8:AX12"/>
    <mergeCell ref="AY13:BD13"/>
    <mergeCell ref="C14:D14"/>
    <mergeCell ref="E14:F14"/>
    <mergeCell ref="G14:K14"/>
    <mergeCell ref="L14:O14"/>
    <mergeCell ref="AU14:AV14"/>
    <mergeCell ref="AW14:AX14"/>
    <mergeCell ref="AY14:BD14"/>
    <mergeCell ref="C13:D13"/>
    <mergeCell ref="E13:F13"/>
    <mergeCell ref="AW16:AX16"/>
    <mergeCell ref="AY16:BD16"/>
    <mergeCell ref="C15:D15"/>
    <mergeCell ref="E15:F15"/>
    <mergeCell ref="G15:K15"/>
    <mergeCell ref="L15:O15"/>
    <mergeCell ref="AU15:AV15"/>
    <mergeCell ref="AW15:AX15"/>
    <mergeCell ref="G17:K17"/>
    <mergeCell ref="L17:O17"/>
    <mergeCell ref="AU17:AV17"/>
    <mergeCell ref="AW17:AX17"/>
    <mergeCell ref="AY15:BD15"/>
    <mergeCell ref="C16:D16"/>
    <mergeCell ref="E16:F16"/>
    <mergeCell ref="G16:K16"/>
    <mergeCell ref="L16:O16"/>
    <mergeCell ref="AU16:AV16"/>
    <mergeCell ref="AY17:BD17"/>
    <mergeCell ref="C18:D18"/>
    <mergeCell ref="E18:F18"/>
    <mergeCell ref="G18:K18"/>
    <mergeCell ref="L18:O18"/>
    <mergeCell ref="AU18:AV18"/>
    <mergeCell ref="AW18:AX18"/>
    <mergeCell ref="AY18:BD18"/>
    <mergeCell ref="C17:D17"/>
    <mergeCell ref="E17:F17"/>
    <mergeCell ref="AW20:AX20"/>
    <mergeCell ref="AY20:BD20"/>
    <mergeCell ref="C19:D19"/>
    <mergeCell ref="E19:F19"/>
    <mergeCell ref="G19:K19"/>
    <mergeCell ref="L19:O19"/>
    <mergeCell ref="AU19:AV19"/>
    <mergeCell ref="AW19:AX19"/>
    <mergeCell ref="G21:K21"/>
    <mergeCell ref="L21:O21"/>
    <mergeCell ref="AU21:AV21"/>
    <mergeCell ref="AW21:AX21"/>
    <mergeCell ref="AY19:BD19"/>
    <mergeCell ref="C20:D20"/>
    <mergeCell ref="E20:F20"/>
    <mergeCell ref="G20:K20"/>
    <mergeCell ref="L20:O20"/>
    <mergeCell ref="AU20:AV20"/>
    <mergeCell ref="AY21:BD21"/>
    <mergeCell ref="C22:D22"/>
    <mergeCell ref="E22:F22"/>
    <mergeCell ref="G22:K22"/>
    <mergeCell ref="L22:O22"/>
    <mergeCell ref="AU22:AV22"/>
    <mergeCell ref="AW22:AX22"/>
    <mergeCell ref="AY22:BD22"/>
    <mergeCell ref="C21:D21"/>
    <mergeCell ref="E21:F21"/>
    <mergeCell ref="AW24:AX24"/>
    <mergeCell ref="AY24:BD24"/>
    <mergeCell ref="C23:D23"/>
    <mergeCell ref="E23:F23"/>
    <mergeCell ref="G23:K23"/>
    <mergeCell ref="L23:O23"/>
    <mergeCell ref="AU23:AV23"/>
    <mergeCell ref="AW23:AX23"/>
    <mergeCell ref="G25:K25"/>
    <mergeCell ref="L25:O25"/>
    <mergeCell ref="AU25:AV25"/>
    <mergeCell ref="AW25:AX25"/>
    <mergeCell ref="AY23:BD23"/>
    <mergeCell ref="C24:D24"/>
    <mergeCell ref="E24:F24"/>
    <mergeCell ref="G24:K24"/>
    <mergeCell ref="L24:O24"/>
    <mergeCell ref="AU24:AV24"/>
    <mergeCell ref="AY25:BD25"/>
    <mergeCell ref="C26:D26"/>
    <mergeCell ref="E26:F26"/>
    <mergeCell ref="G26:K26"/>
    <mergeCell ref="L26:O26"/>
    <mergeCell ref="AU26:AV26"/>
    <mergeCell ref="AW26:AX26"/>
    <mergeCell ref="AY26:BD26"/>
    <mergeCell ref="C25:D25"/>
    <mergeCell ref="E25:F25"/>
    <mergeCell ref="AW28:AX28"/>
    <mergeCell ref="AY28:BD28"/>
    <mergeCell ref="C27:D27"/>
    <mergeCell ref="E27:F27"/>
    <mergeCell ref="G27:K27"/>
    <mergeCell ref="L27:O27"/>
    <mergeCell ref="AU27:AV27"/>
    <mergeCell ref="AW27:AX27"/>
    <mergeCell ref="G29:K29"/>
    <mergeCell ref="L29:O29"/>
    <mergeCell ref="AU29:AV29"/>
    <mergeCell ref="AW29:AX29"/>
    <mergeCell ref="AY27:BD27"/>
    <mergeCell ref="C28:D28"/>
    <mergeCell ref="E28:F28"/>
    <mergeCell ref="G28:K28"/>
    <mergeCell ref="L28:O28"/>
    <mergeCell ref="AU28:AV28"/>
    <mergeCell ref="AY29:BD29"/>
    <mergeCell ref="C30:D30"/>
    <mergeCell ref="E30:F30"/>
    <mergeCell ref="G30:K30"/>
    <mergeCell ref="L30:O30"/>
    <mergeCell ref="AU30:AV30"/>
    <mergeCell ref="AW30:AX30"/>
    <mergeCell ref="AY30:BD30"/>
    <mergeCell ref="C29:D29"/>
    <mergeCell ref="E29:F29"/>
  </mergeCells>
  <phoneticPr fontId="2"/>
  <conditionalFormatting sqref="AU13:AX30">
    <cfRule type="expression" dxfId="2" priority="1">
      <formula>INDIRECT(ADDRESS(ROW(),COLUMN()))=TRUNC(INDIRECT(ADDRESS(ROW(),COLUMN())))</formula>
    </cfRule>
  </conditionalFormatting>
  <dataValidations count="5">
    <dataValidation type="list" allowBlank="1" showInputMessage="1" sqref="E13:F30" xr:uid="{00000000-0002-0000-0300-000000000000}">
      <formula1>"A, B, C, D"</formula1>
    </dataValidation>
    <dataValidation type="list" allowBlank="1" showInputMessage="1" showErrorMessage="1" sqref="AZ4:BC4" xr:uid="{00000000-0002-0000-0300-000001000000}">
      <formula1>"予定,実績,予定・実績"</formula1>
    </dataValidation>
    <dataValidation type="list" errorStyle="warning" allowBlank="1" showInputMessage="1" error="リストにない場合のみ、入力してください。" sqref="G13:K30" xr:uid="{00000000-0002-0000-0300-000002000000}">
      <formula1>INDIRECT(C13)</formula1>
    </dataValidation>
    <dataValidation type="list" allowBlank="1" showInputMessage="1" showErrorMessage="1" sqref="AZ3" xr:uid="{00000000-0002-0000-0300-000003000000}">
      <formula1>"４週,暦月"</formula1>
    </dataValidation>
    <dataValidation type="decimal" allowBlank="1" showInputMessage="1" showErrorMessage="1" error="入力可能範囲　32～40" sqref="AV5" xr:uid="{00000000-0002-0000-0300-000004000000}">
      <formula1>32</formula1>
      <formula2>40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F119"/>
  <sheetViews>
    <sheetView topLeftCell="A26" workbookViewId="0">
      <selection activeCell="G18" sqref="G18:K18"/>
    </sheetView>
  </sheetViews>
  <sheetFormatPr defaultColWidth="5" defaultRowHeight="14.4" x14ac:dyDescent="0.2"/>
  <cols>
    <col min="1" max="1" width="1.5546875" style="183" customWidth="1"/>
    <col min="2" max="56" width="6.21875" style="183" customWidth="1"/>
    <col min="57" max="16384" width="5" style="183"/>
  </cols>
  <sheetData>
    <row r="1" spans="2:57" s="152" customFormat="1" ht="20.25" customHeight="1" x14ac:dyDescent="0.2">
      <c r="C1" s="153" t="s">
        <v>142</v>
      </c>
      <c r="D1" s="153"/>
      <c r="G1" s="154" t="s">
        <v>143</v>
      </c>
      <c r="J1" s="153"/>
      <c r="K1" s="153"/>
      <c r="L1" s="153"/>
      <c r="M1" s="153"/>
      <c r="AK1" s="155" t="s">
        <v>144</v>
      </c>
      <c r="AL1" s="155" t="s">
        <v>145</v>
      </c>
      <c r="AM1" s="630" t="s">
        <v>146</v>
      </c>
      <c r="AN1" s="630"/>
      <c r="AO1" s="630"/>
      <c r="AP1" s="630"/>
      <c r="AQ1" s="630"/>
      <c r="AR1" s="630"/>
      <c r="AS1" s="630"/>
      <c r="AT1" s="630"/>
      <c r="AU1" s="630"/>
      <c r="AV1" s="630"/>
      <c r="AW1" s="630"/>
      <c r="AX1" s="630"/>
      <c r="AY1" s="630"/>
      <c r="AZ1" s="630"/>
      <c r="BA1" s="630"/>
      <c r="BB1" s="156" t="s">
        <v>147</v>
      </c>
    </row>
    <row r="2" spans="2:57" s="158" customFormat="1" ht="20.25" customHeight="1" x14ac:dyDescent="0.2">
      <c r="D2" s="154"/>
      <c r="H2" s="154"/>
      <c r="I2" s="155"/>
      <c r="J2" s="155"/>
      <c r="K2" s="155"/>
      <c r="L2" s="155"/>
      <c r="M2" s="155"/>
      <c r="T2" s="155" t="s">
        <v>148</v>
      </c>
      <c r="U2" s="631">
        <v>6</v>
      </c>
      <c r="V2" s="631"/>
      <c r="W2" s="155" t="s">
        <v>145</v>
      </c>
      <c r="X2" s="632">
        <f>IF(U2=0,"",YEAR(DATE(2018+U2,1,1)))</f>
        <v>2024</v>
      </c>
      <c r="Y2" s="632"/>
      <c r="Z2" s="158" t="s">
        <v>149</v>
      </c>
      <c r="AA2" s="158" t="s">
        <v>150</v>
      </c>
      <c r="AB2" s="631">
        <v>4</v>
      </c>
      <c r="AC2" s="631"/>
      <c r="AD2" s="158" t="s">
        <v>151</v>
      </c>
      <c r="AJ2" s="156"/>
      <c r="AK2" s="155" t="s">
        <v>152</v>
      </c>
      <c r="AL2" s="155" t="s">
        <v>145</v>
      </c>
      <c r="AM2" s="631"/>
      <c r="AN2" s="631"/>
      <c r="AO2" s="631"/>
      <c r="AP2" s="631"/>
      <c r="AQ2" s="631"/>
      <c r="AR2" s="631"/>
      <c r="AS2" s="631"/>
      <c r="AT2" s="631"/>
      <c r="AU2" s="631"/>
      <c r="AV2" s="631"/>
      <c r="AW2" s="631"/>
      <c r="AX2" s="631"/>
      <c r="AY2" s="631"/>
      <c r="AZ2" s="631"/>
      <c r="BA2" s="631"/>
      <c r="BB2" s="156" t="s">
        <v>147</v>
      </c>
      <c r="BC2" s="155"/>
      <c r="BD2" s="155"/>
      <c r="BE2" s="155"/>
    </row>
    <row r="3" spans="2:57" s="158" customFormat="1" ht="20.25" customHeight="1" x14ac:dyDescent="0.2">
      <c r="D3" s="154"/>
      <c r="H3" s="154"/>
      <c r="I3" s="155"/>
      <c r="J3" s="155"/>
      <c r="K3" s="155"/>
      <c r="L3" s="155"/>
      <c r="M3" s="155"/>
      <c r="T3" s="162"/>
      <c r="U3" s="163"/>
      <c r="V3" s="163"/>
      <c r="W3" s="164"/>
      <c r="X3" s="163"/>
      <c r="Y3" s="163"/>
      <c r="Z3" s="165"/>
      <c r="AA3" s="165"/>
      <c r="AB3" s="163"/>
      <c r="AC3" s="163"/>
      <c r="AD3" s="166"/>
      <c r="AJ3" s="156"/>
      <c r="AK3" s="155"/>
      <c r="AL3" s="155"/>
      <c r="AM3" s="159"/>
      <c r="AN3" s="159"/>
      <c r="AO3" s="159"/>
      <c r="AP3" s="159"/>
      <c r="AQ3" s="159"/>
      <c r="AR3" s="159"/>
      <c r="AS3" s="159"/>
      <c r="AT3" s="159"/>
      <c r="AU3" s="159"/>
      <c r="AV3" s="159"/>
      <c r="AW3" s="159"/>
      <c r="AX3" s="159"/>
      <c r="AY3" s="167" t="s">
        <v>154</v>
      </c>
      <c r="AZ3" s="633" t="s">
        <v>155</v>
      </c>
      <c r="BA3" s="633"/>
      <c r="BB3" s="633"/>
      <c r="BC3" s="633"/>
      <c r="BD3" s="155"/>
      <c r="BE3" s="155"/>
    </row>
    <row r="4" spans="2:57" s="158" customFormat="1" ht="20.25" customHeight="1" x14ac:dyDescent="0.2">
      <c r="B4" s="168"/>
      <c r="C4" s="168"/>
      <c r="D4" s="168"/>
      <c r="E4" s="168"/>
      <c r="F4" s="168"/>
      <c r="G4" s="168"/>
      <c r="H4" s="168"/>
      <c r="I4" s="168"/>
      <c r="J4" s="169"/>
      <c r="K4" s="170"/>
      <c r="L4" s="170"/>
      <c r="M4" s="170"/>
      <c r="N4" s="170"/>
      <c r="O4" s="170"/>
      <c r="P4" s="171"/>
      <c r="Q4" s="170"/>
      <c r="R4" s="170"/>
      <c r="Z4" s="165"/>
      <c r="AA4" s="165"/>
      <c r="AB4" s="163"/>
      <c r="AC4" s="163"/>
      <c r="AD4" s="166"/>
      <c r="AJ4" s="156"/>
      <c r="AK4" s="155"/>
      <c r="AL4" s="155"/>
      <c r="AM4" s="159"/>
      <c r="AN4" s="159"/>
      <c r="AO4" s="159"/>
      <c r="AP4" s="159"/>
      <c r="AQ4" s="159"/>
      <c r="AR4" s="159"/>
      <c r="AS4" s="159"/>
      <c r="AT4" s="159"/>
      <c r="AU4" s="159"/>
      <c r="AV4" s="159"/>
      <c r="AW4" s="159"/>
      <c r="AX4" s="159"/>
      <c r="AY4" s="167" t="s">
        <v>156</v>
      </c>
      <c r="AZ4" s="633" t="s">
        <v>157</v>
      </c>
      <c r="BA4" s="633"/>
      <c r="BB4" s="633"/>
      <c r="BC4" s="633"/>
      <c r="BD4" s="155"/>
      <c r="BE4" s="155"/>
    </row>
    <row r="5" spans="2:57" s="158" customFormat="1" ht="20.25" customHeight="1" x14ac:dyDescent="0.2">
      <c r="B5" s="172"/>
      <c r="C5" s="172"/>
      <c r="D5" s="172"/>
      <c r="E5" s="172"/>
      <c r="F5" s="172"/>
      <c r="G5" s="172"/>
      <c r="H5" s="172"/>
      <c r="I5" s="172"/>
      <c r="J5" s="170"/>
      <c r="K5" s="173"/>
      <c r="L5" s="174"/>
      <c r="M5" s="174"/>
      <c r="N5" s="174"/>
      <c r="O5" s="174"/>
      <c r="P5" s="172"/>
      <c r="Q5" s="168"/>
      <c r="R5" s="168"/>
      <c r="S5" s="152"/>
      <c r="Z5" s="165"/>
      <c r="AA5" s="165"/>
      <c r="AB5" s="163"/>
      <c r="AC5" s="163"/>
      <c r="AD5" s="152"/>
      <c r="AE5" s="152"/>
      <c r="AF5" s="152"/>
      <c r="AG5" s="152"/>
      <c r="AJ5" s="152" t="s">
        <v>158</v>
      </c>
      <c r="AK5" s="152"/>
      <c r="AL5" s="152"/>
      <c r="AM5" s="152"/>
      <c r="AN5" s="152"/>
      <c r="AO5" s="152"/>
      <c r="AP5" s="152"/>
      <c r="AQ5" s="152"/>
      <c r="AR5" s="168"/>
      <c r="AS5" s="168"/>
      <c r="AT5" s="175"/>
      <c r="AU5" s="152"/>
      <c r="AV5" s="634">
        <v>40</v>
      </c>
      <c r="AW5" s="635"/>
      <c r="AX5" s="175" t="s">
        <v>159</v>
      </c>
      <c r="AY5" s="152"/>
      <c r="AZ5" s="634">
        <v>160</v>
      </c>
      <c r="BA5" s="635"/>
      <c r="BB5" s="175" t="s">
        <v>160</v>
      </c>
      <c r="BC5" s="152"/>
      <c r="BE5" s="155"/>
    </row>
    <row r="6" spans="2:57" s="158" customFormat="1" ht="20.25" customHeight="1" x14ac:dyDescent="0.2">
      <c r="B6" s="172"/>
      <c r="C6" s="172"/>
      <c r="D6" s="172"/>
      <c r="E6" s="172"/>
      <c r="F6" s="172"/>
      <c r="G6" s="172"/>
      <c r="H6" s="172"/>
      <c r="I6" s="172"/>
      <c r="J6" s="172"/>
      <c r="K6" s="176"/>
      <c r="L6" s="176"/>
      <c r="M6" s="176"/>
      <c r="N6" s="172"/>
      <c r="O6" s="177"/>
      <c r="P6" s="178"/>
      <c r="Q6" s="178"/>
      <c r="R6" s="179"/>
      <c r="S6" s="180"/>
      <c r="Z6" s="165"/>
      <c r="AA6" s="165"/>
      <c r="AB6" s="163"/>
      <c r="AC6" s="163"/>
      <c r="AD6" s="175"/>
      <c r="AE6" s="152"/>
      <c r="AF6" s="152"/>
      <c r="AG6" s="152"/>
      <c r="AL6" s="152"/>
      <c r="AM6" s="152"/>
      <c r="AN6" s="181"/>
      <c r="AO6" s="182"/>
      <c r="AP6" s="182"/>
      <c r="AQ6" s="180"/>
      <c r="AR6" s="180"/>
      <c r="AS6" s="180"/>
      <c r="AT6" s="180"/>
      <c r="AU6" s="180"/>
      <c r="AV6" s="180"/>
      <c r="AW6" s="152" t="s">
        <v>161</v>
      </c>
      <c r="AX6" s="152"/>
      <c r="AY6" s="152"/>
      <c r="AZ6" s="606">
        <f>DAY(EOMONTH(DATE(X2,AB2,1),0))</f>
        <v>30</v>
      </c>
      <c r="BA6" s="607"/>
      <c r="BB6" s="175" t="s">
        <v>162</v>
      </c>
      <c r="BE6" s="155"/>
    </row>
    <row r="7" spans="2:57" ht="20.25" customHeight="1" thickBot="1" x14ac:dyDescent="0.25">
      <c r="C7" s="184"/>
      <c r="D7" s="184"/>
      <c r="S7" s="184"/>
      <c r="AJ7" s="184"/>
      <c r="BC7" s="185"/>
      <c r="BD7" s="185"/>
      <c r="BE7" s="185"/>
    </row>
    <row r="8" spans="2:57" ht="20.25" customHeight="1" thickBot="1" x14ac:dyDescent="0.25">
      <c r="B8" s="608" t="s">
        <v>163</v>
      </c>
      <c r="C8" s="611" t="s">
        <v>164</v>
      </c>
      <c r="D8" s="612"/>
      <c r="E8" s="617" t="s">
        <v>165</v>
      </c>
      <c r="F8" s="612"/>
      <c r="G8" s="617" t="s">
        <v>166</v>
      </c>
      <c r="H8" s="611"/>
      <c r="I8" s="611"/>
      <c r="J8" s="611"/>
      <c r="K8" s="612"/>
      <c r="L8" s="617" t="s">
        <v>167</v>
      </c>
      <c r="M8" s="611"/>
      <c r="N8" s="611"/>
      <c r="O8" s="620"/>
      <c r="P8" s="623" t="s">
        <v>168</v>
      </c>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591" t="str">
        <f>IF(AZ3="４週","(9)1～4週目の勤務時間数合計","(9)1か月の勤務時間数合計")</f>
        <v>(9)1～4週目の勤務時間数合計</v>
      </c>
      <c r="AV8" s="592"/>
      <c r="AW8" s="591" t="s">
        <v>169</v>
      </c>
      <c r="AX8" s="592"/>
      <c r="AY8" s="625" t="s">
        <v>170</v>
      </c>
      <c r="AZ8" s="625"/>
      <c r="BA8" s="625"/>
      <c r="BB8" s="625"/>
      <c r="BC8" s="625"/>
      <c r="BD8" s="625"/>
    </row>
    <row r="9" spans="2:57" ht="20.25" customHeight="1" thickBot="1" x14ac:dyDescent="0.25">
      <c r="B9" s="609"/>
      <c r="C9" s="613"/>
      <c r="D9" s="614"/>
      <c r="E9" s="618"/>
      <c r="F9" s="614"/>
      <c r="G9" s="618"/>
      <c r="H9" s="613"/>
      <c r="I9" s="613"/>
      <c r="J9" s="613"/>
      <c r="K9" s="614"/>
      <c r="L9" s="618"/>
      <c r="M9" s="613"/>
      <c r="N9" s="613"/>
      <c r="O9" s="621"/>
      <c r="P9" s="627" t="s">
        <v>171</v>
      </c>
      <c r="Q9" s="628"/>
      <c r="R9" s="628"/>
      <c r="S9" s="628"/>
      <c r="T9" s="628"/>
      <c r="U9" s="628"/>
      <c r="V9" s="629"/>
      <c r="W9" s="627" t="s">
        <v>172</v>
      </c>
      <c r="X9" s="628"/>
      <c r="Y9" s="628"/>
      <c r="Z9" s="628"/>
      <c r="AA9" s="628"/>
      <c r="AB9" s="628"/>
      <c r="AC9" s="629"/>
      <c r="AD9" s="627" t="s">
        <v>173</v>
      </c>
      <c r="AE9" s="628"/>
      <c r="AF9" s="628"/>
      <c r="AG9" s="628"/>
      <c r="AH9" s="628"/>
      <c r="AI9" s="628"/>
      <c r="AJ9" s="629"/>
      <c r="AK9" s="627" t="s">
        <v>174</v>
      </c>
      <c r="AL9" s="628"/>
      <c r="AM9" s="628"/>
      <c r="AN9" s="628"/>
      <c r="AO9" s="628"/>
      <c r="AP9" s="628"/>
      <c r="AQ9" s="629"/>
      <c r="AR9" s="627" t="s">
        <v>175</v>
      </c>
      <c r="AS9" s="628"/>
      <c r="AT9" s="629"/>
      <c r="AU9" s="593"/>
      <c r="AV9" s="594"/>
      <c r="AW9" s="593"/>
      <c r="AX9" s="594"/>
      <c r="AY9" s="625"/>
      <c r="AZ9" s="625"/>
      <c r="BA9" s="625"/>
      <c r="BB9" s="625"/>
      <c r="BC9" s="625"/>
      <c r="BD9" s="625"/>
    </row>
    <row r="10" spans="2:57" ht="20.25" customHeight="1" thickBot="1" x14ac:dyDescent="0.25">
      <c r="B10" s="609"/>
      <c r="C10" s="613"/>
      <c r="D10" s="614"/>
      <c r="E10" s="618"/>
      <c r="F10" s="614"/>
      <c r="G10" s="618"/>
      <c r="H10" s="613"/>
      <c r="I10" s="613"/>
      <c r="J10" s="613"/>
      <c r="K10" s="614"/>
      <c r="L10" s="618"/>
      <c r="M10" s="613"/>
      <c r="N10" s="613"/>
      <c r="O10" s="621"/>
      <c r="P10" s="188">
        <f>DAY(DATE($X$2,$AB$2,1))</f>
        <v>1</v>
      </c>
      <c r="Q10" s="189">
        <f>DAY(DATE($X$2,$AB$2,2))</f>
        <v>2</v>
      </c>
      <c r="R10" s="189">
        <f>DAY(DATE($X$2,$AB$2,3))</f>
        <v>3</v>
      </c>
      <c r="S10" s="189">
        <f>DAY(DATE($X$2,$AB$2,4))</f>
        <v>4</v>
      </c>
      <c r="T10" s="189">
        <f>DAY(DATE($X$2,$AB$2,5))</f>
        <v>5</v>
      </c>
      <c r="U10" s="189">
        <f>DAY(DATE($X$2,$AB$2,6))</f>
        <v>6</v>
      </c>
      <c r="V10" s="190">
        <f>DAY(DATE($X$2,$AB$2,7))</f>
        <v>7</v>
      </c>
      <c r="W10" s="188">
        <f>DAY(DATE($X$2,$AB$2,8))</f>
        <v>8</v>
      </c>
      <c r="X10" s="189">
        <f>DAY(DATE($X$2,$AB$2,9))</f>
        <v>9</v>
      </c>
      <c r="Y10" s="189">
        <f>DAY(DATE($X$2,$AB$2,10))</f>
        <v>10</v>
      </c>
      <c r="Z10" s="189">
        <f>DAY(DATE($X$2,$AB$2,11))</f>
        <v>11</v>
      </c>
      <c r="AA10" s="189">
        <f>DAY(DATE($X$2,$AB$2,12))</f>
        <v>12</v>
      </c>
      <c r="AB10" s="189">
        <f>DAY(DATE($X$2,$AB$2,13))</f>
        <v>13</v>
      </c>
      <c r="AC10" s="190">
        <f>DAY(DATE($X$2,$AB$2,14))</f>
        <v>14</v>
      </c>
      <c r="AD10" s="188">
        <f>DAY(DATE($X$2,$AB$2,15))</f>
        <v>15</v>
      </c>
      <c r="AE10" s="189">
        <f>DAY(DATE($X$2,$AB$2,16))</f>
        <v>16</v>
      </c>
      <c r="AF10" s="189">
        <f>DAY(DATE($X$2,$AB$2,17))</f>
        <v>17</v>
      </c>
      <c r="AG10" s="189">
        <f>DAY(DATE($X$2,$AB$2,18))</f>
        <v>18</v>
      </c>
      <c r="AH10" s="189">
        <f>DAY(DATE($X$2,$AB$2,19))</f>
        <v>19</v>
      </c>
      <c r="AI10" s="189">
        <f>DAY(DATE($X$2,$AB$2,20))</f>
        <v>20</v>
      </c>
      <c r="AJ10" s="190">
        <f>DAY(DATE($X$2,$AB$2,21))</f>
        <v>21</v>
      </c>
      <c r="AK10" s="188">
        <f>DAY(DATE($X$2,$AB$2,22))</f>
        <v>22</v>
      </c>
      <c r="AL10" s="189">
        <f>DAY(DATE($X$2,$AB$2,23))</f>
        <v>23</v>
      </c>
      <c r="AM10" s="189">
        <f>DAY(DATE($X$2,$AB$2,24))</f>
        <v>24</v>
      </c>
      <c r="AN10" s="189">
        <f>DAY(DATE($X$2,$AB$2,25))</f>
        <v>25</v>
      </c>
      <c r="AO10" s="189">
        <f>DAY(DATE($X$2,$AB$2,26))</f>
        <v>26</v>
      </c>
      <c r="AP10" s="189">
        <f>DAY(DATE($X$2,$AB$2,27))</f>
        <v>27</v>
      </c>
      <c r="AQ10" s="190">
        <f>DAY(DATE($X$2,$AB$2,28))</f>
        <v>28</v>
      </c>
      <c r="AR10" s="188" t="str">
        <f>IF(AZ3="暦月",IF(DAY(DATE($X$2,$AB$2,29))=29,29,""),"")</f>
        <v/>
      </c>
      <c r="AS10" s="189" t="str">
        <f>IF(AZ3="暦月",IF(DAY(DATE($X$2,$AB$2,30))=30,30,""),"")</f>
        <v/>
      </c>
      <c r="AT10" s="190" t="str">
        <f>IF(AZ3="暦月",IF(DAY(DATE($X$2,$AB$2,31))=31,31,""),"")</f>
        <v/>
      </c>
      <c r="AU10" s="593"/>
      <c r="AV10" s="594"/>
      <c r="AW10" s="593"/>
      <c r="AX10" s="594"/>
      <c r="AY10" s="625"/>
      <c r="AZ10" s="625"/>
      <c r="BA10" s="625"/>
      <c r="BB10" s="625"/>
      <c r="BC10" s="625"/>
      <c r="BD10" s="625"/>
    </row>
    <row r="11" spans="2:57" ht="20.25" hidden="1" customHeight="1" x14ac:dyDescent="0.2">
      <c r="B11" s="609"/>
      <c r="C11" s="613"/>
      <c r="D11" s="614"/>
      <c r="E11" s="618"/>
      <c r="F11" s="614"/>
      <c r="G11" s="618"/>
      <c r="H11" s="613"/>
      <c r="I11" s="613"/>
      <c r="J11" s="613"/>
      <c r="K11" s="614"/>
      <c r="L11" s="618"/>
      <c r="M11" s="613"/>
      <c r="N11" s="613"/>
      <c r="O11" s="621"/>
      <c r="P11" s="188">
        <f>WEEKDAY(DATE($X$2,$AB$2,1))</f>
        <v>2</v>
      </c>
      <c r="Q11" s="189">
        <f>WEEKDAY(DATE($X$2,$AB$2,2))</f>
        <v>3</v>
      </c>
      <c r="R11" s="189">
        <f>WEEKDAY(DATE($X$2,$AB$2,3))</f>
        <v>4</v>
      </c>
      <c r="S11" s="189">
        <f>WEEKDAY(DATE($X$2,$AB$2,4))</f>
        <v>5</v>
      </c>
      <c r="T11" s="189">
        <f>WEEKDAY(DATE($X$2,$AB$2,5))</f>
        <v>6</v>
      </c>
      <c r="U11" s="189">
        <f>WEEKDAY(DATE($X$2,$AB$2,6))</f>
        <v>7</v>
      </c>
      <c r="V11" s="190">
        <f>WEEKDAY(DATE($X$2,$AB$2,7))</f>
        <v>1</v>
      </c>
      <c r="W11" s="188">
        <f>WEEKDAY(DATE($X$2,$AB$2,8))</f>
        <v>2</v>
      </c>
      <c r="X11" s="189">
        <f>WEEKDAY(DATE($X$2,$AB$2,9))</f>
        <v>3</v>
      </c>
      <c r="Y11" s="189">
        <f>WEEKDAY(DATE($X$2,$AB$2,10))</f>
        <v>4</v>
      </c>
      <c r="Z11" s="189">
        <f>WEEKDAY(DATE($X$2,$AB$2,11))</f>
        <v>5</v>
      </c>
      <c r="AA11" s="189">
        <f>WEEKDAY(DATE($X$2,$AB$2,12))</f>
        <v>6</v>
      </c>
      <c r="AB11" s="189">
        <f>WEEKDAY(DATE($X$2,$AB$2,13))</f>
        <v>7</v>
      </c>
      <c r="AC11" s="190">
        <f>WEEKDAY(DATE($X$2,$AB$2,14))</f>
        <v>1</v>
      </c>
      <c r="AD11" s="188">
        <f>WEEKDAY(DATE($X$2,$AB$2,15))</f>
        <v>2</v>
      </c>
      <c r="AE11" s="189">
        <f>WEEKDAY(DATE($X$2,$AB$2,16))</f>
        <v>3</v>
      </c>
      <c r="AF11" s="189">
        <f>WEEKDAY(DATE($X$2,$AB$2,17))</f>
        <v>4</v>
      </c>
      <c r="AG11" s="189">
        <f>WEEKDAY(DATE($X$2,$AB$2,18))</f>
        <v>5</v>
      </c>
      <c r="AH11" s="189">
        <f>WEEKDAY(DATE($X$2,$AB$2,19))</f>
        <v>6</v>
      </c>
      <c r="AI11" s="189">
        <f>WEEKDAY(DATE($X$2,$AB$2,20))</f>
        <v>7</v>
      </c>
      <c r="AJ11" s="190">
        <f>WEEKDAY(DATE($X$2,$AB$2,21))</f>
        <v>1</v>
      </c>
      <c r="AK11" s="188">
        <f>WEEKDAY(DATE($X$2,$AB$2,22))</f>
        <v>2</v>
      </c>
      <c r="AL11" s="189">
        <f>WEEKDAY(DATE($X$2,$AB$2,23))</f>
        <v>3</v>
      </c>
      <c r="AM11" s="189">
        <f>WEEKDAY(DATE($X$2,$AB$2,24))</f>
        <v>4</v>
      </c>
      <c r="AN11" s="189">
        <f>WEEKDAY(DATE($X$2,$AB$2,25))</f>
        <v>5</v>
      </c>
      <c r="AO11" s="189">
        <f>WEEKDAY(DATE($X$2,$AB$2,26))</f>
        <v>6</v>
      </c>
      <c r="AP11" s="189">
        <f>WEEKDAY(DATE($X$2,$AB$2,27))</f>
        <v>7</v>
      </c>
      <c r="AQ11" s="190">
        <f>WEEKDAY(DATE($X$2,$AB$2,28))</f>
        <v>1</v>
      </c>
      <c r="AR11" s="188">
        <f>IF(AR10=29,WEEKDAY(DATE($X$2,$AB$2,29)),0)</f>
        <v>0</v>
      </c>
      <c r="AS11" s="189">
        <f>IF(AS10=30,WEEKDAY(DATE($X$2,$AB$2,30)),0)</f>
        <v>0</v>
      </c>
      <c r="AT11" s="190">
        <f>IF(AT10=31,WEEKDAY(DATE($X$2,$AB$2,31)),0)</f>
        <v>0</v>
      </c>
      <c r="AU11" s="595"/>
      <c r="AV11" s="596"/>
      <c r="AW11" s="595"/>
      <c r="AX11" s="596"/>
      <c r="AY11" s="626"/>
      <c r="AZ11" s="626"/>
      <c r="BA11" s="626"/>
      <c r="BB11" s="626"/>
      <c r="BC11" s="626"/>
      <c r="BD11" s="626"/>
    </row>
    <row r="12" spans="2:57" ht="20.25" customHeight="1" thickBot="1" x14ac:dyDescent="0.25">
      <c r="B12" s="610"/>
      <c r="C12" s="615"/>
      <c r="D12" s="616"/>
      <c r="E12" s="619"/>
      <c r="F12" s="616"/>
      <c r="G12" s="619"/>
      <c r="H12" s="615"/>
      <c r="I12" s="615"/>
      <c r="J12" s="615"/>
      <c r="K12" s="616"/>
      <c r="L12" s="619"/>
      <c r="M12" s="615"/>
      <c r="N12" s="615"/>
      <c r="O12" s="622"/>
      <c r="P12" s="191" t="str">
        <f>IF(P11=1,"日",IF(P11=2,"月",IF(P11=3,"火",IF(P11=4,"水",IF(P11=5,"木",IF(P11=6,"金","土"))))))</f>
        <v>月</v>
      </c>
      <c r="Q12" s="192" t="str">
        <f t="shared" ref="Q12:AQ12" si="0">IF(Q11=1,"日",IF(Q11=2,"月",IF(Q11=3,"火",IF(Q11=4,"水",IF(Q11=5,"木",IF(Q11=6,"金","土"))))))</f>
        <v>火</v>
      </c>
      <c r="R12" s="192" t="str">
        <f t="shared" si="0"/>
        <v>水</v>
      </c>
      <c r="S12" s="192" t="str">
        <f t="shared" si="0"/>
        <v>木</v>
      </c>
      <c r="T12" s="192" t="str">
        <f t="shared" si="0"/>
        <v>金</v>
      </c>
      <c r="U12" s="192" t="str">
        <f t="shared" si="0"/>
        <v>土</v>
      </c>
      <c r="V12" s="193" t="str">
        <f t="shared" si="0"/>
        <v>日</v>
      </c>
      <c r="W12" s="191" t="str">
        <f t="shared" si="0"/>
        <v>月</v>
      </c>
      <c r="X12" s="192" t="str">
        <f t="shared" si="0"/>
        <v>火</v>
      </c>
      <c r="Y12" s="192" t="str">
        <f t="shared" si="0"/>
        <v>水</v>
      </c>
      <c r="Z12" s="192" t="str">
        <f t="shared" si="0"/>
        <v>木</v>
      </c>
      <c r="AA12" s="192" t="str">
        <f t="shared" si="0"/>
        <v>金</v>
      </c>
      <c r="AB12" s="192" t="str">
        <f t="shared" si="0"/>
        <v>土</v>
      </c>
      <c r="AC12" s="193" t="str">
        <f t="shared" si="0"/>
        <v>日</v>
      </c>
      <c r="AD12" s="191" t="str">
        <f t="shared" si="0"/>
        <v>月</v>
      </c>
      <c r="AE12" s="192" t="str">
        <f t="shared" si="0"/>
        <v>火</v>
      </c>
      <c r="AF12" s="192" t="str">
        <f t="shared" si="0"/>
        <v>水</v>
      </c>
      <c r="AG12" s="192" t="str">
        <f t="shared" si="0"/>
        <v>木</v>
      </c>
      <c r="AH12" s="192" t="str">
        <f t="shared" si="0"/>
        <v>金</v>
      </c>
      <c r="AI12" s="192" t="str">
        <f t="shared" si="0"/>
        <v>土</v>
      </c>
      <c r="AJ12" s="193" t="str">
        <f t="shared" si="0"/>
        <v>日</v>
      </c>
      <c r="AK12" s="191" t="str">
        <f t="shared" si="0"/>
        <v>月</v>
      </c>
      <c r="AL12" s="192" t="str">
        <f t="shared" si="0"/>
        <v>火</v>
      </c>
      <c r="AM12" s="192" t="str">
        <f t="shared" si="0"/>
        <v>水</v>
      </c>
      <c r="AN12" s="192" t="str">
        <f t="shared" si="0"/>
        <v>木</v>
      </c>
      <c r="AO12" s="192" t="str">
        <f t="shared" si="0"/>
        <v>金</v>
      </c>
      <c r="AP12" s="192" t="str">
        <f t="shared" si="0"/>
        <v>土</v>
      </c>
      <c r="AQ12" s="193" t="str">
        <f t="shared" si="0"/>
        <v>日</v>
      </c>
      <c r="AR12" s="192" t="str">
        <f>IF(AR11=1,"日",IF(AR11=2,"月",IF(AR11=3,"火",IF(AR11=4,"水",IF(AR11=5,"木",IF(AR11=6,"金",IF(AR11=0,"","土")))))))</f>
        <v/>
      </c>
      <c r="AS12" s="192" t="str">
        <f>IF(AS11=1,"日",IF(AS11=2,"月",IF(AS11=3,"火",IF(AS11=4,"水",IF(AS11=5,"木",IF(AS11=6,"金",IF(AS11=0,"","土")))))))</f>
        <v/>
      </c>
      <c r="AT12" s="192" t="str">
        <f>IF(AT11=1,"日",IF(AT11=2,"月",IF(AT11=3,"火",IF(AT11=4,"水",IF(AT11=5,"木",IF(AT11=6,"金",IF(AT11=0,"","土")))))))</f>
        <v/>
      </c>
      <c r="AU12" s="597"/>
      <c r="AV12" s="598"/>
      <c r="AW12" s="597"/>
      <c r="AX12" s="598"/>
      <c r="AY12" s="625"/>
      <c r="AZ12" s="625"/>
      <c r="BA12" s="625"/>
      <c r="BB12" s="625"/>
      <c r="BC12" s="625"/>
      <c r="BD12" s="625"/>
    </row>
    <row r="13" spans="2:57" ht="39.9" customHeight="1" x14ac:dyDescent="0.2">
      <c r="B13" s="259">
        <v>1</v>
      </c>
      <c r="C13" s="602"/>
      <c r="D13" s="603"/>
      <c r="E13" s="604"/>
      <c r="F13" s="605"/>
      <c r="G13" s="581"/>
      <c r="H13" s="582"/>
      <c r="I13" s="582"/>
      <c r="J13" s="582"/>
      <c r="K13" s="583"/>
      <c r="L13" s="584"/>
      <c r="M13" s="585"/>
      <c r="N13" s="585"/>
      <c r="O13" s="586"/>
      <c r="P13" s="195"/>
      <c r="Q13" s="196"/>
      <c r="R13" s="196"/>
      <c r="S13" s="196"/>
      <c r="T13" s="196"/>
      <c r="U13" s="196"/>
      <c r="V13" s="197"/>
      <c r="W13" s="195"/>
      <c r="X13" s="196"/>
      <c r="Y13" s="196"/>
      <c r="Z13" s="196"/>
      <c r="AA13" s="196"/>
      <c r="AB13" s="196"/>
      <c r="AC13" s="197"/>
      <c r="AD13" s="195"/>
      <c r="AE13" s="196"/>
      <c r="AF13" s="196"/>
      <c r="AG13" s="196"/>
      <c r="AH13" s="196"/>
      <c r="AI13" s="196"/>
      <c r="AJ13" s="197"/>
      <c r="AK13" s="195"/>
      <c r="AL13" s="196"/>
      <c r="AM13" s="196"/>
      <c r="AN13" s="196"/>
      <c r="AO13" s="196"/>
      <c r="AP13" s="196"/>
      <c r="AQ13" s="197"/>
      <c r="AR13" s="195"/>
      <c r="AS13" s="196"/>
      <c r="AT13" s="197"/>
      <c r="AU13" s="587">
        <f>IF($AZ$3="４週",SUM(P13:AQ13),IF($AZ$3="暦月",SUM(P13:AT13),""))</f>
        <v>0</v>
      </c>
      <c r="AV13" s="588"/>
      <c r="AW13" s="589">
        <f t="shared" ref="AW13:AW76" si="1">IF($AZ$3="４週",AU13/4,IF($AZ$3="暦月",AU13/($AZ$6/7),""))</f>
        <v>0</v>
      </c>
      <c r="AX13" s="590"/>
      <c r="AY13" s="599"/>
      <c r="AZ13" s="600"/>
      <c r="BA13" s="600"/>
      <c r="BB13" s="600"/>
      <c r="BC13" s="600"/>
      <c r="BD13" s="601"/>
    </row>
    <row r="14" spans="2:57" ht="39.9" customHeight="1" x14ac:dyDescent="0.2">
      <c r="B14" s="198">
        <f t="shared" ref="B14:B77" si="2">B13+1</f>
        <v>2</v>
      </c>
      <c r="C14" s="564"/>
      <c r="D14" s="565"/>
      <c r="E14" s="566"/>
      <c r="F14" s="567"/>
      <c r="G14" s="573"/>
      <c r="H14" s="574"/>
      <c r="I14" s="574"/>
      <c r="J14" s="574"/>
      <c r="K14" s="575"/>
      <c r="L14" s="576"/>
      <c r="M14" s="577"/>
      <c r="N14" s="577"/>
      <c r="O14" s="578"/>
      <c r="P14" s="199"/>
      <c r="Q14" s="200"/>
      <c r="R14" s="200"/>
      <c r="S14" s="200"/>
      <c r="T14" s="200"/>
      <c r="U14" s="200"/>
      <c r="V14" s="201"/>
      <c r="W14" s="199"/>
      <c r="X14" s="200"/>
      <c r="Y14" s="200"/>
      <c r="Z14" s="200"/>
      <c r="AA14" s="200"/>
      <c r="AB14" s="200"/>
      <c r="AC14" s="201"/>
      <c r="AD14" s="199"/>
      <c r="AE14" s="200"/>
      <c r="AF14" s="200"/>
      <c r="AG14" s="200"/>
      <c r="AH14" s="200"/>
      <c r="AI14" s="200"/>
      <c r="AJ14" s="201"/>
      <c r="AK14" s="199"/>
      <c r="AL14" s="200"/>
      <c r="AM14" s="200"/>
      <c r="AN14" s="200"/>
      <c r="AO14" s="200"/>
      <c r="AP14" s="200"/>
      <c r="AQ14" s="201"/>
      <c r="AR14" s="199"/>
      <c r="AS14" s="200"/>
      <c r="AT14" s="201"/>
      <c r="AU14" s="579">
        <f>IF($AZ$3="４週",SUM(P14:AQ14),IF($AZ$3="暦月",SUM(P14:AT14),""))</f>
        <v>0</v>
      </c>
      <c r="AV14" s="580"/>
      <c r="AW14" s="568">
        <f t="shared" si="1"/>
        <v>0</v>
      </c>
      <c r="AX14" s="569"/>
      <c r="AY14" s="570"/>
      <c r="AZ14" s="571"/>
      <c r="BA14" s="571"/>
      <c r="BB14" s="571"/>
      <c r="BC14" s="571"/>
      <c r="BD14" s="572"/>
    </row>
    <row r="15" spans="2:57" ht="39.9" customHeight="1" x14ac:dyDescent="0.2">
      <c r="B15" s="198">
        <f t="shared" si="2"/>
        <v>3</v>
      </c>
      <c r="C15" s="564"/>
      <c r="D15" s="565"/>
      <c r="E15" s="566"/>
      <c r="F15" s="567"/>
      <c r="G15" s="573"/>
      <c r="H15" s="574"/>
      <c r="I15" s="574"/>
      <c r="J15" s="574"/>
      <c r="K15" s="575"/>
      <c r="L15" s="576"/>
      <c r="M15" s="577"/>
      <c r="N15" s="577"/>
      <c r="O15" s="578"/>
      <c r="P15" s="199"/>
      <c r="Q15" s="200"/>
      <c r="R15" s="200"/>
      <c r="S15" s="200"/>
      <c r="T15" s="200"/>
      <c r="U15" s="200"/>
      <c r="V15" s="201"/>
      <c r="W15" s="199"/>
      <c r="X15" s="200"/>
      <c r="Y15" s="200"/>
      <c r="Z15" s="200"/>
      <c r="AA15" s="200"/>
      <c r="AB15" s="200"/>
      <c r="AC15" s="201"/>
      <c r="AD15" s="199"/>
      <c r="AE15" s="200"/>
      <c r="AF15" s="200"/>
      <c r="AG15" s="200"/>
      <c r="AH15" s="200"/>
      <c r="AI15" s="200"/>
      <c r="AJ15" s="201"/>
      <c r="AK15" s="199"/>
      <c r="AL15" s="200"/>
      <c r="AM15" s="200"/>
      <c r="AN15" s="200"/>
      <c r="AO15" s="200"/>
      <c r="AP15" s="200"/>
      <c r="AQ15" s="201"/>
      <c r="AR15" s="199"/>
      <c r="AS15" s="200"/>
      <c r="AT15" s="201"/>
      <c r="AU15" s="579">
        <f>IF($AZ$3="４週",SUM(P15:AQ15),IF($AZ$3="暦月",SUM(P15:AT15),""))</f>
        <v>0</v>
      </c>
      <c r="AV15" s="580"/>
      <c r="AW15" s="568">
        <f t="shared" si="1"/>
        <v>0</v>
      </c>
      <c r="AX15" s="569"/>
      <c r="AY15" s="570"/>
      <c r="AZ15" s="571"/>
      <c r="BA15" s="571"/>
      <c r="BB15" s="571"/>
      <c r="BC15" s="571"/>
      <c r="BD15" s="572"/>
    </row>
    <row r="16" spans="2:57" ht="39.9" customHeight="1" x14ac:dyDescent="0.2">
      <c r="B16" s="198">
        <f t="shared" si="2"/>
        <v>4</v>
      </c>
      <c r="C16" s="564"/>
      <c r="D16" s="565"/>
      <c r="E16" s="566"/>
      <c r="F16" s="567"/>
      <c r="G16" s="573"/>
      <c r="H16" s="574"/>
      <c r="I16" s="574"/>
      <c r="J16" s="574"/>
      <c r="K16" s="575"/>
      <c r="L16" s="576"/>
      <c r="M16" s="577"/>
      <c r="N16" s="577"/>
      <c r="O16" s="578"/>
      <c r="P16" s="199"/>
      <c r="Q16" s="200"/>
      <c r="R16" s="200"/>
      <c r="S16" s="200"/>
      <c r="T16" s="200"/>
      <c r="U16" s="200"/>
      <c r="V16" s="201"/>
      <c r="W16" s="199"/>
      <c r="X16" s="200"/>
      <c r="Y16" s="200"/>
      <c r="Z16" s="200"/>
      <c r="AA16" s="200"/>
      <c r="AB16" s="200"/>
      <c r="AC16" s="201"/>
      <c r="AD16" s="199"/>
      <c r="AE16" s="200"/>
      <c r="AF16" s="200"/>
      <c r="AG16" s="200"/>
      <c r="AH16" s="200"/>
      <c r="AI16" s="200"/>
      <c r="AJ16" s="201"/>
      <c r="AK16" s="199"/>
      <c r="AL16" s="200"/>
      <c r="AM16" s="200"/>
      <c r="AN16" s="200"/>
      <c r="AO16" s="200"/>
      <c r="AP16" s="200"/>
      <c r="AQ16" s="201"/>
      <c r="AR16" s="199"/>
      <c r="AS16" s="200"/>
      <c r="AT16" s="201"/>
      <c r="AU16" s="579">
        <f>IF($AZ$3="４週",SUM(P16:AQ16),IF($AZ$3="暦月",SUM(P16:AT16),""))</f>
        <v>0</v>
      </c>
      <c r="AV16" s="580"/>
      <c r="AW16" s="568">
        <f t="shared" si="1"/>
        <v>0</v>
      </c>
      <c r="AX16" s="569"/>
      <c r="AY16" s="570"/>
      <c r="AZ16" s="571"/>
      <c r="BA16" s="571"/>
      <c r="BB16" s="571"/>
      <c r="BC16" s="571"/>
      <c r="BD16" s="572"/>
    </row>
    <row r="17" spans="2:56" ht="39.9" customHeight="1" x14ac:dyDescent="0.2">
      <c r="B17" s="198">
        <f t="shared" si="2"/>
        <v>5</v>
      </c>
      <c r="C17" s="564"/>
      <c r="D17" s="565"/>
      <c r="E17" s="566"/>
      <c r="F17" s="567"/>
      <c r="G17" s="573"/>
      <c r="H17" s="574"/>
      <c r="I17" s="574"/>
      <c r="J17" s="574"/>
      <c r="K17" s="575"/>
      <c r="L17" s="576"/>
      <c r="M17" s="577"/>
      <c r="N17" s="577"/>
      <c r="O17" s="578"/>
      <c r="P17" s="199"/>
      <c r="Q17" s="200"/>
      <c r="R17" s="200"/>
      <c r="S17" s="200"/>
      <c r="T17" s="200"/>
      <c r="U17" s="200"/>
      <c r="V17" s="201"/>
      <c r="W17" s="199"/>
      <c r="X17" s="200"/>
      <c r="Y17" s="200"/>
      <c r="Z17" s="200"/>
      <c r="AA17" s="200"/>
      <c r="AB17" s="200"/>
      <c r="AC17" s="201"/>
      <c r="AD17" s="199"/>
      <c r="AE17" s="200"/>
      <c r="AF17" s="200"/>
      <c r="AG17" s="200"/>
      <c r="AH17" s="200"/>
      <c r="AI17" s="200"/>
      <c r="AJ17" s="201"/>
      <c r="AK17" s="199"/>
      <c r="AL17" s="200"/>
      <c r="AM17" s="200"/>
      <c r="AN17" s="200"/>
      <c r="AO17" s="200"/>
      <c r="AP17" s="200"/>
      <c r="AQ17" s="201"/>
      <c r="AR17" s="199"/>
      <c r="AS17" s="200"/>
      <c r="AT17" s="201"/>
      <c r="AU17" s="579">
        <f t="shared" ref="AU17:AU112" si="3">IF($AZ$3="４週",SUM(P17:AQ17),IF($AZ$3="暦月",SUM(P17:AT17),""))</f>
        <v>0</v>
      </c>
      <c r="AV17" s="580"/>
      <c r="AW17" s="568">
        <f t="shared" si="1"/>
        <v>0</v>
      </c>
      <c r="AX17" s="569"/>
      <c r="AY17" s="570"/>
      <c r="AZ17" s="571"/>
      <c r="BA17" s="571"/>
      <c r="BB17" s="571"/>
      <c r="BC17" s="571"/>
      <c r="BD17" s="572"/>
    </row>
    <row r="18" spans="2:56" ht="39.9" customHeight="1" x14ac:dyDescent="0.2">
      <c r="B18" s="198">
        <f t="shared" si="2"/>
        <v>6</v>
      </c>
      <c r="C18" s="564"/>
      <c r="D18" s="565"/>
      <c r="E18" s="566"/>
      <c r="F18" s="567"/>
      <c r="G18" s="573"/>
      <c r="H18" s="574"/>
      <c r="I18" s="574"/>
      <c r="J18" s="574"/>
      <c r="K18" s="575"/>
      <c r="L18" s="576"/>
      <c r="M18" s="577"/>
      <c r="N18" s="577"/>
      <c r="O18" s="578"/>
      <c r="P18" s="199"/>
      <c r="Q18" s="200"/>
      <c r="R18" s="200"/>
      <c r="S18" s="200"/>
      <c r="T18" s="200"/>
      <c r="U18" s="200"/>
      <c r="V18" s="201"/>
      <c r="W18" s="199"/>
      <c r="X18" s="200"/>
      <c r="Y18" s="200"/>
      <c r="Z18" s="200"/>
      <c r="AA18" s="200"/>
      <c r="AB18" s="200"/>
      <c r="AC18" s="201"/>
      <c r="AD18" s="199"/>
      <c r="AE18" s="200"/>
      <c r="AF18" s="200"/>
      <c r="AG18" s="200"/>
      <c r="AH18" s="200"/>
      <c r="AI18" s="200"/>
      <c r="AJ18" s="201"/>
      <c r="AK18" s="199"/>
      <c r="AL18" s="200"/>
      <c r="AM18" s="200"/>
      <c r="AN18" s="200"/>
      <c r="AO18" s="200"/>
      <c r="AP18" s="200"/>
      <c r="AQ18" s="201"/>
      <c r="AR18" s="199"/>
      <c r="AS18" s="200"/>
      <c r="AT18" s="201"/>
      <c r="AU18" s="579">
        <f t="shared" si="3"/>
        <v>0</v>
      </c>
      <c r="AV18" s="580"/>
      <c r="AW18" s="568">
        <f t="shared" si="1"/>
        <v>0</v>
      </c>
      <c r="AX18" s="569"/>
      <c r="AY18" s="570"/>
      <c r="AZ18" s="571"/>
      <c r="BA18" s="571"/>
      <c r="BB18" s="571"/>
      <c r="BC18" s="571"/>
      <c r="BD18" s="572"/>
    </row>
    <row r="19" spans="2:56" ht="39.9" customHeight="1" x14ac:dyDescent="0.2">
      <c r="B19" s="198">
        <f t="shared" si="2"/>
        <v>7</v>
      </c>
      <c r="C19" s="564"/>
      <c r="D19" s="565"/>
      <c r="E19" s="566"/>
      <c r="F19" s="567"/>
      <c r="G19" s="573"/>
      <c r="H19" s="574"/>
      <c r="I19" s="574"/>
      <c r="J19" s="574"/>
      <c r="K19" s="575"/>
      <c r="L19" s="576"/>
      <c r="M19" s="577"/>
      <c r="N19" s="577"/>
      <c r="O19" s="578"/>
      <c r="P19" s="199"/>
      <c r="Q19" s="200"/>
      <c r="R19" s="200"/>
      <c r="S19" s="200"/>
      <c r="T19" s="200"/>
      <c r="U19" s="200"/>
      <c r="V19" s="201"/>
      <c r="W19" s="199"/>
      <c r="X19" s="200"/>
      <c r="Y19" s="200"/>
      <c r="Z19" s="200"/>
      <c r="AA19" s="200"/>
      <c r="AB19" s="200"/>
      <c r="AC19" s="201"/>
      <c r="AD19" s="199"/>
      <c r="AE19" s="200"/>
      <c r="AF19" s="200"/>
      <c r="AG19" s="200"/>
      <c r="AH19" s="200"/>
      <c r="AI19" s="200"/>
      <c r="AJ19" s="201"/>
      <c r="AK19" s="199"/>
      <c r="AL19" s="200"/>
      <c r="AM19" s="200"/>
      <c r="AN19" s="200"/>
      <c r="AO19" s="200"/>
      <c r="AP19" s="200"/>
      <c r="AQ19" s="201"/>
      <c r="AR19" s="199"/>
      <c r="AS19" s="200"/>
      <c r="AT19" s="201"/>
      <c r="AU19" s="579">
        <f>IF($AZ$3="４週",SUM(P19:AQ19),IF($AZ$3="暦月",SUM(P19:AT19),""))</f>
        <v>0</v>
      </c>
      <c r="AV19" s="580"/>
      <c r="AW19" s="568">
        <f t="shared" si="1"/>
        <v>0</v>
      </c>
      <c r="AX19" s="569"/>
      <c r="AY19" s="570"/>
      <c r="AZ19" s="571"/>
      <c r="BA19" s="571"/>
      <c r="BB19" s="571"/>
      <c r="BC19" s="571"/>
      <c r="BD19" s="572"/>
    </row>
    <row r="20" spans="2:56" ht="39.9" customHeight="1" x14ac:dyDescent="0.2">
      <c r="B20" s="198">
        <f t="shared" si="2"/>
        <v>8</v>
      </c>
      <c r="C20" s="564"/>
      <c r="D20" s="565"/>
      <c r="E20" s="566"/>
      <c r="F20" s="567"/>
      <c r="G20" s="573"/>
      <c r="H20" s="574"/>
      <c r="I20" s="574"/>
      <c r="J20" s="574"/>
      <c r="K20" s="575"/>
      <c r="L20" s="576"/>
      <c r="M20" s="577"/>
      <c r="N20" s="577"/>
      <c r="O20" s="578"/>
      <c r="P20" s="199"/>
      <c r="Q20" s="200"/>
      <c r="R20" s="200"/>
      <c r="S20" s="200"/>
      <c r="T20" s="200"/>
      <c r="U20" s="200"/>
      <c r="V20" s="201"/>
      <c r="W20" s="199"/>
      <c r="X20" s="200"/>
      <c r="Y20" s="200"/>
      <c r="Z20" s="200"/>
      <c r="AA20" s="200"/>
      <c r="AB20" s="200"/>
      <c r="AC20" s="201"/>
      <c r="AD20" s="199"/>
      <c r="AE20" s="200"/>
      <c r="AF20" s="200"/>
      <c r="AG20" s="200"/>
      <c r="AH20" s="200"/>
      <c r="AI20" s="200"/>
      <c r="AJ20" s="201"/>
      <c r="AK20" s="199"/>
      <c r="AL20" s="200"/>
      <c r="AM20" s="200"/>
      <c r="AN20" s="200"/>
      <c r="AO20" s="200"/>
      <c r="AP20" s="200"/>
      <c r="AQ20" s="201"/>
      <c r="AR20" s="199"/>
      <c r="AS20" s="200"/>
      <c r="AT20" s="201"/>
      <c r="AU20" s="579">
        <f t="shared" si="3"/>
        <v>0</v>
      </c>
      <c r="AV20" s="580"/>
      <c r="AW20" s="568">
        <f t="shared" si="1"/>
        <v>0</v>
      </c>
      <c r="AX20" s="569"/>
      <c r="AY20" s="570"/>
      <c r="AZ20" s="571"/>
      <c r="BA20" s="571"/>
      <c r="BB20" s="571"/>
      <c r="BC20" s="571"/>
      <c r="BD20" s="572"/>
    </row>
    <row r="21" spans="2:56" ht="39.9" customHeight="1" x14ac:dyDescent="0.2">
      <c r="B21" s="198">
        <f t="shared" si="2"/>
        <v>9</v>
      </c>
      <c r="C21" s="564"/>
      <c r="D21" s="565"/>
      <c r="E21" s="566"/>
      <c r="F21" s="567"/>
      <c r="G21" s="573"/>
      <c r="H21" s="574"/>
      <c r="I21" s="574"/>
      <c r="J21" s="574"/>
      <c r="K21" s="575"/>
      <c r="L21" s="576"/>
      <c r="M21" s="577"/>
      <c r="N21" s="577"/>
      <c r="O21" s="578"/>
      <c r="P21" s="199"/>
      <c r="Q21" s="200"/>
      <c r="R21" s="200"/>
      <c r="S21" s="200"/>
      <c r="T21" s="200"/>
      <c r="U21" s="200"/>
      <c r="V21" s="201"/>
      <c r="W21" s="199"/>
      <c r="X21" s="200"/>
      <c r="Y21" s="200"/>
      <c r="Z21" s="200"/>
      <c r="AA21" s="200"/>
      <c r="AB21" s="200"/>
      <c r="AC21" s="201"/>
      <c r="AD21" s="199"/>
      <c r="AE21" s="200"/>
      <c r="AF21" s="200"/>
      <c r="AG21" s="200"/>
      <c r="AH21" s="200"/>
      <c r="AI21" s="200"/>
      <c r="AJ21" s="201"/>
      <c r="AK21" s="199"/>
      <c r="AL21" s="200"/>
      <c r="AM21" s="200"/>
      <c r="AN21" s="200"/>
      <c r="AO21" s="200"/>
      <c r="AP21" s="200"/>
      <c r="AQ21" s="201"/>
      <c r="AR21" s="199"/>
      <c r="AS21" s="200"/>
      <c r="AT21" s="201"/>
      <c r="AU21" s="579">
        <f t="shared" si="3"/>
        <v>0</v>
      </c>
      <c r="AV21" s="580"/>
      <c r="AW21" s="568">
        <f t="shared" si="1"/>
        <v>0</v>
      </c>
      <c r="AX21" s="569"/>
      <c r="AY21" s="570"/>
      <c r="AZ21" s="571"/>
      <c r="BA21" s="571"/>
      <c r="BB21" s="571"/>
      <c r="BC21" s="571"/>
      <c r="BD21" s="572"/>
    </row>
    <row r="22" spans="2:56" ht="39.9" customHeight="1" x14ac:dyDescent="0.2">
      <c r="B22" s="198">
        <f t="shared" si="2"/>
        <v>10</v>
      </c>
      <c r="C22" s="564"/>
      <c r="D22" s="565"/>
      <c r="E22" s="566"/>
      <c r="F22" s="567"/>
      <c r="G22" s="573"/>
      <c r="H22" s="574"/>
      <c r="I22" s="574"/>
      <c r="J22" s="574"/>
      <c r="K22" s="575"/>
      <c r="L22" s="576"/>
      <c r="M22" s="577"/>
      <c r="N22" s="577"/>
      <c r="O22" s="578"/>
      <c r="P22" s="199"/>
      <c r="Q22" s="200"/>
      <c r="R22" s="200"/>
      <c r="S22" s="200"/>
      <c r="T22" s="200"/>
      <c r="U22" s="200"/>
      <c r="V22" s="201"/>
      <c r="W22" s="199"/>
      <c r="X22" s="200"/>
      <c r="Y22" s="200"/>
      <c r="Z22" s="200"/>
      <c r="AA22" s="200"/>
      <c r="AB22" s="200"/>
      <c r="AC22" s="201"/>
      <c r="AD22" s="199"/>
      <c r="AE22" s="200"/>
      <c r="AF22" s="200"/>
      <c r="AG22" s="200"/>
      <c r="AH22" s="200"/>
      <c r="AI22" s="200"/>
      <c r="AJ22" s="201"/>
      <c r="AK22" s="199"/>
      <c r="AL22" s="200"/>
      <c r="AM22" s="200"/>
      <c r="AN22" s="200"/>
      <c r="AO22" s="200"/>
      <c r="AP22" s="200"/>
      <c r="AQ22" s="201"/>
      <c r="AR22" s="199"/>
      <c r="AS22" s="200"/>
      <c r="AT22" s="201"/>
      <c r="AU22" s="579">
        <f t="shared" si="3"/>
        <v>0</v>
      </c>
      <c r="AV22" s="580"/>
      <c r="AW22" s="568">
        <f t="shared" si="1"/>
        <v>0</v>
      </c>
      <c r="AX22" s="569"/>
      <c r="AY22" s="570"/>
      <c r="AZ22" s="571"/>
      <c r="BA22" s="571"/>
      <c r="BB22" s="571"/>
      <c r="BC22" s="571"/>
      <c r="BD22" s="572"/>
    </row>
    <row r="23" spans="2:56" ht="39.9" customHeight="1" x14ac:dyDescent="0.2">
      <c r="B23" s="198">
        <f t="shared" si="2"/>
        <v>11</v>
      </c>
      <c r="C23" s="564"/>
      <c r="D23" s="565"/>
      <c r="E23" s="566"/>
      <c r="F23" s="567"/>
      <c r="G23" s="573"/>
      <c r="H23" s="574"/>
      <c r="I23" s="574"/>
      <c r="J23" s="574"/>
      <c r="K23" s="575"/>
      <c r="L23" s="576"/>
      <c r="M23" s="577"/>
      <c r="N23" s="577"/>
      <c r="O23" s="578"/>
      <c r="P23" s="199"/>
      <c r="Q23" s="200"/>
      <c r="R23" s="200"/>
      <c r="S23" s="200"/>
      <c r="T23" s="200"/>
      <c r="U23" s="200"/>
      <c r="V23" s="201"/>
      <c r="W23" s="199"/>
      <c r="X23" s="200"/>
      <c r="Y23" s="200"/>
      <c r="Z23" s="200"/>
      <c r="AA23" s="200"/>
      <c r="AB23" s="200"/>
      <c r="AC23" s="201"/>
      <c r="AD23" s="199"/>
      <c r="AE23" s="200"/>
      <c r="AF23" s="200"/>
      <c r="AG23" s="200"/>
      <c r="AH23" s="200"/>
      <c r="AI23" s="200"/>
      <c r="AJ23" s="201"/>
      <c r="AK23" s="199"/>
      <c r="AL23" s="200"/>
      <c r="AM23" s="200"/>
      <c r="AN23" s="200"/>
      <c r="AO23" s="200"/>
      <c r="AP23" s="200"/>
      <c r="AQ23" s="201"/>
      <c r="AR23" s="199"/>
      <c r="AS23" s="200"/>
      <c r="AT23" s="201"/>
      <c r="AU23" s="579">
        <f t="shared" si="3"/>
        <v>0</v>
      </c>
      <c r="AV23" s="580"/>
      <c r="AW23" s="568">
        <f t="shared" si="1"/>
        <v>0</v>
      </c>
      <c r="AX23" s="569"/>
      <c r="AY23" s="570"/>
      <c r="AZ23" s="571"/>
      <c r="BA23" s="571"/>
      <c r="BB23" s="571"/>
      <c r="BC23" s="571"/>
      <c r="BD23" s="572"/>
    </row>
    <row r="24" spans="2:56" ht="39.9" customHeight="1" x14ac:dyDescent="0.2">
      <c r="B24" s="198">
        <f t="shared" si="2"/>
        <v>12</v>
      </c>
      <c r="C24" s="564"/>
      <c r="D24" s="565"/>
      <c r="E24" s="566"/>
      <c r="F24" s="567"/>
      <c r="G24" s="573"/>
      <c r="H24" s="574"/>
      <c r="I24" s="574"/>
      <c r="J24" s="574"/>
      <c r="K24" s="575"/>
      <c r="L24" s="576"/>
      <c r="M24" s="577"/>
      <c r="N24" s="577"/>
      <c r="O24" s="578"/>
      <c r="P24" s="199"/>
      <c r="Q24" s="200"/>
      <c r="R24" s="200"/>
      <c r="S24" s="200"/>
      <c r="T24" s="200"/>
      <c r="U24" s="200"/>
      <c r="V24" s="201"/>
      <c r="W24" s="199"/>
      <c r="X24" s="200"/>
      <c r="Y24" s="200"/>
      <c r="Z24" s="200"/>
      <c r="AA24" s="200"/>
      <c r="AB24" s="200"/>
      <c r="AC24" s="201"/>
      <c r="AD24" s="199"/>
      <c r="AE24" s="200"/>
      <c r="AF24" s="200"/>
      <c r="AG24" s="200"/>
      <c r="AH24" s="200"/>
      <c r="AI24" s="200"/>
      <c r="AJ24" s="201"/>
      <c r="AK24" s="199"/>
      <c r="AL24" s="200"/>
      <c r="AM24" s="200"/>
      <c r="AN24" s="200"/>
      <c r="AO24" s="200"/>
      <c r="AP24" s="200"/>
      <c r="AQ24" s="201"/>
      <c r="AR24" s="199"/>
      <c r="AS24" s="200"/>
      <c r="AT24" s="201"/>
      <c r="AU24" s="579">
        <f t="shared" si="3"/>
        <v>0</v>
      </c>
      <c r="AV24" s="580"/>
      <c r="AW24" s="568">
        <f t="shared" si="1"/>
        <v>0</v>
      </c>
      <c r="AX24" s="569"/>
      <c r="AY24" s="570"/>
      <c r="AZ24" s="571"/>
      <c r="BA24" s="571"/>
      <c r="BB24" s="571"/>
      <c r="BC24" s="571"/>
      <c r="BD24" s="572"/>
    </row>
    <row r="25" spans="2:56" ht="39.9" customHeight="1" x14ac:dyDescent="0.2">
      <c r="B25" s="198">
        <f t="shared" si="2"/>
        <v>13</v>
      </c>
      <c r="C25" s="564"/>
      <c r="D25" s="565"/>
      <c r="E25" s="566"/>
      <c r="F25" s="567"/>
      <c r="G25" s="573"/>
      <c r="H25" s="574"/>
      <c r="I25" s="574"/>
      <c r="J25" s="574"/>
      <c r="K25" s="575"/>
      <c r="L25" s="576"/>
      <c r="M25" s="577"/>
      <c r="N25" s="577"/>
      <c r="O25" s="578"/>
      <c r="P25" s="199"/>
      <c r="Q25" s="200"/>
      <c r="R25" s="200"/>
      <c r="S25" s="200"/>
      <c r="T25" s="200"/>
      <c r="U25" s="200"/>
      <c r="V25" s="201"/>
      <c r="W25" s="199"/>
      <c r="X25" s="200"/>
      <c r="Y25" s="200"/>
      <c r="Z25" s="200"/>
      <c r="AA25" s="200"/>
      <c r="AB25" s="200"/>
      <c r="AC25" s="201"/>
      <c r="AD25" s="199"/>
      <c r="AE25" s="200"/>
      <c r="AF25" s="200"/>
      <c r="AG25" s="200"/>
      <c r="AH25" s="200"/>
      <c r="AI25" s="200"/>
      <c r="AJ25" s="201"/>
      <c r="AK25" s="199"/>
      <c r="AL25" s="200"/>
      <c r="AM25" s="200"/>
      <c r="AN25" s="200"/>
      <c r="AO25" s="200"/>
      <c r="AP25" s="200"/>
      <c r="AQ25" s="201"/>
      <c r="AR25" s="199"/>
      <c r="AS25" s="200"/>
      <c r="AT25" s="201"/>
      <c r="AU25" s="579">
        <f t="shared" si="3"/>
        <v>0</v>
      </c>
      <c r="AV25" s="580"/>
      <c r="AW25" s="568">
        <f t="shared" si="1"/>
        <v>0</v>
      </c>
      <c r="AX25" s="569"/>
      <c r="AY25" s="570"/>
      <c r="AZ25" s="571"/>
      <c r="BA25" s="571"/>
      <c r="BB25" s="571"/>
      <c r="BC25" s="571"/>
      <c r="BD25" s="572"/>
    </row>
    <row r="26" spans="2:56" ht="39.9" customHeight="1" x14ac:dyDescent="0.2">
      <c r="B26" s="198">
        <f t="shared" si="2"/>
        <v>14</v>
      </c>
      <c r="C26" s="564"/>
      <c r="D26" s="565"/>
      <c r="E26" s="566"/>
      <c r="F26" s="567"/>
      <c r="G26" s="573"/>
      <c r="H26" s="574"/>
      <c r="I26" s="574"/>
      <c r="J26" s="574"/>
      <c r="K26" s="575"/>
      <c r="L26" s="576"/>
      <c r="M26" s="577"/>
      <c r="N26" s="577"/>
      <c r="O26" s="578"/>
      <c r="P26" s="199"/>
      <c r="Q26" s="200"/>
      <c r="R26" s="200"/>
      <c r="S26" s="200"/>
      <c r="T26" s="200"/>
      <c r="U26" s="200"/>
      <c r="V26" s="201"/>
      <c r="W26" s="199"/>
      <c r="X26" s="200"/>
      <c r="Y26" s="200"/>
      <c r="Z26" s="200"/>
      <c r="AA26" s="200"/>
      <c r="AB26" s="200"/>
      <c r="AC26" s="201"/>
      <c r="AD26" s="199"/>
      <c r="AE26" s="200"/>
      <c r="AF26" s="200"/>
      <c r="AG26" s="200"/>
      <c r="AH26" s="200"/>
      <c r="AI26" s="200"/>
      <c r="AJ26" s="201"/>
      <c r="AK26" s="199"/>
      <c r="AL26" s="200"/>
      <c r="AM26" s="200"/>
      <c r="AN26" s="200"/>
      <c r="AO26" s="200"/>
      <c r="AP26" s="200"/>
      <c r="AQ26" s="201"/>
      <c r="AR26" s="199"/>
      <c r="AS26" s="200"/>
      <c r="AT26" s="201"/>
      <c r="AU26" s="579">
        <f t="shared" si="3"/>
        <v>0</v>
      </c>
      <c r="AV26" s="580"/>
      <c r="AW26" s="568">
        <f t="shared" si="1"/>
        <v>0</v>
      </c>
      <c r="AX26" s="569"/>
      <c r="AY26" s="570"/>
      <c r="AZ26" s="571"/>
      <c r="BA26" s="571"/>
      <c r="BB26" s="571"/>
      <c r="BC26" s="571"/>
      <c r="BD26" s="572"/>
    </row>
    <row r="27" spans="2:56" ht="39.9" customHeight="1" x14ac:dyDescent="0.2">
      <c r="B27" s="198">
        <f t="shared" si="2"/>
        <v>15</v>
      </c>
      <c r="C27" s="564"/>
      <c r="D27" s="565"/>
      <c r="E27" s="566"/>
      <c r="F27" s="567"/>
      <c r="G27" s="573"/>
      <c r="H27" s="574"/>
      <c r="I27" s="574"/>
      <c r="J27" s="574"/>
      <c r="K27" s="575"/>
      <c r="L27" s="576"/>
      <c r="M27" s="577"/>
      <c r="N27" s="577"/>
      <c r="O27" s="578"/>
      <c r="P27" s="199"/>
      <c r="Q27" s="200"/>
      <c r="R27" s="200"/>
      <c r="S27" s="200"/>
      <c r="T27" s="200"/>
      <c r="U27" s="200"/>
      <c r="V27" s="201"/>
      <c r="W27" s="199"/>
      <c r="X27" s="200"/>
      <c r="Y27" s="200"/>
      <c r="Z27" s="200"/>
      <c r="AA27" s="200"/>
      <c r="AB27" s="200"/>
      <c r="AC27" s="201"/>
      <c r="AD27" s="199"/>
      <c r="AE27" s="200"/>
      <c r="AF27" s="200"/>
      <c r="AG27" s="200"/>
      <c r="AH27" s="200"/>
      <c r="AI27" s="200"/>
      <c r="AJ27" s="201"/>
      <c r="AK27" s="199"/>
      <c r="AL27" s="200"/>
      <c r="AM27" s="200"/>
      <c r="AN27" s="200"/>
      <c r="AO27" s="200"/>
      <c r="AP27" s="200"/>
      <c r="AQ27" s="201"/>
      <c r="AR27" s="199"/>
      <c r="AS27" s="200"/>
      <c r="AT27" s="201"/>
      <c r="AU27" s="579">
        <f t="shared" si="3"/>
        <v>0</v>
      </c>
      <c r="AV27" s="580"/>
      <c r="AW27" s="568">
        <f t="shared" si="1"/>
        <v>0</v>
      </c>
      <c r="AX27" s="569"/>
      <c r="AY27" s="570"/>
      <c r="AZ27" s="571"/>
      <c r="BA27" s="571"/>
      <c r="BB27" s="571"/>
      <c r="BC27" s="571"/>
      <c r="BD27" s="572"/>
    </row>
    <row r="28" spans="2:56" ht="39.9" customHeight="1" x14ac:dyDescent="0.2">
      <c r="B28" s="198">
        <f t="shared" si="2"/>
        <v>16</v>
      </c>
      <c r="C28" s="564"/>
      <c r="D28" s="565"/>
      <c r="E28" s="566"/>
      <c r="F28" s="567"/>
      <c r="G28" s="573"/>
      <c r="H28" s="574"/>
      <c r="I28" s="574"/>
      <c r="J28" s="574"/>
      <c r="K28" s="575"/>
      <c r="L28" s="576"/>
      <c r="M28" s="577"/>
      <c r="N28" s="577"/>
      <c r="O28" s="578"/>
      <c r="P28" s="199"/>
      <c r="Q28" s="200"/>
      <c r="R28" s="200"/>
      <c r="S28" s="200"/>
      <c r="T28" s="200"/>
      <c r="U28" s="200"/>
      <c r="V28" s="201"/>
      <c r="W28" s="199"/>
      <c r="X28" s="200"/>
      <c r="Y28" s="200"/>
      <c r="Z28" s="200"/>
      <c r="AA28" s="200"/>
      <c r="AB28" s="200"/>
      <c r="AC28" s="201"/>
      <c r="AD28" s="199"/>
      <c r="AE28" s="200"/>
      <c r="AF28" s="200"/>
      <c r="AG28" s="200"/>
      <c r="AH28" s="200"/>
      <c r="AI28" s="200"/>
      <c r="AJ28" s="201"/>
      <c r="AK28" s="199"/>
      <c r="AL28" s="200"/>
      <c r="AM28" s="200"/>
      <c r="AN28" s="200"/>
      <c r="AO28" s="200"/>
      <c r="AP28" s="200"/>
      <c r="AQ28" s="201"/>
      <c r="AR28" s="199"/>
      <c r="AS28" s="200"/>
      <c r="AT28" s="201"/>
      <c r="AU28" s="579">
        <f t="shared" si="3"/>
        <v>0</v>
      </c>
      <c r="AV28" s="580"/>
      <c r="AW28" s="568">
        <f t="shared" si="1"/>
        <v>0</v>
      </c>
      <c r="AX28" s="569"/>
      <c r="AY28" s="570"/>
      <c r="AZ28" s="571"/>
      <c r="BA28" s="571"/>
      <c r="BB28" s="571"/>
      <c r="BC28" s="571"/>
      <c r="BD28" s="572"/>
    </row>
    <row r="29" spans="2:56" ht="39.9" customHeight="1" x14ac:dyDescent="0.2">
      <c r="B29" s="198">
        <f t="shared" si="2"/>
        <v>17</v>
      </c>
      <c r="C29" s="564"/>
      <c r="D29" s="565"/>
      <c r="E29" s="566"/>
      <c r="F29" s="567"/>
      <c r="G29" s="573"/>
      <c r="H29" s="574"/>
      <c r="I29" s="574"/>
      <c r="J29" s="574"/>
      <c r="K29" s="575"/>
      <c r="L29" s="576"/>
      <c r="M29" s="577"/>
      <c r="N29" s="577"/>
      <c r="O29" s="578"/>
      <c r="P29" s="199"/>
      <c r="Q29" s="200"/>
      <c r="R29" s="200"/>
      <c r="S29" s="200"/>
      <c r="T29" s="200"/>
      <c r="U29" s="200"/>
      <c r="V29" s="201"/>
      <c r="W29" s="199"/>
      <c r="X29" s="200"/>
      <c r="Y29" s="200"/>
      <c r="Z29" s="200"/>
      <c r="AA29" s="200"/>
      <c r="AB29" s="200"/>
      <c r="AC29" s="201"/>
      <c r="AD29" s="199"/>
      <c r="AE29" s="200"/>
      <c r="AF29" s="200"/>
      <c r="AG29" s="200"/>
      <c r="AH29" s="200"/>
      <c r="AI29" s="200"/>
      <c r="AJ29" s="201"/>
      <c r="AK29" s="199"/>
      <c r="AL29" s="200"/>
      <c r="AM29" s="200"/>
      <c r="AN29" s="200"/>
      <c r="AO29" s="200"/>
      <c r="AP29" s="200"/>
      <c r="AQ29" s="201"/>
      <c r="AR29" s="199"/>
      <c r="AS29" s="200"/>
      <c r="AT29" s="201"/>
      <c r="AU29" s="579">
        <f t="shared" si="3"/>
        <v>0</v>
      </c>
      <c r="AV29" s="580"/>
      <c r="AW29" s="568">
        <f t="shared" si="1"/>
        <v>0</v>
      </c>
      <c r="AX29" s="569"/>
      <c r="AY29" s="570"/>
      <c r="AZ29" s="571"/>
      <c r="BA29" s="571"/>
      <c r="BB29" s="571"/>
      <c r="BC29" s="571"/>
      <c r="BD29" s="572"/>
    </row>
    <row r="30" spans="2:56" ht="39.9" customHeight="1" x14ac:dyDescent="0.2">
      <c r="B30" s="198">
        <f t="shared" si="2"/>
        <v>18</v>
      </c>
      <c r="C30" s="564"/>
      <c r="D30" s="565"/>
      <c r="E30" s="566"/>
      <c r="F30" s="567"/>
      <c r="G30" s="573"/>
      <c r="H30" s="574"/>
      <c r="I30" s="574"/>
      <c r="J30" s="574"/>
      <c r="K30" s="575"/>
      <c r="L30" s="576"/>
      <c r="M30" s="577"/>
      <c r="N30" s="577"/>
      <c r="O30" s="578"/>
      <c r="P30" s="199"/>
      <c r="Q30" s="200"/>
      <c r="R30" s="200"/>
      <c r="S30" s="200"/>
      <c r="T30" s="200"/>
      <c r="U30" s="200"/>
      <c r="V30" s="201"/>
      <c r="W30" s="199"/>
      <c r="X30" s="200"/>
      <c r="Y30" s="200"/>
      <c r="Z30" s="200"/>
      <c r="AA30" s="200"/>
      <c r="AB30" s="200"/>
      <c r="AC30" s="201"/>
      <c r="AD30" s="199"/>
      <c r="AE30" s="200"/>
      <c r="AF30" s="200"/>
      <c r="AG30" s="200"/>
      <c r="AH30" s="200"/>
      <c r="AI30" s="200"/>
      <c r="AJ30" s="201"/>
      <c r="AK30" s="199"/>
      <c r="AL30" s="200"/>
      <c r="AM30" s="200"/>
      <c r="AN30" s="200"/>
      <c r="AO30" s="200"/>
      <c r="AP30" s="200"/>
      <c r="AQ30" s="201"/>
      <c r="AR30" s="199"/>
      <c r="AS30" s="200"/>
      <c r="AT30" s="201"/>
      <c r="AU30" s="579">
        <f t="shared" si="3"/>
        <v>0</v>
      </c>
      <c r="AV30" s="580"/>
      <c r="AW30" s="568">
        <f t="shared" si="1"/>
        <v>0</v>
      </c>
      <c r="AX30" s="569"/>
      <c r="AY30" s="570"/>
      <c r="AZ30" s="571"/>
      <c r="BA30" s="571"/>
      <c r="BB30" s="571"/>
      <c r="BC30" s="571"/>
      <c r="BD30" s="572"/>
    </row>
    <row r="31" spans="2:56" ht="39.9" customHeight="1" x14ac:dyDescent="0.2">
      <c r="B31" s="198">
        <f t="shared" si="2"/>
        <v>19</v>
      </c>
      <c r="C31" s="564"/>
      <c r="D31" s="565"/>
      <c r="E31" s="566"/>
      <c r="F31" s="567"/>
      <c r="G31" s="573"/>
      <c r="H31" s="574"/>
      <c r="I31" s="574"/>
      <c r="J31" s="574"/>
      <c r="K31" s="575"/>
      <c r="L31" s="576"/>
      <c r="M31" s="577"/>
      <c r="N31" s="577"/>
      <c r="O31" s="578"/>
      <c r="P31" s="199"/>
      <c r="Q31" s="200"/>
      <c r="R31" s="200"/>
      <c r="S31" s="200"/>
      <c r="T31" s="200"/>
      <c r="U31" s="200"/>
      <c r="V31" s="201"/>
      <c r="W31" s="199"/>
      <c r="X31" s="200"/>
      <c r="Y31" s="200"/>
      <c r="Z31" s="200"/>
      <c r="AA31" s="200"/>
      <c r="AB31" s="200"/>
      <c r="AC31" s="201"/>
      <c r="AD31" s="199"/>
      <c r="AE31" s="200"/>
      <c r="AF31" s="200"/>
      <c r="AG31" s="200"/>
      <c r="AH31" s="200"/>
      <c r="AI31" s="200"/>
      <c r="AJ31" s="201"/>
      <c r="AK31" s="199"/>
      <c r="AL31" s="200"/>
      <c r="AM31" s="200"/>
      <c r="AN31" s="200"/>
      <c r="AO31" s="200"/>
      <c r="AP31" s="200"/>
      <c r="AQ31" s="201"/>
      <c r="AR31" s="199"/>
      <c r="AS31" s="200"/>
      <c r="AT31" s="201"/>
      <c r="AU31" s="579">
        <f t="shared" si="3"/>
        <v>0</v>
      </c>
      <c r="AV31" s="580"/>
      <c r="AW31" s="568">
        <f t="shared" si="1"/>
        <v>0</v>
      </c>
      <c r="AX31" s="569"/>
      <c r="AY31" s="570"/>
      <c r="AZ31" s="571"/>
      <c r="BA31" s="571"/>
      <c r="BB31" s="571"/>
      <c r="BC31" s="571"/>
      <c r="BD31" s="572"/>
    </row>
    <row r="32" spans="2:56" ht="39.9" customHeight="1" x14ac:dyDescent="0.2">
      <c r="B32" s="198">
        <f t="shared" si="2"/>
        <v>20</v>
      </c>
      <c r="C32" s="564"/>
      <c r="D32" s="565"/>
      <c r="E32" s="566"/>
      <c r="F32" s="567"/>
      <c r="G32" s="573"/>
      <c r="H32" s="574"/>
      <c r="I32" s="574"/>
      <c r="J32" s="574"/>
      <c r="K32" s="575"/>
      <c r="L32" s="576"/>
      <c r="M32" s="577"/>
      <c r="N32" s="577"/>
      <c r="O32" s="578"/>
      <c r="P32" s="199"/>
      <c r="Q32" s="200"/>
      <c r="R32" s="200"/>
      <c r="S32" s="200"/>
      <c r="T32" s="200"/>
      <c r="U32" s="200"/>
      <c r="V32" s="201"/>
      <c r="W32" s="199"/>
      <c r="X32" s="200"/>
      <c r="Y32" s="200"/>
      <c r="Z32" s="200"/>
      <c r="AA32" s="200"/>
      <c r="AB32" s="200"/>
      <c r="AC32" s="201"/>
      <c r="AD32" s="199"/>
      <c r="AE32" s="200"/>
      <c r="AF32" s="200"/>
      <c r="AG32" s="200"/>
      <c r="AH32" s="200"/>
      <c r="AI32" s="200"/>
      <c r="AJ32" s="201"/>
      <c r="AK32" s="199"/>
      <c r="AL32" s="200"/>
      <c r="AM32" s="200"/>
      <c r="AN32" s="200"/>
      <c r="AO32" s="200"/>
      <c r="AP32" s="200"/>
      <c r="AQ32" s="201"/>
      <c r="AR32" s="199"/>
      <c r="AS32" s="200"/>
      <c r="AT32" s="201"/>
      <c r="AU32" s="579">
        <f t="shared" si="3"/>
        <v>0</v>
      </c>
      <c r="AV32" s="580"/>
      <c r="AW32" s="568">
        <f t="shared" si="1"/>
        <v>0</v>
      </c>
      <c r="AX32" s="569"/>
      <c r="AY32" s="570"/>
      <c r="AZ32" s="571"/>
      <c r="BA32" s="571"/>
      <c r="BB32" s="571"/>
      <c r="BC32" s="571"/>
      <c r="BD32" s="572"/>
    </row>
    <row r="33" spans="2:56" ht="39.9" customHeight="1" x14ac:dyDescent="0.2">
      <c r="B33" s="198">
        <f t="shared" si="2"/>
        <v>21</v>
      </c>
      <c r="C33" s="564"/>
      <c r="D33" s="565"/>
      <c r="E33" s="566"/>
      <c r="F33" s="567"/>
      <c r="G33" s="573"/>
      <c r="H33" s="574"/>
      <c r="I33" s="574"/>
      <c r="J33" s="574"/>
      <c r="K33" s="575"/>
      <c r="L33" s="576"/>
      <c r="M33" s="577"/>
      <c r="N33" s="577"/>
      <c r="O33" s="578"/>
      <c r="P33" s="199"/>
      <c r="Q33" s="200"/>
      <c r="R33" s="200"/>
      <c r="S33" s="200"/>
      <c r="T33" s="200"/>
      <c r="U33" s="200"/>
      <c r="V33" s="201"/>
      <c r="W33" s="199"/>
      <c r="X33" s="200"/>
      <c r="Y33" s="200"/>
      <c r="Z33" s="200"/>
      <c r="AA33" s="200"/>
      <c r="AB33" s="200"/>
      <c r="AC33" s="201"/>
      <c r="AD33" s="199"/>
      <c r="AE33" s="200"/>
      <c r="AF33" s="200"/>
      <c r="AG33" s="200"/>
      <c r="AH33" s="200"/>
      <c r="AI33" s="200"/>
      <c r="AJ33" s="201"/>
      <c r="AK33" s="199"/>
      <c r="AL33" s="200"/>
      <c r="AM33" s="200"/>
      <c r="AN33" s="200"/>
      <c r="AO33" s="200"/>
      <c r="AP33" s="200"/>
      <c r="AQ33" s="201"/>
      <c r="AR33" s="199"/>
      <c r="AS33" s="200"/>
      <c r="AT33" s="201"/>
      <c r="AU33" s="579">
        <f t="shared" si="3"/>
        <v>0</v>
      </c>
      <c r="AV33" s="580"/>
      <c r="AW33" s="568">
        <f t="shared" si="1"/>
        <v>0</v>
      </c>
      <c r="AX33" s="569"/>
      <c r="AY33" s="570"/>
      <c r="AZ33" s="571"/>
      <c r="BA33" s="571"/>
      <c r="BB33" s="571"/>
      <c r="BC33" s="571"/>
      <c r="BD33" s="572"/>
    </row>
    <row r="34" spans="2:56" ht="39.9" customHeight="1" x14ac:dyDescent="0.2">
      <c r="B34" s="198">
        <f t="shared" si="2"/>
        <v>22</v>
      </c>
      <c r="C34" s="564"/>
      <c r="D34" s="565"/>
      <c r="E34" s="566"/>
      <c r="F34" s="567"/>
      <c r="G34" s="573"/>
      <c r="H34" s="574"/>
      <c r="I34" s="574"/>
      <c r="J34" s="574"/>
      <c r="K34" s="575"/>
      <c r="L34" s="576"/>
      <c r="M34" s="577"/>
      <c r="N34" s="577"/>
      <c r="O34" s="578"/>
      <c r="P34" s="199"/>
      <c r="Q34" s="200"/>
      <c r="R34" s="200"/>
      <c r="S34" s="200"/>
      <c r="T34" s="200"/>
      <c r="U34" s="200"/>
      <c r="V34" s="201"/>
      <c r="W34" s="199"/>
      <c r="X34" s="200"/>
      <c r="Y34" s="200"/>
      <c r="Z34" s="200"/>
      <c r="AA34" s="200"/>
      <c r="AB34" s="200"/>
      <c r="AC34" s="201"/>
      <c r="AD34" s="199"/>
      <c r="AE34" s="200"/>
      <c r="AF34" s="200"/>
      <c r="AG34" s="200"/>
      <c r="AH34" s="200"/>
      <c r="AI34" s="200"/>
      <c r="AJ34" s="201"/>
      <c r="AK34" s="199"/>
      <c r="AL34" s="200"/>
      <c r="AM34" s="200"/>
      <c r="AN34" s="200"/>
      <c r="AO34" s="200"/>
      <c r="AP34" s="200"/>
      <c r="AQ34" s="201"/>
      <c r="AR34" s="199"/>
      <c r="AS34" s="200"/>
      <c r="AT34" s="201"/>
      <c r="AU34" s="579">
        <f t="shared" si="3"/>
        <v>0</v>
      </c>
      <c r="AV34" s="580"/>
      <c r="AW34" s="568">
        <f t="shared" si="1"/>
        <v>0</v>
      </c>
      <c r="AX34" s="569"/>
      <c r="AY34" s="570"/>
      <c r="AZ34" s="571"/>
      <c r="BA34" s="571"/>
      <c r="BB34" s="571"/>
      <c r="BC34" s="571"/>
      <c r="BD34" s="572"/>
    </row>
    <row r="35" spans="2:56" ht="39.9" customHeight="1" x14ac:dyDescent="0.2">
      <c r="B35" s="198">
        <f t="shared" si="2"/>
        <v>23</v>
      </c>
      <c r="C35" s="564"/>
      <c r="D35" s="565"/>
      <c r="E35" s="566"/>
      <c r="F35" s="567"/>
      <c r="G35" s="573"/>
      <c r="H35" s="574"/>
      <c r="I35" s="574"/>
      <c r="J35" s="574"/>
      <c r="K35" s="575"/>
      <c r="L35" s="576"/>
      <c r="M35" s="577"/>
      <c r="N35" s="577"/>
      <c r="O35" s="578"/>
      <c r="P35" s="199"/>
      <c r="Q35" s="200"/>
      <c r="R35" s="200"/>
      <c r="S35" s="200"/>
      <c r="T35" s="200"/>
      <c r="U35" s="200"/>
      <c r="V35" s="201"/>
      <c r="W35" s="199"/>
      <c r="X35" s="200"/>
      <c r="Y35" s="200"/>
      <c r="Z35" s="200"/>
      <c r="AA35" s="200"/>
      <c r="AB35" s="200"/>
      <c r="AC35" s="201"/>
      <c r="AD35" s="199"/>
      <c r="AE35" s="200"/>
      <c r="AF35" s="200"/>
      <c r="AG35" s="200"/>
      <c r="AH35" s="200"/>
      <c r="AI35" s="200"/>
      <c r="AJ35" s="201"/>
      <c r="AK35" s="199"/>
      <c r="AL35" s="200"/>
      <c r="AM35" s="200"/>
      <c r="AN35" s="200"/>
      <c r="AO35" s="200"/>
      <c r="AP35" s="200"/>
      <c r="AQ35" s="201"/>
      <c r="AR35" s="199"/>
      <c r="AS35" s="200"/>
      <c r="AT35" s="201"/>
      <c r="AU35" s="579">
        <f t="shared" si="3"/>
        <v>0</v>
      </c>
      <c r="AV35" s="580"/>
      <c r="AW35" s="568">
        <f t="shared" si="1"/>
        <v>0</v>
      </c>
      <c r="AX35" s="569"/>
      <c r="AY35" s="570"/>
      <c r="AZ35" s="571"/>
      <c r="BA35" s="571"/>
      <c r="BB35" s="571"/>
      <c r="BC35" s="571"/>
      <c r="BD35" s="572"/>
    </row>
    <row r="36" spans="2:56" ht="39.9" customHeight="1" x14ac:dyDescent="0.2">
      <c r="B36" s="198">
        <f t="shared" si="2"/>
        <v>24</v>
      </c>
      <c r="C36" s="564"/>
      <c r="D36" s="565"/>
      <c r="E36" s="566"/>
      <c r="F36" s="567"/>
      <c r="G36" s="573"/>
      <c r="H36" s="574"/>
      <c r="I36" s="574"/>
      <c r="J36" s="574"/>
      <c r="K36" s="575"/>
      <c r="L36" s="576"/>
      <c r="M36" s="577"/>
      <c r="N36" s="577"/>
      <c r="O36" s="578"/>
      <c r="P36" s="199"/>
      <c r="Q36" s="200"/>
      <c r="R36" s="200"/>
      <c r="S36" s="200"/>
      <c r="T36" s="200"/>
      <c r="U36" s="200"/>
      <c r="V36" s="201"/>
      <c r="W36" s="199"/>
      <c r="X36" s="200"/>
      <c r="Y36" s="200"/>
      <c r="Z36" s="200"/>
      <c r="AA36" s="200"/>
      <c r="AB36" s="200"/>
      <c r="AC36" s="201"/>
      <c r="AD36" s="199"/>
      <c r="AE36" s="200"/>
      <c r="AF36" s="200"/>
      <c r="AG36" s="200"/>
      <c r="AH36" s="200"/>
      <c r="AI36" s="200"/>
      <c r="AJ36" s="201"/>
      <c r="AK36" s="199"/>
      <c r="AL36" s="200"/>
      <c r="AM36" s="200"/>
      <c r="AN36" s="200"/>
      <c r="AO36" s="200"/>
      <c r="AP36" s="200"/>
      <c r="AQ36" s="201"/>
      <c r="AR36" s="199"/>
      <c r="AS36" s="200"/>
      <c r="AT36" s="201"/>
      <c r="AU36" s="579">
        <f t="shared" si="3"/>
        <v>0</v>
      </c>
      <c r="AV36" s="580"/>
      <c r="AW36" s="568">
        <f t="shared" si="1"/>
        <v>0</v>
      </c>
      <c r="AX36" s="569"/>
      <c r="AY36" s="570"/>
      <c r="AZ36" s="571"/>
      <c r="BA36" s="571"/>
      <c r="BB36" s="571"/>
      <c r="BC36" s="571"/>
      <c r="BD36" s="572"/>
    </row>
    <row r="37" spans="2:56" ht="39.9" customHeight="1" x14ac:dyDescent="0.2">
      <c r="B37" s="198">
        <f t="shared" si="2"/>
        <v>25</v>
      </c>
      <c r="C37" s="564"/>
      <c r="D37" s="565"/>
      <c r="E37" s="566"/>
      <c r="F37" s="567"/>
      <c r="G37" s="573"/>
      <c r="H37" s="574"/>
      <c r="I37" s="574"/>
      <c r="J37" s="574"/>
      <c r="K37" s="575"/>
      <c r="L37" s="576"/>
      <c r="M37" s="577"/>
      <c r="N37" s="577"/>
      <c r="O37" s="578"/>
      <c r="P37" s="199"/>
      <c r="Q37" s="200"/>
      <c r="R37" s="200"/>
      <c r="S37" s="200"/>
      <c r="T37" s="200"/>
      <c r="U37" s="200"/>
      <c r="V37" s="201"/>
      <c r="W37" s="199"/>
      <c r="X37" s="200"/>
      <c r="Y37" s="200"/>
      <c r="Z37" s="200"/>
      <c r="AA37" s="200"/>
      <c r="AB37" s="200"/>
      <c r="AC37" s="201"/>
      <c r="AD37" s="199"/>
      <c r="AE37" s="200"/>
      <c r="AF37" s="200"/>
      <c r="AG37" s="200"/>
      <c r="AH37" s="200"/>
      <c r="AI37" s="200"/>
      <c r="AJ37" s="201"/>
      <c r="AK37" s="199"/>
      <c r="AL37" s="200"/>
      <c r="AM37" s="200"/>
      <c r="AN37" s="200"/>
      <c r="AO37" s="200"/>
      <c r="AP37" s="200"/>
      <c r="AQ37" s="201"/>
      <c r="AR37" s="199"/>
      <c r="AS37" s="200"/>
      <c r="AT37" s="201"/>
      <c r="AU37" s="579">
        <f t="shared" si="3"/>
        <v>0</v>
      </c>
      <c r="AV37" s="580"/>
      <c r="AW37" s="568">
        <f t="shared" si="1"/>
        <v>0</v>
      </c>
      <c r="AX37" s="569"/>
      <c r="AY37" s="570"/>
      <c r="AZ37" s="571"/>
      <c r="BA37" s="571"/>
      <c r="BB37" s="571"/>
      <c r="BC37" s="571"/>
      <c r="BD37" s="572"/>
    </row>
    <row r="38" spans="2:56" ht="39.9" customHeight="1" x14ac:dyDescent="0.2">
      <c r="B38" s="198">
        <f t="shared" si="2"/>
        <v>26</v>
      </c>
      <c r="C38" s="564"/>
      <c r="D38" s="565"/>
      <c r="E38" s="566"/>
      <c r="F38" s="567"/>
      <c r="G38" s="573"/>
      <c r="H38" s="574"/>
      <c r="I38" s="574"/>
      <c r="J38" s="574"/>
      <c r="K38" s="575"/>
      <c r="L38" s="576"/>
      <c r="M38" s="577"/>
      <c r="N38" s="577"/>
      <c r="O38" s="578"/>
      <c r="P38" s="199"/>
      <c r="Q38" s="200"/>
      <c r="R38" s="200"/>
      <c r="S38" s="200"/>
      <c r="T38" s="200"/>
      <c r="U38" s="200"/>
      <c r="V38" s="201"/>
      <c r="W38" s="199"/>
      <c r="X38" s="200"/>
      <c r="Y38" s="200"/>
      <c r="Z38" s="200"/>
      <c r="AA38" s="200"/>
      <c r="AB38" s="200"/>
      <c r="AC38" s="201"/>
      <c r="AD38" s="199"/>
      <c r="AE38" s="200"/>
      <c r="AF38" s="200"/>
      <c r="AG38" s="200"/>
      <c r="AH38" s="200"/>
      <c r="AI38" s="200"/>
      <c r="AJ38" s="201"/>
      <c r="AK38" s="199"/>
      <c r="AL38" s="200"/>
      <c r="AM38" s="200"/>
      <c r="AN38" s="200"/>
      <c r="AO38" s="200"/>
      <c r="AP38" s="200"/>
      <c r="AQ38" s="201"/>
      <c r="AR38" s="199"/>
      <c r="AS38" s="200"/>
      <c r="AT38" s="201"/>
      <c r="AU38" s="579">
        <f t="shared" si="3"/>
        <v>0</v>
      </c>
      <c r="AV38" s="580"/>
      <c r="AW38" s="568">
        <f t="shared" si="1"/>
        <v>0</v>
      </c>
      <c r="AX38" s="569"/>
      <c r="AY38" s="570"/>
      <c r="AZ38" s="571"/>
      <c r="BA38" s="571"/>
      <c r="BB38" s="571"/>
      <c r="BC38" s="571"/>
      <c r="BD38" s="572"/>
    </row>
    <row r="39" spans="2:56" ht="39.9" customHeight="1" x14ac:dyDescent="0.2">
      <c r="B39" s="198">
        <f t="shared" si="2"/>
        <v>27</v>
      </c>
      <c r="C39" s="564"/>
      <c r="D39" s="565"/>
      <c r="E39" s="566"/>
      <c r="F39" s="567"/>
      <c r="G39" s="573"/>
      <c r="H39" s="574"/>
      <c r="I39" s="574"/>
      <c r="J39" s="574"/>
      <c r="K39" s="575"/>
      <c r="L39" s="576"/>
      <c r="M39" s="577"/>
      <c r="N39" s="577"/>
      <c r="O39" s="578"/>
      <c r="P39" s="199"/>
      <c r="Q39" s="200"/>
      <c r="R39" s="200"/>
      <c r="S39" s="200"/>
      <c r="T39" s="200"/>
      <c r="U39" s="200"/>
      <c r="V39" s="201"/>
      <c r="W39" s="199"/>
      <c r="X39" s="200"/>
      <c r="Y39" s="200"/>
      <c r="Z39" s="200"/>
      <c r="AA39" s="200"/>
      <c r="AB39" s="200"/>
      <c r="AC39" s="201"/>
      <c r="AD39" s="199"/>
      <c r="AE39" s="200"/>
      <c r="AF39" s="200"/>
      <c r="AG39" s="200"/>
      <c r="AH39" s="200"/>
      <c r="AI39" s="200"/>
      <c r="AJ39" s="201"/>
      <c r="AK39" s="199"/>
      <c r="AL39" s="200"/>
      <c r="AM39" s="200"/>
      <c r="AN39" s="200"/>
      <c r="AO39" s="200"/>
      <c r="AP39" s="200"/>
      <c r="AQ39" s="201"/>
      <c r="AR39" s="199"/>
      <c r="AS39" s="200"/>
      <c r="AT39" s="201"/>
      <c r="AU39" s="579">
        <f t="shared" si="3"/>
        <v>0</v>
      </c>
      <c r="AV39" s="580"/>
      <c r="AW39" s="568">
        <f t="shared" si="1"/>
        <v>0</v>
      </c>
      <c r="AX39" s="569"/>
      <c r="AY39" s="570"/>
      <c r="AZ39" s="571"/>
      <c r="BA39" s="571"/>
      <c r="BB39" s="571"/>
      <c r="BC39" s="571"/>
      <c r="BD39" s="572"/>
    </row>
    <row r="40" spans="2:56" ht="39.9" customHeight="1" x14ac:dyDescent="0.2">
      <c r="B40" s="198">
        <f t="shared" si="2"/>
        <v>28</v>
      </c>
      <c r="C40" s="564"/>
      <c r="D40" s="565"/>
      <c r="E40" s="566"/>
      <c r="F40" s="567"/>
      <c r="G40" s="573"/>
      <c r="H40" s="574"/>
      <c r="I40" s="574"/>
      <c r="J40" s="574"/>
      <c r="K40" s="575"/>
      <c r="L40" s="576"/>
      <c r="M40" s="577"/>
      <c r="N40" s="577"/>
      <c r="O40" s="578"/>
      <c r="P40" s="260"/>
      <c r="Q40" s="261"/>
      <c r="R40" s="261"/>
      <c r="S40" s="261"/>
      <c r="T40" s="261"/>
      <c r="U40" s="261"/>
      <c r="V40" s="262"/>
      <c r="W40" s="260"/>
      <c r="X40" s="261"/>
      <c r="Y40" s="261"/>
      <c r="Z40" s="261"/>
      <c r="AA40" s="261"/>
      <c r="AB40" s="261"/>
      <c r="AC40" s="262"/>
      <c r="AD40" s="260"/>
      <c r="AE40" s="261"/>
      <c r="AF40" s="261"/>
      <c r="AG40" s="261"/>
      <c r="AH40" s="261"/>
      <c r="AI40" s="261"/>
      <c r="AJ40" s="262"/>
      <c r="AK40" s="260"/>
      <c r="AL40" s="261"/>
      <c r="AM40" s="261"/>
      <c r="AN40" s="261"/>
      <c r="AO40" s="261"/>
      <c r="AP40" s="261"/>
      <c r="AQ40" s="262"/>
      <c r="AR40" s="260"/>
      <c r="AS40" s="261"/>
      <c r="AT40" s="262"/>
      <c r="AU40" s="579">
        <f t="shared" si="3"/>
        <v>0</v>
      </c>
      <c r="AV40" s="580"/>
      <c r="AW40" s="568">
        <f t="shared" si="1"/>
        <v>0</v>
      </c>
      <c r="AX40" s="569"/>
      <c r="AY40" s="570"/>
      <c r="AZ40" s="571"/>
      <c r="BA40" s="571"/>
      <c r="BB40" s="571"/>
      <c r="BC40" s="571"/>
      <c r="BD40" s="572"/>
    </row>
    <row r="41" spans="2:56" ht="39.9" customHeight="1" x14ac:dyDescent="0.2">
      <c r="B41" s="198">
        <f t="shared" si="2"/>
        <v>29</v>
      </c>
      <c r="C41" s="564"/>
      <c r="D41" s="565"/>
      <c r="E41" s="566"/>
      <c r="F41" s="567"/>
      <c r="G41" s="573"/>
      <c r="H41" s="574"/>
      <c r="I41" s="574"/>
      <c r="J41" s="574"/>
      <c r="K41" s="575"/>
      <c r="L41" s="576"/>
      <c r="M41" s="577"/>
      <c r="N41" s="577"/>
      <c r="O41" s="578"/>
      <c r="P41" s="199"/>
      <c r="Q41" s="200"/>
      <c r="R41" s="200"/>
      <c r="S41" s="200"/>
      <c r="T41" s="200"/>
      <c r="U41" s="200"/>
      <c r="V41" s="201"/>
      <c r="W41" s="199"/>
      <c r="X41" s="200"/>
      <c r="Y41" s="200"/>
      <c r="Z41" s="200"/>
      <c r="AA41" s="200"/>
      <c r="AB41" s="200"/>
      <c r="AC41" s="201"/>
      <c r="AD41" s="199"/>
      <c r="AE41" s="200"/>
      <c r="AF41" s="200"/>
      <c r="AG41" s="200"/>
      <c r="AH41" s="200"/>
      <c r="AI41" s="200"/>
      <c r="AJ41" s="201"/>
      <c r="AK41" s="199"/>
      <c r="AL41" s="200"/>
      <c r="AM41" s="200"/>
      <c r="AN41" s="200"/>
      <c r="AO41" s="200"/>
      <c r="AP41" s="200"/>
      <c r="AQ41" s="201"/>
      <c r="AR41" s="199"/>
      <c r="AS41" s="200"/>
      <c r="AT41" s="201"/>
      <c r="AU41" s="579">
        <f t="shared" si="3"/>
        <v>0</v>
      </c>
      <c r="AV41" s="580"/>
      <c r="AW41" s="568">
        <f t="shared" si="1"/>
        <v>0</v>
      </c>
      <c r="AX41" s="569"/>
      <c r="AY41" s="570"/>
      <c r="AZ41" s="571"/>
      <c r="BA41" s="571"/>
      <c r="BB41" s="571"/>
      <c r="BC41" s="571"/>
      <c r="BD41" s="572"/>
    </row>
    <row r="42" spans="2:56" ht="39.9" customHeight="1" x14ac:dyDescent="0.2">
      <c r="B42" s="198">
        <f t="shared" si="2"/>
        <v>30</v>
      </c>
      <c r="C42" s="564"/>
      <c r="D42" s="565"/>
      <c r="E42" s="566"/>
      <c r="F42" s="567"/>
      <c r="G42" s="573"/>
      <c r="H42" s="574"/>
      <c r="I42" s="574"/>
      <c r="J42" s="574"/>
      <c r="K42" s="575"/>
      <c r="L42" s="576"/>
      <c r="M42" s="577"/>
      <c r="N42" s="577"/>
      <c r="O42" s="578"/>
      <c r="P42" s="199"/>
      <c r="Q42" s="200"/>
      <c r="R42" s="200"/>
      <c r="S42" s="200"/>
      <c r="T42" s="200"/>
      <c r="U42" s="200"/>
      <c r="V42" s="201"/>
      <c r="W42" s="199"/>
      <c r="X42" s="200"/>
      <c r="Y42" s="200"/>
      <c r="Z42" s="200"/>
      <c r="AA42" s="200"/>
      <c r="AB42" s="200"/>
      <c r="AC42" s="201"/>
      <c r="AD42" s="199"/>
      <c r="AE42" s="200"/>
      <c r="AF42" s="200"/>
      <c r="AG42" s="200"/>
      <c r="AH42" s="200"/>
      <c r="AI42" s="200"/>
      <c r="AJ42" s="201"/>
      <c r="AK42" s="199"/>
      <c r="AL42" s="200"/>
      <c r="AM42" s="200"/>
      <c r="AN42" s="200"/>
      <c r="AO42" s="200"/>
      <c r="AP42" s="200"/>
      <c r="AQ42" s="201"/>
      <c r="AR42" s="199"/>
      <c r="AS42" s="200"/>
      <c r="AT42" s="201"/>
      <c r="AU42" s="579">
        <f t="shared" si="3"/>
        <v>0</v>
      </c>
      <c r="AV42" s="580"/>
      <c r="AW42" s="568">
        <f t="shared" si="1"/>
        <v>0</v>
      </c>
      <c r="AX42" s="569"/>
      <c r="AY42" s="570"/>
      <c r="AZ42" s="571"/>
      <c r="BA42" s="571"/>
      <c r="BB42" s="571"/>
      <c r="BC42" s="571"/>
      <c r="BD42" s="572"/>
    </row>
    <row r="43" spans="2:56" ht="39.9" customHeight="1" x14ac:dyDescent="0.2">
      <c r="B43" s="198">
        <f t="shared" si="2"/>
        <v>31</v>
      </c>
      <c r="C43" s="564"/>
      <c r="D43" s="565"/>
      <c r="E43" s="566"/>
      <c r="F43" s="567"/>
      <c r="G43" s="573"/>
      <c r="H43" s="574"/>
      <c r="I43" s="574"/>
      <c r="J43" s="574"/>
      <c r="K43" s="575"/>
      <c r="L43" s="576"/>
      <c r="M43" s="577"/>
      <c r="N43" s="577"/>
      <c r="O43" s="578"/>
      <c r="P43" s="199"/>
      <c r="Q43" s="200"/>
      <c r="R43" s="200"/>
      <c r="S43" s="200"/>
      <c r="T43" s="200"/>
      <c r="U43" s="200"/>
      <c r="V43" s="201"/>
      <c r="W43" s="199"/>
      <c r="X43" s="200"/>
      <c r="Y43" s="200"/>
      <c r="Z43" s="200"/>
      <c r="AA43" s="200"/>
      <c r="AB43" s="200"/>
      <c r="AC43" s="201"/>
      <c r="AD43" s="199"/>
      <c r="AE43" s="200"/>
      <c r="AF43" s="200"/>
      <c r="AG43" s="200"/>
      <c r="AH43" s="200"/>
      <c r="AI43" s="200"/>
      <c r="AJ43" s="201"/>
      <c r="AK43" s="199"/>
      <c r="AL43" s="200"/>
      <c r="AM43" s="200"/>
      <c r="AN43" s="200"/>
      <c r="AO43" s="200"/>
      <c r="AP43" s="200"/>
      <c r="AQ43" s="201"/>
      <c r="AR43" s="199"/>
      <c r="AS43" s="200"/>
      <c r="AT43" s="201"/>
      <c r="AU43" s="579">
        <f t="shared" si="3"/>
        <v>0</v>
      </c>
      <c r="AV43" s="580"/>
      <c r="AW43" s="568">
        <f t="shared" si="1"/>
        <v>0</v>
      </c>
      <c r="AX43" s="569"/>
      <c r="AY43" s="570"/>
      <c r="AZ43" s="571"/>
      <c r="BA43" s="571"/>
      <c r="BB43" s="571"/>
      <c r="BC43" s="571"/>
      <c r="BD43" s="572"/>
    </row>
    <row r="44" spans="2:56" ht="39.9" customHeight="1" x14ac:dyDescent="0.2">
      <c r="B44" s="198">
        <f t="shared" si="2"/>
        <v>32</v>
      </c>
      <c r="C44" s="564"/>
      <c r="D44" s="565"/>
      <c r="E44" s="566"/>
      <c r="F44" s="567"/>
      <c r="G44" s="573"/>
      <c r="H44" s="574"/>
      <c r="I44" s="574"/>
      <c r="J44" s="574"/>
      <c r="K44" s="575"/>
      <c r="L44" s="576"/>
      <c r="M44" s="577"/>
      <c r="N44" s="577"/>
      <c r="O44" s="578"/>
      <c r="P44" s="199"/>
      <c r="Q44" s="200"/>
      <c r="R44" s="200"/>
      <c r="S44" s="200"/>
      <c r="T44" s="200"/>
      <c r="U44" s="200"/>
      <c r="V44" s="201"/>
      <c r="W44" s="199"/>
      <c r="X44" s="200"/>
      <c r="Y44" s="200"/>
      <c r="Z44" s="200"/>
      <c r="AA44" s="200"/>
      <c r="AB44" s="200"/>
      <c r="AC44" s="201"/>
      <c r="AD44" s="199"/>
      <c r="AE44" s="200"/>
      <c r="AF44" s="200"/>
      <c r="AG44" s="200"/>
      <c r="AH44" s="200"/>
      <c r="AI44" s="200"/>
      <c r="AJ44" s="201"/>
      <c r="AK44" s="199"/>
      <c r="AL44" s="200"/>
      <c r="AM44" s="200"/>
      <c r="AN44" s="200"/>
      <c r="AO44" s="200"/>
      <c r="AP44" s="200"/>
      <c r="AQ44" s="201"/>
      <c r="AR44" s="199"/>
      <c r="AS44" s="200"/>
      <c r="AT44" s="201"/>
      <c r="AU44" s="579">
        <f t="shared" si="3"/>
        <v>0</v>
      </c>
      <c r="AV44" s="580"/>
      <c r="AW44" s="568">
        <f t="shared" si="1"/>
        <v>0</v>
      </c>
      <c r="AX44" s="569"/>
      <c r="AY44" s="570"/>
      <c r="AZ44" s="571"/>
      <c r="BA44" s="571"/>
      <c r="BB44" s="571"/>
      <c r="BC44" s="571"/>
      <c r="BD44" s="572"/>
    </row>
    <row r="45" spans="2:56" ht="39.9" customHeight="1" x14ac:dyDescent="0.2">
      <c r="B45" s="198">
        <f t="shared" si="2"/>
        <v>33</v>
      </c>
      <c r="C45" s="564"/>
      <c r="D45" s="565"/>
      <c r="E45" s="566"/>
      <c r="F45" s="567"/>
      <c r="G45" s="573"/>
      <c r="H45" s="574"/>
      <c r="I45" s="574"/>
      <c r="J45" s="574"/>
      <c r="K45" s="575"/>
      <c r="L45" s="576"/>
      <c r="M45" s="577"/>
      <c r="N45" s="577"/>
      <c r="O45" s="578"/>
      <c r="P45" s="199"/>
      <c r="Q45" s="200"/>
      <c r="R45" s="200"/>
      <c r="S45" s="200"/>
      <c r="T45" s="200"/>
      <c r="U45" s="200"/>
      <c r="V45" s="201"/>
      <c r="W45" s="199"/>
      <c r="X45" s="200"/>
      <c r="Y45" s="200"/>
      <c r="Z45" s="200"/>
      <c r="AA45" s="200"/>
      <c r="AB45" s="200"/>
      <c r="AC45" s="201"/>
      <c r="AD45" s="199"/>
      <c r="AE45" s="200"/>
      <c r="AF45" s="200"/>
      <c r="AG45" s="200"/>
      <c r="AH45" s="200"/>
      <c r="AI45" s="200"/>
      <c r="AJ45" s="201"/>
      <c r="AK45" s="199"/>
      <c r="AL45" s="200"/>
      <c r="AM45" s="200"/>
      <c r="AN45" s="200"/>
      <c r="AO45" s="200"/>
      <c r="AP45" s="200"/>
      <c r="AQ45" s="201"/>
      <c r="AR45" s="199"/>
      <c r="AS45" s="200"/>
      <c r="AT45" s="201"/>
      <c r="AU45" s="579">
        <f t="shared" si="3"/>
        <v>0</v>
      </c>
      <c r="AV45" s="580"/>
      <c r="AW45" s="568">
        <f t="shared" si="1"/>
        <v>0</v>
      </c>
      <c r="AX45" s="569"/>
      <c r="AY45" s="570"/>
      <c r="AZ45" s="571"/>
      <c r="BA45" s="571"/>
      <c r="BB45" s="571"/>
      <c r="BC45" s="571"/>
      <c r="BD45" s="572"/>
    </row>
    <row r="46" spans="2:56" ht="39.9" customHeight="1" x14ac:dyDescent="0.2">
      <c r="B46" s="198">
        <f t="shared" si="2"/>
        <v>34</v>
      </c>
      <c r="C46" s="564"/>
      <c r="D46" s="565"/>
      <c r="E46" s="566"/>
      <c r="F46" s="567"/>
      <c r="G46" s="573"/>
      <c r="H46" s="574"/>
      <c r="I46" s="574"/>
      <c r="J46" s="574"/>
      <c r="K46" s="575"/>
      <c r="L46" s="576"/>
      <c r="M46" s="577"/>
      <c r="N46" s="577"/>
      <c r="O46" s="578"/>
      <c r="P46" s="199"/>
      <c r="Q46" s="200"/>
      <c r="R46" s="200"/>
      <c r="S46" s="200"/>
      <c r="T46" s="200"/>
      <c r="U46" s="200"/>
      <c r="V46" s="201"/>
      <c r="W46" s="199"/>
      <c r="X46" s="200"/>
      <c r="Y46" s="200"/>
      <c r="Z46" s="200"/>
      <c r="AA46" s="200"/>
      <c r="AB46" s="200"/>
      <c r="AC46" s="201"/>
      <c r="AD46" s="199"/>
      <c r="AE46" s="200"/>
      <c r="AF46" s="200"/>
      <c r="AG46" s="200"/>
      <c r="AH46" s="200"/>
      <c r="AI46" s="200"/>
      <c r="AJ46" s="201"/>
      <c r="AK46" s="199"/>
      <c r="AL46" s="200"/>
      <c r="AM46" s="200"/>
      <c r="AN46" s="200"/>
      <c r="AO46" s="200"/>
      <c r="AP46" s="200"/>
      <c r="AQ46" s="201"/>
      <c r="AR46" s="199"/>
      <c r="AS46" s="200"/>
      <c r="AT46" s="201"/>
      <c r="AU46" s="579">
        <f t="shared" si="3"/>
        <v>0</v>
      </c>
      <c r="AV46" s="580"/>
      <c r="AW46" s="568">
        <f t="shared" si="1"/>
        <v>0</v>
      </c>
      <c r="AX46" s="569"/>
      <c r="AY46" s="570"/>
      <c r="AZ46" s="571"/>
      <c r="BA46" s="571"/>
      <c r="BB46" s="571"/>
      <c r="BC46" s="571"/>
      <c r="BD46" s="572"/>
    </row>
    <row r="47" spans="2:56" ht="39.9" customHeight="1" x14ac:dyDescent="0.2">
      <c r="B47" s="198">
        <f t="shared" si="2"/>
        <v>35</v>
      </c>
      <c r="C47" s="564"/>
      <c r="D47" s="565"/>
      <c r="E47" s="566"/>
      <c r="F47" s="567"/>
      <c r="G47" s="573"/>
      <c r="H47" s="574"/>
      <c r="I47" s="574"/>
      <c r="J47" s="574"/>
      <c r="K47" s="575"/>
      <c r="L47" s="576"/>
      <c r="M47" s="577"/>
      <c r="N47" s="577"/>
      <c r="O47" s="578"/>
      <c r="P47" s="199"/>
      <c r="Q47" s="200"/>
      <c r="R47" s="200"/>
      <c r="S47" s="200"/>
      <c r="T47" s="200"/>
      <c r="U47" s="200"/>
      <c r="V47" s="201"/>
      <c r="W47" s="199"/>
      <c r="X47" s="200"/>
      <c r="Y47" s="200"/>
      <c r="Z47" s="200"/>
      <c r="AA47" s="200"/>
      <c r="AB47" s="200"/>
      <c r="AC47" s="201"/>
      <c r="AD47" s="199"/>
      <c r="AE47" s="200"/>
      <c r="AF47" s="200"/>
      <c r="AG47" s="200"/>
      <c r="AH47" s="200"/>
      <c r="AI47" s="200"/>
      <c r="AJ47" s="201"/>
      <c r="AK47" s="199"/>
      <c r="AL47" s="200"/>
      <c r="AM47" s="200"/>
      <c r="AN47" s="200"/>
      <c r="AO47" s="200"/>
      <c r="AP47" s="200"/>
      <c r="AQ47" s="201"/>
      <c r="AR47" s="199"/>
      <c r="AS47" s="200"/>
      <c r="AT47" s="201"/>
      <c r="AU47" s="579">
        <f t="shared" si="3"/>
        <v>0</v>
      </c>
      <c r="AV47" s="580"/>
      <c r="AW47" s="568">
        <f t="shared" si="1"/>
        <v>0</v>
      </c>
      <c r="AX47" s="569"/>
      <c r="AY47" s="570"/>
      <c r="AZ47" s="571"/>
      <c r="BA47" s="571"/>
      <c r="BB47" s="571"/>
      <c r="BC47" s="571"/>
      <c r="BD47" s="572"/>
    </row>
    <row r="48" spans="2:56" ht="39.9" customHeight="1" x14ac:dyDescent="0.2">
      <c r="B48" s="198">
        <f t="shared" si="2"/>
        <v>36</v>
      </c>
      <c r="C48" s="564"/>
      <c r="D48" s="565"/>
      <c r="E48" s="566"/>
      <c r="F48" s="567"/>
      <c r="G48" s="573"/>
      <c r="H48" s="574"/>
      <c r="I48" s="574"/>
      <c r="J48" s="574"/>
      <c r="K48" s="575"/>
      <c r="L48" s="576"/>
      <c r="M48" s="577"/>
      <c r="N48" s="577"/>
      <c r="O48" s="578"/>
      <c r="P48" s="199"/>
      <c r="Q48" s="200"/>
      <c r="R48" s="200"/>
      <c r="S48" s="200"/>
      <c r="T48" s="200"/>
      <c r="U48" s="200"/>
      <c r="V48" s="201"/>
      <c r="W48" s="199"/>
      <c r="X48" s="200"/>
      <c r="Y48" s="200"/>
      <c r="Z48" s="200"/>
      <c r="AA48" s="200"/>
      <c r="AB48" s="200"/>
      <c r="AC48" s="201"/>
      <c r="AD48" s="199"/>
      <c r="AE48" s="200"/>
      <c r="AF48" s="200"/>
      <c r="AG48" s="200"/>
      <c r="AH48" s="200"/>
      <c r="AI48" s="200"/>
      <c r="AJ48" s="201"/>
      <c r="AK48" s="199"/>
      <c r="AL48" s="200"/>
      <c r="AM48" s="200"/>
      <c r="AN48" s="200"/>
      <c r="AO48" s="200"/>
      <c r="AP48" s="200"/>
      <c r="AQ48" s="201"/>
      <c r="AR48" s="199"/>
      <c r="AS48" s="200"/>
      <c r="AT48" s="201"/>
      <c r="AU48" s="579">
        <f t="shared" si="3"/>
        <v>0</v>
      </c>
      <c r="AV48" s="580"/>
      <c r="AW48" s="568">
        <f t="shared" si="1"/>
        <v>0</v>
      </c>
      <c r="AX48" s="569"/>
      <c r="AY48" s="570"/>
      <c r="AZ48" s="571"/>
      <c r="BA48" s="571"/>
      <c r="BB48" s="571"/>
      <c r="BC48" s="571"/>
      <c r="BD48" s="572"/>
    </row>
    <row r="49" spans="2:56" ht="39.9" customHeight="1" x14ac:dyDescent="0.2">
      <c r="B49" s="198">
        <f t="shared" si="2"/>
        <v>37</v>
      </c>
      <c r="C49" s="564"/>
      <c r="D49" s="565"/>
      <c r="E49" s="566"/>
      <c r="F49" s="567"/>
      <c r="G49" s="573"/>
      <c r="H49" s="574"/>
      <c r="I49" s="574"/>
      <c r="J49" s="574"/>
      <c r="K49" s="575"/>
      <c r="L49" s="576"/>
      <c r="M49" s="577"/>
      <c r="N49" s="577"/>
      <c r="O49" s="578"/>
      <c r="P49" s="199"/>
      <c r="Q49" s="200"/>
      <c r="R49" s="200"/>
      <c r="S49" s="200"/>
      <c r="T49" s="200"/>
      <c r="U49" s="200"/>
      <c r="V49" s="201"/>
      <c r="W49" s="199"/>
      <c r="X49" s="200"/>
      <c r="Y49" s="200"/>
      <c r="Z49" s="200"/>
      <c r="AA49" s="200"/>
      <c r="AB49" s="200"/>
      <c r="AC49" s="201"/>
      <c r="AD49" s="199"/>
      <c r="AE49" s="200"/>
      <c r="AF49" s="200"/>
      <c r="AG49" s="200"/>
      <c r="AH49" s="200"/>
      <c r="AI49" s="200"/>
      <c r="AJ49" s="201"/>
      <c r="AK49" s="199"/>
      <c r="AL49" s="200"/>
      <c r="AM49" s="200"/>
      <c r="AN49" s="200"/>
      <c r="AO49" s="200"/>
      <c r="AP49" s="200"/>
      <c r="AQ49" s="201"/>
      <c r="AR49" s="199"/>
      <c r="AS49" s="200"/>
      <c r="AT49" s="201"/>
      <c r="AU49" s="579">
        <f t="shared" si="3"/>
        <v>0</v>
      </c>
      <c r="AV49" s="580"/>
      <c r="AW49" s="568">
        <f t="shared" si="1"/>
        <v>0</v>
      </c>
      <c r="AX49" s="569"/>
      <c r="AY49" s="570"/>
      <c r="AZ49" s="571"/>
      <c r="BA49" s="571"/>
      <c r="BB49" s="571"/>
      <c r="BC49" s="571"/>
      <c r="BD49" s="572"/>
    </row>
    <row r="50" spans="2:56" ht="39.9" customHeight="1" x14ac:dyDescent="0.2">
      <c r="B50" s="198">
        <f t="shared" si="2"/>
        <v>38</v>
      </c>
      <c r="C50" s="564"/>
      <c r="D50" s="565"/>
      <c r="E50" s="566"/>
      <c r="F50" s="567"/>
      <c r="G50" s="573"/>
      <c r="H50" s="574"/>
      <c r="I50" s="574"/>
      <c r="J50" s="574"/>
      <c r="K50" s="575"/>
      <c r="L50" s="576"/>
      <c r="M50" s="577"/>
      <c r="N50" s="577"/>
      <c r="O50" s="578"/>
      <c r="P50" s="199"/>
      <c r="Q50" s="200"/>
      <c r="R50" s="200"/>
      <c r="S50" s="200"/>
      <c r="T50" s="200"/>
      <c r="U50" s="200"/>
      <c r="V50" s="201"/>
      <c r="W50" s="199"/>
      <c r="X50" s="200"/>
      <c r="Y50" s="200"/>
      <c r="Z50" s="200"/>
      <c r="AA50" s="200"/>
      <c r="AB50" s="200"/>
      <c r="AC50" s="201"/>
      <c r="AD50" s="199"/>
      <c r="AE50" s="200"/>
      <c r="AF50" s="200"/>
      <c r="AG50" s="200"/>
      <c r="AH50" s="200"/>
      <c r="AI50" s="200"/>
      <c r="AJ50" s="201"/>
      <c r="AK50" s="199"/>
      <c r="AL50" s="200"/>
      <c r="AM50" s="200"/>
      <c r="AN50" s="200"/>
      <c r="AO50" s="200"/>
      <c r="AP50" s="200"/>
      <c r="AQ50" s="201"/>
      <c r="AR50" s="199"/>
      <c r="AS50" s="200"/>
      <c r="AT50" s="201"/>
      <c r="AU50" s="579">
        <f t="shared" si="3"/>
        <v>0</v>
      </c>
      <c r="AV50" s="580"/>
      <c r="AW50" s="568">
        <f t="shared" si="1"/>
        <v>0</v>
      </c>
      <c r="AX50" s="569"/>
      <c r="AY50" s="570"/>
      <c r="AZ50" s="571"/>
      <c r="BA50" s="571"/>
      <c r="BB50" s="571"/>
      <c r="BC50" s="571"/>
      <c r="BD50" s="572"/>
    </row>
    <row r="51" spans="2:56" ht="39.9" customHeight="1" x14ac:dyDescent="0.2">
      <c r="B51" s="198">
        <f t="shared" si="2"/>
        <v>39</v>
      </c>
      <c r="C51" s="564"/>
      <c r="D51" s="565"/>
      <c r="E51" s="566"/>
      <c r="F51" s="567"/>
      <c r="G51" s="573"/>
      <c r="H51" s="574"/>
      <c r="I51" s="574"/>
      <c r="J51" s="574"/>
      <c r="K51" s="575"/>
      <c r="L51" s="576"/>
      <c r="M51" s="577"/>
      <c r="N51" s="577"/>
      <c r="O51" s="578"/>
      <c r="P51" s="199"/>
      <c r="Q51" s="200"/>
      <c r="R51" s="200"/>
      <c r="S51" s="200"/>
      <c r="T51" s="200"/>
      <c r="U51" s="200"/>
      <c r="V51" s="201"/>
      <c r="W51" s="199"/>
      <c r="X51" s="200"/>
      <c r="Y51" s="200"/>
      <c r="Z51" s="200"/>
      <c r="AA51" s="200"/>
      <c r="AB51" s="200"/>
      <c r="AC51" s="201"/>
      <c r="AD51" s="199"/>
      <c r="AE51" s="200"/>
      <c r="AF51" s="200"/>
      <c r="AG51" s="200"/>
      <c r="AH51" s="200"/>
      <c r="AI51" s="200"/>
      <c r="AJ51" s="201"/>
      <c r="AK51" s="199"/>
      <c r="AL51" s="200"/>
      <c r="AM51" s="200"/>
      <c r="AN51" s="200"/>
      <c r="AO51" s="200"/>
      <c r="AP51" s="200"/>
      <c r="AQ51" s="201"/>
      <c r="AR51" s="199"/>
      <c r="AS51" s="200"/>
      <c r="AT51" s="201"/>
      <c r="AU51" s="579">
        <f t="shared" si="3"/>
        <v>0</v>
      </c>
      <c r="AV51" s="580"/>
      <c r="AW51" s="568">
        <f t="shared" si="1"/>
        <v>0</v>
      </c>
      <c r="AX51" s="569"/>
      <c r="AY51" s="570"/>
      <c r="AZ51" s="571"/>
      <c r="BA51" s="571"/>
      <c r="BB51" s="571"/>
      <c r="BC51" s="571"/>
      <c r="BD51" s="572"/>
    </row>
    <row r="52" spans="2:56" ht="39.9" customHeight="1" x14ac:dyDescent="0.2">
      <c r="B52" s="198">
        <f t="shared" si="2"/>
        <v>40</v>
      </c>
      <c r="C52" s="564"/>
      <c r="D52" s="565"/>
      <c r="E52" s="566"/>
      <c r="F52" s="567"/>
      <c r="G52" s="573"/>
      <c r="H52" s="574"/>
      <c r="I52" s="574"/>
      <c r="J52" s="574"/>
      <c r="K52" s="575"/>
      <c r="L52" s="576"/>
      <c r="M52" s="577"/>
      <c r="N52" s="577"/>
      <c r="O52" s="578"/>
      <c r="P52" s="199"/>
      <c r="Q52" s="200"/>
      <c r="R52" s="200"/>
      <c r="S52" s="200"/>
      <c r="T52" s="200"/>
      <c r="U52" s="200"/>
      <c r="V52" s="201"/>
      <c r="W52" s="199"/>
      <c r="X52" s="200"/>
      <c r="Y52" s="200"/>
      <c r="Z52" s="200"/>
      <c r="AA52" s="200"/>
      <c r="AB52" s="200"/>
      <c r="AC52" s="201"/>
      <c r="AD52" s="199"/>
      <c r="AE52" s="200"/>
      <c r="AF52" s="200"/>
      <c r="AG52" s="200"/>
      <c r="AH52" s="200"/>
      <c r="AI52" s="200"/>
      <c r="AJ52" s="201"/>
      <c r="AK52" s="199"/>
      <c r="AL52" s="200"/>
      <c r="AM52" s="200"/>
      <c r="AN52" s="200"/>
      <c r="AO52" s="200"/>
      <c r="AP52" s="200"/>
      <c r="AQ52" s="201"/>
      <c r="AR52" s="199"/>
      <c r="AS52" s="200"/>
      <c r="AT52" s="201"/>
      <c r="AU52" s="579">
        <f t="shared" si="3"/>
        <v>0</v>
      </c>
      <c r="AV52" s="580"/>
      <c r="AW52" s="568">
        <f t="shared" si="1"/>
        <v>0</v>
      </c>
      <c r="AX52" s="569"/>
      <c r="AY52" s="570"/>
      <c r="AZ52" s="571"/>
      <c r="BA52" s="571"/>
      <c r="BB52" s="571"/>
      <c r="BC52" s="571"/>
      <c r="BD52" s="572"/>
    </row>
    <row r="53" spans="2:56" ht="39.9" customHeight="1" x14ac:dyDescent="0.2">
      <c r="B53" s="198">
        <f t="shared" si="2"/>
        <v>41</v>
      </c>
      <c r="C53" s="564"/>
      <c r="D53" s="565"/>
      <c r="E53" s="566"/>
      <c r="F53" s="567"/>
      <c r="G53" s="573"/>
      <c r="H53" s="574"/>
      <c r="I53" s="574"/>
      <c r="J53" s="574"/>
      <c r="K53" s="575"/>
      <c r="L53" s="576"/>
      <c r="M53" s="577"/>
      <c r="N53" s="577"/>
      <c r="O53" s="578"/>
      <c r="P53" s="199"/>
      <c r="Q53" s="200"/>
      <c r="R53" s="200"/>
      <c r="S53" s="200"/>
      <c r="T53" s="200"/>
      <c r="U53" s="200"/>
      <c r="V53" s="201"/>
      <c r="W53" s="199"/>
      <c r="X53" s="200"/>
      <c r="Y53" s="200"/>
      <c r="Z53" s="200"/>
      <c r="AA53" s="200"/>
      <c r="AB53" s="200"/>
      <c r="AC53" s="201"/>
      <c r="AD53" s="199"/>
      <c r="AE53" s="200"/>
      <c r="AF53" s="200"/>
      <c r="AG53" s="200"/>
      <c r="AH53" s="200"/>
      <c r="AI53" s="200"/>
      <c r="AJ53" s="201"/>
      <c r="AK53" s="199"/>
      <c r="AL53" s="200"/>
      <c r="AM53" s="200"/>
      <c r="AN53" s="200"/>
      <c r="AO53" s="200"/>
      <c r="AP53" s="200"/>
      <c r="AQ53" s="201"/>
      <c r="AR53" s="199"/>
      <c r="AS53" s="200"/>
      <c r="AT53" s="201"/>
      <c r="AU53" s="579">
        <f t="shared" si="3"/>
        <v>0</v>
      </c>
      <c r="AV53" s="580"/>
      <c r="AW53" s="568">
        <f t="shared" si="1"/>
        <v>0</v>
      </c>
      <c r="AX53" s="569"/>
      <c r="AY53" s="570"/>
      <c r="AZ53" s="571"/>
      <c r="BA53" s="571"/>
      <c r="BB53" s="571"/>
      <c r="BC53" s="571"/>
      <c r="BD53" s="572"/>
    </row>
    <row r="54" spans="2:56" ht="39.9" customHeight="1" x14ac:dyDescent="0.2">
      <c r="B54" s="198">
        <f t="shared" si="2"/>
        <v>42</v>
      </c>
      <c r="C54" s="564"/>
      <c r="D54" s="565"/>
      <c r="E54" s="566"/>
      <c r="F54" s="567"/>
      <c r="G54" s="573"/>
      <c r="H54" s="574"/>
      <c r="I54" s="574"/>
      <c r="J54" s="574"/>
      <c r="K54" s="575"/>
      <c r="L54" s="576"/>
      <c r="M54" s="577"/>
      <c r="N54" s="577"/>
      <c r="O54" s="578"/>
      <c r="P54" s="199"/>
      <c r="Q54" s="200"/>
      <c r="R54" s="200"/>
      <c r="S54" s="200"/>
      <c r="T54" s="200"/>
      <c r="U54" s="200"/>
      <c r="V54" s="201"/>
      <c r="W54" s="199"/>
      <c r="X54" s="200"/>
      <c r="Y54" s="200"/>
      <c r="Z54" s="200"/>
      <c r="AA54" s="200"/>
      <c r="AB54" s="200"/>
      <c r="AC54" s="201"/>
      <c r="AD54" s="199"/>
      <c r="AE54" s="200"/>
      <c r="AF54" s="200"/>
      <c r="AG54" s="200"/>
      <c r="AH54" s="200"/>
      <c r="AI54" s="200"/>
      <c r="AJ54" s="201"/>
      <c r="AK54" s="199"/>
      <c r="AL54" s="200"/>
      <c r="AM54" s="200"/>
      <c r="AN54" s="200"/>
      <c r="AO54" s="200"/>
      <c r="AP54" s="200"/>
      <c r="AQ54" s="201"/>
      <c r="AR54" s="199"/>
      <c r="AS54" s="200"/>
      <c r="AT54" s="201"/>
      <c r="AU54" s="579">
        <f t="shared" si="3"/>
        <v>0</v>
      </c>
      <c r="AV54" s="580"/>
      <c r="AW54" s="568">
        <f t="shared" si="1"/>
        <v>0</v>
      </c>
      <c r="AX54" s="569"/>
      <c r="AY54" s="570"/>
      <c r="AZ54" s="571"/>
      <c r="BA54" s="571"/>
      <c r="BB54" s="571"/>
      <c r="BC54" s="571"/>
      <c r="BD54" s="572"/>
    </row>
    <row r="55" spans="2:56" ht="39.9" customHeight="1" x14ac:dyDescent="0.2">
      <c r="B55" s="198">
        <f t="shared" si="2"/>
        <v>43</v>
      </c>
      <c r="C55" s="564"/>
      <c r="D55" s="565"/>
      <c r="E55" s="566"/>
      <c r="F55" s="567"/>
      <c r="G55" s="573"/>
      <c r="H55" s="574"/>
      <c r="I55" s="574"/>
      <c r="J55" s="574"/>
      <c r="K55" s="575"/>
      <c r="L55" s="576"/>
      <c r="M55" s="577"/>
      <c r="N55" s="577"/>
      <c r="O55" s="578"/>
      <c r="P55" s="199"/>
      <c r="Q55" s="200"/>
      <c r="R55" s="200"/>
      <c r="S55" s="200"/>
      <c r="T55" s="200"/>
      <c r="U55" s="200"/>
      <c r="V55" s="201"/>
      <c r="W55" s="199"/>
      <c r="X55" s="200"/>
      <c r="Y55" s="200"/>
      <c r="Z55" s="200"/>
      <c r="AA55" s="200"/>
      <c r="AB55" s="200"/>
      <c r="AC55" s="201"/>
      <c r="AD55" s="199"/>
      <c r="AE55" s="200"/>
      <c r="AF55" s="200"/>
      <c r="AG55" s="200"/>
      <c r="AH55" s="200"/>
      <c r="AI55" s="200"/>
      <c r="AJ55" s="201"/>
      <c r="AK55" s="199"/>
      <c r="AL55" s="200"/>
      <c r="AM55" s="200"/>
      <c r="AN55" s="200"/>
      <c r="AO55" s="200"/>
      <c r="AP55" s="200"/>
      <c r="AQ55" s="201"/>
      <c r="AR55" s="199"/>
      <c r="AS55" s="200"/>
      <c r="AT55" s="201"/>
      <c r="AU55" s="579">
        <f t="shared" si="3"/>
        <v>0</v>
      </c>
      <c r="AV55" s="580"/>
      <c r="AW55" s="568">
        <f t="shared" si="1"/>
        <v>0</v>
      </c>
      <c r="AX55" s="569"/>
      <c r="AY55" s="570"/>
      <c r="AZ55" s="571"/>
      <c r="BA55" s="571"/>
      <c r="BB55" s="571"/>
      <c r="BC55" s="571"/>
      <c r="BD55" s="572"/>
    </row>
    <row r="56" spans="2:56" ht="39.9" customHeight="1" x14ac:dyDescent="0.2">
      <c r="B56" s="198">
        <f t="shared" si="2"/>
        <v>44</v>
      </c>
      <c r="C56" s="564"/>
      <c r="D56" s="565"/>
      <c r="E56" s="566"/>
      <c r="F56" s="567"/>
      <c r="G56" s="573"/>
      <c r="H56" s="574"/>
      <c r="I56" s="574"/>
      <c r="J56" s="574"/>
      <c r="K56" s="575"/>
      <c r="L56" s="576"/>
      <c r="M56" s="577"/>
      <c r="N56" s="577"/>
      <c r="O56" s="578"/>
      <c r="P56" s="199"/>
      <c r="Q56" s="200"/>
      <c r="R56" s="200"/>
      <c r="S56" s="200"/>
      <c r="T56" s="200"/>
      <c r="U56" s="200"/>
      <c r="V56" s="201"/>
      <c r="W56" s="199"/>
      <c r="X56" s="200"/>
      <c r="Y56" s="200"/>
      <c r="Z56" s="200"/>
      <c r="AA56" s="200"/>
      <c r="AB56" s="200"/>
      <c r="AC56" s="201"/>
      <c r="AD56" s="199"/>
      <c r="AE56" s="200"/>
      <c r="AF56" s="200"/>
      <c r="AG56" s="200"/>
      <c r="AH56" s="200"/>
      <c r="AI56" s="200"/>
      <c r="AJ56" s="201"/>
      <c r="AK56" s="199"/>
      <c r="AL56" s="200"/>
      <c r="AM56" s="200"/>
      <c r="AN56" s="200"/>
      <c r="AO56" s="200"/>
      <c r="AP56" s="200"/>
      <c r="AQ56" s="201"/>
      <c r="AR56" s="199"/>
      <c r="AS56" s="200"/>
      <c r="AT56" s="201"/>
      <c r="AU56" s="579">
        <f t="shared" si="3"/>
        <v>0</v>
      </c>
      <c r="AV56" s="580"/>
      <c r="AW56" s="568">
        <f t="shared" si="1"/>
        <v>0</v>
      </c>
      <c r="AX56" s="569"/>
      <c r="AY56" s="570"/>
      <c r="AZ56" s="571"/>
      <c r="BA56" s="571"/>
      <c r="BB56" s="571"/>
      <c r="BC56" s="571"/>
      <c r="BD56" s="572"/>
    </row>
    <row r="57" spans="2:56" ht="39.9" customHeight="1" x14ac:dyDescent="0.2">
      <c r="B57" s="198">
        <f t="shared" si="2"/>
        <v>45</v>
      </c>
      <c r="C57" s="564"/>
      <c r="D57" s="565"/>
      <c r="E57" s="566"/>
      <c r="F57" s="567"/>
      <c r="G57" s="573"/>
      <c r="H57" s="574"/>
      <c r="I57" s="574"/>
      <c r="J57" s="574"/>
      <c r="K57" s="575"/>
      <c r="L57" s="576"/>
      <c r="M57" s="577"/>
      <c r="N57" s="577"/>
      <c r="O57" s="578"/>
      <c r="P57" s="199"/>
      <c r="Q57" s="200"/>
      <c r="R57" s="200"/>
      <c r="S57" s="200"/>
      <c r="T57" s="200"/>
      <c r="U57" s="200"/>
      <c r="V57" s="201"/>
      <c r="W57" s="199"/>
      <c r="X57" s="200"/>
      <c r="Y57" s="200"/>
      <c r="Z57" s="200"/>
      <c r="AA57" s="200"/>
      <c r="AB57" s="200"/>
      <c r="AC57" s="201"/>
      <c r="AD57" s="199"/>
      <c r="AE57" s="200"/>
      <c r="AF57" s="200"/>
      <c r="AG57" s="200"/>
      <c r="AH57" s="200"/>
      <c r="AI57" s="200"/>
      <c r="AJ57" s="201"/>
      <c r="AK57" s="199"/>
      <c r="AL57" s="200"/>
      <c r="AM57" s="200"/>
      <c r="AN57" s="200"/>
      <c r="AO57" s="200"/>
      <c r="AP57" s="200"/>
      <c r="AQ57" s="201"/>
      <c r="AR57" s="199"/>
      <c r="AS57" s="200"/>
      <c r="AT57" s="201"/>
      <c r="AU57" s="579">
        <f t="shared" si="3"/>
        <v>0</v>
      </c>
      <c r="AV57" s="580"/>
      <c r="AW57" s="568">
        <f t="shared" si="1"/>
        <v>0</v>
      </c>
      <c r="AX57" s="569"/>
      <c r="AY57" s="570"/>
      <c r="AZ57" s="571"/>
      <c r="BA57" s="571"/>
      <c r="BB57" s="571"/>
      <c r="BC57" s="571"/>
      <c r="BD57" s="572"/>
    </row>
    <row r="58" spans="2:56" ht="39.9" customHeight="1" x14ac:dyDescent="0.2">
      <c r="B58" s="198">
        <f t="shared" si="2"/>
        <v>46</v>
      </c>
      <c r="C58" s="564"/>
      <c r="D58" s="565"/>
      <c r="E58" s="566"/>
      <c r="F58" s="567"/>
      <c r="G58" s="573"/>
      <c r="H58" s="574"/>
      <c r="I58" s="574"/>
      <c r="J58" s="574"/>
      <c r="K58" s="575"/>
      <c r="L58" s="576"/>
      <c r="M58" s="577"/>
      <c r="N58" s="577"/>
      <c r="O58" s="578"/>
      <c r="P58" s="199"/>
      <c r="Q58" s="200"/>
      <c r="R58" s="200"/>
      <c r="S58" s="200"/>
      <c r="T58" s="200"/>
      <c r="U58" s="200"/>
      <c r="V58" s="201"/>
      <c r="W58" s="199"/>
      <c r="X58" s="200"/>
      <c r="Y58" s="200"/>
      <c r="Z58" s="200"/>
      <c r="AA58" s="200"/>
      <c r="AB58" s="200"/>
      <c r="AC58" s="201"/>
      <c r="AD58" s="199"/>
      <c r="AE58" s="200"/>
      <c r="AF58" s="200"/>
      <c r="AG58" s="200"/>
      <c r="AH58" s="200"/>
      <c r="AI58" s="200"/>
      <c r="AJ58" s="201"/>
      <c r="AK58" s="199"/>
      <c r="AL58" s="200"/>
      <c r="AM58" s="200"/>
      <c r="AN58" s="200"/>
      <c r="AO58" s="200"/>
      <c r="AP58" s="200"/>
      <c r="AQ58" s="201"/>
      <c r="AR58" s="199"/>
      <c r="AS58" s="200"/>
      <c r="AT58" s="201"/>
      <c r="AU58" s="579">
        <f t="shared" si="3"/>
        <v>0</v>
      </c>
      <c r="AV58" s="580"/>
      <c r="AW58" s="568">
        <f t="shared" si="1"/>
        <v>0</v>
      </c>
      <c r="AX58" s="569"/>
      <c r="AY58" s="570"/>
      <c r="AZ58" s="571"/>
      <c r="BA58" s="571"/>
      <c r="BB58" s="571"/>
      <c r="BC58" s="571"/>
      <c r="BD58" s="572"/>
    </row>
    <row r="59" spans="2:56" ht="39.9" customHeight="1" x14ac:dyDescent="0.2">
      <c r="B59" s="198">
        <f t="shared" si="2"/>
        <v>47</v>
      </c>
      <c r="C59" s="564"/>
      <c r="D59" s="565"/>
      <c r="E59" s="566"/>
      <c r="F59" s="567"/>
      <c r="G59" s="573"/>
      <c r="H59" s="574"/>
      <c r="I59" s="574"/>
      <c r="J59" s="574"/>
      <c r="K59" s="575"/>
      <c r="L59" s="576"/>
      <c r="M59" s="577"/>
      <c r="N59" s="577"/>
      <c r="O59" s="578"/>
      <c r="P59" s="199"/>
      <c r="Q59" s="200"/>
      <c r="R59" s="200"/>
      <c r="S59" s="200"/>
      <c r="T59" s="200"/>
      <c r="U59" s="200"/>
      <c r="V59" s="201"/>
      <c r="W59" s="199"/>
      <c r="X59" s="200"/>
      <c r="Y59" s="200"/>
      <c r="Z59" s="200"/>
      <c r="AA59" s="200"/>
      <c r="AB59" s="200"/>
      <c r="AC59" s="201"/>
      <c r="AD59" s="199"/>
      <c r="AE59" s="200"/>
      <c r="AF59" s="200"/>
      <c r="AG59" s="200"/>
      <c r="AH59" s="200"/>
      <c r="AI59" s="200"/>
      <c r="AJ59" s="201"/>
      <c r="AK59" s="199"/>
      <c r="AL59" s="200"/>
      <c r="AM59" s="200"/>
      <c r="AN59" s="200"/>
      <c r="AO59" s="200"/>
      <c r="AP59" s="200"/>
      <c r="AQ59" s="201"/>
      <c r="AR59" s="199"/>
      <c r="AS59" s="200"/>
      <c r="AT59" s="201"/>
      <c r="AU59" s="579">
        <f t="shared" si="3"/>
        <v>0</v>
      </c>
      <c r="AV59" s="580"/>
      <c r="AW59" s="568">
        <f t="shared" si="1"/>
        <v>0</v>
      </c>
      <c r="AX59" s="569"/>
      <c r="AY59" s="570"/>
      <c r="AZ59" s="571"/>
      <c r="BA59" s="571"/>
      <c r="BB59" s="571"/>
      <c r="BC59" s="571"/>
      <c r="BD59" s="572"/>
    </row>
    <row r="60" spans="2:56" ht="39.9" customHeight="1" x14ac:dyDescent="0.2">
      <c r="B60" s="198">
        <f t="shared" si="2"/>
        <v>48</v>
      </c>
      <c r="C60" s="564"/>
      <c r="D60" s="565"/>
      <c r="E60" s="566"/>
      <c r="F60" s="567"/>
      <c r="G60" s="573"/>
      <c r="H60" s="574"/>
      <c r="I60" s="574"/>
      <c r="J60" s="574"/>
      <c r="K60" s="575"/>
      <c r="L60" s="576"/>
      <c r="M60" s="577"/>
      <c r="N60" s="577"/>
      <c r="O60" s="578"/>
      <c r="P60" s="199"/>
      <c r="Q60" s="200"/>
      <c r="R60" s="200"/>
      <c r="S60" s="200"/>
      <c r="T60" s="200"/>
      <c r="U60" s="200"/>
      <c r="V60" s="201"/>
      <c r="W60" s="199"/>
      <c r="X60" s="200"/>
      <c r="Y60" s="200"/>
      <c r="Z60" s="200"/>
      <c r="AA60" s="200"/>
      <c r="AB60" s="200"/>
      <c r="AC60" s="201"/>
      <c r="AD60" s="199"/>
      <c r="AE60" s="200"/>
      <c r="AF60" s="200"/>
      <c r="AG60" s="200"/>
      <c r="AH60" s="200"/>
      <c r="AI60" s="200"/>
      <c r="AJ60" s="201"/>
      <c r="AK60" s="199"/>
      <c r="AL60" s="200"/>
      <c r="AM60" s="200"/>
      <c r="AN60" s="200"/>
      <c r="AO60" s="200"/>
      <c r="AP60" s="200"/>
      <c r="AQ60" s="201"/>
      <c r="AR60" s="199"/>
      <c r="AS60" s="200"/>
      <c r="AT60" s="201"/>
      <c r="AU60" s="579">
        <f t="shared" si="3"/>
        <v>0</v>
      </c>
      <c r="AV60" s="580"/>
      <c r="AW60" s="568">
        <f t="shared" si="1"/>
        <v>0</v>
      </c>
      <c r="AX60" s="569"/>
      <c r="AY60" s="570"/>
      <c r="AZ60" s="571"/>
      <c r="BA60" s="571"/>
      <c r="BB60" s="571"/>
      <c r="BC60" s="571"/>
      <c r="BD60" s="572"/>
    </row>
    <row r="61" spans="2:56" ht="39.9" customHeight="1" x14ac:dyDescent="0.2">
      <c r="B61" s="198">
        <f t="shared" si="2"/>
        <v>49</v>
      </c>
      <c r="C61" s="564"/>
      <c r="D61" s="565"/>
      <c r="E61" s="566"/>
      <c r="F61" s="567"/>
      <c r="G61" s="573"/>
      <c r="H61" s="574"/>
      <c r="I61" s="574"/>
      <c r="J61" s="574"/>
      <c r="K61" s="575"/>
      <c r="L61" s="576"/>
      <c r="M61" s="577"/>
      <c r="N61" s="577"/>
      <c r="O61" s="578"/>
      <c r="P61" s="199"/>
      <c r="Q61" s="200"/>
      <c r="R61" s="200"/>
      <c r="S61" s="200"/>
      <c r="T61" s="200"/>
      <c r="U61" s="200"/>
      <c r="V61" s="201"/>
      <c r="W61" s="199"/>
      <c r="X61" s="200"/>
      <c r="Y61" s="200"/>
      <c r="Z61" s="200"/>
      <c r="AA61" s="200"/>
      <c r="AB61" s="200"/>
      <c r="AC61" s="201"/>
      <c r="AD61" s="199"/>
      <c r="AE61" s="200"/>
      <c r="AF61" s="200"/>
      <c r="AG61" s="200"/>
      <c r="AH61" s="200"/>
      <c r="AI61" s="200"/>
      <c r="AJ61" s="201"/>
      <c r="AK61" s="199"/>
      <c r="AL61" s="200"/>
      <c r="AM61" s="200"/>
      <c r="AN61" s="200"/>
      <c r="AO61" s="200"/>
      <c r="AP61" s="200"/>
      <c r="AQ61" s="201"/>
      <c r="AR61" s="199"/>
      <c r="AS61" s="200"/>
      <c r="AT61" s="201"/>
      <c r="AU61" s="579">
        <f t="shared" si="3"/>
        <v>0</v>
      </c>
      <c r="AV61" s="580"/>
      <c r="AW61" s="568">
        <f t="shared" si="1"/>
        <v>0</v>
      </c>
      <c r="AX61" s="569"/>
      <c r="AY61" s="570"/>
      <c r="AZ61" s="571"/>
      <c r="BA61" s="571"/>
      <c r="BB61" s="571"/>
      <c r="BC61" s="571"/>
      <c r="BD61" s="572"/>
    </row>
    <row r="62" spans="2:56" ht="39.9" customHeight="1" x14ac:dyDescent="0.2">
      <c r="B62" s="198">
        <f t="shared" si="2"/>
        <v>50</v>
      </c>
      <c r="C62" s="564"/>
      <c r="D62" s="565"/>
      <c r="E62" s="566"/>
      <c r="F62" s="567"/>
      <c r="G62" s="573"/>
      <c r="H62" s="574"/>
      <c r="I62" s="574"/>
      <c r="J62" s="574"/>
      <c r="K62" s="575"/>
      <c r="L62" s="576"/>
      <c r="M62" s="577"/>
      <c r="N62" s="577"/>
      <c r="O62" s="578"/>
      <c r="P62" s="199"/>
      <c r="Q62" s="200"/>
      <c r="R62" s="200"/>
      <c r="S62" s="200"/>
      <c r="T62" s="200"/>
      <c r="U62" s="200"/>
      <c r="V62" s="201"/>
      <c r="W62" s="199"/>
      <c r="X62" s="200"/>
      <c r="Y62" s="200"/>
      <c r="Z62" s="200"/>
      <c r="AA62" s="200"/>
      <c r="AB62" s="200"/>
      <c r="AC62" s="201"/>
      <c r="AD62" s="199"/>
      <c r="AE62" s="200"/>
      <c r="AF62" s="200"/>
      <c r="AG62" s="200"/>
      <c r="AH62" s="200"/>
      <c r="AI62" s="200"/>
      <c r="AJ62" s="201"/>
      <c r="AK62" s="199"/>
      <c r="AL62" s="200"/>
      <c r="AM62" s="200"/>
      <c r="AN62" s="200"/>
      <c r="AO62" s="200"/>
      <c r="AP62" s="200"/>
      <c r="AQ62" s="201"/>
      <c r="AR62" s="199"/>
      <c r="AS62" s="200"/>
      <c r="AT62" s="201"/>
      <c r="AU62" s="579">
        <f t="shared" si="3"/>
        <v>0</v>
      </c>
      <c r="AV62" s="580"/>
      <c r="AW62" s="568">
        <f t="shared" si="1"/>
        <v>0</v>
      </c>
      <c r="AX62" s="569"/>
      <c r="AY62" s="570"/>
      <c r="AZ62" s="571"/>
      <c r="BA62" s="571"/>
      <c r="BB62" s="571"/>
      <c r="BC62" s="571"/>
      <c r="BD62" s="572"/>
    </row>
    <row r="63" spans="2:56" ht="39.9" customHeight="1" x14ac:dyDescent="0.2">
      <c r="B63" s="198">
        <f t="shared" si="2"/>
        <v>51</v>
      </c>
      <c r="C63" s="564"/>
      <c r="D63" s="565"/>
      <c r="E63" s="566"/>
      <c r="F63" s="567"/>
      <c r="G63" s="573"/>
      <c r="H63" s="574"/>
      <c r="I63" s="574"/>
      <c r="J63" s="574"/>
      <c r="K63" s="575"/>
      <c r="L63" s="576"/>
      <c r="M63" s="577"/>
      <c r="N63" s="577"/>
      <c r="O63" s="578"/>
      <c r="P63" s="199"/>
      <c r="Q63" s="200"/>
      <c r="R63" s="200"/>
      <c r="S63" s="200"/>
      <c r="T63" s="200"/>
      <c r="U63" s="200"/>
      <c r="V63" s="201"/>
      <c r="W63" s="199"/>
      <c r="X63" s="200"/>
      <c r="Y63" s="200"/>
      <c r="Z63" s="200"/>
      <c r="AA63" s="200"/>
      <c r="AB63" s="200"/>
      <c r="AC63" s="201"/>
      <c r="AD63" s="199"/>
      <c r="AE63" s="200"/>
      <c r="AF63" s="200"/>
      <c r="AG63" s="200"/>
      <c r="AH63" s="200"/>
      <c r="AI63" s="200"/>
      <c r="AJ63" s="201"/>
      <c r="AK63" s="199"/>
      <c r="AL63" s="200"/>
      <c r="AM63" s="200"/>
      <c r="AN63" s="200"/>
      <c r="AO63" s="200"/>
      <c r="AP63" s="200"/>
      <c r="AQ63" s="201"/>
      <c r="AR63" s="199"/>
      <c r="AS63" s="200"/>
      <c r="AT63" s="201"/>
      <c r="AU63" s="579">
        <f t="shared" si="3"/>
        <v>0</v>
      </c>
      <c r="AV63" s="580"/>
      <c r="AW63" s="568">
        <f t="shared" si="1"/>
        <v>0</v>
      </c>
      <c r="AX63" s="569"/>
      <c r="AY63" s="570"/>
      <c r="AZ63" s="571"/>
      <c r="BA63" s="571"/>
      <c r="BB63" s="571"/>
      <c r="BC63" s="571"/>
      <c r="BD63" s="572"/>
    </row>
    <row r="64" spans="2:56" ht="39.9" customHeight="1" x14ac:dyDescent="0.2">
      <c r="B64" s="198">
        <f t="shared" si="2"/>
        <v>52</v>
      </c>
      <c r="C64" s="564"/>
      <c r="D64" s="565"/>
      <c r="E64" s="566"/>
      <c r="F64" s="567"/>
      <c r="G64" s="573"/>
      <c r="H64" s="574"/>
      <c r="I64" s="574"/>
      <c r="J64" s="574"/>
      <c r="K64" s="575"/>
      <c r="L64" s="576"/>
      <c r="M64" s="577"/>
      <c r="N64" s="577"/>
      <c r="O64" s="578"/>
      <c r="P64" s="199"/>
      <c r="Q64" s="200"/>
      <c r="R64" s="200"/>
      <c r="S64" s="200"/>
      <c r="T64" s="200"/>
      <c r="U64" s="200"/>
      <c r="V64" s="201"/>
      <c r="W64" s="199"/>
      <c r="X64" s="200"/>
      <c r="Y64" s="200"/>
      <c r="Z64" s="200"/>
      <c r="AA64" s="200"/>
      <c r="AB64" s="200"/>
      <c r="AC64" s="201"/>
      <c r="AD64" s="199"/>
      <c r="AE64" s="200"/>
      <c r="AF64" s="200"/>
      <c r="AG64" s="200"/>
      <c r="AH64" s="200"/>
      <c r="AI64" s="200"/>
      <c r="AJ64" s="201"/>
      <c r="AK64" s="199"/>
      <c r="AL64" s="200"/>
      <c r="AM64" s="200"/>
      <c r="AN64" s="200"/>
      <c r="AO64" s="200"/>
      <c r="AP64" s="200"/>
      <c r="AQ64" s="201"/>
      <c r="AR64" s="199"/>
      <c r="AS64" s="200"/>
      <c r="AT64" s="201"/>
      <c r="AU64" s="579">
        <f t="shared" si="3"/>
        <v>0</v>
      </c>
      <c r="AV64" s="580"/>
      <c r="AW64" s="568">
        <f t="shared" si="1"/>
        <v>0</v>
      </c>
      <c r="AX64" s="569"/>
      <c r="AY64" s="570"/>
      <c r="AZ64" s="571"/>
      <c r="BA64" s="571"/>
      <c r="BB64" s="571"/>
      <c r="BC64" s="571"/>
      <c r="BD64" s="572"/>
    </row>
    <row r="65" spans="2:56" ht="39.9" customHeight="1" x14ac:dyDescent="0.2">
      <c r="B65" s="198">
        <f t="shared" si="2"/>
        <v>53</v>
      </c>
      <c r="C65" s="564"/>
      <c r="D65" s="565"/>
      <c r="E65" s="566"/>
      <c r="F65" s="567"/>
      <c r="G65" s="573"/>
      <c r="H65" s="574"/>
      <c r="I65" s="574"/>
      <c r="J65" s="574"/>
      <c r="K65" s="575"/>
      <c r="L65" s="576"/>
      <c r="M65" s="577"/>
      <c r="N65" s="577"/>
      <c r="O65" s="578"/>
      <c r="P65" s="199"/>
      <c r="Q65" s="200"/>
      <c r="R65" s="200"/>
      <c r="S65" s="200"/>
      <c r="T65" s="200"/>
      <c r="U65" s="200"/>
      <c r="V65" s="201"/>
      <c r="W65" s="199"/>
      <c r="X65" s="200"/>
      <c r="Y65" s="200"/>
      <c r="Z65" s="200"/>
      <c r="AA65" s="200"/>
      <c r="AB65" s="200"/>
      <c r="AC65" s="201"/>
      <c r="AD65" s="199"/>
      <c r="AE65" s="200"/>
      <c r="AF65" s="200"/>
      <c r="AG65" s="200"/>
      <c r="AH65" s="200"/>
      <c r="AI65" s="200"/>
      <c r="AJ65" s="201"/>
      <c r="AK65" s="199"/>
      <c r="AL65" s="200"/>
      <c r="AM65" s="200"/>
      <c r="AN65" s="200"/>
      <c r="AO65" s="200"/>
      <c r="AP65" s="200"/>
      <c r="AQ65" s="201"/>
      <c r="AR65" s="199"/>
      <c r="AS65" s="200"/>
      <c r="AT65" s="201"/>
      <c r="AU65" s="579">
        <f t="shared" si="3"/>
        <v>0</v>
      </c>
      <c r="AV65" s="580"/>
      <c r="AW65" s="568">
        <f t="shared" si="1"/>
        <v>0</v>
      </c>
      <c r="AX65" s="569"/>
      <c r="AY65" s="570"/>
      <c r="AZ65" s="571"/>
      <c r="BA65" s="571"/>
      <c r="BB65" s="571"/>
      <c r="BC65" s="571"/>
      <c r="BD65" s="572"/>
    </row>
    <row r="66" spans="2:56" ht="39.9" customHeight="1" x14ac:dyDescent="0.2">
      <c r="B66" s="198">
        <f t="shared" si="2"/>
        <v>54</v>
      </c>
      <c r="C66" s="564"/>
      <c r="D66" s="565"/>
      <c r="E66" s="566"/>
      <c r="F66" s="567"/>
      <c r="G66" s="573"/>
      <c r="H66" s="574"/>
      <c r="I66" s="574"/>
      <c r="J66" s="574"/>
      <c r="K66" s="575"/>
      <c r="L66" s="576"/>
      <c r="M66" s="577"/>
      <c r="N66" s="577"/>
      <c r="O66" s="578"/>
      <c r="P66" s="199"/>
      <c r="Q66" s="200"/>
      <c r="R66" s="200"/>
      <c r="S66" s="200"/>
      <c r="T66" s="200"/>
      <c r="U66" s="200"/>
      <c r="V66" s="201"/>
      <c r="W66" s="199"/>
      <c r="X66" s="200"/>
      <c r="Y66" s="200"/>
      <c r="Z66" s="200"/>
      <c r="AA66" s="200"/>
      <c r="AB66" s="200"/>
      <c r="AC66" s="201"/>
      <c r="AD66" s="199"/>
      <c r="AE66" s="200"/>
      <c r="AF66" s="200"/>
      <c r="AG66" s="200"/>
      <c r="AH66" s="200"/>
      <c r="AI66" s="200"/>
      <c r="AJ66" s="201"/>
      <c r="AK66" s="199"/>
      <c r="AL66" s="200"/>
      <c r="AM66" s="200"/>
      <c r="AN66" s="200"/>
      <c r="AO66" s="200"/>
      <c r="AP66" s="200"/>
      <c r="AQ66" s="201"/>
      <c r="AR66" s="199"/>
      <c r="AS66" s="200"/>
      <c r="AT66" s="201"/>
      <c r="AU66" s="579">
        <f t="shared" si="3"/>
        <v>0</v>
      </c>
      <c r="AV66" s="580"/>
      <c r="AW66" s="568">
        <f t="shared" si="1"/>
        <v>0</v>
      </c>
      <c r="AX66" s="569"/>
      <c r="AY66" s="570"/>
      <c r="AZ66" s="571"/>
      <c r="BA66" s="571"/>
      <c r="BB66" s="571"/>
      <c r="BC66" s="571"/>
      <c r="BD66" s="572"/>
    </row>
    <row r="67" spans="2:56" ht="39.9" customHeight="1" x14ac:dyDescent="0.2">
      <c r="B67" s="198">
        <f t="shared" si="2"/>
        <v>55</v>
      </c>
      <c r="C67" s="564"/>
      <c r="D67" s="565"/>
      <c r="E67" s="566"/>
      <c r="F67" s="567"/>
      <c r="G67" s="573"/>
      <c r="H67" s="574"/>
      <c r="I67" s="574"/>
      <c r="J67" s="574"/>
      <c r="K67" s="575"/>
      <c r="L67" s="576"/>
      <c r="M67" s="577"/>
      <c r="N67" s="577"/>
      <c r="O67" s="578"/>
      <c r="P67" s="199"/>
      <c r="Q67" s="200"/>
      <c r="R67" s="200"/>
      <c r="S67" s="200"/>
      <c r="T67" s="200"/>
      <c r="U67" s="200"/>
      <c r="V67" s="201"/>
      <c r="W67" s="199"/>
      <c r="X67" s="200"/>
      <c r="Y67" s="200"/>
      <c r="Z67" s="200"/>
      <c r="AA67" s="200"/>
      <c r="AB67" s="200"/>
      <c r="AC67" s="201"/>
      <c r="AD67" s="199"/>
      <c r="AE67" s="200"/>
      <c r="AF67" s="200"/>
      <c r="AG67" s="200"/>
      <c r="AH67" s="200"/>
      <c r="AI67" s="200"/>
      <c r="AJ67" s="201"/>
      <c r="AK67" s="199"/>
      <c r="AL67" s="200"/>
      <c r="AM67" s="200"/>
      <c r="AN67" s="200"/>
      <c r="AO67" s="200"/>
      <c r="AP67" s="200"/>
      <c r="AQ67" s="201"/>
      <c r="AR67" s="199"/>
      <c r="AS67" s="200"/>
      <c r="AT67" s="201"/>
      <c r="AU67" s="579">
        <f t="shared" si="3"/>
        <v>0</v>
      </c>
      <c r="AV67" s="580"/>
      <c r="AW67" s="568">
        <f t="shared" si="1"/>
        <v>0</v>
      </c>
      <c r="AX67" s="569"/>
      <c r="AY67" s="570"/>
      <c r="AZ67" s="571"/>
      <c r="BA67" s="571"/>
      <c r="BB67" s="571"/>
      <c r="BC67" s="571"/>
      <c r="BD67" s="572"/>
    </row>
    <row r="68" spans="2:56" ht="39.9" customHeight="1" x14ac:dyDescent="0.2">
      <c r="B68" s="198">
        <f t="shared" si="2"/>
        <v>56</v>
      </c>
      <c r="C68" s="564"/>
      <c r="D68" s="565"/>
      <c r="E68" s="566"/>
      <c r="F68" s="567"/>
      <c r="G68" s="573"/>
      <c r="H68" s="574"/>
      <c r="I68" s="574"/>
      <c r="J68" s="574"/>
      <c r="K68" s="575"/>
      <c r="L68" s="576"/>
      <c r="M68" s="577"/>
      <c r="N68" s="577"/>
      <c r="O68" s="578"/>
      <c r="P68" s="260"/>
      <c r="Q68" s="261"/>
      <c r="R68" s="261"/>
      <c r="S68" s="261"/>
      <c r="T68" s="261"/>
      <c r="U68" s="261"/>
      <c r="V68" s="262"/>
      <c r="W68" s="260"/>
      <c r="X68" s="261"/>
      <c r="Y68" s="261"/>
      <c r="Z68" s="261"/>
      <c r="AA68" s="261"/>
      <c r="AB68" s="261"/>
      <c r="AC68" s="262"/>
      <c r="AD68" s="260"/>
      <c r="AE68" s="261"/>
      <c r="AF68" s="261"/>
      <c r="AG68" s="261"/>
      <c r="AH68" s="261"/>
      <c r="AI68" s="261"/>
      <c r="AJ68" s="262"/>
      <c r="AK68" s="260"/>
      <c r="AL68" s="261"/>
      <c r="AM68" s="261"/>
      <c r="AN68" s="261"/>
      <c r="AO68" s="261"/>
      <c r="AP68" s="261"/>
      <c r="AQ68" s="262"/>
      <c r="AR68" s="260"/>
      <c r="AS68" s="261"/>
      <c r="AT68" s="262"/>
      <c r="AU68" s="579">
        <f t="shared" si="3"/>
        <v>0</v>
      </c>
      <c r="AV68" s="580"/>
      <c r="AW68" s="568">
        <f t="shared" si="1"/>
        <v>0</v>
      </c>
      <c r="AX68" s="569"/>
      <c r="AY68" s="570"/>
      <c r="AZ68" s="571"/>
      <c r="BA68" s="571"/>
      <c r="BB68" s="571"/>
      <c r="BC68" s="571"/>
      <c r="BD68" s="572"/>
    </row>
    <row r="69" spans="2:56" ht="39.9" customHeight="1" x14ac:dyDescent="0.2">
      <c r="B69" s="198">
        <f t="shared" si="2"/>
        <v>57</v>
      </c>
      <c r="C69" s="564"/>
      <c r="D69" s="565"/>
      <c r="E69" s="566"/>
      <c r="F69" s="567"/>
      <c r="G69" s="573"/>
      <c r="H69" s="574"/>
      <c r="I69" s="574"/>
      <c r="J69" s="574"/>
      <c r="K69" s="575"/>
      <c r="L69" s="576"/>
      <c r="M69" s="577"/>
      <c r="N69" s="577"/>
      <c r="O69" s="578"/>
      <c r="P69" s="199"/>
      <c r="Q69" s="200"/>
      <c r="R69" s="200"/>
      <c r="S69" s="200"/>
      <c r="T69" s="200"/>
      <c r="U69" s="200"/>
      <c r="V69" s="201"/>
      <c r="W69" s="199"/>
      <c r="X69" s="200"/>
      <c r="Y69" s="200"/>
      <c r="Z69" s="200"/>
      <c r="AA69" s="200"/>
      <c r="AB69" s="200"/>
      <c r="AC69" s="201"/>
      <c r="AD69" s="199"/>
      <c r="AE69" s="200"/>
      <c r="AF69" s="200"/>
      <c r="AG69" s="200"/>
      <c r="AH69" s="200"/>
      <c r="AI69" s="200"/>
      <c r="AJ69" s="201"/>
      <c r="AK69" s="199"/>
      <c r="AL69" s="200"/>
      <c r="AM69" s="200"/>
      <c r="AN69" s="200"/>
      <c r="AO69" s="200"/>
      <c r="AP69" s="200"/>
      <c r="AQ69" s="201"/>
      <c r="AR69" s="199"/>
      <c r="AS69" s="200"/>
      <c r="AT69" s="201"/>
      <c r="AU69" s="579">
        <f t="shared" si="3"/>
        <v>0</v>
      </c>
      <c r="AV69" s="580"/>
      <c r="AW69" s="568">
        <f t="shared" si="1"/>
        <v>0</v>
      </c>
      <c r="AX69" s="569"/>
      <c r="AY69" s="570"/>
      <c r="AZ69" s="571"/>
      <c r="BA69" s="571"/>
      <c r="BB69" s="571"/>
      <c r="BC69" s="571"/>
      <c r="BD69" s="572"/>
    </row>
    <row r="70" spans="2:56" ht="39.9" customHeight="1" x14ac:dyDescent="0.2">
      <c r="B70" s="198">
        <f t="shared" si="2"/>
        <v>58</v>
      </c>
      <c r="C70" s="564"/>
      <c r="D70" s="565"/>
      <c r="E70" s="566"/>
      <c r="F70" s="567"/>
      <c r="G70" s="573"/>
      <c r="H70" s="574"/>
      <c r="I70" s="574"/>
      <c r="J70" s="574"/>
      <c r="K70" s="575"/>
      <c r="L70" s="576"/>
      <c r="M70" s="577"/>
      <c r="N70" s="577"/>
      <c r="O70" s="578"/>
      <c r="P70" s="199"/>
      <c r="Q70" s="200"/>
      <c r="R70" s="200"/>
      <c r="S70" s="200"/>
      <c r="T70" s="200"/>
      <c r="U70" s="200"/>
      <c r="V70" s="201"/>
      <c r="W70" s="199"/>
      <c r="X70" s="200"/>
      <c r="Y70" s="200"/>
      <c r="Z70" s="200"/>
      <c r="AA70" s="200"/>
      <c r="AB70" s="200"/>
      <c r="AC70" s="201"/>
      <c r="AD70" s="199"/>
      <c r="AE70" s="200"/>
      <c r="AF70" s="200"/>
      <c r="AG70" s="200"/>
      <c r="AH70" s="200"/>
      <c r="AI70" s="200"/>
      <c r="AJ70" s="201"/>
      <c r="AK70" s="199"/>
      <c r="AL70" s="200"/>
      <c r="AM70" s="200"/>
      <c r="AN70" s="200"/>
      <c r="AO70" s="200"/>
      <c r="AP70" s="200"/>
      <c r="AQ70" s="201"/>
      <c r="AR70" s="199"/>
      <c r="AS70" s="200"/>
      <c r="AT70" s="201"/>
      <c r="AU70" s="579">
        <f t="shared" si="3"/>
        <v>0</v>
      </c>
      <c r="AV70" s="580"/>
      <c r="AW70" s="568">
        <f t="shared" si="1"/>
        <v>0</v>
      </c>
      <c r="AX70" s="569"/>
      <c r="AY70" s="570"/>
      <c r="AZ70" s="571"/>
      <c r="BA70" s="571"/>
      <c r="BB70" s="571"/>
      <c r="BC70" s="571"/>
      <c r="BD70" s="572"/>
    </row>
    <row r="71" spans="2:56" ht="39.9" customHeight="1" x14ac:dyDescent="0.2">
      <c r="B71" s="198">
        <f t="shared" si="2"/>
        <v>59</v>
      </c>
      <c r="C71" s="564"/>
      <c r="D71" s="565"/>
      <c r="E71" s="566"/>
      <c r="F71" s="567"/>
      <c r="G71" s="573"/>
      <c r="H71" s="574"/>
      <c r="I71" s="574"/>
      <c r="J71" s="574"/>
      <c r="K71" s="575"/>
      <c r="L71" s="576"/>
      <c r="M71" s="577"/>
      <c r="N71" s="577"/>
      <c r="O71" s="578"/>
      <c r="P71" s="199"/>
      <c r="Q71" s="200"/>
      <c r="R71" s="200"/>
      <c r="S71" s="200"/>
      <c r="T71" s="200"/>
      <c r="U71" s="200"/>
      <c r="V71" s="201"/>
      <c r="W71" s="199"/>
      <c r="X71" s="200"/>
      <c r="Y71" s="200"/>
      <c r="Z71" s="200"/>
      <c r="AA71" s="200"/>
      <c r="AB71" s="200"/>
      <c r="AC71" s="201"/>
      <c r="AD71" s="199"/>
      <c r="AE71" s="200"/>
      <c r="AF71" s="200"/>
      <c r="AG71" s="200"/>
      <c r="AH71" s="200"/>
      <c r="AI71" s="200"/>
      <c r="AJ71" s="201"/>
      <c r="AK71" s="199"/>
      <c r="AL71" s="200"/>
      <c r="AM71" s="200"/>
      <c r="AN71" s="200"/>
      <c r="AO71" s="200"/>
      <c r="AP71" s="200"/>
      <c r="AQ71" s="201"/>
      <c r="AR71" s="199"/>
      <c r="AS71" s="200"/>
      <c r="AT71" s="201"/>
      <c r="AU71" s="579">
        <f t="shared" si="3"/>
        <v>0</v>
      </c>
      <c r="AV71" s="580"/>
      <c r="AW71" s="568">
        <f t="shared" si="1"/>
        <v>0</v>
      </c>
      <c r="AX71" s="569"/>
      <c r="AY71" s="570"/>
      <c r="AZ71" s="571"/>
      <c r="BA71" s="571"/>
      <c r="BB71" s="571"/>
      <c r="BC71" s="571"/>
      <c r="BD71" s="572"/>
    </row>
    <row r="72" spans="2:56" ht="39.9" customHeight="1" x14ac:dyDescent="0.2">
      <c r="B72" s="198">
        <f t="shared" si="2"/>
        <v>60</v>
      </c>
      <c r="C72" s="564"/>
      <c r="D72" s="565"/>
      <c r="E72" s="566"/>
      <c r="F72" s="567"/>
      <c r="G72" s="573"/>
      <c r="H72" s="574"/>
      <c r="I72" s="574"/>
      <c r="J72" s="574"/>
      <c r="K72" s="575"/>
      <c r="L72" s="576"/>
      <c r="M72" s="577"/>
      <c r="N72" s="577"/>
      <c r="O72" s="578"/>
      <c r="P72" s="199"/>
      <c r="Q72" s="200"/>
      <c r="R72" s="200"/>
      <c r="S72" s="200"/>
      <c r="T72" s="200"/>
      <c r="U72" s="200"/>
      <c r="V72" s="201"/>
      <c r="W72" s="199"/>
      <c r="X72" s="200"/>
      <c r="Y72" s="200"/>
      <c r="Z72" s="200"/>
      <c r="AA72" s="200"/>
      <c r="AB72" s="200"/>
      <c r="AC72" s="201"/>
      <c r="AD72" s="199"/>
      <c r="AE72" s="200"/>
      <c r="AF72" s="200"/>
      <c r="AG72" s="200"/>
      <c r="AH72" s="200"/>
      <c r="AI72" s="200"/>
      <c r="AJ72" s="201"/>
      <c r="AK72" s="199"/>
      <c r="AL72" s="200"/>
      <c r="AM72" s="200"/>
      <c r="AN72" s="200"/>
      <c r="AO72" s="200"/>
      <c r="AP72" s="200"/>
      <c r="AQ72" s="201"/>
      <c r="AR72" s="199"/>
      <c r="AS72" s="200"/>
      <c r="AT72" s="201"/>
      <c r="AU72" s="579">
        <f t="shared" si="3"/>
        <v>0</v>
      </c>
      <c r="AV72" s="580"/>
      <c r="AW72" s="568">
        <f t="shared" si="1"/>
        <v>0</v>
      </c>
      <c r="AX72" s="569"/>
      <c r="AY72" s="570"/>
      <c r="AZ72" s="571"/>
      <c r="BA72" s="571"/>
      <c r="BB72" s="571"/>
      <c r="BC72" s="571"/>
      <c r="BD72" s="572"/>
    </row>
    <row r="73" spans="2:56" ht="39.9" customHeight="1" x14ac:dyDescent="0.2">
      <c r="B73" s="198">
        <f t="shared" si="2"/>
        <v>61</v>
      </c>
      <c r="C73" s="564"/>
      <c r="D73" s="565"/>
      <c r="E73" s="566"/>
      <c r="F73" s="567"/>
      <c r="G73" s="573"/>
      <c r="H73" s="574"/>
      <c r="I73" s="574"/>
      <c r="J73" s="574"/>
      <c r="K73" s="575"/>
      <c r="L73" s="576"/>
      <c r="M73" s="577"/>
      <c r="N73" s="577"/>
      <c r="O73" s="578"/>
      <c r="P73" s="199"/>
      <c r="Q73" s="200"/>
      <c r="R73" s="200"/>
      <c r="S73" s="200"/>
      <c r="T73" s="200"/>
      <c r="U73" s="200"/>
      <c r="V73" s="201"/>
      <c r="W73" s="199"/>
      <c r="X73" s="200"/>
      <c r="Y73" s="200"/>
      <c r="Z73" s="200"/>
      <c r="AA73" s="200"/>
      <c r="AB73" s="200"/>
      <c r="AC73" s="201"/>
      <c r="AD73" s="199"/>
      <c r="AE73" s="200"/>
      <c r="AF73" s="200"/>
      <c r="AG73" s="200"/>
      <c r="AH73" s="200"/>
      <c r="AI73" s="200"/>
      <c r="AJ73" s="201"/>
      <c r="AK73" s="199"/>
      <c r="AL73" s="200"/>
      <c r="AM73" s="200"/>
      <c r="AN73" s="200"/>
      <c r="AO73" s="200"/>
      <c r="AP73" s="200"/>
      <c r="AQ73" s="201"/>
      <c r="AR73" s="199"/>
      <c r="AS73" s="200"/>
      <c r="AT73" s="201"/>
      <c r="AU73" s="579">
        <f t="shared" si="3"/>
        <v>0</v>
      </c>
      <c r="AV73" s="580"/>
      <c r="AW73" s="568">
        <f t="shared" si="1"/>
        <v>0</v>
      </c>
      <c r="AX73" s="569"/>
      <c r="AY73" s="570"/>
      <c r="AZ73" s="571"/>
      <c r="BA73" s="571"/>
      <c r="BB73" s="571"/>
      <c r="BC73" s="571"/>
      <c r="BD73" s="572"/>
    </row>
    <row r="74" spans="2:56" ht="39.9" customHeight="1" x14ac:dyDescent="0.2">
      <c r="B74" s="198">
        <f t="shared" si="2"/>
        <v>62</v>
      </c>
      <c r="C74" s="564"/>
      <c r="D74" s="565"/>
      <c r="E74" s="566"/>
      <c r="F74" s="567"/>
      <c r="G74" s="573"/>
      <c r="H74" s="574"/>
      <c r="I74" s="574"/>
      <c r="J74" s="574"/>
      <c r="K74" s="575"/>
      <c r="L74" s="576"/>
      <c r="M74" s="577"/>
      <c r="N74" s="577"/>
      <c r="O74" s="578"/>
      <c r="P74" s="199"/>
      <c r="Q74" s="200"/>
      <c r="R74" s="200"/>
      <c r="S74" s="200"/>
      <c r="T74" s="200"/>
      <c r="U74" s="200"/>
      <c r="V74" s="201"/>
      <c r="W74" s="199"/>
      <c r="X74" s="200"/>
      <c r="Y74" s="200"/>
      <c r="Z74" s="200"/>
      <c r="AA74" s="200"/>
      <c r="AB74" s="200"/>
      <c r="AC74" s="201"/>
      <c r="AD74" s="199"/>
      <c r="AE74" s="200"/>
      <c r="AF74" s="200"/>
      <c r="AG74" s="200"/>
      <c r="AH74" s="200"/>
      <c r="AI74" s="200"/>
      <c r="AJ74" s="201"/>
      <c r="AK74" s="199"/>
      <c r="AL74" s="200"/>
      <c r="AM74" s="200"/>
      <c r="AN74" s="200"/>
      <c r="AO74" s="200"/>
      <c r="AP74" s="200"/>
      <c r="AQ74" s="201"/>
      <c r="AR74" s="199"/>
      <c r="AS74" s="200"/>
      <c r="AT74" s="201"/>
      <c r="AU74" s="579">
        <f t="shared" si="3"/>
        <v>0</v>
      </c>
      <c r="AV74" s="580"/>
      <c r="AW74" s="568">
        <f t="shared" si="1"/>
        <v>0</v>
      </c>
      <c r="AX74" s="569"/>
      <c r="AY74" s="570"/>
      <c r="AZ74" s="571"/>
      <c r="BA74" s="571"/>
      <c r="BB74" s="571"/>
      <c r="BC74" s="571"/>
      <c r="BD74" s="572"/>
    </row>
    <row r="75" spans="2:56" ht="39.9" customHeight="1" x14ac:dyDescent="0.2">
      <c r="B75" s="198">
        <f t="shared" si="2"/>
        <v>63</v>
      </c>
      <c r="C75" s="564"/>
      <c r="D75" s="565"/>
      <c r="E75" s="566"/>
      <c r="F75" s="567"/>
      <c r="G75" s="573"/>
      <c r="H75" s="574"/>
      <c r="I75" s="574"/>
      <c r="J75" s="574"/>
      <c r="K75" s="575"/>
      <c r="L75" s="576"/>
      <c r="M75" s="577"/>
      <c r="N75" s="577"/>
      <c r="O75" s="578"/>
      <c r="P75" s="199"/>
      <c r="Q75" s="200"/>
      <c r="R75" s="200"/>
      <c r="S75" s="200"/>
      <c r="T75" s="200"/>
      <c r="U75" s="200"/>
      <c r="V75" s="201"/>
      <c r="W75" s="199"/>
      <c r="X75" s="200"/>
      <c r="Y75" s="200"/>
      <c r="Z75" s="200"/>
      <c r="AA75" s="200"/>
      <c r="AB75" s="200"/>
      <c r="AC75" s="201"/>
      <c r="AD75" s="199"/>
      <c r="AE75" s="200"/>
      <c r="AF75" s="200"/>
      <c r="AG75" s="200"/>
      <c r="AH75" s="200"/>
      <c r="AI75" s="200"/>
      <c r="AJ75" s="201"/>
      <c r="AK75" s="199"/>
      <c r="AL75" s="200"/>
      <c r="AM75" s="200"/>
      <c r="AN75" s="200"/>
      <c r="AO75" s="200"/>
      <c r="AP75" s="200"/>
      <c r="AQ75" s="201"/>
      <c r="AR75" s="199"/>
      <c r="AS75" s="200"/>
      <c r="AT75" s="201"/>
      <c r="AU75" s="579">
        <f t="shared" si="3"/>
        <v>0</v>
      </c>
      <c r="AV75" s="580"/>
      <c r="AW75" s="568">
        <f t="shared" si="1"/>
        <v>0</v>
      </c>
      <c r="AX75" s="569"/>
      <c r="AY75" s="570"/>
      <c r="AZ75" s="571"/>
      <c r="BA75" s="571"/>
      <c r="BB75" s="571"/>
      <c r="BC75" s="571"/>
      <c r="BD75" s="572"/>
    </row>
    <row r="76" spans="2:56" ht="39.9" customHeight="1" x14ac:dyDescent="0.2">
      <c r="B76" s="198">
        <f t="shared" si="2"/>
        <v>64</v>
      </c>
      <c r="C76" s="564"/>
      <c r="D76" s="565"/>
      <c r="E76" s="566"/>
      <c r="F76" s="567"/>
      <c r="G76" s="573"/>
      <c r="H76" s="574"/>
      <c r="I76" s="574"/>
      <c r="J76" s="574"/>
      <c r="K76" s="575"/>
      <c r="L76" s="576"/>
      <c r="M76" s="577"/>
      <c r="N76" s="577"/>
      <c r="O76" s="578"/>
      <c r="P76" s="199"/>
      <c r="Q76" s="200"/>
      <c r="R76" s="200"/>
      <c r="S76" s="200"/>
      <c r="T76" s="200"/>
      <c r="U76" s="200"/>
      <c r="V76" s="201"/>
      <c r="W76" s="199"/>
      <c r="X76" s="200"/>
      <c r="Y76" s="200"/>
      <c r="Z76" s="200"/>
      <c r="AA76" s="200"/>
      <c r="AB76" s="200"/>
      <c r="AC76" s="201"/>
      <c r="AD76" s="199"/>
      <c r="AE76" s="200"/>
      <c r="AF76" s="200"/>
      <c r="AG76" s="200"/>
      <c r="AH76" s="200"/>
      <c r="AI76" s="200"/>
      <c r="AJ76" s="201"/>
      <c r="AK76" s="199"/>
      <c r="AL76" s="200"/>
      <c r="AM76" s="200"/>
      <c r="AN76" s="200"/>
      <c r="AO76" s="200"/>
      <c r="AP76" s="200"/>
      <c r="AQ76" s="201"/>
      <c r="AR76" s="199"/>
      <c r="AS76" s="200"/>
      <c r="AT76" s="201"/>
      <c r="AU76" s="579">
        <f t="shared" si="3"/>
        <v>0</v>
      </c>
      <c r="AV76" s="580"/>
      <c r="AW76" s="568">
        <f t="shared" si="1"/>
        <v>0</v>
      </c>
      <c r="AX76" s="569"/>
      <c r="AY76" s="570"/>
      <c r="AZ76" s="571"/>
      <c r="BA76" s="571"/>
      <c r="BB76" s="571"/>
      <c r="BC76" s="571"/>
      <c r="BD76" s="572"/>
    </row>
    <row r="77" spans="2:56" ht="39.9" customHeight="1" x14ac:dyDescent="0.2">
      <c r="B77" s="198">
        <f t="shared" si="2"/>
        <v>65</v>
      </c>
      <c r="C77" s="564"/>
      <c r="D77" s="565"/>
      <c r="E77" s="566"/>
      <c r="F77" s="567"/>
      <c r="G77" s="573"/>
      <c r="H77" s="574"/>
      <c r="I77" s="574"/>
      <c r="J77" s="574"/>
      <c r="K77" s="575"/>
      <c r="L77" s="576"/>
      <c r="M77" s="577"/>
      <c r="N77" s="577"/>
      <c r="O77" s="578"/>
      <c r="P77" s="199"/>
      <c r="Q77" s="200"/>
      <c r="R77" s="200"/>
      <c r="S77" s="200"/>
      <c r="T77" s="200"/>
      <c r="U77" s="200"/>
      <c r="V77" s="201"/>
      <c r="W77" s="199"/>
      <c r="X77" s="200"/>
      <c r="Y77" s="200"/>
      <c r="Z77" s="200"/>
      <c r="AA77" s="200"/>
      <c r="AB77" s="200"/>
      <c r="AC77" s="201"/>
      <c r="AD77" s="199"/>
      <c r="AE77" s="200"/>
      <c r="AF77" s="200"/>
      <c r="AG77" s="200"/>
      <c r="AH77" s="200"/>
      <c r="AI77" s="200"/>
      <c r="AJ77" s="201"/>
      <c r="AK77" s="199"/>
      <c r="AL77" s="200"/>
      <c r="AM77" s="200"/>
      <c r="AN77" s="200"/>
      <c r="AO77" s="200"/>
      <c r="AP77" s="200"/>
      <c r="AQ77" s="201"/>
      <c r="AR77" s="199"/>
      <c r="AS77" s="200"/>
      <c r="AT77" s="201"/>
      <c r="AU77" s="579">
        <f t="shared" si="3"/>
        <v>0</v>
      </c>
      <c r="AV77" s="580"/>
      <c r="AW77" s="568">
        <f t="shared" ref="AW77:AW112" si="4">IF($AZ$3="４週",AU77/4,IF($AZ$3="暦月",AU77/($AZ$6/7),""))</f>
        <v>0</v>
      </c>
      <c r="AX77" s="569"/>
      <c r="AY77" s="570"/>
      <c r="AZ77" s="571"/>
      <c r="BA77" s="571"/>
      <c r="BB77" s="571"/>
      <c r="BC77" s="571"/>
      <c r="BD77" s="572"/>
    </row>
    <row r="78" spans="2:56" ht="39.9" customHeight="1" x14ac:dyDescent="0.2">
      <c r="B78" s="198">
        <f t="shared" ref="B78:B112" si="5">B77+1</f>
        <v>66</v>
      </c>
      <c r="C78" s="564"/>
      <c r="D78" s="565"/>
      <c r="E78" s="566"/>
      <c r="F78" s="567"/>
      <c r="G78" s="573"/>
      <c r="H78" s="574"/>
      <c r="I78" s="574"/>
      <c r="J78" s="574"/>
      <c r="K78" s="575"/>
      <c r="L78" s="576"/>
      <c r="M78" s="577"/>
      <c r="N78" s="577"/>
      <c r="O78" s="578"/>
      <c r="P78" s="199"/>
      <c r="Q78" s="200"/>
      <c r="R78" s="200"/>
      <c r="S78" s="200"/>
      <c r="T78" s="200"/>
      <c r="U78" s="200"/>
      <c r="V78" s="201"/>
      <c r="W78" s="199"/>
      <c r="X78" s="200"/>
      <c r="Y78" s="200"/>
      <c r="Z78" s="200"/>
      <c r="AA78" s="200"/>
      <c r="AB78" s="200"/>
      <c r="AC78" s="201"/>
      <c r="AD78" s="199"/>
      <c r="AE78" s="200"/>
      <c r="AF78" s="200"/>
      <c r="AG78" s="200"/>
      <c r="AH78" s="200"/>
      <c r="AI78" s="200"/>
      <c r="AJ78" s="201"/>
      <c r="AK78" s="199"/>
      <c r="AL78" s="200"/>
      <c r="AM78" s="200"/>
      <c r="AN78" s="200"/>
      <c r="AO78" s="200"/>
      <c r="AP78" s="200"/>
      <c r="AQ78" s="201"/>
      <c r="AR78" s="199"/>
      <c r="AS78" s="200"/>
      <c r="AT78" s="201"/>
      <c r="AU78" s="579">
        <f t="shared" si="3"/>
        <v>0</v>
      </c>
      <c r="AV78" s="580"/>
      <c r="AW78" s="568">
        <f t="shared" si="4"/>
        <v>0</v>
      </c>
      <c r="AX78" s="569"/>
      <c r="AY78" s="570"/>
      <c r="AZ78" s="571"/>
      <c r="BA78" s="571"/>
      <c r="BB78" s="571"/>
      <c r="BC78" s="571"/>
      <c r="BD78" s="572"/>
    </row>
    <row r="79" spans="2:56" ht="39.9" customHeight="1" x14ac:dyDescent="0.2">
      <c r="B79" s="198">
        <f t="shared" si="5"/>
        <v>67</v>
      </c>
      <c r="C79" s="564"/>
      <c r="D79" s="565"/>
      <c r="E79" s="566"/>
      <c r="F79" s="567"/>
      <c r="G79" s="573"/>
      <c r="H79" s="574"/>
      <c r="I79" s="574"/>
      <c r="J79" s="574"/>
      <c r="K79" s="575"/>
      <c r="L79" s="576"/>
      <c r="M79" s="577"/>
      <c r="N79" s="577"/>
      <c r="O79" s="578"/>
      <c r="P79" s="199"/>
      <c r="Q79" s="200"/>
      <c r="R79" s="200"/>
      <c r="S79" s="200"/>
      <c r="T79" s="200"/>
      <c r="U79" s="200"/>
      <c r="V79" s="201"/>
      <c r="W79" s="199"/>
      <c r="X79" s="200"/>
      <c r="Y79" s="200"/>
      <c r="Z79" s="200"/>
      <c r="AA79" s="200"/>
      <c r="AB79" s="200"/>
      <c r="AC79" s="201"/>
      <c r="AD79" s="199"/>
      <c r="AE79" s="200"/>
      <c r="AF79" s="200"/>
      <c r="AG79" s="200"/>
      <c r="AH79" s="200"/>
      <c r="AI79" s="200"/>
      <c r="AJ79" s="201"/>
      <c r="AK79" s="199"/>
      <c r="AL79" s="200"/>
      <c r="AM79" s="200"/>
      <c r="AN79" s="200"/>
      <c r="AO79" s="200"/>
      <c r="AP79" s="200"/>
      <c r="AQ79" s="201"/>
      <c r="AR79" s="199"/>
      <c r="AS79" s="200"/>
      <c r="AT79" s="201"/>
      <c r="AU79" s="579">
        <f t="shared" si="3"/>
        <v>0</v>
      </c>
      <c r="AV79" s="580"/>
      <c r="AW79" s="568">
        <f t="shared" si="4"/>
        <v>0</v>
      </c>
      <c r="AX79" s="569"/>
      <c r="AY79" s="570"/>
      <c r="AZ79" s="571"/>
      <c r="BA79" s="571"/>
      <c r="BB79" s="571"/>
      <c r="BC79" s="571"/>
      <c r="BD79" s="572"/>
    </row>
    <row r="80" spans="2:56" ht="39.9" customHeight="1" x14ac:dyDescent="0.2">
      <c r="B80" s="198">
        <f t="shared" si="5"/>
        <v>68</v>
      </c>
      <c r="C80" s="564"/>
      <c r="D80" s="565"/>
      <c r="E80" s="566"/>
      <c r="F80" s="567"/>
      <c r="G80" s="573"/>
      <c r="H80" s="574"/>
      <c r="I80" s="574"/>
      <c r="J80" s="574"/>
      <c r="K80" s="575"/>
      <c r="L80" s="576"/>
      <c r="M80" s="577"/>
      <c r="N80" s="577"/>
      <c r="O80" s="578"/>
      <c r="P80" s="199"/>
      <c r="Q80" s="200"/>
      <c r="R80" s="200"/>
      <c r="S80" s="200"/>
      <c r="T80" s="200"/>
      <c r="U80" s="200"/>
      <c r="V80" s="201"/>
      <c r="W80" s="199"/>
      <c r="X80" s="200"/>
      <c r="Y80" s="200"/>
      <c r="Z80" s="200"/>
      <c r="AA80" s="200"/>
      <c r="AB80" s="200"/>
      <c r="AC80" s="201"/>
      <c r="AD80" s="199"/>
      <c r="AE80" s="200"/>
      <c r="AF80" s="200"/>
      <c r="AG80" s="200"/>
      <c r="AH80" s="200"/>
      <c r="AI80" s="200"/>
      <c r="AJ80" s="201"/>
      <c r="AK80" s="199"/>
      <c r="AL80" s="200"/>
      <c r="AM80" s="200"/>
      <c r="AN80" s="200"/>
      <c r="AO80" s="200"/>
      <c r="AP80" s="200"/>
      <c r="AQ80" s="201"/>
      <c r="AR80" s="199"/>
      <c r="AS80" s="200"/>
      <c r="AT80" s="201"/>
      <c r="AU80" s="579">
        <f t="shared" si="3"/>
        <v>0</v>
      </c>
      <c r="AV80" s="580"/>
      <c r="AW80" s="568">
        <f t="shared" si="4"/>
        <v>0</v>
      </c>
      <c r="AX80" s="569"/>
      <c r="AY80" s="570"/>
      <c r="AZ80" s="571"/>
      <c r="BA80" s="571"/>
      <c r="BB80" s="571"/>
      <c r="BC80" s="571"/>
      <c r="BD80" s="572"/>
    </row>
    <row r="81" spans="2:56" ht="39.9" customHeight="1" x14ac:dyDescent="0.2">
      <c r="B81" s="198">
        <f t="shared" si="5"/>
        <v>69</v>
      </c>
      <c r="C81" s="564"/>
      <c r="D81" s="565"/>
      <c r="E81" s="566"/>
      <c r="F81" s="567"/>
      <c r="G81" s="573"/>
      <c r="H81" s="574"/>
      <c r="I81" s="574"/>
      <c r="J81" s="574"/>
      <c r="K81" s="575"/>
      <c r="L81" s="576"/>
      <c r="M81" s="577"/>
      <c r="N81" s="577"/>
      <c r="O81" s="578"/>
      <c r="P81" s="199"/>
      <c r="Q81" s="200"/>
      <c r="R81" s="200"/>
      <c r="S81" s="200"/>
      <c r="T81" s="200"/>
      <c r="U81" s="200"/>
      <c r="V81" s="201"/>
      <c r="W81" s="199"/>
      <c r="X81" s="200"/>
      <c r="Y81" s="200"/>
      <c r="Z81" s="200"/>
      <c r="AA81" s="200"/>
      <c r="AB81" s="200"/>
      <c r="AC81" s="201"/>
      <c r="AD81" s="199"/>
      <c r="AE81" s="200"/>
      <c r="AF81" s="200"/>
      <c r="AG81" s="200"/>
      <c r="AH81" s="200"/>
      <c r="AI81" s="200"/>
      <c r="AJ81" s="201"/>
      <c r="AK81" s="199"/>
      <c r="AL81" s="200"/>
      <c r="AM81" s="200"/>
      <c r="AN81" s="200"/>
      <c r="AO81" s="200"/>
      <c r="AP81" s="200"/>
      <c r="AQ81" s="201"/>
      <c r="AR81" s="199"/>
      <c r="AS81" s="200"/>
      <c r="AT81" s="201"/>
      <c r="AU81" s="579">
        <f t="shared" si="3"/>
        <v>0</v>
      </c>
      <c r="AV81" s="580"/>
      <c r="AW81" s="568">
        <f t="shared" si="4"/>
        <v>0</v>
      </c>
      <c r="AX81" s="569"/>
      <c r="AY81" s="570"/>
      <c r="AZ81" s="571"/>
      <c r="BA81" s="571"/>
      <c r="BB81" s="571"/>
      <c r="BC81" s="571"/>
      <c r="BD81" s="572"/>
    </row>
    <row r="82" spans="2:56" ht="39.9" customHeight="1" x14ac:dyDescent="0.2">
      <c r="B82" s="198">
        <f t="shared" si="5"/>
        <v>70</v>
      </c>
      <c r="C82" s="564"/>
      <c r="D82" s="565"/>
      <c r="E82" s="566"/>
      <c r="F82" s="567"/>
      <c r="G82" s="573"/>
      <c r="H82" s="574"/>
      <c r="I82" s="574"/>
      <c r="J82" s="574"/>
      <c r="K82" s="575"/>
      <c r="L82" s="576"/>
      <c r="M82" s="577"/>
      <c r="N82" s="577"/>
      <c r="O82" s="578"/>
      <c r="P82" s="199"/>
      <c r="Q82" s="200"/>
      <c r="R82" s="200"/>
      <c r="S82" s="200"/>
      <c r="T82" s="200"/>
      <c r="U82" s="200"/>
      <c r="V82" s="201"/>
      <c r="W82" s="199"/>
      <c r="X82" s="200"/>
      <c r="Y82" s="200"/>
      <c r="Z82" s="200"/>
      <c r="AA82" s="200"/>
      <c r="AB82" s="200"/>
      <c r="AC82" s="201"/>
      <c r="AD82" s="199"/>
      <c r="AE82" s="200"/>
      <c r="AF82" s="200"/>
      <c r="AG82" s="200"/>
      <c r="AH82" s="200"/>
      <c r="AI82" s="200"/>
      <c r="AJ82" s="201"/>
      <c r="AK82" s="199"/>
      <c r="AL82" s="200"/>
      <c r="AM82" s="200"/>
      <c r="AN82" s="200"/>
      <c r="AO82" s="200"/>
      <c r="AP82" s="200"/>
      <c r="AQ82" s="201"/>
      <c r="AR82" s="199"/>
      <c r="AS82" s="200"/>
      <c r="AT82" s="201"/>
      <c r="AU82" s="579">
        <f t="shared" si="3"/>
        <v>0</v>
      </c>
      <c r="AV82" s="580"/>
      <c r="AW82" s="568">
        <f t="shared" si="4"/>
        <v>0</v>
      </c>
      <c r="AX82" s="569"/>
      <c r="AY82" s="570"/>
      <c r="AZ82" s="571"/>
      <c r="BA82" s="571"/>
      <c r="BB82" s="571"/>
      <c r="BC82" s="571"/>
      <c r="BD82" s="572"/>
    </row>
    <row r="83" spans="2:56" ht="39.9" customHeight="1" x14ac:dyDescent="0.2">
      <c r="B83" s="198">
        <f t="shared" si="5"/>
        <v>71</v>
      </c>
      <c r="C83" s="564"/>
      <c r="D83" s="565"/>
      <c r="E83" s="566"/>
      <c r="F83" s="567"/>
      <c r="G83" s="573"/>
      <c r="H83" s="574"/>
      <c r="I83" s="574"/>
      <c r="J83" s="574"/>
      <c r="K83" s="575"/>
      <c r="L83" s="576"/>
      <c r="M83" s="577"/>
      <c r="N83" s="577"/>
      <c r="O83" s="578"/>
      <c r="P83" s="199"/>
      <c r="Q83" s="200"/>
      <c r="R83" s="200"/>
      <c r="S83" s="200"/>
      <c r="T83" s="200"/>
      <c r="U83" s="200"/>
      <c r="V83" s="201"/>
      <c r="W83" s="199"/>
      <c r="X83" s="200"/>
      <c r="Y83" s="200"/>
      <c r="Z83" s="200"/>
      <c r="AA83" s="200"/>
      <c r="AB83" s="200"/>
      <c r="AC83" s="201"/>
      <c r="AD83" s="199"/>
      <c r="AE83" s="200"/>
      <c r="AF83" s="200"/>
      <c r="AG83" s="200"/>
      <c r="AH83" s="200"/>
      <c r="AI83" s="200"/>
      <c r="AJ83" s="201"/>
      <c r="AK83" s="199"/>
      <c r="AL83" s="200"/>
      <c r="AM83" s="200"/>
      <c r="AN83" s="200"/>
      <c r="AO83" s="200"/>
      <c r="AP83" s="200"/>
      <c r="AQ83" s="201"/>
      <c r="AR83" s="199"/>
      <c r="AS83" s="200"/>
      <c r="AT83" s="201"/>
      <c r="AU83" s="579">
        <f t="shared" si="3"/>
        <v>0</v>
      </c>
      <c r="AV83" s="580"/>
      <c r="AW83" s="568">
        <f t="shared" si="4"/>
        <v>0</v>
      </c>
      <c r="AX83" s="569"/>
      <c r="AY83" s="570"/>
      <c r="AZ83" s="571"/>
      <c r="BA83" s="571"/>
      <c r="BB83" s="571"/>
      <c r="BC83" s="571"/>
      <c r="BD83" s="572"/>
    </row>
    <row r="84" spans="2:56" ht="39.9" customHeight="1" x14ac:dyDescent="0.2">
      <c r="B84" s="198">
        <f t="shared" si="5"/>
        <v>72</v>
      </c>
      <c r="C84" s="564"/>
      <c r="D84" s="565"/>
      <c r="E84" s="566"/>
      <c r="F84" s="567"/>
      <c r="G84" s="573"/>
      <c r="H84" s="574"/>
      <c r="I84" s="574"/>
      <c r="J84" s="574"/>
      <c r="K84" s="575"/>
      <c r="L84" s="576"/>
      <c r="M84" s="577"/>
      <c r="N84" s="577"/>
      <c r="O84" s="578"/>
      <c r="P84" s="199"/>
      <c r="Q84" s="200"/>
      <c r="R84" s="200"/>
      <c r="S84" s="200"/>
      <c r="T84" s="200"/>
      <c r="U84" s="200"/>
      <c r="V84" s="201"/>
      <c r="W84" s="199"/>
      <c r="X84" s="200"/>
      <c r="Y84" s="200"/>
      <c r="Z84" s="200"/>
      <c r="AA84" s="200"/>
      <c r="AB84" s="200"/>
      <c r="AC84" s="201"/>
      <c r="AD84" s="199"/>
      <c r="AE84" s="200"/>
      <c r="AF84" s="200"/>
      <c r="AG84" s="200"/>
      <c r="AH84" s="200"/>
      <c r="AI84" s="200"/>
      <c r="AJ84" s="201"/>
      <c r="AK84" s="199"/>
      <c r="AL84" s="200"/>
      <c r="AM84" s="200"/>
      <c r="AN84" s="200"/>
      <c r="AO84" s="200"/>
      <c r="AP84" s="200"/>
      <c r="AQ84" s="201"/>
      <c r="AR84" s="199"/>
      <c r="AS84" s="200"/>
      <c r="AT84" s="201"/>
      <c r="AU84" s="579">
        <f t="shared" si="3"/>
        <v>0</v>
      </c>
      <c r="AV84" s="580"/>
      <c r="AW84" s="568">
        <f t="shared" si="4"/>
        <v>0</v>
      </c>
      <c r="AX84" s="569"/>
      <c r="AY84" s="570"/>
      <c r="AZ84" s="571"/>
      <c r="BA84" s="571"/>
      <c r="BB84" s="571"/>
      <c r="BC84" s="571"/>
      <c r="BD84" s="572"/>
    </row>
    <row r="85" spans="2:56" ht="39.9" customHeight="1" x14ac:dyDescent="0.2">
      <c r="B85" s="198">
        <f t="shared" si="5"/>
        <v>73</v>
      </c>
      <c r="C85" s="564"/>
      <c r="D85" s="565"/>
      <c r="E85" s="566"/>
      <c r="F85" s="567"/>
      <c r="G85" s="573"/>
      <c r="H85" s="574"/>
      <c r="I85" s="574"/>
      <c r="J85" s="574"/>
      <c r="K85" s="575"/>
      <c r="L85" s="576"/>
      <c r="M85" s="577"/>
      <c r="N85" s="577"/>
      <c r="O85" s="578"/>
      <c r="P85" s="199"/>
      <c r="Q85" s="200"/>
      <c r="R85" s="200"/>
      <c r="S85" s="200"/>
      <c r="T85" s="200"/>
      <c r="U85" s="200"/>
      <c r="V85" s="201"/>
      <c r="W85" s="199"/>
      <c r="X85" s="200"/>
      <c r="Y85" s="200"/>
      <c r="Z85" s="200"/>
      <c r="AA85" s="200"/>
      <c r="AB85" s="200"/>
      <c r="AC85" s="201"/>
      <c r="AD85" s="199"/>
      <c r="AE85" s="200"/>
      <c r="AF85" s="200"/>
      <c r="AG85" s="200"/>
      <c r="AH85" s="200"/>
      <c r="AI85" s="200"/>
      <c r="AJ85" s="201"/>
      <c r="AK85" s="199"/>
      <c r="AL85" s="200"/>
      <c r="AM85" s="200"/>
      <c r="AN85" s="200"/>
      <c r="AO85" s="200"/>
      <c r="AP85" s="200"/>
      <c r="AQ85" s="201"/>
      <c r="AR85" s="199"/>
      <c r="AS85" s="200"/>
      <c r="AT85" s="201"/>
      <c r="AU85" s="579">
        <f t="shared" si="3"/>
        <v>0</v>
      </c>
      <c r="AV85" s="580"/>
      <c r="AW85" s="568">
        <f t="shared" si="4"/>
        <v>0</v>
      </c>
      <c r="AX85" s="569"/>
      <c r="AY85" s="570"/>
      <c r="AZ85" s="571"/>
      <c r="BA85" s="571"/>
      <c r="BB85" s="571"/>
      <c r="BC85" s="571"/>
      <c r="BD85" s="572"/>
    </row>
    <row r="86" spans="2:56" ht="39.9" customHeight="1" x14ac:dyDescent="0.2">
      <c r="B86" s="198">
        <f t="shared" si="5"/>
        <v>74</v>
      </c>
      <c r="C86" s="564"/>
      <c r="D86" s="565"/>
      <c r="E86" s="566"/>
      <c r="F86" s="567"/>
      <c r="G86" s="573"/>
      <c r="H86" s="574"/>
      <c r="I86" s="574"/>
      <c r="J86" s="574"/>
      <c r="K86" s="575"/>
      <c r="L86" s="576"/>
      <c r="M86" s="577"/>
      <c r="N86" s="577"/>
      <c r="O86" s="578"/>
      <c r="P86" s="199"/>
      <c r="Q86" s="200"/>
      <c r="R86" s="200"/>
      <c r="S86" s="200"/>
      <c r="T86" s="200"/>
      <c r="U86" s="200"/>
      <c r="V86" s="201"/>
      <c r="W86" s="199"/>
      <c r="X86" s="200"/>
      <c r="Y86" s="200"/>
      <c r="Z86" s="200"/>
      <c r="AA86" s="200"/>
      <c r="AB86" s="200"/>
      <c r="AC86" s="201"/>
      <c r="AD86" s="199"/>
      <c r="AE86" s="200"/>
      <c r="AF86" s="200"/>
      <c r="AG86" s="200"/>
      <c r="AH86" s="200"/>
      <c r="AI86" s="200"/>
      <c r="AJ86" s="201"/>
      <c r="AK86" s="199"/>
      <c r="AL86" s="200"/>
      <c r="AM86" s="200"/>
      <c r="AN86" s="200"/>
      <c r="AO86" s="200"/>
      <c r="AP86" s="200"/>
      <c r="AQ86" s="201"/>
      <c r="AR86" s="199"/>
      <c r="AS86" s="200"/>
      <c r="AT86" s="201"/>
      <c r="AU86" s="579">
        <f t="shared" si="3"/>
        <v>0</v>
      </c>
      <c r="AV86" s="580"/>
      <c r="AW86" s="568">
        <f t="shared" si="4"/>
        <v>0</v>
      </c>
      <c r="AX86" s="569"/>
      <c r="AY86" s="570"/>
      <c r="AZ86" s="571"/>
      <c r="BA86" s="571"/>
      <c r="BB86" s="571"/>
      <c r="BC86" s="571"/>
      <c r="BD86" s="572"/>
    </row>
    <row r="87" spans="2:56" ht="39.9" customHeight="1" x14ac:dyDescent="0.2">
      <c r="B87" s="198">
        <f t="shared" si="5"/>
        <v>75</v>
      </c>
      <c r="C87" s="564"/>
      <c r="D87" s="565"/>
      <c r="E87" s="566"/>
      <c r="F87" s="567"/>
      <c r="G87" s="573"/>
      <c r="H87" s="574"/>
      <c r="I87" s="574"/>
      <c r="J87" s="574"/>
      <c r="K87" s="575"/>
      <c r="L87" s="576"/>
      <c r="M87" s="577"/>
      <c r="N87" s="577"/>
      <c r="O87" s="578"/>
      <c r="P87" s="199"/>
      <c r="Q87" s="200"/>
      <c r="R87" s="200"/>
      <c r="S87" s="200"/>
      <c r="T87" s="200"/>
      <c r="U87" s="200"/>
      <c r="V87" s="201"/>
      <c r="W87" s="199"/>
      <c r="X87" s="200"/>
      <c r="Y87" s="200"/>
      <c r="Z87" s="200"/>
      <c r="AA87" s="200"/>
      <c r="AB87" s="200"/>
      <c r="AC87" s="201"/>
      <c r="AD87" s="199"/>
      <c r="AE87" s="200"/>
      <c r="AF87" s="200"/>
      <c r="AG87" s="200"/>
      <c r="AH87" s="200"/>
      <c r="AI87" s="200"/>
      <c r="AJ87" s="201"/>
      <c r="AK87" s="199"/>
      <c r="AL87" s="200"/>
      <c r="AM87" s="200"/>
      <c r="AN87" s="200"/>
      <c r="AO87" s="200"/>
      <c r="AP87" s="200"/>
      <c r="AQ87" s="201"/>
      <c r="AR87" s="199"/>
      <c r="AS87" s="200"/>
      <c r="AT87" s="201"/>
      <c r="AU87" s="579">
        <f t="shared" si="3"/>
        <v>0</v>
      </c>
      <c r="AV87" s="580"/>
      <c r="AW87" s="568">
        <f t="shared" si="4"/>
        <v>0</v>
      </c>
      <c r="AX87" s="569"/>
      <c r="AY87" s="570"/>
      <c r="AZ87" s="571"/>
      <c r="BA87" s="571"/>
      <c r="BB87" s="571"/>
      <c r="BC87" s="571"/>
      <c r="BD87" s="572"/>
    </row>
    <row r="88" spans="2:56" ht="39.9" customHeight="1" x14ac:dyDescent="0.2">
      <c r="B88" s="198">
        <f t="shared" si="5"/>
        <v>76</v>
      </c>
      <c r="C88" s="564"/>
      <c r="D88" s="565"/>
      <c r="E88" s="566"/>
      <c r="F88" s="567"/>
      <c r="G88" s="573"/>
      <c r="H88" s="574"/>
      <c r="I88" s="574"/>
      <c r="J88" s="574"/>
      <c r="K88" s="575"/>
      <c r="L88" s="576"/>
      <c r="M88" s="577"/>
      <c r="N88" s="577"/>
      <c r="O88" s="578"/>
      <c r="P88" s="199"/>
      <c r="Q88" s="200"/>
      <c r="R88" s="200"/>
      <c r="S88" s="200"/>
      <c r="T88" s="200"/>
      <c r="U88" s="200"/>
      <c r="V88" s="201"/>
      <c r="W88" s="199"/>
      <c r="X88" s="200"/>
      <c r="Y88" s="200"/>
      <c r="Z88" s="200"/>
      <c r="AA88" s="200"/>
      <c r="AB88" s="200"/>
      <c r="AC88" s="201"/>
      <c r="AD88" s="199"/>
      <c r="AE88" s="200"/>
      <c r="AF88" s="200"/>
      <c r="AG88" s="200"/>
      <c r="AH88" s="200"/>
      <c r="AI88" s="200"/>
      <c r="AJ88" s="201"/>
      <c r="AK88" s="199"/>
      <c r="AL88" s="200"/>
      <c r="AM88" s="200"/>
      <c r="AN88" s="200"/>
      <c r="AO88" s="200"/>
      <c r="AP88" s="200"/>
      <c r="AQ88" s="201"/>
      <c r="AR88" s="199"/>
      <c r="AS88" s="200"/>
      <c r="AT88" s="201"/>
      <c r="AU88" s="579">
        <f t="shared" si="3"/>
        <v>0</v>
      </c>
      <c r="AV88" s="580"/>
      <c r="AW88" s="568">
        <f t="shared" si="4"/>
        <v>0</v>
      </c>
      <c r="AX88" s="569"/>
      <c r="AY88" s="570"/>
      <c r="AZ88" s="571"/>
      <c r="BA88" s="571"/>
      <c r="BB88" s="571"/>
      <c r="BC88" s="571"/>
      <c r="BD88" s="572"/>
    </row>
    <row r="89" spans="2:56" ht="39.9" customHeight="1" x14ac:dyDescent="0.2">
      <c r="B89" s="198">
        <f t="shared" si="5"/>
        <v>77</v>
      </c>
      <c r="C89" s="564"/>
      <c r="D89" s="565"/>
      <c r="E89" s="566"/>
      <c r="F89" s="567"/>
      <c r="G89" s="573"/>
      <c r="H89" s="574"/>
      <c r="I89" s="574"/>
      <c r="J89" s="574"/>
      <c r="K89" s="575"/>
      <c r="L89" s="576"/>
      <c r="M89" s="577"/>
      <c r="N89" s="577"/>
      <c r="O89" s="578"/>
      <c r="P89" s="199"/>
      <c r="Q89" s="200"/>
      <c r="R89" s="200"/>
      <c r="S89" s="200"/>
      <c r="T89" s="200"/>
      <c r="U89" s="200"/>
      <c r="V89" s="201"/>
      <c r="W89" s="199"/>
      <c r="X89" s="200"/>
      <c r="Y89" s="200"/>
      <c r="Z89" s="200"/>
      <c r="AA89" s="200"/>
      <c r="AB89" s="200"/>
      <c r="AC89" s="201"/>
      <c r="AD89" s="199"/>
      <c r="AE89" s="200"/>
      <c r="AF89" s="200"/>
      <c r="AG89" s="200"/>
      <c r="AH89" s="200"/>
      <c r="AI89" s="200"/>
      <c r="AJ89" s="201"/>
      <c r="AK89" s="199"/>
      <c r="AL89" s="200"/>
      <c r="AM89" s="200"/>
      <c r="AN89" s="200"/>
      <c r="AO89" s="200"/>
      <c r="AP89" s="200"/>
      <c r="AQ89" s="201"/>
      <c r="AR89" s="199"/>
      <c r="AS89" s="200"/>
      <c r="AT89" s="201"/>
      <c r="AU89" s="579">
        <f t="shared" si="3"/>
        <v>0</v>
      </c>
      <c r="AV89" s="580"/>
      <c r="AW89" s="568">
        <f t="shared" si="4"/>
        <v>0</v>
      </c>
      <c r="AX89" s="569"/>
      <c r="AY89" s="570"/>
      <c r="AZ89" s="571"/>
      <c r="BA89" s="571"/>
      <c r="BB89" s="571"/>
      <c r="BC89" s="571"/>
      <c r="BD89" s="572"/>
    </row>
    <row r="90" spans="2:56" ht="39.9" customHeight="1" x14ac:dyDescent="0.2">
      <c r="B90" s="198">
        <f t="shared" si="5"/>
        <v>78</v>
      </c>
      <c r="C90" s="564"/>
      <c r="D90" s="565"/>
      <c r="E90" s="566"/>
      <c r="F90" s="567"/>
      <c r="G90" s="573"/>
      <c r="H90" s="574"/>
      <c r="I90" s="574"/>
      <c r="J90" s="574"/>
      <c r="K90" s="575"/>
      <c r="L90" s="576"/>
      <c r="M90" s="577"/>
      <c r="N90" s="577"/>
      <c r="O90" s="578"/>
      <c r="P90" s="199"/>
      <c r="Q90" s="200"/>
      <c r="R90" s="200"/>
      <c r="S90" s="200"/>
      <c r="T90" s="200"/>
      <c r="U90" s="200"/>
      <c r="V90" s="201"/>
      <c r="W90" s="199"/>
      <c r="X90" s="200"/>
      <c r="Y90" s="200"/>
      <c r="Z90" s="200"/>
      <c r="AA90" s="200"/>
      <c r="AB90" s="200"/>
      <c r="AC90" s="201"/>
      <c r="AD90" s="199"/>
      <c r="AE90" s="200"/>
      <c r="AF90" s="200"/>
      <c r="AG90" s="200"/>
      <c r="AH90" s="200"/>
      <c r="AI90" s="200"/>
      <c r="AJ90" s="201"/>
      <c r="AK90" s="199"/>
      <c r="AL90" s="200"/>
      <c r="AM90" s="200"/>
      <c r="AN90" s="200"/>
      <c r="AO90" s="200"/>
      <c r="AP90" s="200"/>
      <c r="AQ90" s="201"/>
      <c r="AR90" s="199"/>
      <c r="AS90" s="200"/>
      <c r="AT90" s="201"/>
      <c r="AU90" s="579">
        <f t="shared" si="3"/>
        <v>0</v>
      </c>
      <c r="AV90" s="580"/>
      <c r="AW90" s="568">
        <f t="shared" si="4"/>
        <v>0</v>
      </c>
      <c r="AX90" s="569"/>
      <c r="AY90" s="570"/>
      <c r="AZ90" s="571"/>
      <c r="BA90" s="571"/>
      <c r="BB90" s="571"/>
      <c r="BC90" s="571"/>
      <c r="BD90" s="572"/>
    </row>
    <row r="91" spans="2:56" ht="39.9" customHeight="1" x14ac:dyDescent="0.2">
      <c r="B91" s="198">
        <f t="shared" si="5"/>
        <v>79</v>
      </c>
      <c r="C91" s="564"/>
      <c r="D91" s="565"/>
      <c r="E91" s="566"/>
      <c r="F91" s="567"/>
      <c r="G91" s="573"/>
      <c r="H91" s="574"/>
      <c r="I91" s="574"/>
      <c r="J91" s="574"/>
      <c r="K91" s="575"/>
      <c r="L91" s="576"/>
      <c r="M91" s="577"/>
      <c r="N91" s="577"/>
      <c r="O91" s="578"/>
      <c r="P91" s="199"/>
      <c r="Q91" s="200"/>
      <c r="R91" s="200"/>
      <c r="S91" s="200"/>
      <c r="T91" s="200"/>
      <c r="U91" s="200"/>
      <c r="V91" s="201"/>
      <c r="W91" s="199"/>
      <c r="X91" s="200"/>
      <c r="Y91" s="200"/>
      <c r="Z91" s="200"/>
      <c r="AA91" s="200"/>
      <c r="AB91" s="200"/>
      <c r="AC91" s="201"/>
      <c r="AD91" s="199"/>
      <c r="AE91" s="200"/>
      <c r="AF91" s="200"/>
      <c r="AG91" s="200"/>
      <c r="AH91" s="200"/>
      <c r="AI91" s="200"/>
      <c r="AJ91" s="201"/>
      <c r="AK91" s="199"/>
      <c r="AL91" s="200"/>
      <c r="AM91" s="200"/>
      <c r="AN91" s="200"/>
      <c r="AO91" s="200"/>
      <c r="AP91" s="200"/>
      <c r="AQ91" s="201"/>
      <c r="AR91" s="199"/>
      <c r="AS91" s="200"/>
      <c r="AT91" s="201"/>
      <c r="AU91" s="579">
        <f t="shared" si="3"/>
        <v>0</v>
      </c>
      <c r="AV91" s="580"/>
      <c r="AW91" s="568">
        <f t="shared" si="4"/>
        <v>0</v>
      </c>
      <c r="AX91" s="569"/>
      <c r="AY91" s="570"/>
      <c r="AZ91" s="571"/>
      <c r="BA91" s="571"/>
      <c r="BB91" s="571"/>
      <c r="BC91" s="571"/>
      <c r="BD91" s="572"/>
    </row>
    <row r="92" spans="2:56" ht="39.9" customHeight="1" x14ac:dyDescent="0.2">
      <c r="B92" s="198">
        <f t="shared" si="5"/>
        <v>80</v>
      </c>
      <c r="C92" s="564"/>
      <c r="D92" s="565"/>
      <c r="E92" s="566"/>
      <c r="F92" s="567"/>
      <c r="G92" s="573"/>
      <c r="H92" s="574"/>
      <c r="I92" s="574"/>
      <c r="J92" s="574"/>
      <c r="K92" s="575"/>
      <c r="L92" s="576"/>
      <c r="M92" s="577"/>
      <c r="N92" s="577"/>
      <c r="O92" s="578"/>
      <c r="P92" s="199"/>
      <c r="Q92" s="200"/>
      <c r="R92" s="200"/>
      <c r="S92" s="200"/>
      <c r="T92" s="200"/>
      <c r="U92" s="200"/>
      <c r="V92" s="201"/>
      <c r="W92" s="199"/>
      <c r="X92" s="200"/>
      <c r="Y92" s="200"/>
      <c r="Z92" s="200"/>
      <c r="AA92" s="200"/>
      <c r="AB92" s="200"/>
      <c r="AC92" s="201"/>
      <c r="AD92" s="199"/>
      <c r="AE92" s="200"/>
      <c r="AF92" s="200"/>
      <c r="AG92" s="200"/>
      <c r="AH92" s="200"/>
      <c r="AI92" s="200"/>
      <c r="AJ92" s="201"/>
      <c r="AK92" s="199"/>
      <c r="AL92" s="200"/>
      <c r="AM92" s="200"/>
      <c r="AN92" s="200"/>
      <c r="AO92" s="200"/>
      <c r="AP92" s="200"/>
      <c r="AQ92" s="201"/>
      <c r="AR92" s="199"/>
      <c r="AS92" s="200"/>
      <c r="AT92" s="201"/>
      <c r="AU92" s="579">
        <f t="shared" si="3"/>
        <v>0</v>
      </c>
      <c r="AV92" s="580"/>
      <c r="AW92" s="568">
        <f t="shared" si="4"/>
        <v>0</v>
      </c>
      <c r="AX92" s="569"/>
      <c r="AY92" s="570"/>
      <c r="AZ92" s="571"/>
      <c r="BA92" s="571"/>
      <c r="BB92" s="571"/>
      <c r="BC92" s="571"/>
      <c r="BD92" s="572"/>
    </row>
    <row r="93" spans="2:56" ht="39.9" customHeight="1" x14ac:dyDescent="0.2">
      <c r="B93" s="198">
        <f t="shared" si="5"/>
        <v>81</v>
      </c>
      <c r="C93" s="564"/>
      <c r="D93" s="565"/>
      <c r="E93" s="566"/>
      <c r="F93" s="567"/>
      <c r="G93" s="573"/>
      <c r="H93" s="574"/>
      <c r="I93" s="574"/>
      <c r="J93" s="574"/>
      <c r="K93" s="575"/>
      <c r="L93" s="576"/>
      <c r="M93" s="577"/>
      <c r="N93" s="577"/>
      <c r="O93" s="578"/>
      <c r="P93" s="199"/>
      <c r="Q93" s="200"/>
      <c r="R93" s="200"/>
      <c r="S93" s="200"/>
      <c r="T93" s="200"/>
      <c r="U93" s="200"/>
      <c r="V93" s="201"/>
      <c r="W93" s="199"/>
      <c r="X93" s="200"/>
      <c r="Y93" s="200"/>
      <c r="Z93" s="200"/>
      <c r="AA93" s="200"/>
      <c r="AB93" s="200"/>
      <c r="AC93" s="201"/>
      <c r="AD93" s="199"/>
      <c r="AE93" s="200"/>
      <c r="AF93" s="200"/>
      <c r="AG93" s="200"/>
      <c r="AH93" s="200"/>
      <c r="AI93" s="200"/>
      <c r="AJ93" s="201"/>
      <c r="AK93" s="199"/>
      <c r="AL93" s="200"/>
      <c r="AM93" s="200"/>
      <c r="AN93" s="200"/>
      <c r="AO93" s="200"/>
      <c r="AP93" s="200"/>
      <c r="AQ93" s="201"/>
      <c r="AR93" s="199"/>
      <c r="AS93" s="200"/>
      <c r="AT93" s="201"/>
      <c r="AU93" s="579">
        <f t="shared" si="3"/>
        <v>0</v>
      </c>
      <c r="AV93" s="580"/>
      <c r="AW93" s="568">
        <f t="shared" si="4"/>
        <v>0</v>
      </c>
      <c r="AX93" s="569"/>
      <c r="AY93" s="570"/>
      <c r="AZ93" s="571"/>
      <c r="BA93" s="571"/>
      <c r="BB93" s="571"/>
      <c r="BC93" s="571"/>
      <c r="BD93" s="572"/>
    </row>
    <row r="94" spans="2:56" ht="39.9" customHeight="1" x14ac:dyDescent="0.2">
      <c r="B94" s="198">
        <f t="shared" si="5"/>
        <v>82</v>
      </c>
      <c r="C94" s="564"/>
      <c r="D94" s="565"/>
      <c r="E94" s="566"/>
      <c r="F94" s="567"/>
      <c r="G94" s="573"/>
      <c r="H94" s="574"/>
      <c r="I94" s="574"/>
      <c r="J94" s="574"/>
      <c r="K94" s="575"/>
      <c r="L94" s="576"/>
      <c r="M94" s="577"/>
      <c r="N94" s="577"/>
      <c r="O94" s="578"/>
      <c r="P94" s="199"/>
      <c r="Q94" s="200"/>
      <c r="R94" s="200"/>
      <c r="S94" s="200"/>
      <c r="T94" s="200"/>
      <c r="U94" s="200"/>
      <c r="V94" s="201"/>
      <c r="W94" s="199"/>
      <c r="X94" s="200"/>
      <c r="Y94" s="200"/>
      <c r="Z94" s="200"/>
      <c r="AA94" s="200"/>
      <c r="AB94" s="200"/>
      <c r="AC94" s="201"/>
      <c r="AD94" s="199"/>
      <c r="AE94" s="200"/>
      <c r="AF94" s="200"/>
      <c r="AG94" s="200"/>
      <c r="AH94" s="200"/>
      <c r="AI94" s="200"/>
      <c r="AJ94" s="201"/>
      <c r="AK94" s="199"/>
      <c r="AL94" s="200"/>
      <c r="AM94" s="200"/>
      <c r="AN94" s="200"/>
      <c r="AO94" s="200"/>
      <c r="AP94" s="200"/>
      <c r="AQ94" s="201"/>
      <c r="AR94" s="199"/>
      <c r="AS94" s="200"/>
      <c r="AT94" s="201"/>
      <c r="AU94" s="579">
        <f t="shared" si="3"/>
        <v>0</v>
      </c>
      <c r="AV94" s="580"/>
      <c r="AW94" s="568">
        <f t="shared" si="4"/>
        <v>0</v>
      </c>
      <c r="AX94" s="569"/>
      <c r="AY94" s="570"/>
      <c r="AZ94" s="571"/>
      <c r="BA94" s="571"/>
      <c r="BB94" s="571"/>
      <c r="BC94" s="571"/>
      <c r="BD94" s="572"/>
    </row>
    <row r="95" spans="2:56" ht="39.9" customHeight="1" x14ac:dyDescent="0.2">
      <c r="B95" s="198">
        <f t="shared" si="5"/>
        <v>83</v>
      </c>
      <c r="C95" s="564"/>
      <c r="D95" s="565"/>
      <c r="E95" s="566"/>
      <c r="F95" s="567"/>
      <c r="G95" s="573"/>
      <c r="H95" s="574"/>
      <c r="I95" s="574"/>
      <c r="J95" s="574"/>
      <c r="K95" s="575"/>
      <c r="L95" s="576"/>
      <c r="M95" s="577"/>
      <c r="N95" s="577"/>
      <c r="O95" s="578"/>
      <c r="P95" s="199"/>
      <c r="Q95" s="200"/>
      <c r="R95" s="200"/>
      <c r="S95" s="200"/>
      <c r="T95" s="200"/>
      <c r="U95" s="200"/>
      <c r="V95" s="201"/>
      <c r="W95" s="199"/>
      <c r="X95" s="200"/>
      <c r="Y95" s="200"/>
      <c r="Z95" s="200"/>
      <c r="AA95" s="200"/>
      <c r="AB95" s="200"/>
      <c r="AC95" s="201"/>
      <c r="AD95" s="199"/>
      <c r="AE95" s="200"/>
      <c r="AF95" s="200"/>
      <c r="AG95" s="200"/>
      <c r="AH95" s="200"/>
      <c r="AI95" s="200"/>
      <c r="AJ95" s="201"/>
      <c r="AK95" s="199"/>
      <c r="AL95" s="200"/>
      <c r="AM95" s="200"/>
      <c r="AN95" s="200"/>
      <c r="AO95" s="200"/>
      <c r="AP95" s="200"/>
      <c r="AQ95" s="201"/>
      <c r="AR95" s="199"/>
      <c r="AS95" s="200"/>
      <c r="AT95" s="201"/>
      <c r="AU95" s="579">
        <f t="shared" ref="AU95:AU111" si="6">IF($AZ$3="４週",SUM(P95:AQ95),IF($AZ$3="暦月",SUM(P95:AT95),""))</f>
        <v>0</v>
      </c>
      <c r="AV95" s="580"/>
      <c r="AW95" s="568">
        <f t="shared" si="4"/>
        <v>0</v>
      </c>
      <c r="AX95" s="569"/>
      <c r="AY95" s="570"/>
      <c r="AZ95" s="571"/>
      <c r="BA95" s="571"/>
      <c r="BB95" s="571"/>
      <c r="BC95" s="571"/>
      <c r="BD95" s="572"/>
    </row>
    <row r="96" spans="2:56" ht="39.9" customHeight="1" x14ac:dyDescent="0.2">
      <c r="B96" s="198">
        <f t="shared" si="5"/>
        <v>84</v>
      </c>
      <c r="C96" s="564"/>
      <c r="D96" s="565"/>
      <c r="E96" s="566"/>
      <c r="F96" s="567"/>
      <c r="G96" s="573"/>
      <c r="H96" s="574"/>
      <c r="I96" s="574"/>
      <c r="J96" s="574"/>
      <c r="K96" s="575"/>
      <c r="L96" s="576"/>
      <c r="M96" s="577"/>
      <c r="N96" s="577"/>
      <c r="O96" s="578"/>
      <c r="P96" s="260"/>
      <c r="Q96" s="261"/>
      <c r="R96" s="261"/>
      <c r="S96" s="261"/>
      <c r="T96" s="261"/>
      <c r="U96" s="261"/>
      <c r="V96" s="262"/>
      <c r="W96" s="260"/>
      <c r="X96" s="261"/>
      <c r="Y96" s="261"/>
      <c r="Z96" s="261"/>
      <c r="AA96" s="261"/>
      <c r="AB96" s="261"/>
      <c r="AC96" s="262"/>
      <c r="AD96" s="260"/>
      <c r="AE96" s="261"/>
      <c r="AF96" s="261"/>
      <c r="AG96" s="261"/>
      <c r="AH96" s="261"/>
      <c r="AI96" s="261"/>
      <c r="AJ96" s="262"/>
      <c r="AK96" s="260"/>
      <c r="AL96" s="261"/>
      <c r="AM96" s="261"/>
      <c r="AN96" s="261"/>
      <c r="AO96" s="261"/>
      <c r="AP96" s="261"/>
      <c r="AQ96" s="262"/>
      <c r="AR96" s="260"/>
      <c r="AS96" s="261"/>
      <c r="AT96" s="262"/>
      <c r="AU96" s="579">
        <f t="shared" si="6"/>
        <v>0</v>
      </c>
      <c r="AV96" s="580"/>
      <c r="AW96" s="568">
        <f t="shared" si="4"/>
        <v>0</v>
      </c>
      <c r="AX96" s="569"/>
      <c r="AY96" s="570"/>
      <c r="AZ96" s="571"/>
      <c r="BA96" s="571"/>
      <c r="BB96" s="571"/>
      <c r="BC96" s="571"/>
      <c r="BD96" s="572"/>
    </row>
    <row r="97" spans="2:56" ht="39.9" customHeight="1" x14ac:dyDescent="0.2">
      <c r="B97" s="198">
        <f t="shared" si="5"/>
        <v>85</v>
      </c>
      <c r="C97" s="564"/>
      <c r="D97" s="565"/>
      <c r="E97" s="566"/>
      <c r="F97" s="567"/>
      <c r="G97" s="573"/>
      <c r="H97" s="574"/>
      <c r="I97" s="574"/>
      <c r="J97" s="574"/>
      <c r="K97" s="575"/>
      <c r="L97" s="576"/>
      <c r="M97" s="577"/>
      <c r="N97" s="577"/>
      <c r="O97" s="578"/>
      <c r="P97" s="199"/>
      <c r="Q97" s="200"/>
      <c r="R97" s="200"/>
      <c r="S97" s="200"/>
      <c r="T97" s="200"/>
      <c r="U97" s="200"/>
      <c r="V97" s="201"/>
      <c r="W97" s="199"/>
      <c r="X97" s="200"/>
      <c r="Y97" s="200"/>
      <c r="Z97" s="200"/>
      <c r="AA97" s="200"/>
      <c r="AB97" s="200"/>
      <c r="AC97" s="201"/>
      <c r="AD97" s="199"/>
      <c r="AE97" s="200"/>
      <c r="AF97" s="200"/>
      <c r="AG97" s="200"/>
      <c r="AH97" s="200"/>
      <c r="AI97" s="200"/>
      <c r="AJ97" s="201"/>
      <c r="AK97" s="199"/>
      <c r="AL97" s="200"/>
      <c r="AM97" s="200"/>
      <c r="AN97" s="200"/>
      <c r="AO97" s="200"/>
      <c r="AP97" s="200"/>
      <c r="AQ97" s="201"/>
      <c r="AR97" s="199"/>
      <c r="AS97" s="200"/>
      <c r="AT97" s="201"/>
      <c r="AU97" s="579">
        <f t="shared" si="6"/>
        <v>0</v>
      </c>
      <c r="AV97" s="580"/>
      <c r="AW97" s="568">
        <f t="shared" si="4"/>
        <v>0</v>
      </c>
      <c r="AX97" s="569"/>
      <c r="AY97" s="570"/>
      <c r="AZ97" s="571"/>
      <c r="BA97" s="571"/>
      <c r="BB97" s="571"/>
      <c r="BC97" s="571"/>
      <c r="BD97" s="572"/>
    </row>
    <row r="98" spans="2:56" ht="39.9" customHeight="1" x14ac:dyDescent="0.2">
      <c r="B98" s="198">
        <f t="shared" si="5"/>
        <v>86</v>
      </c>
      <c r="C98" s="564"/>
      <c r="D98" s="565"/>
      <c r="E98" s="566"/>
      <c r="F98" s="567"/>
      <c r="G98" s="573"/>
      <c r="H98" s="574"/>
      <c r="I98" s="574"/>
      <c r="J98" s="574"/>
      <c r="K98" s="575"/>
      <c r="L98" s="576"/>
      <c r="M98" s="577"/>
      <c r="N98" s="577"/>
      <c r="O98" s="578"/>
      <c r="P98" s="199"/>
      <c r="Q98" s="200"/>
      <c r="R98" s="200"/>
      <c r="S98" s="200"/>
      <c r="T98" s="200"/>
      <c r="U98" s="200"/>
      <c r="V98" s="201"/>
      <c r="W98" s="199"/>
      <c r="X98" s="200"/>
      <c r="Y98" s="200"/>
      <c r="Z98" s="200"/>
      <c r="AA98" s="200"/>
      <c r="AB98" s="200"/>
      <c r="AC98" s="201"/>
      <c r="AD98" s="199"/>
      <c r="AE98" s="200"/>
      <c r="AF98" s="200"/>
      <c r="AG98" s="200"/>
      <c r="AH98" s="200"/>
      <c r="AI98" s="200"/>
      <c r="AJ98" s="201"/>
      <c r="AK98" s="199"/>
      <c r="AL98" s="200"/>
      <c r="AM98" s="200"/>
      <c r="AN98" s="200"/>
      <c r="AO98" s="200"/>
      <c r="AP98" s="200"/>
      <c r="AQ98" s="201"/>
      <c r="AR98" s="199"/>
      <c r="AS98" s="200"/>
      <c r="AT98" s="201"/>
      <c r="AU98" s="579">
        <f t="shared" si="6"/>
        <v>0</v>
      </c>
      <c r="AV98" s="580"/>
      <c r="AW98" s="568">
        <f t="shared" si="4"/>
        <v>0</v>
      </c>
      <c r="AX98" s="569"/>
      <c r="AY98" s="570"/>
      <c r="AZ98" s="571"/>
      <c r="BA98" s="571"/>
      <c r="BB98" s="571"/>
      <c r="BC98" s="571"/>
      <c r="BD98" s="572"/>
    </row>
    <row r="99" spans="2:56" ht="39.9" customHeight="1" x14ac:dyDescent="0.2">
      <c r="B99" s="198">
        <f t="shared" si="5"/>
        <v>87</v>
      </c>
      <c r="C99" s="564"/>
      <c r="D99" s="565"/>
      <c r="E99" s="566"/>
      <c r="F99" s="567"/>
      <c r="G99" s="573"/>
      <c r="H99" s="574"/>
      <c r="I99" s="574"/>
      <c r="J99" s="574"/>
      <c r="K99" s="575"/>
      <c r="L99" s="576"/>
      <c r="M99" s="577"/>
      <c r="N99" s="577"/>
      <c r="O99" s="578"/>
      <c r="P99" s="199"/>
      <c r="Q99" s="200"/>
      <c r="R99" s="200"/>
      <c r="S99" s="200"/>
      <c r="T99" s="200"/>
      <c r="U99" s="200"/>
      <c r="V99" s="201"/>
      <c r="W99" s="199"/>
      <c r="X99" s="200"/>
      <c r="Y99" s="200"/>
      <c r="Z99" s="200"/>
      <c r="AA99" s="200"/>
      <c r="AB99" s="200"/>
      <c r="AC99" s="201"/>
      <c r="AD99" s="199"/>
      <c r="AE99" s="200"/>
      <c r="AF99" s="200"/>
      <c r="AG99" s="200"/>
      <c r="AH99" s="200"/>
      <c r="AI99" s="200"/>
      <c r="AJ99" s="201"/>
      <c r="AK99" s="199"/>
      <c r="AL99" s="200"/>
      <c r="AM99" s="200"/>
      <c r="AN99" s="200"/>
      <c r="AO99" s="200"/>
      <c r="AP99" s="200"/>
      <c r="AQ99" s="201"/>
      <c r="AR99" s="199"/>
      <c r="AS99" s="200"/>
      <c r="AT99" s="201"/>
      <c r="AU99" s="579">
        <f t="shared" si="6"/>
        <v>0</v>
      </c>
      <c r="AV99" s="580"/>
      <c r="AW99" s="568">
        <f t="shared" si="4"/>
        <v>0</v>
      </c>
      <c r="AX99" s="569"/>
      <c r="AY99" s="570"/>
      <c r="AZ99" s="571"/>
      <c r="BA99" s="571"/>
      <c r="BB99" s="571"/>
      <c r="BC99" s="571"/>
      <c r="BD99" s="572"/>
    </row>
    <row r="100" spans="2:56" ht="39.9" customHeight="1" x14ac:dyDescent="0.2">
      <c r="B100" s="198">
        <f t="shared" si="5"/>
        <v>88</v>
      </c>
      <c r="C100" s="564"/>
      <c r="D100" s="565"/>
      <c r="E100" s="566"/>
      <c r="F100" s="567"/>
      <c r="G100" s="573"/>
      <c r="H100" s="574"/>
      <c r="I100" s="574"/>
      <c r="J100" s="574"/>
      <c r="K100" s="575"/>
      <c r="L100" s="576"/>
      <c r="M100" s="577"/>
      <c r="N100" s="577"/>
      <c r="O100" s="578"/>
      <c r="P100" s="199"/>
      <c r="Q100" s="200"/>
      <c r="R100" s="200"/>
      <c r="S100" s="200"/>
      <c r="T100" s="200"/>
      <c r="U100" s="200"/>
      <c r="V100" s="201"/>
      <c r="W100" s="199"/>
      <c r="X100" s="200"/>
      <c r="Y100" s="200"/>
      <c r="Z100" s="200"/>
      <c r="AA100" s="200"/>
      <c r="AB100" s="200"/>
      <c r="AC100" s="201"/>
      <c r="AD100" s="199"/>
      <c r="AE100" s="200"/>
      <c r="AF100" s="200"/>
      <c r="AG100" s="200"/>
      <c r="AH100" s="200"/>
      <c r="AI100" s="200"/>
      <c r="AJ100" s="201"/>
      <c r="AK100" s="199"/>
      <c r="AL100" s="200"/>
      <c r="AM100" s="200"/>
      <c r="AN100" s="200"/>
      <c r="AO100" s="200"/>
      <c r="AP100" s="200"/>
      <c r="AQ100" s="201"/>
      <c r="AR100" s="199"/>
      <c r="AS100" s="200"/>
      <c r="AT100" s="201"/>
      <c r="AU100" s="579">
        <f t="shared" si="6"/>
        <v>0</v>
      </c>
      <c r="AV100" s="580"/>
      <c r="AW100" s="568">
        <f t="shared" si="4"/>
        <v>0</v>
      </c>
      <c r="AX100" s="569"/>
      <c r="AY100" s="570"/>
      <c r="AZ100" s="571"/>
      <c r="BA100" s="571"/>
      <c r="BB100" s="571"/>
      <c r="BC100" s="571"/>
      <c r="BD100" s="572"/>
    </row>
    <row r="101" spans="2:56" ht="39.9" customHeight="1" x14ac:dyDescent="0.2">
      <c r="B101" s="198">
        <f t="shared" si="5"/>
        <v>89</v>
      </c>
      <c r="C101" s="564"/>
      <c r="D101" s="565"/>
      <c r="E101" s="566"/>
      <c r="F101" s="567"/>
      <c r="G101" s="573"/>
      <c r="H101" s="574"/>
      <c r="I101" s="574"/>
      <c r="J101" s="574"/>
      <c r="K101" s="575"/>
      <c r="L101" s="576"/>
      <c r="M101" s="577"/>
      <c r="N101" s="577"/>
      <c r="O101" s="578"/>
      <c r="P101" s="199"/>
      <c r="Q101" s="200"/>
      <c r="R101" s="200"/>
      <c r="S101" s="200"/>
      <c r="T101" s="200"/>
      <c r="U101" s="200"/>
      <c r="V101" s="201"/>
      <c r="W101" s="199"/>
      <c r="X101" s="200"/>
      <c r="Y101" s="200"/>
      <c r="Z101" s="200"/>
      <c r="AA101" s="200"/>
      <c r="AB101" s="200"/>
      <c r="AC101" s="201"/>
      <c r="AD101" s="199"/>
      <c r="AE101" s="200"/>
      <c r="AF101" s="200"/>
      <c r="AG101" s="200"/>
      <c r="AH101" s="200"/>
      <c r="AI101" s="200"/>
      <c r="AJ101" s="201"/>
      <c r="AK101" s="199"/>
      <c r="AL101" s="200"/>
      <c r="AM101" s="200"/>
      <c r="AN101" s="200"/>
      <c r="AO101" s="200"/>
      <c r="AP101" s="200"/>
      <c r="AQ101" s="201"/>
      <c r="AR101" s="199"/>
      <c r="AS101" s="200"/>
      <c r="AT101" s="201"/>
      <c r="AU101" s="579">
        <f t="shared" si="6"/>
        <v>0</v>
      </c>
      <c r="AV101" s="580"/>
      <c r="AW101" s="568">
        <f t="shared" si="4"/>
        <v>0</v>
      </c>
      <c r="AX101" s="569"/>
      <c r="AY101" s="570"/>
      <c r="AZ101" s="571"/>
      <c r="BA101" s="571"/>
      <c r="BB101" s="571"/>
      <c r="BC101" s="571"/>
      <c r="BD101" s="572"/>
    </row>
    <row r="102" spans="2:56" ht="39.9" customHeight="1" x14ac:dyDescent="0.2">
      <c r="B102" s="198">
        <f t="shared" si="5"/>
        <v>90</v>
      </c>
      <c r="C102" s="564"/>
      <c r="D102" s="565"/>
      <c r="E102" s="566"/>
      <c r="F102" s="567"/>
      <c r="G102" s="573"/>
      <c r="H102" s="574"/>
      <c r="I102" s="574"/>
      <c r="J102" s="574"/>
      <c r="K102" s="575"/>
      <c r="L102" s="576"/>
      <c r="M102" s="577"/>
      <c r="N102" s="577"/>
      <c r="O102" s="578"/>
      <c r="P102" s="199"/>
      <c r="Q102" s="200"/>
      <c r="R102" s="200"/>
      <c r="S102" s="200"/>
      <c r="T102" s="200"/>
      <c r="U102" s="200"/>
      <c r="V102" s="201"/>
      <c r="W102" s="199"/>
      <c r="X102" s="200"/>
      <c r="Y102" s="200"/>
      <c r="Z102" s="200"/>
      <c r="AA102" s="200"/>
      <c r="AB102" s="200"/>
      <c r="AC102" s="201"/>
      <c r="AD102" s="199"/>
      <c r="AE102" s="200"/>
      <c r="AF102" s="200"/>
      <c r="AG102" s="200"/>
      <c r="AH102" s="200"/>
      <c r="AI102" s="200"/>
      <c r="AJ102" s="201"/>
      <c r="AK102" s="199"/>
      <c r="AL102" s="200"/>
      <c r="AM102" s="200"/>
      <c r="AN102" s="200"/>
      <c r="AO102" s="200"/>
      <c r="AP102" s="200"/>
      <c r="AQ102" s="201"/>
      <c r="AR102" s="199"/>
      <c r="AS102" s="200"/>
      <c r="AT102" s="201"/>
      <c r="AU102" s="579">
        <f t="shared" si="6"/>
        <v>0</v>
      </c>
      <c r="AV102" s="580"/>
      <c r="AW102" s="568">
        <f t="shared" si="4"/>
        <v>0</v>
      </c>
      <c r="AX102" s="569"/>
      <c r="AY102" s="570"/>
      <c r="AZ102" s="571"/>
      <c r="BA102" s="571"/>
      <c r="BB102" s="571"/>
      <c r="BC102" s="571"/>
      <c r="BD102" s="572"/>
    </row>
    <row r="103" spans="2:56" ht="39.9" customHeight="1" x14ac:dyDescent="0.2">
      <c r="B103" s="198">
        <f t="shared" si="5"/>
        <v>91</v>
      </c>
      <c r="C103" s="564"/>
      <c r="D103" s="565"/>
      <c r="E103" s="566"/>
      <c r="F103" s="567"/>
      <c r="G103" s="573"/>
      <c r="H103" s="574"/>
      <c r="I103" s="574"/>
      <c r="J103" s="574"/>
      <c r="K103" s="575"/>
      <c r="L103" s="576"/>
      <c r="M103" s="577"/>
      <c r="N103" s="577"/>
      <c r="O103" s="578"/>
      <c r="P103" s="199"/>
      <c r="Q103" s="200"/>
      <c r="R103" s="200"/>
      <c r="S103" s="200"/>
      <c r="T103" s="200"/>
      <c r="U103" s="200"/>
      <c r="V103" s="201"/>
      <c r="W103" s="199"/>
      <c r="X103" s="200"/>
      <c r="Y103" s="200"/>
      <c r="Z103" s="200"/>
      <c r="AA103" s="200"/>
      <c r="AB103" s="200"/>
      <c r="AC103" s="201"/>
      <c r="AD103" s="199"/>
      <c r="AE103" s="200"/>
      <c r="AF103" s="200"/>
      <c r="AG103" s="200"/>
      <c r="AH103" s="200"/>
      <c r="AI103" s="200"/>
      <c r="AJ103" s="201"/>
      <c r="AK103" s="199"/>
      <c r="AL103" s="200"/>
      <c r="AM103" s="200"/>
      <c r="AN103" s="200"/>
      <c r="AO103" s="200"/>
      <c r="AP103" s="200"/>
      <c r="AQ103" s="201"/>
      <c r="AR103" s="199"/>
      <c r="AS103" s="200"/>
      <c r="AT103" s="201"/>
      <c r="AU103" s="579">
        <f t="shared" si="6"/>
        <v>0</v>
      </c>
      <c r="AV103" s="580"/>
      <c r="AW103" s="568">
        <f t="shared" si="4"/>
        <v>0</v>
      </c>
      <c r="AX103" s="569"/>
      <c r="AY103" s="570"/>
      <c r="AZ103" s="571"/>
      <c r="BA103" s="571"/>
      <c r="BB103" s="571"/>
      <c r="BC103" s="571"/>
      <c r="BD103" s="572"/>
    </row>
    <row r="104" spans="2:56" ht="39.9" customHeight="1" x14ac:dyDescent="0.2">
      <c r="B104" s="198">
        <f t="shared" si="5"/>
        <v>92</v>
      </c>
      <c r="C104" s="564"/>
      <c r="D104" s="565"/>
      <c r="E104" s="566"/>
      <c r="F104" s="567"/>
      <c r="G104" s="573"/>
      <c r="H104" s="574"/>
      <c r="I104" s="574"/>
      <c r="J104" s="574"/>
      <c r="K104" s="575"/>
      <c r="L104" s="576"/>
      <c r="M104" s="577"/>
      <c r="N104" s="577"/>
      <c r="O104" s="578"/>
      <c r="P104" s="199"/>
      <c r="Q104" s="200"/>
      <c r="R104" s="200"/>
      <c r="S104" s="200"/>
      <c r="T104" s="200"/>
      <c r="U104" s="200"/>
      <c r="V104" s="201"/>
      <c r="W104" s="199"/>
      <c r="X104" s="200"/>
      <c r="Y104" s="200"/>
      <c r="Z104" s="200"/>
      <c r="AA104" s="200"/>
      <c r="AB104" s="200"/>
      <c r="AC104" s="201"/>
      <c r="AD104" s="199"/>
      <c r="AE104" s="200"/>
      <c r="AF104" s="200"/>
      <c r="AG104" s="200"/>
      <c r="AH104" s="200"/>
      <c r="AI104" s="200"/>
      <c r="AJ104" s="201"/>
      <c r="AK104" s="199"/>
      <c r="AL104" s="200"/>
      <c r="AM104" s="200"/>
      <c r="AN104" s="200"/>
      <c r="AO104" s="200"/>
      <c r="AP104" s="200"/>
      <c r="AQ104" s="201"/>
      <c r="AR104" s="199"/>
      <c r="AS104" s="200"/>
      <c r="AT104" s="201"/>
      <c r="AU104" s="579">
        <f t="shared" si="6"/>
        <v>0</v>
      </c>
      <c r="AV104" s="580"/>
      <c r="AW104" s="568">
        <f t="shared" si="4"/>
        <v>0</v>
      </c>
      <c r="AX104" s="569"/>
      <c r="AY104" s="570"/>
      <c r="AZ104" s="571"/>
      <c r="BA104" s="571"/>
      <c r="BB104" s="571"/>
      <c r="BC104" s="571"/>
      <c r="BD104" s="572"/>
    </row>
    <row r="105" spans="2:56" ht="39.9" customHeight="1" x14ac:dyDescent="0.2">
      <c r="B105" s="198">
        <f t="shared" si="5"/>
        <v>93</v>
      </c>
      <c r="C105" s="564"/>
      <c r="D105" s="565"/>
      <c r="E105" s="566"/>
      <c r="F105" s="567"/>
      <c r="G105" s="573"/>
      <c r="H105" s="574"/>
      <c r="I105" s="574"/>
      <c r="J105" s="574"/>
      <c r="K105" s="575"/>
      <c r="L105" s="576"/>
      <c r="M105" s="577"/>
      <c r="N105" s="577"/>
      <c r="O105" s="578"/>
      <c r="P105" s="199"/>
      <c r="Q105" s="200"/>
      <c r="R105" s="200"/>
      <c r="S105" s="200"/>
      <c r="T105" s="200"/>
      <c r="U105" s="200"/>
      <c r="V105" s="201"/>
      <c r="W105" s="199"/>
      <c r="X105" s="200"/>
      <c r="Y105" s="200"/>
      <c r="Z105" s="200"/>
      <c r="AA105" s="200"/>
      <c r="AB105" s="200"/>
      <c r="AC105" s="201"/>
      <c r="AD105" s="199"/>
      <c r="AE105" s="200"/>
      <c r="AF105" s="200"/>
      <c r="AG105" s="200"/>
      <c r="AH105" s="200"/>
      <c r="AI105" s="200"/>
      <c r="AJ105" s="201"/>
      <c r="AK105" s="199"/>
      <c r="AL105" s="200"/>
      <c r="AM105" s="200"/>
      <c r="AN105" s="200"/>
      <c r="AO105" s="200"/>
      <c r="AP105" s="200"/>
      <c r="AQ105" s="201"/>
      <c r="AR105" s="199"/>
      <c r="AS105" s="200"/>
      <c r="AT105" s="201"/>
      <c r="AU105" s="579">
        <f t="shared" si="6"/>
        <v>0</v>
      </c>
      <c r="AV105" s="580"/>
      <c r="AW105" s="568">
        <f t="shared" si="4"/>
        <v>0</v>
      </c>
      <c r="AX105" s="569"/>
      <c r="AY105" s="570"/>
      <c r="AZ105" s="571"/>
      <c r="BA105" s="571"/>
      <c r="BB105" s="571"/>
      <c r="BC105" s="571"/>
      <c r="BD105" s="572"/>
    </row>
    <row r="106" spans="2:56" ht="39.9" customHeight="1" x14ac:dyDescent="0.2">
      <c r="B106" s="198">
        <f t="shared" si="5"/>
        <v>94</v>
      </c>
      <c r="C106" s="564"/>
      <c r="D106" s="565"/>
      <c r="E106" s="566"/>
      <c r="F106" s="567"/>
      <c r="G106" s="573"/>
      <c r="H106" s="574"/>
      <c r="I106" s="574"/>
      <c r="J106" s="574"/>
      <c r="K106" s="575"/>
      <c r="L106" s="576"/>
      <c r="M106" s="577"/>
      <c r="N106" s="577"/>
      <c r="O106" s="578"/>
      <c r="P106" s="199"/>
      <c r="Q106" s="200"/>
      <c r="R106" s="200"/>
      <c r="S106" s="200"/>
      <c r="T106" s="200"/>
      <c r="U106" s="200"/>
      <c r="V106" s="201"/>
      <c r="W106" s="199"/>
      <c r="X106" s="200"/>
      <c r="Y106" s="200"/>
      <c r="Z106" s="200"/>
      <c r="AA106" s="200"/>
      <c r="AB106" s="200"/>
      <c r="AC106" s="201"/>
      <c r="AD106" s="199"/>
      <c r="AE106" s="200"/>
      <c r="AF106" s="200"/>
      <c r="AG106" s="200"/>
      <c r="AH106" s="200"/>
      <c r="AI106" s="200"/>
      <c r="AJ106" s="201"/>
      <c r="AK106" s="199"/>
      <c r="AL106" s="200"/>
      <c r="AM106" s="200"/>
      <c r="AN106" s="200"/>
      <c r="AO106" s="200"/>
      <c r="AP106" s="200"/>
      <c r="AQ106" s="201"/>
      <c r="AR106" s="199"/>
      <c r="AS106" s="200"/>
      <c r="AT106" s="201"/>
      <c r="AU106" s="579">
        <f t="shared" si="6"/>
        <v>0</v>
      </c>
      <c r="AV106" s="580"/>
      <c r="AW106" s="568">
        <f t="shared" si="4"/>
        <v>0</v>
      </c>
      <c r="AX106" s="569"/>
      <c r="AY106" s="570"/>
      <c r="AZ106" s="571"/>
      <c r="BA106" s="571"/>
      <c r="BB106" s="571"/>
      <c r="BC106" s="571"/>
      <c r="BD106" s="572"/>
    </row>
    <row r="107" spans="2:56" ht="39.9" customHeight="1" x14ac:dyDescent="0.2">
      <c r="B107" s="198">
        <f t="shared" si="5"/>
        <v>95</v>
      </c>
      <c r="C107" s="564"/>
      <c r="D107" s="565"/>
      <c r="E107" s="566"/>
      <c r="F107" s="567"/>
      <c r="G107" s="573"/>
      <c r="H107" s="574"/>
      <c r="I107" s="574"/>
      <c r="J107" s="574"/>
      <c r="K107" s="575"/>
      <c r="L107" s="576"/>
      <c r="M107" s="577"/>
      <c r="N107" s="577"/>
      <c r="O107" s="578"/>
      <c r="P107" s="199"/>
      <c r="Q107" s="200"/>
      <c r="R107" s="200"/>
      <c r="S107" s="200"/>
      <c r="T107" s="200"/>
      <c r="U107" s="200"/>
      <c r="V107" s="201"/>
      <c r="W107" s="199"/>
      <c r="X107" s="200"/>
      <c r="Y107" s="200"/>
      <c r="Z107" s="200"/>
      <c r="AA107" s="200"/>
      <c r="AB107" s="200"/>
      <c r="AC107" s="201"/>
      <c r="AD107" s="199"/>
      <c r="AE107" s="200"/>
      <c r="AF107" s="200"/>
      <c r="AG107" s="200"/>
      <c r="AH107" s="200"/>
      <c r="AI107" s="200"/>
      <c r="AJ107" s="201"/>
      <c r="AK107" s="199"/>
      <c r="AL107" s="200"/>
      <c r="AM107" s="200"/>
      <c r="AN107" s="200"/>
      <c r="AO107" s="200"/>
      <c r="AP107" s="200"/>
      <c r="AQ107" s="201"/>
      <c r="AR107" s="199"/>
      <c r="AS107" s="200"/>
      <c r="AT107" s="201"/>
      <c r="AU107" s="579">
        <f t="shared" si="6"/>
        <v>0</v>
      </c>
      <c r="AV107" s="580"/>
      <c r="AW107" s="568">
        <f t="shared" si="4"/>
        <v>0</v>
      </c>
      <c r="AX107" s="569"/>
      <c r="AY107" s="570"/>
      <c r="AZ107" s="571"/>
      <c r="BA107" s="571"/>
      <c r="BB107" s="571"/>
      <c r="BC107" s="571"/>
      <c r="BD107" s="572"/>
    </row>
    <row r="108" spans="2:56" ht="39.9" customHeight="1" x14ac:dyDescent="0.2">
      <c r="B108" s="198">
        <f t="shared" si="5"/>
        <v>96</v>
      </c>
      <c r="C108" s="564"/>
      <c r="D108" s="565"/>
      <c r="E108" s="566"/>
      <c r="F108" s="567"/>
      <c r="G108" s="573"/>
      <c r="H108" s="574"/>
      <c r="I108" s="574"/>
      <c r="J108" s="574"/>
      <c r="K108" s="575"/>
      <c r="L108" s="576"/>
      <c r="M108" s="577"/>
      <c r="N108" s="577"/>
      <c r="O108" s="578"/>
      <c r="P108" s="199"/>
      <c r="Q108" s="200"/>
      <c r="R108" s="200"/>
      <c r="S108" s="200"/>
      <c r="T108" s="200"/>
      <c r="U108" s="200"/>
      <c r="V108" s="201"/>
      <c r="W108" s="199"/>
      <c r="X108" s="200"/>
      <c r="Y108" s="200"/>
      <c r="Z108" s="200"/>
      <c r="AA108" s="200"/>
      <c r="AB108" s="200"/>
      <c r="AC108" s="201"/>
      <c r="AD108" s="199"/>
      <c r="AE108" s="200"/>
      <c r="AF108" s="200"/>
      <c r="AG108" s="200"/>
      <c r="AH108" s="200"/>
      <c r="AI108" s="200"/>
      <c r="AJ108" s="201"/>
      <c r="AK108" s="199"/>
      <c r="AL108" s="200"/>
      <c r="AM108" s="200"/>
      <c r="AN108" s="200"/>
      <c r="AO108" s="200"/>
      <c r="AP108" s="200"/>
      <c r="AQ108" s="201"/>
      <c r="AR108" s="199"/>
      <c r="AS108" s="200"/>
      <c r="AT108" s="201"/>
      <c r="AU108" s="579">
        <f t="shared" si="6"/>
        <v>0</v>
      </c>
      <c r="AV108" s="580"/>
      <c r="AW108" s="568">
        <f t="shared" si="4"/>
        <v>0</v>
      </c>
      <c r="AX108" s="569"/>
      <c r="AY108" s="570"/>
      <c r="AZ108" s="571"/>
      <c r="BA108" s="571"/>
      <c r="BB108" s="571"/>
      <c r="BC108" s="571"/>
      <c r="BD108" s="572"/>
    </row>
    <row r="109" spans="2:56" ht="39.9" customHeight="1" x14ac:dyDescent="0.2">
      <c r="B109" s="198">
        <f t="shared" si="5"/>
        <v>97</v>
      </c>
      <c r="C109" s="564"/>
      <c r="D109" s="565"/>
      <c r="E109" s="566"/>
      <c r="F109" s="567"/>
      <c r="G109" s="573"/>
      <c r="H109" s="574"/>
      <c r="I109" s="574"/>
      <c r="J109" s="574"/>
      <c r="K109" s="575"/>
      <c r="L109" s="576"/>
      <c r="M109" s="577"/>
      <c r="N109" s="577"/>
      <c r="O109" s="578"/>
      <c r="P109" s="199"/>
      <c r="Q109" s="200"/>
      <c r="R109" s="200"/>
      <c r="S109" s="200"/>
      <c r="T109" s="200"/>
      <c r="U109" s="200"/>
      <c r="V109" s="201"/>
      <c r="W109" s="199"/>
      <c r="X109" s="200"/>
      <c r="Y109" s="200"/>
      <c r="Z109" s="200"/>
      <c r="AA109" s="200"/>
      <c r="AB109" s="200"/>
      <c r="AC109" s="201"/>
      <c r="AD109" s="199"/>
      <c r="AE109" s="200"/>
      <c r="AF109" s="200"/>
      <c r="AG109" s="200"/>
      <c r="AH109" s="200"/>
      <c r="AI109" s="200"/>
      <c r="AJ109" s="201"/>
      <c r="AK109" s="199"/>
      <c r="AL109" s="200"/>
      <c r="AM109" s="200"/>
      <c r="AN109" s="200"/>
      <c r="AO109" s="200"/>
      <c r="AP109" s="200"/>
      <c r="AQ109" s="201"/>
      <c r="AR109" s="199"/>
      <c r="AS109" s="200"/>
      <c r="AT109" s="201"/>
      <c r="AU109" s="579">
        <f t="shared" si="6"/>
        <v>0</v>
      </c>
      <c r="AV109" s="580"/>
      <c r="AW109" s="568">
        <f t="shared" si="4"/>
        <v>0</v>
      </c>
      <c r="AX109" s="569"/>
      <c r="AY109" s="570"/>
      <c r="AZ109" s="571"/>
      <c r="BA109" s="571"/>
      <c r="BB109" s="571"/>
      <c r="BC109" s="571"/>
      <c r="BD109" s="572"/>
    </row>
    <row r="110" spans="2:56" ht="39.9" customHeight="1" x14ac:dyDescent="0.2">
      <c r="B110" s="198">
        <f t="shared" si="5"/>
        <v>98</v>
      </c>
      <c r="C110" s="564"/>
      <c r="D110" s="565"/>
      <c r="E110" s="566"/>
      <c r="F110" s="567"/>
      <c r="G110" s="573"/>
      <c r="H110" s="574"/>
      <c r="I110" s="574"/>
      <c r="J110" s="574"/>
      <c r="K110" s="575"/>
      <c r="L110" s="576"/>
      <c r="M110" s="577"/>
      <c r="N110" s="577"/>
      <c r="O110" s="578"/>
      <c r="P110" s="199"/>
      <c r="Q110" s="200"/>
      <c r="R110" s="200"/>
      <c r="S110" s="200"/>
      <c r="T110" s="200"/>
      <c r="U110" s="200"/>
      <c r="V110" s="201"/>
      <c r="W110" s="199"/>
      <c r="X110" s="200"/>
      <c r="Y110" s="200"/>
      <c r="Z110" s="200"/>
      <c r="AA110" s="200"/>
      <c r="AB110" s="200"/>
      <c r="AC110" s="201"/>
      <c r="AD110" s="199"/>
      <c r="AE110" s="200"/>
      <c r="AF110" s="200"/>
      <c r="AG110" s="200"/>
      <c r="AH110" s="200"/>
      <c r="AI110" s="200"/>
      <c r="AJ110" s="201"/>
      <c r="AK110" s="199"/>
      <c r="AL110" s="200"/>
      <c r="AM110" s="200"/>
      <c r="AN110" s="200"/>
      <c r="AO110" s="200"/>
      <c r="AP110" s="200"/>
      <c r="AQ110" s="201"/>
      <c r="AR110" s="199"/>
      <c r="AS110" s="200"/>
      <c r="AT110" s="201"/>
      <c r="AU110" s="579">
        <f t="shared" si="6"/>
        <v>0</v>
      </c>
      <c r="AV110" s="580"/>
      <c r="AW110" s="568">
        <f t="shared" si="4"/>
        <v>0</v>
      </c>
      <c r="AX110" s="569"/>
      <c r="AY110" s="570"/>
      <c r="AZ110" s="571"/>
      <c r="BA110" s="571"/>
      <c r="BB110" s="571"/>
      <c r="BC110" s="571"/>
      <c r="BD110" s="572"/>
    </row>
    <row r="111" spans="2:56" ht="39.9" customHeight="1" x14ac:dyDescent="0.2">
      <c r="B111" s="198">
        <f t="shared" si="5"/>
        <v>99</v>
      </c>
      <c r="C111" s="564"/>
      <c r="D111" s="565"/>
      <c r="E111" s="566"/>
      <c r="F111" s="567"/>
      <c r="G111" s="573"/>
      <c r="H111" s="574"/>
      <c r="I111" s="574"/>
      <c r="J111" s="574"/>
      <c r="K111" s="575"/>
      <c r="L111" s="576"/>
      <c r="M111" s="577"/>
      <c r="N111" s="577"/>
      <c r="O111" s="578"/>
      <c r="P111" s="199"/>
      <c r="Q111" s="200"/>
      <c r="R111" s="200"/>
      <c r="S111" s="200"/>
      <c r="T111" s="200"/>
      <c r="U111" s="200"/>
      <c r="V111" s="201"/>
      <c r="W111" s="199"/>
      <c r="X111" s="200"/>
      <c r="Y111" s="200"/>
      <c r="Z111" s="200"/>
      <c r="AA111" s="200"/>
      <c r="AB111" s="200"/>
      <c r="AC111" s="201"/>
      <c r="AD111" s="199"/>
      <c r="AE111" s="200"/>
      <c r="AF111" s="200"/>
      <c r="AG111" s="200"/>
      <c r="AH111" s="200"/>
      <c r="AI111" s="200"/>
      <c r="AJ111" s="201"/>
      <c r="AK111" s="199"/>
      <c r="AL111" s="200"/>
      <c r="AM111" s="200"/>
      <c r="AN111" s="200"/>
      <c r="AO111" s="200"/>
      <c r="AP111" s="200"/>
      <c r="AQ111" s="201"/>
      <c r="AR111" s="199"/>
      <c r="AS111" s="200"/>
      <c r="AT111" s="201"/>
      <c r="AU111" s="579">
        <f t="shared" si="6"/>
        <v>0</v>
      </c>
      <c r="AV111" s="580"/>
      <c r="AW111" s="568">
        <f t="shared" si="4"/>
        <v>0</v>
      </c>
      <c r="AX111" s="569"/>
      <c r="AY111" s="570"/>
      <c r="AZ111" s="571"/>
      <c r="BA111" s="571"/>
      <c r="BB111" s="571"/>
      <c r="BC111" s="571"/>
      <c r="BD111" s="572"/>
    </row>
    <row r="112" spans="2:56" ht="39.9" customHeight="1" thickBot="1" x14ac:dyDescent="0.25">
      <c r="B112" s="202">
        <f t="shared" si="5"/>
        <v>100</v>
      </c>
      <c r="C112" s="547"/>
      <c r="D112" s="548"/>
      <c r="E112" s="549"/>
      <c r="F112" s="550"/>
      <c r="G112" s="551"/>
      <c r="H112" s="552"/>
      <c r="I112" s="552"/>
      <c r="J112" s="552"/>
      <c r="K112" s="553"/>
      <c r="L112" s="554"/>
      <c r="M112" s="555"/>
      <c r="N112" s="555"/>
      <c r="O112" s="556"/>
      <c r="P112" s="203"/>
      <c r="Q112" s="204"/>
      <c r="R112" s="204"/>
      <c r="S112" s="204"/>
      <c r="T112" s="204"/>
      <c r="U112" s="204"/>
      <c r="V112" s="205"/>
      <c r="W112" s="203"/>
      <c r="X112" s="204"/>
      <c r="Y112" s="204"/>
      <c r="Z112" s="204"/>
      <c r="AA112" s="204"/>
      <c r="AB112" s="204"/>
      <c r="AC112" s="205"/>
      <c r="AD112" s="203"/>
      <c r="AE112" s="204"/>
      <c r="AF112" s="204"/>
      <c r="AG112" s="204"/>
      <c r="AH112" s="204"/>
      <c r="AI112" s="204"/>
      <c r="AJ112" s="205"/>
      <c r="AK112" s="203"/>
      <c r="AL112" s="204"/>
      <c r="AM112" s="204"/>
      <c r="AN112" s="204"/>
      <c r="AO112" s="204"/>
      <c r="AP112" s="204"/>
      <c r="AQ112" s="205"/>
      <c r="AR112" s="203"/>
      <c r="AS112" s="204"/>
      <c r="AT112" s="205"/>
      <c r="AU112" s="557">
        <f t="shared" si="3"/>
        <v>0</v>
      </c>
      <c r="AV112" s="558"/>
      <c r="AW112" s="559">
        <f t="shared" si="4"/>
        <v>0</v>
      </c>
      <c r="AX112" s="560"/>
      <c r="AY112" s="561"/>
      <c r="AZ112" s="562"/>
      <c r="BA112" s="562"/>
      <c r="BB112" s="562"/>
      <c r="BC112" s="562"/>
      <c r="BD112" s="563"/>
    </row>
    <row r="113" spans="2:58" ht="20.25" customHeight="1" x14ac:dyDescent="0.2">
      <c r="B113" s="175"/>
      <c r="C113" s="166"/>
      <c r="D113" s="263"/>
      <c r="E113" s="263"/>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81"/>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row>
    <row r="114" spans="2:58" ht="20.25" customHeight="1" x14ac:dyDescent="0.2">
      <c r="C114" s="184"/>
      <c r="D114" s="184"/>
      <c r="T114" s="184"/>
      <c r="AJ114" s="257"/>
      <c r="AK114" s="258"/>
      <c r="AL114" s="258"/>
      <c r="BE114" s="258"/>
    </row>
    <row r="115" spans="2:58" ht="20.25" customHeight="1" x14ac:dyDescent="0.2">
      <c r="C115" s="184"/>
      <c r="D115" s="184"/>
      <c r="U115" s="184"/>
      <c r="AK115" s="257"/>
      <c r="AL115" s="258"/>
      <c r="AM115" s="258"/>
      <c r="BF115" s="258"/>
    </row>
    <row r="116" spans="2:58" ht="20.25" customHeight="1" x14ac:dyDescent="0.2">
      <c r="D116" s="184"/>
      <c r="U116" s="184"/>
      <c r="AK116" s="257"/>
      <c r="AL116" s="258"/>
      <c r="AM116" s="258"/>
      <c r="BF116" s="258"/>
    </row>
    <row r="117" spans="2:58" ht="20.25" customHeight="1" x14ac:dyDescent="0.2">
      <c r="C117" s="184"/>
      <c r="D117" s="184"/>
      <c r="U117" s="184"/>
      <c r="AK117" s="257"/>
      <c r="AL117" s="258"/>
      <c r="AM117" s="258"/>
      <c r="BF117" s="258"/>
    </row>
    <row r="118" spans="2:58" ht="20.25" customHeight="1" x14ac:dyDescent="0.2">
      <c r="C118" s="257"/>
      <c r="D118" s="257"/>
      <c r="E118" s="257"/>
      <c r="F118" s="257"/>
      <c r="G118" s="257"/>
      <c r="H118" s="257"/>
      <c r="I118" s="257"/>
      <c r="J118" s="257"/>
      <c r="K118" s="257"/>
      <c r="L118" s="257"/>
      <c r="M118" s="257"/>
      <c r="N118" s="257"/>
      <c r="O118" s="257"/>
      <c r="P118" s="257"/>
      <c r="Q118" s="257"/>
      <c r="R118" s="257"/>
      <c r="S118" s="257"/>
      <c r="T118" s="257"/>
      <c r="U118" s="258"/>
      <c r="V118" s="258"/>
      <c r="W118" s="257"/>
      <c r="X118" s="257"/>
      <c r="Y118" s="257"/>
      <c r="Z118" s="257"/>
      <c r="AA118" s="257"/>
      <c r="AB118" s="257"/>
      <c r="AC118" s="257"/>
      <c r="AD118" s="257"/>
      <c r="AE118" s="257"/>
      <c r="AF118" s="257"/>
      <c r="AG118" s="257"/>
      <c r="AH118" s="257"/>
      <c r="AI118" s="257"/>
      <c r="AJ118" s="257"/>
      <c r="AK118" s="257"/>
      <c r="AL118" s="258"/>
      <c r="AM118" s="258"/>
      <c r="BF118" s="258"/>
    </row>
    <row r="119" spans="2:58" ht="20.25" customHeight="1" x14ac:dyDescent="0.2">
      <c r="C119" s="257"/>
      <c r="D119" s="257"/>
      <c r="E119" s="257"/>
      <c r="F119" s="257"/>
      <c r="G119" s="257"/>
      <c r="H119" s="257"/>
      <c r="I119" s="257"/>
      <c r="J119" s="257"/>
      <c r="K119" s="257"/>
      <c r="L119" s="257"/>
      <c r="M119" s="257"/>
      <c r="N119" s="257"/>
      <c r="O119" s="257"/>
      <c r="P119" s="257"/>
      <c r="Q119" s="257"/>
      <c r="R119" s="257"/>
      <c r="S119" s="257"/>
      <c r="T119" s="257"/>
      <c r="U119" s="258"/>
      <c r="V119" s="258"/>
      <c r="W119" s="257"/>
      <c r="X119" s="257"/>
      <c r="Y119" s="257"/>
      <c r="Z119" s="257"/>
      <c r="AA119" s="257"/>
      <c r="AB119" s="257"/>
      <c r="AC119" s="257"/>
      <c r="AD119" s="257"/>
      <c r="AE119" s="257"/>
      <c r="AF119" s="257"/>
      <c r="AG119" s="257"/>
      <c r="AH119" s="257"/>
      <c r="AI119" s="257"/>
      <c r="AJ119" s="257"/>
      <c r="AK119" s="257"/>
      <c r="AL119" s="258"/>
      <c r="AM119" s="258"/>
      <c r="BF119" s="258"/>
    </row>
  </sheetData>
  <mergeCells count="724">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W14:AX14"/>
    <mergeCell ref="AY14:BD14"/>
    <mergeCell ref="C13:D13"/>
    <mergeCell ref="E13:F13"/>
    <mergeCell ref="G13:K13"/>
    <mergeCell ref="L13:O13"/>
    <mergeCell ref="AU13:AV13"/>
    <mergeCell ref="AW13:AX13"/>
    <mergeCell ref="G15:K15"/>
    <mergeCell ref="L15:O15"/>
    <mergeCell ref="AU15:AV15"/>
    <mergeCell ref="AW15:AX15"/>
    <mergeCell ref="AY13:BD13"/>
    <mergeCell ref="C14:D14"/>
    <mergeCell ref="E14:F14"/>
    <mergeCell ref="G14:K14"/>
    <mergeCell ref="L14:O14"/>
    <mergeCell ref="AU14:AV14"/>
    <mergeCell ref="AY15:BD15"/>
    <mergeCell ref="C16:D16"/>
    <mergeCell ref="E16:F16"/>
    <mergeCell ref="G16:K16"/>
    <mergeCell ref="L16:O16"/>
    <mergeCell ref="AU16:AV16"/>
    <mergeCell ref="AW16:AX16"/>
    <mergeCell ref="AY16:BD16"/>
    <mergeCell ref="C15:D15"/>
    <mergeCell ref="E15:F15"/>
    <mergeCell ref="AW18:AX18"/>
    <mergeCell ref="AY18:BD18"/>
    <mergeCell ref="C17:D17"/>
    <mergeCell ref="E17:F17"/>
    <mergeCell ref="G17:K17"/>
    <mergeCell ref="L17:O17"/>
    <mergeCell ref="AU17:AV17"/>
    <mergeCell ref="AW17:AX17"/>
    <mergeCell ref="G19:K19"/>
    <mergeCell ref="L19:O19"/>
    <mergeCell ref="AU19:AV19"/>
    <mergeCell ref="AW19:AX19"/>
    <mergeCell ref="AY17:BD17"/>
    <mergeCell ref="C18:D18"/>
    <mergeCell ref="E18:F18"/>
    <mergeCell ref="G18:K18"/>
    <mergeCell ref="L18:O18"/>
    <mergeCell ref="AU18:AV18"/>
    <mergeCell ref="AY19:BD19"/>
    <mergeCell ref="C20:D20"/>
    <mergeCell ref="E20:F20"/>
    <mergeCell ref="G20:K20"/>
    <mergeCell ref="L20:O20"/>
    <mergeCell ref="AU20:AV20"/>
    <mergeCell ref="AW20:AX20"/>
    <mergeCell ref="AY20:BD20"/>
    <mergeCell ref="C19:D19"/>
    <mergeCell ref="E19:F19"/>
    <mergeCell ref="AW22:AX22"/>
    <mergeCell ref="AY22:BD22"/>
    <mergeCell ref="C21:D21"/>
    <mergeCell ref="E21:F21"/>
    <mergeCell ref="G21:K21"/>
    <mergeCell ref="L21:O21"/>
    <mergeCell ref="AU21:AV21"/>
    <mergeCell ref="AW21:AX21"/>
    <mergeCell ref="G23:K23"/>
    <mergeCell ref="L23:O23"/>
    <mergeCell ref="AU23:AV23"/>
    <mergeCell ref="AW23:AX23"/>
    <mergeCell ref="AY21:BD21"/>
    <mergeCell ref="C22:D22"/>
    <mergeCell ref="E22:F22"/>
    <mergeCell ref="G22:K22"/>
    <mergeCell ref="L22:O22"/>
    <mergeCell ref="AU22:AV22"/>
    <mergeCell ref="AY23:BD23"/>
    <mergeCell ref="C24:D24"/>
    <mergeCell ref="E24:F24"/>
    <mergeCell ref="G24:K24"/>
    <mergeCell ref="L24:O24"/>
    <mergeCell ref="AU24:AV24"/>
    <mergeCell ref="AW24:AX24"/>
    <mergeCell ref="AY24:BD24"/>
    <mergeCell ref="C23:D23"/>
    <mergeCell ref="E23:F23"/>
    <mergeCell ref="AW26:AX26"/>
    <mergeCell ref="AY26:BD26"/>
    <mergeCell ref="C25:D25"/>
    <mergeCell ref="E25:F25"/>
    <mergeCell ref="G25:K25"/>
    <mergeCell ref="L25:O25"/>
    <mergeCell ref="AU25:AV25"/>
    <mergeCell ref="AW25:AX25"/>
    <mergeCell ref="G27:K27"/>
    <mergeCell ref="L27:O27"/>
    <mergeCell ref="AU27:AV27"/>
    <mergeCell ref="AW27:AX27"/>
    <mergeCell ref="AY25:BD25"/>
    <mergeCell ref="C26:D26"/>
    <mergeCell ref="E26:F26"/>
    <mergeCell ref="G26:K26"/>
    <mergeCell ref="L26:O26"/>
    <mergeCell ref="AU26:AV26"/>
    <mergeCell ref="AY27:BD27"/>
    <mergeCell ref="C28:D28"/>
    <mergeCell ref="E28:F28"/>
    <mergeCell ref="G28:K28"/>
    <mergeCell ref="L28:O28"/>
    <mergeCell ref="AU28:AV28"/>
    <mergeCell ref="AW28:AX28"/>
    <mergeCell ref="AY28:BD28"/>
    <mergeCell ref="C27:D27"/>
    <mergeCell ref="E27:F27"/>
    <mergeCell ref="AW30:AX30"/>
    <mergeCell ref="AY30:BD30"/>
    <mergeCell ref="C29:D29"/>
    <mergeCell ref="E29:F29"/>
    <mergeCell ref="G29:K29"/>
    <mergeCell ref="L29:O29"/>
    <mergeCell ref="AU29:AV29"/>
    <mergeCell ref="AW29:AX29"/>
    <mergeCell ref="G31:K31"/>
    <mergeCell ref="L31:O31"/>
    <mergeCell ref="AU31:AV31"/>
    <mergeCell ref="AW31:AX31"/>
    <mergeCell ref="AY29:BD29"/>
    <mergeCell ref="C30:D30"/>
    <mergeCell ref="E30:F30"/>
    <mergeCell ref="G30:K30"/>
    <mergeCell ref="L30:O30"/>
    <mergeCell ref="AU30:AV30"/>
    <mergeCell ref="AY31:BD31"/>
    <mergeCell ref="C32:D32"/>
    <mergeCell ref="E32:F32"/>
    <mergeCell ref="G32:K32"/>
    <mergeCell ref="L32:O32"/>
    <mergeCell ref="AU32:AV32"/>
    <mergeCell ref="AW32:AX32"/>
    <mergeCell ref="AY32:BD32"/>
    <mergeCell ref="C31:D31"/>
    <mergeCell ref="E31:F31"/>
    <mergeCell ref="AW34:AX34"/>
    <mergeCell ref="AY34:BD34"/>
    <mergeCell ref="C33:D33"/>
    <mergeCell ref="E33:F33"/>
    <mergeCell ref="G33:K33"/>
    <mergeCell ref="L33:O33"/>
    <mergeCell ref="AU33:AV33"/>
    <mergeCell ref="AW33:AX33"/>
    <mergeCell ref="G35:K35"/>
    <mergeCell ref="L35:O35"/>
    <mergeCell ref="AU35:AV35"/>
    <mergeCell ref="AW35:AX35"/>
    <mergeCell ref="AY33:BD33"/>
    <mergeCell ref="C34:D34"/>
    <mergeCell ref="E34:F34"/>
    <mergeCell ref="G34:K34"/>
    <mergeCell ref="L34:O34"/>
    <mergeCell ref="AU34:AV34"/>
    <mergeCell ref="AY35:BD35"/>
    <mergeCell ref="C36:D36"/>
    <mergeCell ref="E36:F36"/>
    <mergeCell ref="G36:K36"/>
    <mergeCell ref="L36:O36"/>
    <mergeCell ref="AU36:AV36"/>
    <mergeCell ref="AW36:AX36"/>
    <mergeCell ref="AY36:BD36"/>
    <mergeCell ref="C35:D35"/>
    <mergeCell ref="E35:F35"/>
    <mergeCell ref="AW38:AX38"/>
    <mergeCell ref="AY38:BD38"/>
    <mergeCell ref="C37:D37"/>
    <mergeCell ref="E37:F37"/>
    <mergeCell ref="G37:K37"/>
    <mergeCell ref="L37:O37"/>
    <mergeCell ref="AU37:AV37"/>
    <mergeCell ref="AW37:AX37"/>
    <mergeCell ref="G39:K39"/>
    <mergeCell ref="L39:O39"/>
    <mergeCell ref="AU39:AV39"/>
    <mergeCell ref="AW39:AX39"/>
    <mergeCell ref="AY37:BD37"/>
    <mergeCell ref="C38:D38"/>
    <mergeCell ref="E38:F38"/>
    <mergeCell ref="G38:K38"/>
    <mergeCell ref="L38:O38"/>
    <mergeCell ref="AU38:AV38"/>
    <mergeCell ref="AY39:BD39"/>
    <mergeCell ref="C40:D40"/>
    <mergeCell ref="E40:F40"/>
    <mergeCell ref="G40:K40"/>
    <mergeCell ref="L40:O40"/>
    <mergeCell ref="AU40:AV40"/>
    <mergeCell ref="AW40:AX40"/>
    <mergeCell ref="AY40:BD40"/>
    <mergeCell ref="C39:D39"/>
    <mergeCell ref="E39:F39"/>
    <mergeCell ref="AW42:AX42"/>
    <mergeCell ref="AY42:BD42"/>
    <mergeCell ref="C41:D41"/>
    <mergeCell ref="E41:F41"/>
    <mergeCell ref="G41:K41"/>
    <mergeCell ref="L41:O41"/>
    <mergeCell ref="AU41:AV41"/>
    <mergeCell ref="AW41:AX41"/>
    <mergeCell ref="G43:K43"/>
    <mergeCell ref="L43:O43"/>
    <mergeCell ref="AU43:AV43"/>
    <mergeCell ref="AW43:AX43"/>
    <mergeCell ref="AY41:BD41"/>
    <mergeCell ref="C42:D42"/>
    <mergeCell ref="E42:F42"/>
    <mergeCell ref="G42:K42"/>
    <mergeCell ref="L42:O42"/>
    <mergeCell ref="AU42:AV42"/>
    <mergeCell ref="AY43:BD43"/>
    <mergeCell ref="C44:D44"/>
    <mergeCell ref="E44:F44"/>
    <mergeCell ref="G44:K44"/>
    <mergeCell ref="L44:O44"/>
    <mergeCell ref="AU44:AV44"/>
    <mergeCell ref="AW44:AX44"/>
    <mergeCell ref="AY44:BD44"/>
    <mergeCell ref="C43:D43"/>
    <mergeCell ref="E43:F43"/>
    <mergeCell ref="AW46:AX46"/>
    <mergeCell ref="AY46:BD46"/>
    <mergeCell ref="C45:D45"/>
    <mergeCell ref="E45:F45"/>
    <mergeCell ref="G45:K45"/>
    <mergeCell ref="L45:O45"/>
    <mergeCell ref="AU45:AV45"/>
    <mergeCell ref="AW45:AX45"/>
    <mergeCell ref="G47:K47"/>
    <mergeCell ref="L47:O47"/>
    <mergeCell ref="AU47:AV47"/>
    <mergeCell ref="AW47:AX47"/>
    <mergeCell ref="AY45:BD45"/>
    <mergeCell ref="C46:D46"/>
    <mergeCell ref="E46:F46"/>
    <mergeCell ref="G46:K46"/>
    <mergeCell ref="L46:O46"/>
    <mergeCell ref="AU46:AV46"/>
    <mergeCell ref="AY47:BD47"/>
    <mergeCell ref="C48:D48"/>
    <mergeCell ref="E48:F48"/>
    <mergeCell ref="G48:K48"/>
    <mergeCell ref="L48:O48"/>
    <mergeCell ref="AU48:AV48"/>
    <mergeCell ref="AW48:AX48"/>
    <mergeCell ref="AY48:BD48"/>
    <mergeCell ref="C47:D47"/>
    <mergeCell ref="E47:F47"/>
    <mergeCell ref="AW50:AX50"/>
    <mergeCell ref="AY50:BD50"/>
    <mergeCell ref="C49:D49"/>
    <mergeCell ref="E49:F49"/>
    <mergeCell ref="G49:K49"/>
    <mergeCell ref="L49:O49"/>
    <mergeCell ref="AU49:AV49"/>
    <mergeCell ref="AW49:AX49"/>
    <mergeCell ref="G51:K51"/>
    <mergeCell ref="L51:O51"/>
    <mergeCell ref="AU51:AV51"/>
    <mergeCell ref="AW51:AX51"/>
    <mergeCell ref="AY49:BD49"/>
    <mergeCell ref="C50:D50"/>
    <mergeCell ref="E50:F50"/>
    <mergeCell ref="G50:K50"/>
    <mergeCell ref="L50:O50"/>
    <mergeCell ref="AU50:AV50"/>
    <mergeCell ref="AY51:BD51"/>
    <mergeCell ref="C52:D52"/>
    <mergeCell ref="E52:F52"/>
    <mergeCell ref="G52:K52"/>
    <mergeCell ref="L52:O52"/>
    <mergeCell ref="AU52:AV52"/>
    <mergeCell ref="AW52:AX52"/>
    <mergeCell ref="AY52:BD52"/>
    <mergeCell ref="C51:D51"/>
    <mergeCell ref="E51:F51"/>
    <mergeCell ref="AW54:AX54"/>
    <mergeCell ref="AY54:BD54"/>
    <mergeCell ref="C53:D53"/>
    <mergeCell ref="E53:F53"/>
    <mergeCell ref="G53:K53"/>
    <mergeCell ref="L53:O53"/>
    <mergeCell ref="AU53:AV53"/>
    <mergeCell ref="AW53:AX53"/>
    <mergeCell ref="G55:K55"/>
    <mergeCell ref="L55:O55"/>
    <mergeCell ref="AU55:AV55"/>
    <mergeCell ref="AW55:AX55"/>
    <mergeCell ref="AY53:BD53"/>
    <mergeCell ref="C54:D54"/>
    <mergeCell ref="E54:F54"/>
    <mergeCell ref="G54:K54"/>
    <mergeCell ref="L54:O54"/>
    <mergeCell ref="AU54:AV54"/>
    <mergeCell ref="AY55:BD55"/>
    <mergeCell ref="C56:D56"/>
    <mergeCell ref="E56:F56"/>
    <mergeCell ref="G56:K56"/>
    <mergeCell ref="L56:O56"/>
    <mergeCell ref="AU56:AV56"/>
    <mergeCell ref="AW56:AX56"/>
    <mergeCell ref="AY56:BD56"/>
    <mergeCell ref="C55:D55"/>
    <mergeCell ref="E55:F55"/>
    <mergeCell ref="AW58:AX58"/>
    <mergeCell ref="AY58:BD58"/>
    <mergeCell ref="C57:D57"/>
    <mergeCell ref="E57:F57"/>
    <mergeCell ref="G57:K57"/>
    <mergeCell ref="L57:O57"/>
    <mergeCell ref="AU57:AV57"/>
    <mergeCell ref="AW57:AX57"/>
    <mergeCell ref="G59:K59"/>
    <mergeCell ref="L59:O59"/>
    <mergeCell ref="AU59:AV59"/>
    <mergeCell ref="AW59:AX59"/>
    <mergeCell ref="AY57:BD57"/>
    <mergeCell ref="C58:D58"/>
    <mergeCell ref="E58:F58"/>
    <mergeCell ref="G58:K58"/>
    <mergeCell ref="L58:O58"/>
    <mergeCell ref="AU58:AV58"/>
    <mergeCell ref="AY59:BD59"/>
    <mergeCell ref="C60:D60"/>
    <mergeCell ref="E60:F60"/>
    <mergeCell ref="G60:K60"/>
    <mergeCell ref="L60:O60"/>
    <mergeCell ref="AU60:AV60"/>
    <mergeCell ref="AW60:AX60"/>
    <mergeCell ref="AY60:BD60"/>
    <mergeCell ref="C59:D59"/>
    <mergeCell ref="E59:F59"/>
    <mergeCell ref="AW62:AX62"/>
    <mergeCell ref="AY62:BD62"/>
    <mergeCell ref="C61:D61"/>
    <mergeCell ref="E61:F61"/>
    <mergeCell ref="G61:K61"/>
    <mergeCell ref="L61:O61"/>
    <mergeCell ref="AU61:AV61"/>
    <mergeCell ref="AW61:AX61"/>
    <mergeCell ref="G63:K63"/>
    <mergeCell ref="L63:O63"/>
    <mergeCell ref="AU63:AV63"/>
    <mergeCell ref="AW63:AX63"/>
    <mergeCell ref="AY61:BD61"/>
    <mergeCell ref="C62:D62"/>
    <mergeCell ref="E62:F62"/>
    <mergeCell ref="G62:K62"/>
    <mergeCell ref="L62:O62"/>
    <mergeCell ref="AU62:AV62"/>
    <mergeCell ref="AY63:BD63"/>
    <mergeCell ref="C64:D64"/>
    <mergeCell ref="E64:F64"/>
    <mergeCell ref="G64:K64"/>
    <mergeCell ref="L64:O64"/>
    <mergeCell ref="AU64:AV64"/>
    <mergeCell ref="AW64:AX64"/>
    <mergeCell ref="AY64:BD64"/>
    <mergeCell ref="C63:D63"/>
    <mergeCell ref="E63:F63"/>
    <mergeCell ref="AW66:AX66"/>
    <mergeCell ref="AY66:BD66"/>
    <mergeCell ref="C65:D65"/>
    <mergeCell ref="E65:F65"/>
    <mergeCell ref="G65:K65"/>
    <mergeCell ref="L65:O65"/>
    <mergeCell ref="AU65:AV65"/>
    <mergeCell ref="AW65:AX65"/>
    <mergeCell ref="G67:K67"/>
    <mergeCell ref="L67:O67"/>
    <mergeCell ref="AU67:AV67"/>
    <mergeCell ref="AW67:AX67"/>
    <mergeCell ref="AY65:BD65"/>
    <mergeCell ref="C66:D66"/>
    <mergeCell ref="E66:F66"/>
    <mergeCell ref="G66:K66"/>
    <mergeCell ref="L66:O66"/>
    <mergeCell ref="AU66:AV66"/>
    <mergeCell ref="AY67:BD67"/>
    <mergeCell ref="C68:D68"/>
    <mergeCell ref="E68:F68"/>
    <mergeCell ref="G68:K68"/>
    <mergeCell ref="L68:O68"/>
    <mergeCell ref="AU68:AV68"/>
    <mergeCell ref="AW68:AX68"/>
    <mergeCell ref="AY68:BD68"/>
    <mergeCell ref="C67:D67"/>
    <mergeCell ref="E67:F67"/>
    <mergeCell ref="AW70:AX70"/>
    <mergeCell ref="AY70:BD70"/>
    <mergeCell ref="C69:D69"/>
    <mergeCell ref="E69:F69"/>
    <mergeCell ref="G69:K69"/>
    <mergeCell ref="L69:O69"/>
    <mergeCell ref="AU69:AV69"/>
    <mergeCell ref="AW69:AX69"/>
    <mergeCell ref="G71:K71"/>
    <mergeCell ref="L71:O71"/>
    <mergeCell ref="AU71:AV71"/>
    <mergeCell ref="AW71:AX71"/>
    <mergeCell ref="AY69:BD69"/>
    <mergeCell ref="C70:D70"/>
    <mergeCell ref="E70:F70"/>
    <mergeCell ref="G70:K70"/>
    <mergeCell ref="L70:O70"/>
    <mergeCell ref="AU70:AV70"/>
    <mergeCell ref="AY71:BD71"/>
    <mergeCell ref="C72:D72"/>
    <mergeCell ref="E72:F72"/>
    <mergeCell ref="G72:K72"/>
    <mergeCell ref="L72:O72"/>
    <mergeCell ref="AU72:AV72"/>
    <mergeCell ref="AW72:AX72"/>
    <mergeCell ref="AY72:BD72"/>
    <mergeCell ref="C71:D71"/>
    <mergeCell ref="E71:F71"/>
    <mergeCell ref="AW74:AX74"/>
    <mergeCell ref="AY74:BD74"/>
    <mergeCell ref="C73:D73"/>
    <mergeCell ref="E73:F73"/>
    <mergeCell ref="G73:K73"/>
    <mergeCell ref="L73:O73"/>
    <mergeCell ref="AU73:AV73"/>
    <mergeCell ref="AW73:AX73"/>
    <mergeCell ref="G75:K75"/>
    <mergeCell ref="L75:O75"/>
    <mergeCell ref="AU75:AV75"/>
    <mergeCell ref="AW75:AX75"/>
    <mergeCell ref="AY73:BD73"/>
    <mergeCell ref="C74:D74"/>
    <mergeCell ref="E74:F74"/>
    <mergeCell ref="G74:K74"/>
    <mergeCell ref="L74:O74"/>
    <mergeCell ref="AU74:AV74"/>
    <mergeCell ref="AY75:BD75"/>
    <mergeCell ref="C76:D76"/>
    <mergeCell ref="E76:F76"/>
    <mergeCell ref="G76:K76"/>
    <mergeCell ref="L76:O76"/>
    <mergeCell ref="AU76:AV76"/>
    <mergeCell ref="AW76:AX76"/>
    <mergeCell ref="AY76:BD76"/>
    <mergeCell ref="C75:D75"/>
    <mergeCell ref="E75:F75"/>
    <mergeCell ref="AW78:AX78"/>
    <mergeCell ref="AY78:BD78"/>
    <mergeCell ref="C77:D77"/>
    <mergeCell ref="E77:F77"/>
    <mergeCell ref="G77:K77"/>
    <mergeCell ref="L77:O77"/>
    <mergeCell ref="AU77:AV77"/>
    <mergeCell ref="AW77:AX77"/>
    <mergeCell ref="G79:K79"/>
    <mergeCell ref="L79:O79"/>
    <mergeCell ref="AU79:AV79"/>
    <mergeCell ref="AW79:AX79"/>
    <mergeCell ref="AY77:BD77"/>
    <mergeCell ref="C78:D78"/>
    <mergeCell ref="E78:F78"/>
    <mergeCell ref="G78:K78"/>
    <mergeCell ref="L78:O78"/>
    <mergeCell ref="AU78:AV78"/>
    <mergeCell ref="AY79:BD79"/>
    <mergeCell ref="C80:D80"/>
    <mergeCell ref="E80:F80"/>
    <mergeCell ref="G80:K80"/>
    <mergeCell ref="L80:O80"/>
    <mergeCell ref="AU80:AV80"/>
    <mergeCell ref="AW80:AX80"/>
    <mergeCell ref="AY80:BD80"/>
    <mergeCell ref="C79:D79"/>
    <mergeCell ref="E79:F79"/>
    <mergeCell ref="AW82:AX82"/>
    <mergeCell ref="AY82:BD82"/>
    <mergeCell ref="C81:D81"/>
    <mergeCell ref="E81:F81"/>
    <mergeCell ref="G81:K81"/>
    <mergeCell ref="L81:O81"/>
    <mergeCell ref="AU81:AV81"/>
    <mergeCell ref="AW81:AX81"/>
    <mergeCell ref="G83:K83"/>
    <mergeCell ref="L83:O83"/>
    <mergeCell ref="AU83:AV83"/>
    <mergeCell ref="AW83:AX83"/>
    <mergeCell ref="AY81:BD81"/>
    <mergeCell ref="C82:D82"/>
    <mergeCell ref="E82:F82"/>
    <mergeCell ref="G82:K82"/>
    <mergeCell ref="L82:O82"/>
    <mergeCell ref="AU82:AV82"/>
    <mergeCell ref="AY83:BD83"/>
    <mergeCell ref="C84:D84"/>
    <mergeCell ref="E84:F84"/>
    <mergeCell ref="G84:K84"/>
    <mergeCell ref="L84:O84"/>
    <mergeCell ref="AU84:AV84"/>
    <mergeCell ref="AW84:AX84"/>
    <mergeCell ref="AY84:BD84"/>
    <mergeCell ref="C83:D83"/>
    <mergeCell ref="E83:F83"/>
    <mergeCell ref="AW86:AX86"/>
    <mergeCell ref="AY86:BD86"/>
    <mergeCell ref="C85:D85"/>
    <mergeCell ref="E85:F85"/>
    <mergeCell ref="G85:K85"/>
    <mergeCell ref="L85:O85"/>
    <mergeCell ref="AU85:AV85"/>
    <mergeCell ref="AW85:AX85"/>
    <mergeCell ref="G87:K87"/>
    <mergeCell ref="L87:O87"/>
    <mergeCell ref="AU87:AV87"/>
    <mergeCell ref="AW87:AX87"/>
    <mergeCell ref="AY85:BD85"/>
    <mergeCell ref="C86:D86"/>
    <mergeCell ref="E86:F86"/>
    <mergeCell ref="G86:K86"/>
    <mergeCell ref="L86:O86"/>
    <mergeCell ref="AU86:AV86"/>
    <mergeCell ref="AY87:BD87"/>
    <mergeCell ref="C88:D88"/>
    <mergeCell ref="E88:F88"/>
    <mergeCell ref="G88:K88"/>
    <mergeCell ref="L88:O88"/>
    <mergeCell ref="AU88:AV88"/>
    <mergeCell ref="AW88:AX88"/>
    <mergeCell ref="AY88:BD88"/>
    <mergeCell ref="C87:D87"/>
    <mergeCell ref="E87:F87"/>
    <mergeCell ref="AW90:AX90"/>
    <mergeCell ref="AY90:BD90"/>
    <mergeCell ref="C89:D89"/>
    <mergeCell ref="E89:F89"/>
    <mergeCell ref="G89:K89"/>
    <mergeCell ref="L89:O89"/>
    <mergeCell ref="AU89:AV89"/>
    <mergeCell ref="AW89:AX89"/>
    <mergeCell ref="G91:K91"/>
    <mergeCell ref="L91:O91"/>
    <mergeCell ref="AU91:AV91"/>
    <mergeCell ref="AW91:AX91"/>
    <mergeCell ref="AY89:BD89"/>
    <mergeCell ref="C90:D90"/>
    <mergeCell ref="E90:F90"/>
    <mergeCell ref="G90:K90"/>
    <mergeCell ref="L90:O90"/>
    <mergeCell ref="AU90:AV90"/>
    <mergeCell ref="AY91:BD91"/>
    <mergeCell ref="C92:D92"/>
    <mergeCell ref="E92:F92"/>
    <mergeCell ref="G92:K92"/>
    <mergeCell ref="L92:O92"/>
    <mergeCell ref="AU92:AV92"/>
    <mergeCell ref="AW92:AX92"/>
    <mergeCell ref="AY92:BD92"/>
    <mergeCell ref="C91:D91"/>
    <mergeCell ref="E91:F91"/>
    <mergeCell ref="AW94:AX94"/>
    <mergeCell ref="AY94:BD94"/>
    <mergeCell ref="C93:D93"/>
    <mergeCell ref="E93:F93"/>
    <mergeCell ref="G93:K93"/>
    <mergeCell ref="L93:O93"/>
    <mergeCell ref="AU93:AV93"/>
    <mergeCell ref="AW93:AX93"/>
    <mergeCell ref="G95:K95"/>
    <mergeCell ref="L95:O95"/>
    <mergeCell ref="AU95:AV95"/>
    <mergeCell ref="AW95:AX95"/>
    <mergeCell ref="AY93:BD93"/>
    <mergeCell ref="C94:D94"/>
    <mergeCell ref="E94:F94"/>
    <mergeCell ref="G94:K94"/>
    <mergeCell ref="L94:O94"/>
    <mergeCell ref="AU94:AV94"/>
    <mergeCell ref="AY95:BD95"/>
    <mergeCell ref="C96:D96"/>
    <mergeCell ref="E96:F96"/>
    <mergeCell ref="G96:K96"/>
    <mergeCell ref="L96:O96"/>
    <mergeCell ref="AU96:AV96"/>
    <mergeCell ref="AW96:AX96"/>
    <mergeCell ref="AY96:BD96"/>
    <mergeCell ref="C95:D95"/>
    <mergeCell ref="E95:F95"/>
    <mergeCell ref="AW98:AX98"/>
    <mergeCell ref="AY98:BD98"/>
    <mergeCell ref="C97:D97"/>
    <mergeCell ref="E97:F97"/>
    <mergeCell ref="G97:K97"/>
    <mergeCell ref="L97:O97"/>
    <mergeCell ref="AU97:AV97"/>
    <mergeCell ref="AW97:AX97"/>
    <mergeCell ref="G99:K99"/>
    <mergeCell ref="L99:O99"/>
    <mergeCell ref="AU99:AV99"/>
    <mergeCell ref="AW99:AX99"/>
    <mergeCell ref="AY97:BD97"/>
    <mergeCell ref="C98:D98"/>
    <mergeCell ref="E98:F98"/>
    <mergeCell ref="G98:K98"/>
    <mergeCell ref="L98:O98"/>
    <mergeCell ref="AU98:AV98"/>
    <mergeCell ref="AY99:BD99"/>
    <mergeCell ref="C100:D100"/>
    <mergeCell ref="E100:F100"/>
    <mergeCell ref="G100:K100"/>
    <mergeCell ref="L100:O100"/>
    <mergeCell ref="AU100:AV100"/>
    <mergeCell ref="AW100:AX100"/>
    <mergeCell ref="AY100:BD100"/>
    <mergeCell ref="C99:D99"/>
    <mergeCell ref="E99:F99"/>
    <mergeCell ref="AW102:AX102"/>
    <mergeCell ref="AY102:BD102"/>
    <mergeCell ref="C101:D101"/>
    <mergeCell ref="E101:F101"/>
    <mergeCell ref="G101:K101"/>
    <mergeCell ref="L101:O101"/>
    <mergeCell ref="AU101:AV101"/>
    <mergeCell ref="AW101:AX101"/>
    <mergeCell ref="G103:K103"/>
    <mergeCell ref="L103:O103"/>
    <mergeCell ref="AU103:AV103"/>
    <mergeCell ref="AW103:AX103"/>
    <mergeCell ref="AY101:BD101"/>
    <mergeCell ref="C102:D102"/>
    <mergeCell ref="E102:F102"/>
    <mergeCell ref="G102:K102"/>
    <mergeCell ref="L102:O102"/>
    <mergeCell ref="AU102:AV102"/>
    <mergeCell ref="AY103:BD103"/>
    <mergeCell ref="C104:D104"/>
    <mergeCell ref="E104:F104"/>
    <mergeCell ref="G104:K104"/>
    <mergeCell ref="L104:O104"/>
    <mergeCell ref="AU104:AV104"/>
    <mergeCell ref="AW104:AX104"/>
    <mergeCell ref="AY104:BD104"/>
    <mergeCell ref="C103:D103"/>
    <mergeCell ref="E103:F103"/>
    <mergeCell ref="AW106:AX106"/>
    <mergeCell ref="AY106:BD106"/>
    <mergeCell ref="C105:D105"/>
    <mergeCell ref="E105:F105"/>
    <mergeCell ref="G105:K105"/>
    <mergeCell ref="L105:O105"/>
    <mergeCell ref="AU105:AV105"/>
    <mergeCell ref="AW105:AX105"/>
    <mergeCell ref="G107:K107"/>
    <mergeCell ref="L107:O107"/>
    <mergeCell ref="AU107:AV107"/>
    <mergeCell ref="AW107:AX107"/>
    <mergeCell ref="AY105:BD105"/>
    <mergeCell ref="C106:D106"/>
    <mergeCell ref="E106:F106"/>
    <mergeCell ref="G106:K106"/>
    <mergeCell ref="L106:O106"/>
    <mergeCell ref="AU106:AV106"/>
    <mergeCell ref="AY107:BD107"/>
    <mergeCell ref="C108:D108"/>
    <mergeCell ref="E108:F108"/>
    <mergeCell ref="G108:K108"/>
    <mergeCell ref="L108:O108"/>
    <mergeCell ref="AU108:AV108"/>
    <mergeCell ref="AW108:AX108"/>
    <mergeCell ref="AY108:BD108"/>
    <mergeCell ref="C107:D107"/>
    <mergeCell ref="E107:F107"/>
    <mergeCell ref="AW110:AX110"/>
    <mergeCell ref="AY110:BD110"/>
    <mergeCell ref="C109:D109"/>
    <mergeCell ref="E109:F109"/>
    <mergeCell ref="G109:K109"/>
    <mergeCell ref="L109:O109"/>
    <mergeCell ref="AU109:AV109"/>
    <mergeCell ref="AW109:AX109"/>
    <mergeCell ref="G111:K111"/>
    <mergeCell ref="L111:O111"/>
    <mergeCell ref="AU111:AV111"/>
    <mergeCell ref="AW111:AX111"/>
    <mergeCell ref="AY109:BD109"/>
    <mergeCell ref="C110:D110"/>
    <mergeCell ref="E110:F110"/>
    <mergeCell ref="G110:K110"/>
    <mergeCell ref="L110:O110"/>
    <mergeCell ref="AU110:AV110"/>
    <mergeCell ref="AY111:BD111"/>
    <mergeCell ref="C112:D112"/>
    <mergeCell ref="E112:F112"/>
    <mergeCell ref="G112:K112"/>
    <mergeCell ref="L112:O112"/>
    <mergeCell ref="AU112:AV112"/>
    <mergeCell ref="AW112:AX112"/>
    <mergeCell ref="AY112:BD112"/>
    <mergeCell ref="C111:D111"/>
    <mergeCell ref="E111:F111"/>
  </mergeCells>
  <phoneticPr fontId="2"/>
  <conditionalFormatting sqref="P13:AX112">
    <cfRule type="expression" dxfId="1" priority="1">
      <formula>INDIRECT(ADDRESS(ROW(),COLUMN()))=TRUNC(INDIRECT(ADDRESS(ROW(),COLUMN())))</formula>
    </cfRule>
  </conditionalFormatting>
  <dataValidations count="5">
    <dataValidation type="list" allowBlank="1" showInputMessage="1" sqref="E13:F112" xr:uid="{00000000-0002-0000-0400-000000000000}">
      <formula1>"A, B, C, D"</formula1>
    </dataValidation>
    <dataValidation type="list" allowBlank="1" showInputMessage="1" showErrorMessage="1" sqref="AZ4:BC4" xr:uid="{00000000-0002-0000-0400-000001000000}">
      <formula1>"予定,実績,予定・実績"</formula1>
    </dataValidation>
    <dataValidation type="list" errorStyle="warning" allowBlank="1" showInputMessage="1" error="リストにない場合のみ、入力してください。" sqref="G13:K112" xr:uid="{00000000-0002-0000-0400-000002000000}">
      <formula1>INDIRECT(C13)</formula1>
    </dataValidation>
    <dataValidation type="decimal" allowBlank="1" showInputMessage="1" showErrorMessage="1" error="入力可能範囲　32～40" sqref="AV5" xr:uid="{00000000-0002-0000-0400-000003000000}">
      <formula1>32</formula1>
      <formula2>40</formula2>
    </dataValidation>
    <dataValidation type="list" allowBlank="1" showInputMessage="1" showErrorMessage="1" sqref="AZ3" xr:uid="{00000000-0002-0000-0400-000004000000}">
      <formula1>"４週,暦月"</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37"/>
  <sheetViews>
    <sheetView workbookViewId="0">
      <selection activeCell="G18" sqref="G18:K18"/>
    </sheetView>
  </sheetViews>
  <sheetFormatPr defaultColWidth="5" defaultRowHeight="14.4" x14ac:dyDescent="0.2"/>
  <cols>
    <col min="1" max="1" width="1.5546875" style="187" customWidth="1"/>
    <col min="2" max="56" width="6.21875" style="187" customWidth="1"/>
    <col min="57" max="16384" width="5" style="187"/>
  </cols>
  <sheetData>
    <row r="1" spans="1:57" s="157" customFormat="1" ht="20.25" customHeight="1" x14ac:dyDescent="0.2">
      <c r="A1" s="152"/>
      <c r="B1" s="152"/>
      <c r="C1" s="153" t="s">
        <v>142</v>
      </c>
      <c r="D1" s="153"/>
      <c r="E1" s="152"/>
      <c r="F1" s="152"/>
      <c r="G1" s="154" t="s">
        <v>143</v>
      </c>
      <c r="H1" s="152"/>
      <c r="I1" s="152"/>
      <c r="J1" s="153"/>
      <c r="K1" s="153"/>
      <c r="L1" s="153"/>
      <c r="M1" s="153"/>
      <c r="N1" s="152"/>
      <c r="O1" s="152"/>
      <c r="P1" s="152"/>
      <c r="Q1" s="152"/>
      <c r="R1" s="152"/>
      <c r="S1" s="152"/>
      <c r="T1" s="152"/>
      <c r="U1" s="152"/>
      <c r="V1" s="152"/>
      <c r="W1" s="152"/>
      <c r="X1" s="152"/>
      <c r="Y1" s="152"/>
      <c r="Z1" s="152"/>
      <c r="AA1" s="152"/>
      <c r="AB1" s="152"/>
      <c r="AC1" s="152"/>
      <c r="AD1" s="152"/>
      <c r="AE1" s="152"/>
      <c r="AF1" s="152"/>
      <c r="AG1" s="152"/>
      <c r="AH1" s="152"/>
      <c r="AI1" s="152"/>
      <c r="AJ1" s="152"/>
      <c r="AK1" s="155" t="s">
        <v>144</v>
      </c>
      <c r="AL1" s="155" t="s">
        <v>145</v>
      </c>
      <c r="AM1" s="630" t="s">
        <v>146</v>
      </c>
      <c r="AN1" s="630"/>
      <c r="AO1" s="630"/>
      <c r="AP1" s="630"/>
      <c r="AQ1" s="630"/>
      <c r="AR1" s="630"/>
      <c r="AS1" s="630"/>
      <c r="AT1" s="630"/>
      <c r="AU1" s="630"/>
      <c r="AV1" s="630"/>
      <c r="AW1" s="630"/>
      <c r="AX1" s="630"/>
      <c r="AY1" s="630"/>
      <c r="AZ1" s="630"/>
      <c r="BA1" s="630"/>
      <c r="BB1" s="156" t="s">
        <v>147</v>
      </c>
      <c r="BC1" s="152"/>
      <c r="BD1" s="152"/>
    </row>
    <row r="2" spans="1:57" s="161" customFormat="1" ht="20.25" customHeight="1" x14ac:dyDescent="0.2">
      <c r="A2" s="158"/>
      <c r="B2" s="158"/>
      <c r="C2" s="158"/>
      <c r="D2" s="154"/>
      <c r="E2" s="158"/>
      <c r="F2" s="158"/>
      <c r="G2" s="158"/>
      <c r="H2" s="154"/>
      <c r="I2" s="155"/>
      <c r="J2" s="155"/>
      <c r="K2" s="155"/>
      <c r="L2" s="155"/>
      <c r="M2" s="155"/>
      <c r="N2" s="158"/>
      <c r="O2" s="158"/>
      <c r="P2" s="158"/>
      <c r="Q2" s="158"/>
      <c r="R2" s="158"/>
      <c r="S2" s="158"/>
      <c r="T2" s="155" t="s">
        <v>148</v>
      </c>
      <c r="U2" s="631">
        <v>6</v>
      </c>
      <c r="V2" s="631"/>
      <c r="W2" s="155" t="s">
        <v>145</v>
      </c>
      <c r="X2" s="632">
        <f>IF(U2=0,"",YEAR(DATE(2018+U2,1,1)))</f>
        <v>2024</v>
      </c>
      <c r="Y2" s="632"/>
      <c r="Z2" s="158" t="s">
        <v>149</v>
      </c>
      <c r="AA2" s="158" t="s">
        <v>150</v>
      </c>
      <c r="AB2" s="631">
        <v>4</v>
      </c>
      <c r="AC2" s="631"/>
      <c r="AD2" s="158" t="s">
        <v>151</v>
      </c>
      <c r="AE2" s="158"/>
      <c r="AF2" s="158"/>
      <c r="AG2" s="158"/>
      <c r="AH2" s="158"/>
      <c r="AI2" s="158"/>
      <c r="AJ2" s="156"/>
      <c r="AK2" s="155" t="s">
        <v>152</v>
      </c>
      <c r="AL2" s="155" t="s">
        <v>145</v>
      </c>
      <c r="AM2" s="631" t="s">
        <v>153</v>
      </c>
      <c r="AN2" s="631"/>
      <c r="AO2" s="631"/>
      <c r="AP2" s="631"/>
      <c r="AQ2" s="631"/>
      <c r="AR2" s="631"/>
      <c r="AS2" s="631"/>
      <c r="AT2" s="631"/>
      <c r="AU2" s="631"/>
      <c r="AV2" s="631"/>
      <c r="AW2" s="631"/>
      <c r="AX2" s="631"/>
      <c r="AY2" s="631"/>
      <c r="AZ2" s="631"/>
      <c r="BA2" s="631"/>
      <c r="BB2" s="156" t="s">
        <v>147</v>
      </c>
      <c r="BC2" s="155"/>
      <c r="BD2" s="155"/>
      <c r="BE2" s="160"/>
    </row>
    <row r="3" spans="1:57" s="161" customFormat="1" ht="20.25" customHeight="1" x14ac:dyDescent="0.2">
      <c r="A3" s="158"/>
      <c r="B3" s="158"/>
      <c r="C3" s="158"/>
      <c r="D3" s="154"/>
      <c r="E3" s="158"/>
      <c r="F3" s="158"/>
      <c r="G3" s="158"/>
      <c r="H3" s="154"/>
      <c r="I3" s="155"/>
      <c r="J3" s="155"/>
      <c r="K3" s="155"/>
      <c r="L3" s="155"/>
      <c r="M3" s="155"/>
      <c r="N3" s="158"/>
      <c r="O3" s="158"/>
      <c r="P3" s="158"/>
      <c r="Q3" s="158"/>
      <c r="R3" s="158"/>
      <c r="S3" s="158"/>
      <c r="T3" s="162"/>
      <c r="U3" s="163"/>
      <c r="V3" s="163"/>
      <c r="W3" s="164"/>
      <c r="X3" s="163"/>
      <c r="Y3" s="163"/>
      <c r="Z3" s="165"/>
      <c r="AA3" s="165"/>
      <c r="AB3" s="163"/>
      <c r="AC3" s="163"/>
      <c r="AD3" s="166"/>
      <c r="AE3" s="158"/>
      <c r="AF3" s="158"/>
      <c r="AG3" s="158"/>
      <c r="AH3" s="158"/>
      <c r="AI3" s="158"/>
      <c r="AJ3" s="156"/>
      <c r="AK3" s="155"/>
      <c r="AL3" s="155"/>
      <c r="AM3" s="159"/>
      <c r="AN3" s="159"/>
      <c r="AO3" s="159"/>
      <c r="AP3" s="159"/>
      <c r="AQ3" s="159"/>
      <c r="AR3" s="159"/>
      <c r="AS3" s="159"/>
      <c r="AT3" s="159"/>
      <c r="AU3" s="159"/>
      <c r="AV3" s="159"/>
      <c r="AW3" s="159"/>
      <c r="AX3" s="159"/>
      <c r="AY3" s="167" t="s">
        <v>154</v>
      </c>
      <c r="AZ3" s="633" t="s">
        <v>155</v>
      </c>
      <c r="BA3" s="633"/>
      <c r="BB3" s="633"/>
      <c r="BC3" s="633"/>
      <c r="BD3" s="155"/>
      <c r="BE3" s="160"/>
    </row>
    <row r="4" spans="1:57" s="161" customFormat="1" ht="20.25" customHeight="1" x14ac:dyDescent="0.2">
      <c r="A4" s="158"/>
      <c r="B4" s="168"/>
      <c r="C4" s="168"/>
      <c r="D4" s="168"/>
      <c r="E4" s="168"/>
      <c r="F4" s="168"/>
      <c r="G4" s="168"/>
      <c r="H4" s="168"/>
      <c r="I4" s="168"/>
      <c r="J4" s="169"/>
      <c r="K4" s="170"/>
      <c r="L4" s="170"/>
      <c r="M4" s="170"/>
      <c r="N4" s="170"/>
      <c r="O4" s="170"/>
      <c r="P4" s="171"/>
      <c r="Q4" s="170"/>
      <c r="R4" s="170"/>
      <c r="S4" s="158"/>
      <c r="T4" s="158"/>
      <c r="U4" s="158"/>
      <c r="V4" s="158"/>
      <c r="W4" s="158"/>
      <c r="X4" s="158"/>
      <c r="Y4" s="158"/>
      <c r="Z4" s="165"/>
      <c r="AA4" s="165"/>
      <c r="AB4" s="163"/>
      <c r="AC4" s="163"/>
      <c r="AD4" s="166"/>
      <c r="AE4" s="158"/>
      <c r="AF4" s="158"/>
      <c r="AG4" s="158"/>
      <c r="AH4" s="158"/>
      <c r="AI4" s="158"/>
      <c r="AJ4" s="156"/>
      <c r="AK4" s="155"/>
      <c r="AL4" s="155"/>
      <c r="AM4" s="159"/>
      <c r="AN4" s="159"/>
      <c r="AO4" s="159"/>
      <c r="AP4" s="159"/>
      <c r="AQ4" s="159"/>
      <c r="AR4" s="159"/>
      <c r="AS4" s="159"/>
      <c r="AT4" s="159"/>
      <c r="AU4" s="159"/>
      <c r="AV4" s="159"/>
      <c r="AW4" s="159"/>
      <c r="AX4" s="159"/>
      <c r="AY4" s="167" t="s">
        <v>156</v>
      </c>
      <c r="AZ4" s="633" t="s">
        <v>157</v>
      </c>
      <c r="BA4" s="633"/>
      <c r="BB4" s="633"/>
      <c r="BC4" s="633"/>
      <c r="BD4" s="155"/>
      <c r="BE4" s="160"/>
    </row>
    <row r="5" spans="1:57" s="161" customFormat="1" ht="20.25" customHeight="1" x14ac:dyDescent="0.2">
      <c r="A5" s="158"/>
      <c r="B5" s="172"/>
      <c r="C5" s="172"/>
      <c r="D5" s="172"/>
      <c r="E5" s="172"/>
      <c r="F5" s="172"/>
      <c r="G5" s="172"/>
      <c r="H5" s="172"/>
      <c r="I5" s="172"/>
      <c r="J5" s="170"/>
      <c r="K5" s="173"/>
      <c r="L5" s="174"/>
      <c r="M5" s="174"/>
      <c r="N5" s="174"/>
      <c r="O5" s="174"/>
      <c r="P5" s="172"/>
      <c r="Q5" s="168"/>
      <c r="R5" s="168"/>
      <c r="S5" s="152"/>
      <c r="T5" s="158"/>
      <c r="U5" s="158"/>
      <c r="V5" s="158"/>
      <c r="W5" s="158"/>
      <c r="X5" s="158"/>
      <c r="Y5" s="158"/>
      <c r="Z5" s="165"/>
      <c r="AA5" s="165"/>
      <c r="AB5" s="163"/>
      <c r="AC5" s="163"/>
      <c r="AD5" s="152"/>
      <c r="AE5" s="152"/>
      <c r="AF5" s="152"/>
      <c r="AG5" s="152"/>
      <c r="AH5" s="158"/>
      <c r="AI5" s="158"/>
      <c r="AJ5" s="152" t="s">
        <v>158</v>
      </c>
      <c r="AK5" s="152"/>
      <c r="AL5" s="152"/>
      <c r="AM5" s="152"/>
      <c r="AN5" s="152"/>
      <c r="AO5" s="152"/>
      <c r="AP5" s="152"/>
      <c r="AQ5" s="152"/>
      <c r="AR5" s="168"/>
      <c r="AS5" s="168"/>
      <c r="AT5" s="175"/>
      <c r="AU5" s="152"/>
      <c r="AV5" s="634">
        <v>40</v>
      </c>
      <c r="AW5" s="635"/>
      <c r="AX5" s="175" t="s">
        <v>159</v>
      </c>
      <c r="AY5" s="152"/>
      <c r="AZ5" s="636">
        <v>160</v>
      </c>
      <c r="BA5" s="637"/>
      <c r="BB5" s="175" t="s">
        <v>160</v>
      </c>
      <c r="BC5" s="152"/>
      <c r="BD5" s="158"/>
      <c r="BE5" s="160"/>
    </row>
    <row r="6" spans="1:57" s="161" customFormat="1" ht="20.25" customHeight="1" x14ac:dyDescent="0.2">
      <c r="A6" s="158"/>
      <c r="B6" s="172"/>
      <c r="C6" s="172"/>
      <c r="D6" s="172"/>
      <c r="E6" s="172"/>
      <c r="F6" s="172"/>
      <c r="G6" s="172"/>
      <c r="H6" s="172"/>
      <c r="I6" s="172"/>
      <c r="J6" s="172"/>
      <c r="K6" s="176"/>
      <c r="L6" s="176"/>
      <c r="M6" s="176"/>
      <c r="N6" s="172"/>
      <c r="O6" s="177"/>
      <c r="P6" s="178"/>
      <c r="Q6" s="178"/>
      <c r="R6" s="179"/>
      <c r="S6" s="180"/>
      <c r="T6" s="158"/>
      <c r="U6" s="158"/>
      <c r="V6" s="158"/>
      <c r="W6" s="158"/>
      <c r="X6" s="158"/>
      <c r="Y6" s="158"/>
      <c r="Z6" s="165"/>
      <c r="AA6" s="165"/>
      <c r="AB6" s="163"/>
      <c r="AC6" s="163"/>
      <c r="AD6" s="175"/>
      <c r="AE6" s="152"/>
      <c r="AF6" s="152"/>
      <c r="AG6" s="152"/>
      <c r="AH6" s="158"/>
      <c r="AI6" s="158"/>
      <c r="AJ6" s="158"/>
      <c r="AK6" s="158"/>
      <c r="AL6" s="152"/>
      <c r="AM6" s="152"/>
      <c r="AN6" s="181"/>
      <c r="AO6" s="182"/>
      <c r="AP6" s="182"/>
      <c r="AQ6" s="180"/>
      <c r="AR6" s="180"/>
      <c r="AS6" s="180"/>
      <c r="AT6" s="180"/>
      <c r="AU6" s="180"/>
      <c r="AV6" s="180"/>
      <c r="AW6" s="152" t="s">
        <v>161</v>
      </c>
      <c r="AX6" s="152"/>
      <c r="AY6" s="152"/>
      <c r="AZ6" s="606">
        <f>DAY(EOMONTH(DATE(X2,AB2,1),0))</f>
        <v>30</v>
      </c>
      <c r="BA6" s="607"/>
      <c r="BB6" s="175" t="s">
        <v>162</v>
      </c>
      <c r="BC6" s="158"/>
      <c r="BD6" s="158"/>
      <c r="BE6" s="160"/>
    </row>
    <row r="7" spans="1:57" ht="20.25" customHeight="1" thickBot="1" x14ac:dyDescent="0.25">
      <c r="A7" s="183"/>
      <c r="B7" s="183"/>
      <c r="C7" s="184"/>
      <c r="D7" s="184"/>
      <c r="E7" s="183"/>
      <c r="F7" s="183"/>
      <c r="G7" s="183"/>
      <c r="H7" s="183"/>
      <c r="I7" s="183"/>
      <c r="J7" s="183"/>
      <c r="K7" s="183"/>
      <c r="L7" s="183"/>
      <c r="M7" s="183"/>
      <c r="N7" s="183"/>
      <c r="O7" s="183"/>
      <c r="P7" s="183"/>
      <c r="Q7" s="183"/>
      <c r="R7" s="183"/>
      <c r="S7" s="184"/>
      <c r="T7" s="183"/>
      <c r="U7" s="183"/>
      <c r="V7" s="183"/>
      <c r="W7" s="183"/>
      <c r="X7" s="183"/>
      <c r="Y7" s="183"/>
      <c r="Z7" s="183"/>
      <c r="AA7" s="183"/>
      <c r="AB7" s="183"/>
      <c r="AC7" s="183"/>
      <c r="AD7" s="183"/>
      <c r="AE7" s="183"/>
      <c r="AF7" s="183"/>
      <c r="AG7" s="183"/>
      <c r="AH7" s="183"/>
      <c r="AI7" s="183"/>
      <c r="AJ7" s="184"/>
      <c r="AK7" s="183"/>
      <c r="AL7" s="183"/>
      <c r="AM7" s="183"/>
      <c r="AN7" s="183"/>
      <c r="AO7" s="183"/>
      <c r="AP7" s="183"/>
      <c r="AQ7" s="183"/>
      <c r="AR7" s="183"/>
      <c r="AS7" s="183"/>
      <c r="AT7" s="183"/>
      <c r="AU7" s="183"/>
      <c r="AV7" s="183"/>
      <c r="AW7" s="183"/>
      <c r="AX7" s="183"/>
      <c r="AY7" s="183"/>
      <c r="AZ7" s="183"/>
      <c r="BA7" s="183"/>
      <c r="BB7" s="183"/>
      <c r="BC7" s="185"/>
      <c r="BD7" s="185"/>
      <c r="BE7" s="186"/>
    </row>
    <row r="8" spans="1:57" ht="20.25" customHeight="1" thickBot="1" x14ac:dyDescent="0.25">
      <c r="A8" s="183"/>
      <c r="B8" s="608" t="s">
        <v>163</v>
      </c>
      <c r="C8" s="611" t="s">
        <v>164</v>
      </c>
      <c r="D8" s="612"/>
      <c r="E8" s="617" t="s">
        <v>165</v>
      </c>
      <c r="F8" s="612"/>
      <c r="G8" s="617" t="s">
        <v>166</v>
      </c>
      <c r="H8" s="611"/>
      <c r="I8" s="611"/>
      <c r="J8" s="611"/>
      <c r="K8" s="612"/>
      <c r="L8" s="617" t="s">
        <v>167</v>
      </c>
      <c r="M8" s="611"/>
      <c r="N8" s="611"/>
      <c r="O8" s="620"/>
      <c r="P8" s="623" t="s">
        <v>168</v>
      </c>
      <c r="Q8" s="624"/>
      <c r="R8" s="624"/>
      <c r="S8" s="624"/>
      <c r="T8" s="624"/>
      <c r="U8" s="624"/>
      <c r="V8" s="624"/>
      <c r="W8" s="624"/>
      <c r="X8" s="624"/>
      <c r="Y8" s="624"/>
      <c r="Z8" s="624"/>
      <c r="AA8" s="624"/>
      <c r="AB8" s="624"/>
      <c r="AC8" s="624"/>
      <c r="AD8" s="624"/>
      <c r="AE8" s="624"/>
      <c r="AF8" s="624"/>
      <c r="AG8" s="624"/>
      <c r="AH8" s="624"/>
      <c r="AI8" s="624"/>
      <c r="AJ8" s="624"/>
      <c r="AK8" s="624"/>
      <c r="AL8" s="624"/>
      <c r="AM8" s="624"/>
      <c r="AN8" s="624"/>
      <c r="AO8" s="624"/>
      <c r="AP8" s="624"/>
      <c r="AQ8" s="624"/>
      <c r="AR8" s="624"/>
      <c r="AS8" s="624"/>
      <c r="AT8" s="624"/>
      <c r="AU8" s="591" t="str">
        <f>IF(AZ3="４週","(9)1～4週目の勤務時間数合計","(9)1か月の勤務時間数合計")</f>
        <v>(9)1～4週目の勤務時間数合計</v>
      </c>
      <c r="AV8" s="592"/>
      <c r="AW8" s="591" t="s">
        <v>169</v>
      </c>
      <c r="AX8" s="592"/>
      <c r="AY8" s="625" t="s">
        <v>170</v>
      </c>
      <c r="AZ8" s="625"/>
      <c r="BA8" s="625"/>
      <c r="BB8" s="625"/>
      <c r="BC8" s="625"/>
      <c r="BD8" s="625"/>
    </row>
    <row r="9" spans="1:57" ht="20.25" customHeight="1" thickBot="1" x14ac:dyDescent="0.25">
      <c r="A9" s="183"/>
      <c r="B9" s="609"/>
      <c r="C9" s="613"/>
      <c r="D9" s="614"/>
      <c r="E9" s="618"/>
      <c r="F9" s="614"/>
      <c r="G9" s="618"/>
      <c r="H9" s="613"/>
      <c r="I9" s="613"/>
      <c r="J9" s="613"/>
      <c r="K9" s="614"/>
      <c r="L9" s="618"/>
      <c r="M9" s="613"/>
      <c r="N9" s="613"/>
      <c r="O9" s="621"/>
      <c r="P9" s="627" t="s">
        <v>171</v>
      </c>
      <c r="Q9" s="628"/>
      <c r="R9" s="628"/>
      <c r="S9" s="628"/>
      <c r="T9" s="628"/>
      <c r="U9" s="628"/>
      <c r="V9" s="629"/>
      <c r="W9" s="627" t="s">
        <v>172</v>
      </c>
      <c r="X9" s="628"/>
      <c r="Y9" s="628"/>
      <c r="Z9" s="628"/>
      <c r="AA9" s="628"/>
      <c r="AB9" s="628"/>
      <c r="AC9" s="629"/>
      <c r="AD9" s="627" t="s">
        <v>173</v>
      </c>
      <c r="AE9" s="628"/>
      <c r="AF9" s="628"/>
      <c r="AG9" s="628"/>
      <c r="AH9" s="628"/>
      <c r="AI9" s="628"/>
      <c r="AJ9" s="629"/>
      <c r="AK9" s="627" t="s">
        <v>174</v>
      </c>
      <c r="AL9" s="628"/>
      <c r="AM9" s="628"/>
      <c r="AN9" s="628"/>
      <c r="AO9" s="628"/>
      <c r="AP9" s="628"/>
      <c r="AQ9" s="629"/>
      <c r="AR9" s="627" t="s">
        <v>175</v>
      </c>
      <c r="AS9" s="628"/>
      <c r="AT9" s="629"/>
      <c r="AU9" s="593"/>
      <c r="AV9" s="594"/>
      <c r="AW9" s="593"/>
      <c r="AX9" s="594"/>
      <c r="AY9" s="625"/>
      <c r="AZ9" s="625"/>
      <c r="BA9" s="625"/>
      <c r="BB9" s="625"/>
      <c r="BC9" s="625"/>
      <c r="BD9" s="625"/>
    </row>
    <row r="10" spans="1:57" ht="20.25" customHeight="1" thickBot="1" x14ac:dyDescent="0.25">
      <c r="A10" s="183"/>
      <c r="B10" s="609"/>
      <c r="C10" s="613"/>
      <c r="D10" s="614"/>
      <c r="E10" s="618"/>
      <c r="F10" s="614"/>
      <c r="G10" s="618"/>
      <c r="H10" s="613"/>
      <c r="I10" s="613"/>
      <c r="J10" s="613"/>
      <c r="K10" s="614"/>
      <c r="L10" s="618"/>
      <c r="M10" s="613"/>
      <c r="N10" s="613"/>
      <c r="O10" s="621"/>
      <c r="P10" s="188">
        <f>DAY(DATE($X$2,$AB$2,1))</f>
        <v>1</v>
      </c>
      <c r="Q10" s="189">
        <f>DAY(DATE($X$2,$AB$2,2))</f>
        <v>2</v>
      </c>
      <c r="R10" s="189">
        <f>DAY(DATE($X$2,$AB$2,3))</f>
        <v>3</v>
      </c>
      <c r="S10" s="189">
        <f>DAY(DATE($X$2,$AB$2,4))</f>
        <v>4</v>
      </c>
      <c r="T10" s="189">
        <f>DAY(DATE($X$2,$AB$2,5))</f>
        <v>5</v>
      </c>
      <c r="U10" s="189">
        <f>DAY(DATE($X$2,$AB$2,6))</f>
        <v>6</v>
      </c>
      <c r="V10" s="190">
        <f>DAY(DATE($X$2,$AB$2,7))</f>
        <v>7</v>
      </c>
      <c r="W10" s="188">
        <f>DAY(DATE($X$2,$AB$2,8))</f>
        <v>8</v>
      </c>
      <c r="X10" s="189">
        <f>DAY(DATE($X$2,$AB$2,9))</f>
        <v>9</v>
      </c>
      <c r="Y10" s="189">
        <f>DAY(DATE($X$2,$AB$2,10))</f>
        <v>10</v>
      </c>
      <c r="Z10" s="189">
        <f>DAY(DATE($X$2,$AB$2,11))</f>
        <v>11</v>
      </c>
      <c r="AA10" s="189">
        <f>DAY(DATE($X$2,$AB$2,12))</f>
        <v>12</v>
      </c>
      <c r="AB10" s="189">
        <f>DAY(DATE($X$2,$AB$2,13))</f>
        <v>13</v>
      </c>
      <c r="AC10" s="190">
        <f>DAY(DATE($X$2,$AB$2,14))</f>
        <v>14</v>
      </c>
      <c r="AD10" s="188">
        <f>DAY(DATE($X$2,$AB$2,15))</f>
        <v>15</v>
      </c>
      <c r="AE10" s="189">
        <f>DAY(DATE($X$2,$AB$2,16))</f>
        <v>16</v>
      </c>
      <c r="AF10" s="189">
        <f>DAY(DATE($X$2,$AB$2,17))</f>
        <v>17</v>
      </c>
      <c r="AG10" s="189">
        <f>DAY(DATE($X$2,$AB$2,18))</f>
        <v>18</v>
      </c>
      <c r="AH10" s="189">
        <f>DAY(DATE($X$2,$AB$2,19))</f>
        <v>19</v>
      </c>
      <c r="AI10" s="189">
        <f>DAY(DATE($X$2,$AB$2,20))</f>
        <v>20</v>
      </c>
      <c r="AJ10" s="190">
        <f>DAY(DATE($X$2,$AB$2,21))</f>
        <v>21</v>
      </c>
      <c r="AK10" s="188">
        <f>DAY(DATE($X$2,$AB$2,22))</f>
        <v>22</v>
      </c>
      <c r="AL10" s="189">
        <f>DAY(DATE($X$2,$AB$2,23))</f>
        <v>23</v>
      </c>
      <c r="AM10" s="189">
        <f>DAY(DATE($X$2,$AB$2,24))</f>
        <v>24</v>
      </c>
      <c r="AN10" s="189">
        <f>DAY(DATE($X$2,$AB$2,25))</f>
        <v>25</v>
      </c>
      <c r="AO10" s="189">
        <f>DAY(DATE($X$2,$AB$2,26))</f>
        <v>26</v>
      </c>
      <c r="AP10" s="189">
        <f>DAY(DATE($X$2,$AB$2,27))</f>
        <v>27</v>
      </c>
      <c r="AQ10" s="190">
        <f>DAY(DATE($X$2,$AB$2,28))</f>
        <v>28</v>
      </c>
      <c r="AR10" s="188" t="str">
        <f>IF(AZ3="暦月",IF(DAY(DATE($X$2,$AB$2,29))=29,29,""),"")</f>
        <v/>
      </c>
      <c r="AS10" s="189" t="str">
        <f>IF(AZ3="暦月",IF(DAY(DATE($X$2,$AB$2,30))=30,30,""),"")</f>
        <v/>
      </c>
      <c r="AT10" s="190" t="str">
        <f>IF(AZ3="暦月",IF(DAY(DATE($X$2,$AB$2,31))=31,31,""),"")</f>
        <v/>
      </c>
      <c r="AU10" s="593"/>
      <c r="AV10" s="594"/>
      <c r="AW10" s="593"/>
      <c r="AX10" s="594"/>
      <c r="AY10" s="625"/>
      <c r="AZ10" s="625"/>
      <c r="BA10" s="625"/>
      <c r="BB10" s="625"/>
      <c r="BC10" s="625"/>
      <c r="BD10" s="625"/>
    </row>
    <row r="11" spans="1:57" ht="20.25" hidden="1" customHeight="1" x14ac:dyDescent="0.2">
      <c r="A11" s="183"/>
      <c r="B11" s="609"/>
      <c r="C11" s="613"/>
      <c r="D11" s="614"/>
      <c r="E11" s="618"/>
      <c r="F11" s="614"/>
      <c r="G11" s="618"/>
      <c r="H11" s="613"/>
      <c r="I11" s="613"/>
      <c r="J11" s="613"/>
      <c r="K11" s="614"/>
      <c r="L11" s="618"/>
      <c r="M11" s="613"/>
      <c r="N11" s="613"/>
      <c r="O11" s="621"/>
      <c r="P11" s="188">
        <f>WEEKDAY(DATE($X$2,$AB$2,1))</f>
        <v>2</v>
      </c>
      <c r="Q11" s="189">
        <f>WEEKDAY(DATE($X$2,$AB$2,2))</f>
        <v>3</v>
      </c>
      <c r="R11" s="189">
        <f>WEEKDAY(DATE($X$2,$AB$2,3))</f>
        <v>4</v>
      </c>
      <c r="S11" s="189">
        <f>WEEKDAY(DATE($X$2,$AB$2,4))</f>
        <v>5</v>
      </c>
      <c r="T11" s="189">
        <f>WEEKDAY(DATE($X$2,$AB$2,5))</f>
        <v>6</v>
      </c>
      <c r="U11" s="189">
        <f>WEEKDAY(DATE($X$2,$AB$2,6))</f>
        <v>7</v>
      </c>
      <c r="V11" s="190">
        <f>WEEKDAY(DATE($X$2,$AB$2,7))</f>
        <v>1</v>
      </c>
      <c r="W11" s="188">
        <f>WEEKDAY(DATE($X$2,$AB$2,8))</f>
        <v>2</v>
      </c>
      <c r="X11" s="189">
        <f>WEEKDAY(DATE($X$2,$AB$2,9))</f>
        <v>3</v>
      </c>
      <c r="Y11" s="189">
        <f>WEEKDAY(DATE($X$2,$AB$2,10))</f>
        <v>4</v>
      </c>
      <c r="Z11" s="189">
        <f>WEEKDAY(DATE($X$2,$AB$2,11))</f>
        <v>5</v>
      </c>
      <c r="AA11" s="189">
        <f>WEEKDAY(DATE($X$2,$AB$2,12))</f>
        <v>6</v>
      </c>
      <c r="AB11" s="189">
        <f>WEEKDAY(DATE($X$2,$AB$2,13))</f>
        <v>7</v>
      </c>
      <c r="AC11" s="190">
        <f>WEEKDAY(DATE($X$2,$AB$2,14))</f>
        <v>1</v>
      </c>
      <c r="AD11" s="188">
        <f>WEEKDAY(DATE($X$2,$AB$2,15))</f>
        <v>2</v>
      </c>
      <c r="AE11" s="189">
        <f>WEEKDAY(DATE($X$2,$AB$2,16))</f>
        <v>3</v>
      </c>
      <c r="AF11" s="189">
        <f>WEEKDAY(DATE($X$2,$AB$2,17))</f>
        <v>4</v>
      </c>
      <c r="AG11" s="189">
        <f>WEEKDAY(DATE($X$2,$AB$2,18))</f>
        <v>5</v>
      </c>
      <c r="AH11" s="189">
        <f>WEEKDAY(DATE($X$2,$AB$2,19))</f>
        <v>6</v>
      </c>
      <c r="AI11" s="189">
        <f>WEEKDAY(DATE($X$2,$AB$2,20))</f>
        <v>7</v>
      </c>
      <c r="AJ11" s="190">
        <f>WEEKDAY(DATE($X$2,$AB$2,21))</f>
        <v>1</v>
      </c>
      <c r="AK11" s="188">
        <f>WEEKDAY(DATE($X$2,$AB$2,22))</f>
        <v>2</v>
      </c>
      <c r="AL11" s="189">
        <f>WEEKDAY(DATE($X$2,$AB$2,23))</f>
        <v>3</v>
      </c>
      <c r="AM11" s="189">
        <f>WEEKDAY(DATE($X$2,$AB$2,24))</f>
        <v>4</v>
      </c>
      <c r="AN11" s="189">
        <f>WEEKDAY(DATE($X$2,$AB$2,25))</f>
        <v>5</v>
      </c>
      <c r="AO11" s="189">
        <f>WEEKDAY(DATE($X$2,$AB$2,26))</f>
        <v>6</v>
      </c>
      <c r="AP11" s="189">
        <f>WEEKDAY(DATE($X$2,$AB$2,27))</f>
        <v>7</v>
      </c>
      <c r="AQ11" s="190">
        <f>WEEKDAY(DATE($X$2,$AB$2,28))</f>
        <v>1</v>
      </c>
      <c r="AR11" s="188">
        <f>IF(AR10=29,WEEKDAY(DATE($X$2,$AB$2,29)),0)</f>
        <v>0</v>
      </c>
      <c r="AS11" s="189">
        <f>IF(AS10=30,WEEKDAY(DATE($X$2,$AB$2,30)),0)</f>
        <v>0</v>
      </c>
      <c r="AT11" s="190">
        <f>IF(AT10=31,WEEKDAY(DATE($X$2,$AB$2,31)),0)</f>
        <v>0</v>
      </c>
      <c r="AU11" s="595"/>
      <c r="AV11" s="596"/>
      <c r="AW11" s="595"/>
      <c r="AX11" s="596"/>
      <c r="AY11" s="626"/>
      <c r="AZ11" s="626"/>
      <c r="BA11" s="626"/>
      <c r="BB11" s="626"/>
      <c r="BC11" s="626"/>
      <c r="BD11" s="626"/>
    </row>
    <row r="12" spans="1:57" ht="20.25" customHeight="1" thickBot="1" x14ac:dyDescent="0.25">
      <c r="A12" s="183"/>
      <c r="B12" s="610"/>
      <c r="C12" s="615"/>
      <c r="D12" s="616"/>
      <c r="E12" s="619"/>
      <c r="F12" s="616"/>
      <c r="G12" s="619"/>
      <c r="H12" s="615"/>
      <c r="I12" s="615"/>
      <c r="J12" s="615"/>
      <c r="K12" s="616"/>
      <c r="L12" s="619"/>
      <c r="M12" s="615"/>
      <c r="N12" s="615"/>
      <c r="O12" s="622"/>
      <c r="P12" s="191" t="str">
        <f>IF(P11=1,"日",IF(P11=2,"月",IF(P11=3,"火",IF(P11=4,"水",IF(P11=5,"木",IF(P11=6,"金","土"))))))</f>
        <v>月</v>
      </c>
      <c r="Q12" s="192" t="str">
        <f t="shared" ref="Q12:AQ12" si="0">IF(Q11=1,"日",IF(Q11=2,"月",IF(Q11=3,"火",IF(Q11=4,"水",IF(Q11=5,"木",IF(Q11=6,"金","土"))))))</f>
        <v>火</v>
      </c>
      <c r="R12" s="192" t="str">
        <f t="shared" si="0"/>
        <v>水</v>
      </c>
      <c r="S12" s="192" t="str">
        <f t="shared" si="0"/>
        <v>木</v>
      </c>
      <c r="T12" s="192" t="str">
        <f t="shared" si="0"/>
        <v>金</v>
      </c>
      <c r="U12" s="192" t="str">
        <f t="shared" si="0"/>
        <v>土</v>
      </c>
      <c r="V12" s="193" t="str">
        <f t="shared" si="0"/>
        <v>日</v>
      </c>
      <c r="W12" s="191" t="str">
        <f t="shared" si="0"/>
        <v>月</v>
      </c>
      <c r="X12" s="192" t="str">
        <f t="shared" si="0"/>
        <v>火</v>
      </c>
      <c r="Y12" s="192" t="str">
        <f t="shared" si="0"/>
        <v>水</v>
      </c>
      <c r="Z12" s="192" t="str">
        <f t="shared" si="0"/>
        <v>木</v>
      </c>
      <c r="AA12" s="192" t="str">
        <f t="shared" si="0"/>
        <v>金</v>
      </c>
      <c r="AB12" s="192" t="str">
        <f t="shared" si="0"/>
        <v>土</v>
      </c>
      <c r="AC12" s="193" t="str">
        <f t="shared" si="0"/>
        <v>日</v>
      </c>
      <c r="AD12" s="191" t="str">
        <f t="shared" si="0"/>
        <v>月</v>
      </c>
      <c r="AE12" s="192" t="str">
        <f t="shared" si="0"/>
        <v>火</v>
      </c>
      <c r="AF12" s="192" t="str">
        <f t="shared" si="0"/>
        <v>水</v>
      </c>
      <c r="AG12" s="192" t="str">
        <f t="shared" si="0"/>
        <v>木</v>
      </c>
      <c r="AH12" s="192" t="str">
        <f t="shared" si="0"/>
        <v>金</v>
      </c>
      <c r="AI12" s="192" t="str">
        <f t="shared" si="0"/>
        <v>土</v>
      </c>
      <c r="AJ12" s="193" t="str">
        <f t="shared" si="0"/>
        <v>日</v>
      </c>
      <c r="AK12" s="191" t="str">
        <f t="shared" si="0"/>
        <v>月</v>
      </c>
      <c r="AL12" s="192" t="str">
        <f t="shared" si="0"/>
        <v>火</v>
      </c>
      <c r="AM12" s="192" t="str">
        <f t="shared" si="0"/>
        <v>水</v>
      </c>
      <c r="AN12" s="192" t="str">
        <f t="shared" si="0"/>
        <v>木</v>
      </c>
      <c r="AO12" s="192" t="str">
        <f t="shared" si="0"/>
        <v>金</v>
      </c>
      <c r="AP12" s="192" t="str">
        <f t="shared" si="0"/>
        <v>土</v>
      </c>
      <c r="AQ12" s="193" t="str">
        <f t="shared" si="0"/>
        <v>日</v>
      </c>
      <c r="AR12" s="192" t="str">
        <f>IF(AR11=1,"日",IF(AR11=2,"月",IF(AR11=3,"火",IF(AR11=4,"水",IF(AR11=5,"木",IF(AR11=6,"金",IF(AR11=0,"","土")))))))</f>
        <v/>
      </c>
      <c r="AS12" s="192" t="str">
        <f>IF(AS11=1,"日",IF(AS11=2,"月",IF(AS11=3,"火",IF(AS11=4,"水",IF(AS11=5,"木",IF(AS11=6,"金",IF(AS11=0,"","土")))))))</f>
        <v/>
      </c>
      <c r="AT12" s="192" t="str">
        <f>IF(AT11=1,"日",IF(AT11=2,"月",IF(AT11=3,"火",IF(AT11=4,"水",IF(AT11=5,"木",IF(AT11=6,"金",IF(AT11=0,"","土")))))))</f>
        <v/>
      </c>
      <c r="AU12" s="597"/>
      <c r="AV12" s="598"/>
      <c r="AW12" s="597"/>
      <c r="AX12" s="598"/>
      <c r="AY12" s="626"/>
      <c r="AZ12" s="626"/>
      <c r="BA12" s="626"/>
      <c r="BB12" s="626"/>
      <c r="BC12" s="626"/>
      <c r="BD12" s="626"/>
    </row>
    <row r="13" spans="1:57" ht="39.9" customHeight="1" x14ac:dyDescent="0.2">
      <c r="A13" s="183"/>
      <c r="B13" s="194">
        <v>1</v>
      </c>
      <c r="C13" s="602" t="s">
        <v>176</v>
      </c>
      <c r="D13" s="603"/>
      <c r="E13" s="604" t="s">
        <v>177</v>
      </c>
      <c r="F13" s="605"/>
      <c r="G13" s="581" t="s">
        <v>178</v>
      </c>
      <c r="H13" s="582"/>
      <c r="I13" s="582"/>
      <c r="J13" s="582"/>
      <c r="K13" s="583"/>
      <c r="L13" s="584" t="s">
        <v>179</v>
      </c>
      <c r="M13" s="585"/>
      <c r="N13" s="585"/>
      <c r="O13" s="586"/>
      <c r="P13" s="195">
        <v>8</v>
      </c>
      <c r="Q13" s="196">
        <v>8</v>
      </c>
      <c r="R13" s="196"/>
      <c r="S13" s="196"/>
      <c r="T13" s="196">
        <v>8</v>
      </c>
      <c r="U13" s="196">
        <v>8</v>
      </c>
      <c r="V13" s="197">
        <v>8</v>
      </c>
      <c r="W13" s="195">
        <v>8</v>
      </c>
      <c r="X13" s="196">
        <v>8</v>
      </c>
      <c r="Y13" s="196"/>
      <c r="Z13" s="196"/>
      <c r="AA13" s="196">
        <v>8</v>
      </c>
      <c r="AB13" s="196">
        <v>8</v>
      </c>
      <c r="AC13" s="197">
        <v>8</v>
      </c>
      <c r="AD13" s="195">
        <v>8</v>
      </c>
      <c r="AE13" s="196">
        <v>8</v>
      </c>
      <c r="AF13" s="196"/>
      <c r="AG13" s="196"/>
      <c r="AH13" s="196">
        <v>8</v>
      </c>
      <c r="AI13" s="196">
        <v>8</v>
      </c>
      <c r="AJ13" s="197">
        <v>8</v>
      </c>
      <c r="AK13" s="195">
        <v>8</v>
      </c>
      <c r="AL13" s="196">
        <v>8</v>
      </c>
      <c r="AM13" s="196"/>
      <c r="AN13" s="196"/>
      <c r="AO13" s="196">
        <v>8</v>
      </c>
      <c r="AP13" s="196">
        <v>8</v>
      </c>
      <c r="AQ13" s="197">
        <v>8</v>
      </c>
      <c r="AR13" s="195"/>
      <c r="AS13" s="196"/>
      <c r="AT13" s="197"/>
      <c r="AU13" s="587">
        <f>IF($AZ$3="４週",SUM(P13:AQ13),IF($AZ$3="暦月",SUM(P13:AT13),""))</f>
        <v>160</v>
      </c>
      <c r="AV13" s="588"/>
      <c r="AW13" s="589">
        <f t="shared" ref="AW13:AW30" si="1">IF($AZ$3="４週",AU13/4,IF($AZ$3="暦月",AU13/($AZ$6/7),""))</f>
        <v>40</v>
      </c>
      <c r="AX13" s="590"/>
      <c r="AY13" s="599"/>
      <c r="AZ13" s="600"/>
      <c r="BA13" s="600"/>
      <c r="BB13" s="600"/>
      <c r="BC13" s="600"/>
      <c r="BD13" s="601"/>
    </row>
    <row r="14" spans="1:57" ht="39.9" customHeight="1" x14ac:dyDescent="0.2">
      <c r="A14" s="183"/>
      <c r="B14" s="198">
        <f t="shared" ref="B14:B30" si="2">B13+1</f>
        <v>2</v>
      </c>
      <c r="C14" s="564" t="s">
        <v>180</v>
      </c>
      <c r="D14" s="565"/>
      <c r="E14" s="566" t="s">
        <v>177</v>
      </c>
      <c r="F14" s="567"/>
      <c r="G14" s="573" t="s">
        <v>181</v>
      </c>
      <c r="H14" s="574"/>
      <c r="I14" s="574"/>
      <c r="J14" s="574"/>
      <c r="K14" s="575"/>
      <c r="L14" s="576" t="s">
        <v>182</v>
      </c>
      <c r="M14" s="577"/>
      <c r="N14" s="577"/>
      <c r="O14" s="578"/>
      <c r="P14" s="199">
        <v>8</v>
      </c>
      <c r="Q14" s="200">
        <v>8</v>
      </c>
      <c r="R14" s="200"/>
      <c r="S14" s="200"/>
      <c r="T14" s="200">
        <v>8</v>
      </c>
      <c r="U14" s="200">
        <v>8</v>
      </c>
      <c r="V14" s="201">
        <v>8</v>
      </c>
      <c r="W14" s="199">
        <v>8</v>
      </c>
      <c r="X14" s="200">
        <v>8</v>
      </c>
      <c r="Y14" s="200"/>
      <c r="Z14" s="200"/>
      <c r="AA14" s="200">
        <v>8</v>
      </c>
      <c r="AB14" s="200">
        <v>8</v>
      </c>
      <c r="AC14" s="201">
        <v>8</v>
      </c>
      <c r="AD14" s="199">
        <v>8</v>
      </c>
      <c r="AE14" s="200">
        <v>8</v>
      </c>
      <c r="AF14" s="200"/>
      <c r="AG14" s="200"/>
      <c r="AH14" s="200">
        <v>8</v>
      </c>
      <c r="AI14" s="200">
        <v>8</v>
      </c>
      <c r="AJ14" s="201">
        <v>8</v>
      </c>
      <c r="AK14" s="199">
        <v>8</v>
      </c>
      <c r="AL14" s="200">
        <v>8</v>
      </c>
      <c r="AM14" s="200"/>
      <c r="AN14" s="200"/>
      <c r="AO14" s="200">
        <v>8</v>
      </c>
      <c r="AP14" s="200">
        <v>8</v>
      </c>
      <c r="AQ14" s="201">
        <v>8</v>
      </c>
      <c r="AR14" s="199"/>
      <c r="AS14" s="200"/>
      <c r="AT14" s="201"/>
      <c r="AU14" s="579">
        <f>IF($AZ$3="４週",SUM(P14:AQ14),IF($AZ$3="暦月",SUM(P14:AT14),""))</f>
        <v>160</v>
      </c>
      <c r="AV14" s="580"/>
      <c r="AW14" s="568">
        <f t="shared" si="1"/>
        <v>40</v>
      </c>
      <c r="AX14" s="569"/>
      <c r="AY14" s="570"/>
      <c r="AZ14" s="571"/>
      <c r="BA14" s="571"/>
      <c r="BB14" s="571"/>
      <c r="BC14" s="571"/>
      <c r="BD14" s="572"/>
    </row>
    <row r="15" spans="1:57" ht="39.9" customHeight="1" x14ac:dyDescent="0.2">
      <c r="A15" s="183"/>
      <c r="B15" s="198">
        <f t="shared" si="2"/>
        <v>3</v>
      </c>
      <c r="C15" s="564" t="s">
        <v>183</v>
      </c>
      <c r="D15" s="565"/>
      <c r="E15" s="566" t="s">
        <v>177</v>
      </c>
      <c r="F15" s="567"/>
      <c r="G15" s="573" t="s">
        <v>184</v>
      </c>
      <c r="H15" s="574"/>
      <c r="I15" s="574"/>
      <c r="J15" s="574"/>
      <c r="K15" s="575"/>
      <c r="L15" s="576" t="s">
        <v>185</v>
      </c>
      <c r="M15" s="577"/>
      <c r="N15" s="577"/>
      <c r="O15" s="578"/>
      <c r="P15" s="199">
        <v>8</v>
      </c>
      <c r="Q15" s="200">
        <v>8</v>
      </c>
      <c r="R15" s="200"/>
      <c r="S15" s="200"/>
      <c r="T15" s="200">
        <v>8</v>
      </c>
      <c r="U15" s="200">
        <v>8</v>
      </c>
      <c r="V15" s="201">
        <v>8</v>
      </c>
      <c r="W15" s="199">
        <v>8</v>
      </c>
      <c r="X15" s="200">
        <v>8</v>
      </c>
      <c r="Y15" s="200"/>
      <c r="Z15" s="200"/>
      <c r="AA15" s="200">
        <v>8</v>
      </c>
      <c r="AB15" s="200">
        <v>8</v>
      </c>
      <c r="AC15" s="201">
        <v>8</v>
      </c>
      <c r="AD15" s="199">
        <v>8</v>
      </c>
      <c r="AE15" s="200">
        <v>8</v>
      </c>
      <c r="AF15" s="200"/>
      <c r="AG15" s="200"/>
      <c r="AH15" s="200">
        <v>8</v>
      </c>
      <c r="AI15" s="200">
        <v>8</v>
      </c>
      <c r="AJ15" s="201">
        <v>8</v>
      </c>
      <c r="AK15" s="199">
        <v>8</v>
      </c>
      <c r="AL15" s="200">
        <v>8</v>
      </c>
      <c r="AM15" s="200"/>
      <c r="AN15" s="200"/>
      <c r="AO15" s="200">
        <v>8</v>
      </c>
      <c r="AP15" s="200">
        <v>8</v>
      </c>
      <c r="AQ15" s="201">
        <v>8</v>
      </c>
      <c r="AR15" s="199"/>
      <c r="AS15" s="200"/>
      <c r="AT15" s="201"/>
      <c r="AU15" s="579">
        <f>IF($AZ$3="４週",SUM(P15:AQ15),IF($AZ$3="暦月",SUM(P15:AT15),""))</f>
        <v>160</v>
      </c>
      <c r="AV15" s="580"/>
      <c r="AW15" s="568">
        <f t="shared" si="1"/>
        <v>40</v>
      </c>
      <c r="AX15" s="569"/>
      <c r="AY15" s="570"/>
      <c r="AZ15" s="571"/>
      <c r="BA15" s="571"/>
      <c r="BB15" s="571"/>
      <c r="BC15" s="571"/>
      <c r="BD15" s="572"/>
    </row>
    <row r="16" spans="1:57" ht="39.9" customHeight="1" x14ac:dyDescent="0.2">
      <c r="A16" s="183"/>
      <c r="B16" s="198">
        <f t="shared" si="2"/>
        <v>4</v>
      </c>
      <c r="C16" s="564" t="s">
        <v>183</v>
      </c>
      <c r="D16" s="565"/>
      <c r="E16" s="566" t="s">
        <v>177</v>
      </c>
      <c r="F16" s="567"/>
      <c r="G16" s="573" t="s">
        <v>178</v>
      </c>
      <c r="H16" s="574"/>
      <c r="I16" s="574"/>
      <c r="J16" s="574"/>
      <c r="K16" s="575"/>
      <c r="L16" s="576" t="s">
        <v>186</v>
      </c>
      <c r="M16" s="577"/>
      <c r="N16" s="577"/>
      <c r="O16" s="578"/>
      <c r="P16" s="199">
        <v>8</v>
      </c>
      <c r="Q16" s="200">
        <v>8</v>
      </c>
      <c r="R16" s="200"/>
      <c r="S16" s="200"/>
      <c r="T16" s="200">
        <v>8</v>
      </c>
      <c r="U16" s="200">
        <v>8</v>
      </c>
      <c r="V16" s="201">
        <v>8</v>
      </c>
      <c r="W16" s="199">
        <v>8</v>
      </c>
      <c r="X16" s="200">
        <v>8</v>
      </c>
      <c r="Y16" s="200"/>
      <c r="Z16" s="200"/>
      <c r="AA16" s="200">
        <v>8</v>
      </c>
      <c r="AB16" s="200">
        <v>8</v>
      </c>
      <c r="AC16" s="201">
        <v>8</v>
      </c>
      <c r="AD16" s="199">
        <v>8</v>
      </c>
      <c r="AE16" s="200">
        <v>8</v>
      </c>
      <c r="AF16" s="200"/>
      <c r="AG16" s="200"/>
      <c r="AH16" s="200">
        <v>8</v>
      </c>
      <c r="AI16" s="200">
        <v>8</v>
      </c>
      <c r="AJ16" s="201">
        <v>8</v>
      </c>
      <c r="AK16" s="199">
        <v>8</v>
      </c>
      <c r="AL16" s="200">
        <v>8</v>
      </c>
      <c r="AM16" s="200"/>
      <c r="AN16" s="200"/>
      <c r="AO16" s="200">
        <v>8</v>
      </c>
      <c r="AP16" s="200">
        <v>8</v>
      </c>
      <c r="AQ16" s="201">
        <v>8</v>
      </c>
      <c r="AR16" s="199"/>
      <c r="AS16" s="200"/>
      <c r="AT16" s="201"/>
      <c r="AU16" s="579">
        <f>IF($AZ$3="４週",SUM(P16:AQ16),IF($AZ$3="暦月",SUM(P16:AT16),""))</f>
        <v>160</v>
      </c>
      <c r="AV16" s="580"/>
      <c r="AW16" s="568">
        <f t="shared" si="1"/>
        <v>40</v>
      </c>
      <c r="AX16" s="569"/>
      <c r="AY16" s="570"/>
      <c r="AZ16" s="571"/>
      <c r="BA16" s="571"/>
      <c r="BB16" s="571"/>
      <c r="BC16" s="571"/>
      <c r="BD16" s="572"/>
    </row>
    <row r="17" spans="1:57" ht="39.9" customHeight="1" x14ac:dyDescent="0.2">
      <c r="A17" s="183"/>
      <c r="B17" s="198">
        <f t="shared" si="2"/>
        <v>5</v>
      </c>
      <c r="C17" s="564"/>
      <c r="D17" s="565"/>
      <c r="E17" s="566"/>
      <c r="F17" s="567"/>
      <c r="G17" s="573"/>
      <c r="H17" s="574"/>
      <c r="I17" s="574"/>
      <c r="J17" s="574"/>
      <c r="K17" s="575"/>
      <c r="L17" s="576"/>
      <c r="M17" s="577"/>
      <c r="N17" s="577"/>
      <c r="O17" s="578"/>
      <c r="P17" s="199"/>
      <c r="Q17" s="200"/>
      <c r="R17" s="200"/>
      <c r="S17" s="200"/>
      <c r="T17" s="200"/>
      <c r="U17" s="200"/>
      <c r="V17" s="201"/>
      <c r="W17" s="199"/>
      <c r="X17" s="200"/>
      <c r="Y17" s="200"/>
      <c r="Z17" s="200"/>
      <c r="AA17" s="200"/>
      <c r="AB17" s="200"/>
      <c r="AC17" s="201"/>
      <c r="AD17" s="199"/>
      <c r="AE17" s="200"/>
      <c r="AF17" s="200"/>
      <c r="AG17" s="200"/>
      <c r="AH17" s="200"/>
      <c r="AI17" s="200"/>
      <c r="AJ17" s="201"/>
      <c r="AK17" s="199"/>
      <c r="AL17" s="200"/>
      <c r="AM17" s="200"/>
      <c r="AN17" s="200"/>
      <c r="AO17" s="200"/>
      <c r="AP17" s="200"/>
      <c r="AQ17" s="201"/>
      <c r="AR17" s="199"/>
      <c r="AS17" s="200"/>
      <c r="AT17" s="201"/>
      <c r="AU17" s="579">
        <f t="shared" ref="AU17:AU30" si="3">IF($AZ$3="４週",SUM(P17:AQ17),IF($AZ$3="暦月",SUM(P17:AT17),""))</f>
        <v>0</v>
      </c>
      <c r="AV17" s="580"/>
      <c r="AW17" s="568">
        <f t="shared" si="1"/>
        <v>0</v>
      </c>
      <c r="AX17" s="569"/>
      <c r="AY17" s="570"/>
      <c r="AZ17" s="571"/>
      <c r="BA17" s="571"/>
      <c r="BB17" s="571"/>
      <c r="BC17" s="571"/>
      <c r="BD17" s="572"/>
    </row>
    <row r="18" spans="1:57" ht="39.9" customHeight="1" x14ac:dyDescent="0.2">
      <c r="A18" s="183"/>
      <c r="B18" s="198">
        <f t="shared" si="2"/>
        <v>6</v>
      </c>
      <c r="C18" s="564"/>
      <c r="D18" s="565"/>
      <c r="E18" s="566"/>
      <c r="F18" s="567"/>
      <c r="G18" s="573"/>
      <c r="H18" s="574"/>
      <c r="I18" s="574"/>
      <c r="J18" s="574"/>
      <c r="K18" s="575"/>
      <c r="L18" s="576"/>
      <c r="M18" s="577"/>
      <c r="N18" s="577"/>
      <c r="O18" s="578"/>
      <c r="P18" s="199"/>
      <c r="Q18" s="200"/>
      <c r="R18" s="200"/>
      <c r="S18" s="200"/>
      <c r="T18" s="200"/>
      <c r="U18" s="200"/>
      <c r="V18" s="201"/>
      <c r="W18" s="199"/>
      <c r="X18" s="200"/>
      <c r="Y18" s="200"/>
      <c r="Z18" s="200"/>
      <c r="AA18" s="200"/>
      <c r="AB18" s="200"/>
      <c r="AC18" s="201"/>
      <c r="AD18" s="199"/>
      <c r="AE18" s="200"/>
      <c r="AF18" s="200"/>
      <c r="AG18" s="200"/>
      <c r="AH18" s="200"/>
      <c r="AI18" s="200"/>
      <c r="AJ18" s="201"/>
      <c r="AK18" s="199"/>
      <c r="AL18" s="200"/>
      <c r="AM18" s="200"/>
      <c r="AN18" s="200"/>
      <c r="AO18" s="200"/>
      <c r="AP18" s="200"/>
      <c r="AQ18" s="201"/>
      <c r="AR18" s="199"/>
      <c r="AS18" s="200"/>
      <c r="AT18" s="201"/>
      <c r="AU18" s="579">
        <f t="shared" si="3"/>
        <v>0</v>
      </c>
      <c r="AV18" s="580"/>
      <c r="AW18" s="568">
        <f t="shared" si="1"/>
        <v>0</v>
      </c>
      <c r="AX18" s="569"/>
      <c r="AY18" s="570"/>
      <c r="AZ18" s="571"/>
      <c r="BA18" s="571"/>
      <c r="BB18" s="571"/>
      <c r="BC18" s="571"/>
      <c r="BD18" s="572"/>
    </row>
    <row r="19" spans="1:57" ht="39.9" customHeight="1" x14ac:dyDescent="0.2">
      <c r="A19" s="183"/>
      <c r="B19" s="198">
        <f t="shared" si="2"/>
        <v>7</v>
      </c>
      <c r="C19" s="564"/>
      <c r="D19" s="565"/>
      <c r="E19" s="566"/>
      <c r="F19" s="567"/>
      <c r="G19" s="573"/>
      <c r="H19" s="574"/>
      <c r="I19" s="574"/>
      <c r="J19" s="574"/>
      <c r="K19" s="575"/>
      <c r="L19" s="576"/>
      <c r="M19" s="577"/>
      <c r="N19" s="577"/>
      <c r="O19" s="578"/>
      <c r="P19" s="199"/>
      <c r="Q19" s="200"/>
      <c r="R19" s="200"/>
      <c r="S19" s="200"/>
      <c r="T19" s="200"/>
      <c r="U19" s="200"/>
      <c r="V19" s="201"/>
      <c r="W19" s="199"/>
      <c r="X19" s="200"/>
      <c r="Y19" s="200"/>
      <c r="Z19" s="200"/>
      <c r="AA19" s="200"/>
      <c r="AB19" s="200"/>
      <c r="AC19" s="201"/>
      <c r="AD19" s="199"/>
      <c r="AE19" s="200"/>
      <c r="AF19" s="200"/>
      <c r="AG19" s="200"/>
      <c r="AH19" s="200"/>
      <c r="AI19" s="200"/>
      <c r="AJ19" s="201"/>
      <c r="AK19" s="199"/>
      <c r="AL19" s="200"/>
      <c r="AM19" s="200"/>
      <c r="AN19" s="200"/>
      <c r="AO19" s="200"/>
      <c r="AP19" s="200"/>
      <c r="AQ19" s="201"/>
      <c r="AR19" s="199"/>
      <c r="AS19" s="200"/>
      <c r="AT19" s="201"/>
      <c r="AU19" s="579">
        <f>IF($AZ$3="４週",SUM(P19:AQ19),IF($AZ$3="暦月",SUM(P19:AT19),""))</f>
        <v>0</v>
      </c>
      <c r="AV19" s="580"/>
      <c r="AW19" s="568">
        <f t="shared" si="1"/>
        <v>0</v>
      </c>
      <c r="AX19" s="569"/>
      <c r="AY19" s="570"/>
      <c r="AZ19" s="571"/>
      <c r="BA19" s="571"/>
      <c r="BB19" s="571"/>
      <c r="BC19" s="571"/>
      <c r="BD19" s="572"/>
    </row>
    <row r="20" spans="1:57" ht="39.9" customHeight="1" x14ac:dyDescent="0.2">
      <c r="A20" s="183"/>
      <c r="B20" s="198">
        <f t="shared" si="2"/>
        <v>8</v>
      </c>
      <c r="C20" s="564"/>
      <c r="D20" s="565"/>
      <c r="E20" s="566"/>
      <c r="F20" s="567"/>
      <c r="G20" s="573"/>
      <c r="H20" s="574"/>
      <c r="I20" s="574"/>
      <c r="J20" s="574"/>
      <c r="K20" s="575"/>
      <c r="L20" s="576"/>
      <c r="M20" s="577"/>
      <c r="N20" s="577"/>
      <c r="O20" s="578"/>
      <c r="P20" s="199"/>
      <c r="Q20" s="200"/>
      <c r="R20" s="200"/>
      <c r="S20" s="200"/>
      <c r="T20" s="200"/>
      <c r="U20" s="200"/>
      <c r="V20" s="201"/>
      <c r="W20" s="199"/>
      <c r="X20" s="200"/>
      <c r="Y20" s="200"/>
      <c r="Z20" s="200"/>
      <c r="AA20" s="200"/>
      <c r="AB20" s="200"/>
      <c r="AC20" s="201"/>
      <c r="AD20" s="199"/>
      <c r="AE20" s="200"/>
      <c r="AF20" s="200"/>
      <c r="AG20" s="200"/>
      <c r="AH20" s="200"/>
      <c r="AI20" s="200"/>
      <c r="AJ20" s="201"/>
      <c r="AK20" s="199"/>
      <c r="AL20" s="200"/>
      <c r="AM20" s="200"/>
      <c r="AN20" s="200"/>
      <c r="AO20" s="200"/>
      <c r="AP20" s="200"/>
      <c r="AQ20" s="201"/>
      <c r="AR20" s="199"/>
      <c r="AS20" s="200"/>
      <c r="AT20" s="201"/>
      <c r="AU20" s="579">
        <f t="shared" si="3"/>
        <v>0</v>
      </c>
      <c r="AV20" s="580"/>
      <c r="AW20" s="568">
        <f t="shared" si="1"/>
        <v>0</v>
      </c>
      <c r="AX20" s="569"/>
      <c r="AY20" s="570"/>
      <c r="AZ20" s="571"/>
      <c r="BA20" s="571"/>
      <c r="BB20" s="571"/>
      <c r="BC20" s="571"/>
      <c r="BD20" s="572"/>
    </row>
    <row r="21" spans="1:57" ht="39.9" customHeight="1" x14ac:dyDescent="0.2">
      <c r="A21" s="183"/>
      <c r="B21" s="198">
        <f t="shared" si="2"/>
        <v>9</v>
      </c>
      <c r="C21" s="564"/>
      <c r="D21" s="565"/>
      <c r="E21" s="566"/>
      <c r="F21" s="567"/>
      <c r="G21" s="573"/>
      <c r="H21" s="574"/>
      <c r="I21" s="574"/>
      <c r="J21" s="574"/>
      <c r="K21" s="575"/>
      <c r="L21" s="576"/>
      <c r="M21" s="577"/>
      <c r="N21" s="577"/>
      <c r="O21" s="578"/>
      <c r="P21" s="199"/>
      <c r="Q21" s="200"/>
      <c r="R21" s="200"/>
      <c r="S21" s="200"/>
      <c r="T21" s="200"/>
      <c r="U21" s="200"/>
      <c r="V21" s="201"/>
      <c r="W21" s="199"/>
      <c r="X21" s="200"/>
      <c r="Y21" s="200"/>
      <c r="Z21" s="200"/>
      <c r="AA21" s="200"/>
      <c r="AB21" s="200"/>
      <c r="AC21" s="201"/>
      <c r="AD21" s="199"/>
      <c r="AE21" s="200"/>
      <c r="AF21" s="200"/>
      <c r="AG21" s="200"/>
      <c r="AH21" s="200"/>
      <c r="AI21" s="200"/>
      <c r="AJ21" s="201"/>
      <c r="AK21" s="199"/>
      <c r="AL21" s="200"/>
      <c r="AM21" s="200"/>
      <c r="AN21" s="200"/>
      <c r="AO21" s="200"/>
      <c r="AP21" s="200"/>
      <c r="AQ21" s="201"/>
      <c r="AR21" s="199"/>
      <c r="AS21" s="200"/>
      <c r="AT21" s="201"/>
      <c r="AU21" s="579">
        <f t="shared" si="3"/>
        <v>0</v>
      </c>
      <c r="AV21" s="580"/>
      <c r="AW21" s="568">
        <f t="shared" si="1"/>
        <v>0</v>
      </c>
      <c r="AX21" s="569"/>
      <c r="AY21" s="570"/>
      <c r="AZ21" s="571"/>
      <c r="BA21" s="571"/>
      <c r="BB21" s="571"/>
      <c r="BC21" s="571"/>
      <c r="BD21" s="572"/>
    </row>
    <row r="22" spans="1:57" ht="39.9" customHeight="1" x14ac:dyDescent="0.2">
      <c r="A22" s="183"/>
      <c r="B22" s="198">
        <f t="shared" si="2"/>
        <v>10</v>
      </c>
      <c r="C22" s="564"/>
      <c r="D22" s="565"/>
      <c r="E22" s="566"/>
      <c r="F22" s="567"/>
      <c r="G22" s="573"/>
      <c r="H22" s="574"/>
      <c r="I22" s="574"/>
      <c r="J22" s="574"/>
      <c r="K22" s="575"/>
      <c r="L22" s="576"/>
      <c r="M22" s="577"/>
      <c r="N22" s="577"/>
      <c r="O22" s="578"/>
      <c r="P22" s="199"/>
      <c r="Q22" s="200"/>
      <c r="R22" s="200"/>
      <c r="S22" s="200"/>
      <c r="T22" s="200"/>
      <c r="U22" s="200"/>
      <c r="V22" s="201"/>
      <c r="W22" s="199"/>
      <c r="X22" s="200"/>
      <c r="Y22" s="200"/>
      <c r="Z22" s="200"/>
      <c r="AA22" s="200"/>
      <c r="AB22" s="200"/>
      <c r="AC22" s="201"/>
      <c r="AD22" s="199"/>
      <c r="AE22" s="200"/>
      <c r="AF22" s="200"/>
      <c r="AG22" s="200"/>
      <c r="AH22" s="200"/>
      <c r="AI22" s="200"/>
      <c r="AJ22" s="201"/>
      <c r="AK22" s="199"/>
      <c r="AL22" s="200"/>
      <c r="AM22" s="200"/>
      <c r="AN22" s="200"/>
      <c r="AO22" s="200"/>
      <c r="AP22" s="200"/>
      <c r="AQ22" s="201"/>
      <c r="AR22" s="199"/>
      <c r="AS22" s="200"/>
      <c r="AT22" s="201"/>
      <c r="AU22" s="579">
        <f t="shared" si="3"/>
        <v>0</v>
      </c>
      <c r="AV22" s="580"/>
      <c r="AW22" s="568">
        <f t="shared" si="1"/>
        <v>0</v>
      </c>
      <c r="AX22" s="569"/>
      <c r="AY22" s="570"/>
      <c r="AZ22" s="571"/>
      <c r="BA22" s="571"/>
      <c r="BB22" s="571"/>
      <c r="BC22" s="571"/>
      <c r="BD22" s="572"/>
    </row>
    <row r="23" spans="1:57" ht="39.9" customHeight="1" x14ac:dyDescent="0.2">
      <c r="A23" s="183"/>
      <c r="B23" s="198">
        <f t="shared" si="2"/>
        <v>11</v>
      </c>
      <c r="C23" s="564"/>
      <c r="D23" s="565"/>
      <c r="E23" s="566"/>
      <c r="F23" s="567"/>
      <c r="G23" s="573"/>
      <c r="H23" s="574"/>
      <c r="I23" s="574"/>
      <c r="J23" s="574"/>
      <c r="K23" s="575"/>
      <c r="L23" s="576"/>
      <c r="M23" s="577"/>
      <c r="N23" s="577"/>
      <c r="O23" s="578"/>
      <c r="P23" s="199"/>
      <c r="Q23" s="200"/>
      <c r="R23" s="200"/>
      <c r="S23" s="200"/>
      <c r="T23" s="200"/>
      <c r="U23" s="200"/>
      <c r="V23" s="201"/>
      <c r="W23" s="199"/>
      <c r="X23" s="200"/>
      <c r="Y23" s="200"/>
      <c r="Z23" s="200"/>
      <c r="AA23" s="200"/>
      <c r="AB23" s="200"/>
      <c r="AC23" s="201"/>
      <c r="AD23" s="199"/>
      <c r="AE23" s="200"/>
      <c r="AF23" s="200"/>
      <c r="AG23" s="200"/>
      <c r="AH23" s="200"/>
      <c r="AI23" s="200"/>
      <c r="AJ23" s="201"/>
      <c r="AK23" s="199"/>
      <c r="AL23" s="200"/>
      <c r="AM23" s="200"/>
      <c r="AN23" s="200"/>
      <c r="AO23" s="200"/>
      <c r="AP23" s="200"/>
      <c r="AQ23" s="201"/>
      <c r="AR23" s="199"/>
      <c r="AS23" s="200"/>
      <c r="AT23" s="201"/>
      <c r="AU23" s="579">
        <f t="shared" si="3"/>
        <v>0</v>
      </c>
      <c r="AV23" s="580"/>
      <c r="AW23" s="568">
        <f t="shared" si="1"/>
        <v>0</v>
      </c>
      <c r="AX23" s="569"/>
      <c r="AY23" s="570"/>
      <c r="AZ23" s="571"/>
      <c r="BA23" s="571"/>
      <c r="BB23" s="571"/>
      <c r="BC23" s="571"/>
      <c r="BD23" s="572"/>
    </row>
    <row r="24" spans="1:57" ht="39.9" customHeight="1" x14ac:dyDescent="0.2">
      <c r="A24" s="183"/>
      <c r="B24" s="198">
        <f t="shared" si="2"/>
        <v>12</v>
      </c>
      <c r="C24" s="564"/>
      <c r="D24" s="565"/>
      <c r="E24" s="566"/>
      <c r="F24" s="567"/>
      <c r="G24" s="573"/>
      <c r="H24" s="574"/>
      <c r="I24" s="574"/>
      <c r="J24" s="574"/>
      <c r="K24" s="575"/>
      <c r="L24" s="576"/>
      <c r="M24" s="577"/>
      <c r="N24" s="577"/>
      <c r="O24" s="578"/>
      <c r="P24" s="199"/>
      <c r="Q24" s="200"/>
      <c r="R24" s="200"/>
      <c r="S24" s="200"/>
      <c r="T24" s="200"/>
      <c r="U24" s="200"/>
      <c r="V24" s="201"/>
      <c r="W24" s="199"/>
      <c r="X24" s="200"/>
      <c r="Y24" s="200"/>
      <c r="Z24" s="200"/>
      <c r="AA24" s="200"/>
      <c r="AB24" s="200"/>
      <c r="AC24" s="201"/>
      <c r="AD24" s="199"/>
      <c r="AE24" s="200"/>
      <c r="AF24" s="200"/>
      <c r="AG24" s="200"/>
      <c r="AH24" s="200"/>
      <c r="AI24" s="200"/>
      <c r="AJ24" s="201"/>
      <c r="AK24" s="199"/>
      <c r="AL24" s="200"/>
      <c r="AM24" s="200"/>
      <c r="AN24" s="200"/>
      <c r="AO24" s="200"/>
      <c r="AP24" s="200"/>
      <c r="AQ24" s="201"/>
      <c r="AR24" s="199"/>
      <c r="AS24" s="200"/>
      <c r="AT24" s="201"/>
      <c r="AU24" s="579">
        <f t="shared" si="3"/>
        <v>0</v>
      </c>
      <c r="AV24" s="580"/>
      <c r="AW24" s="568">
        <f t="shared" si="1"/>
        <v>0</v>
      </c>
      <c r="AX24" s="569"/>
      <c r="AY24" s="570"/>
      <c r="AZ24" s="571"/>
      <c r="BA24" s="571"/>
      <c r="BB24" s="571"/>
      <c r="BC24" s="571"/>
      <c r="BD24" s="572"/>
    </row>
    <row r="25" spans="1:57" ht="39.9" customHeight="1" x14ac:dyDescent="0.2">
      <c r="A25" s="183"/>
      <c r="B25" s="198">
        <f t="shared" si="2"/>
        <v>13</v>
      </c>
      <c r="C25" s="564"/>
      <c r="D25" s="565"/>
      <c r="E25" s="566"/>
      <c r="F25" s="567"/>
      <c r="G25" s="573"/>
      <c r="H25" s="574"/>
      <c r="I25" s="574"/>
      <c r="J25" s="574"/>
      <c r="K25" s="575"/>
      <c r="L25" s="576"/>
      <c r="M25" s="577"/>
      <c r="N25" s="577"/>
      <c r="O25" s="578"/>
      <c r="P25" s="199"/>
      <c r="Q25" s="200"/>
      <c r="R25" s="200"/>
      <c r="S25" s="200"/>
      <c r="T25" s="200"/>
      <c r="U25" s="200"/>
      <c r="V25" s="201"/>
      <c r="W25" s="199"/>
      <c r="X25" s="200"/>
      <c r="Y25" s="200"/>
      <c r="Z25" s="200"/>
      <c r="AA25" s="200"/>
      <c r="AB25" s="200"/>
      <c r="AC25" s="201"/>
      <c r="AD25" s="199"/>
      <c r="AE25" s="200"/>
      <c r="AF25" s="200"/>
      <c r="AG25" s="200"/>
      <c r="AH25" s="200"/>
      <c r="AI25" s="200"/>
      <c r="AJ25" s="201"/>
      <c r="AK25" s="199"/>
      <c r="AL25" s="200"/>
      <c r="AM25" s="200"/>
      <c r="AN25" s="200"/>
      <c r="AO25" s="200"/>
      <c r="AP25" s="200"/>
      <c r="AQ25" s="201"/>
      <c r="AR25" s="199"/>
      <c r="AS25" s="200"/>
      <c r="AT25" s="201"/>
      <c r="AU25" s="579">
        <f t="shared" si="3"/>
        <v>0</v>
      </c>
      <c r="AV25" s="580"/>
      <c r="AW25" s="568">
        <f t="shared" si="1"/>
        <v>0</v>
      </c>
      <c r="AX25" s="569"/>
      <c r="AY25" s="570"/>
      <c r="AZ25" s="571"/>
      <c r="BA25" s="571"/>
      <c r="BB25" s="571"/>
      <c r="BC25" s="571"/>
      <c r="BD25" s="572"/>
    </row>
    <row r="26" spans="1:57" ht="39.9" customHeight="1" x14ac:dyDescent="0.2">
      <c r="A26" s="183"/>
      <c r="B26" s="198">
        <f t="shared" si="2"/>
        <v>14</v>
      </c>
      <c r="C26" s="564"/>
      <c r="D26" s="565"/>
      <c r="E26" s="566"/>
      <c r="F26" s="567"/>
      <c r="G26" s="573"/>
      <c r="H26" s="574"/>
      <c r="I26" s="574"/>
      <c r="J26" s="574"/>
      <c r="K26" s="575"/>
      <c r="L26" s="576"/>
      <c r="M26" s="577"/>
      <c r="N26" s="577"/>
      <c r="O26" s="578"/>
      <c r="P26" s="199"/>
      <c r="Q26" s="200"/>
      <c r="R26" s="200"/>
      <c r="S26" s="200"/>
      <c r="T26" s="200"/>
      <c r="U26" s="200"/>
      <c r="V26" s="201"/>
      <c r="W26" s="199"/>
      <c r="X26" s="200"/>
      <c r="Y26" s="200"/>
      <c r="Z26" s="200"/>
      <c r="AA26" s="200"/>
      <c r="AB26" s="200"/>
      <c r="AC26" s="201"/>
      <c r="AD26" s="199"/>
      <c r="AE26" s="200"/>
      <c r="AF26" s="200"/>
      <c r="AG26" s="200"/>
      <c r="AH26" s="200"/>
      <c r="AI26" s="200"/>
      <c r="AJ26" s="201"/>
      <c r="AK26" s="199"/>
      <c r="AL26" s="200"/>
      <c r="AM26" s="200"/>
      <c r="AN26" s="200"/>
      <c r="AO26" s="200"/>
      <c r="AP26" s="200"/>
      <c r="AQ26" s="201"/>
      <c r="AR26" s="199"/>
      <c r="AS26" s="200"/>
      <c r="AT26" s="201"/>
      <c r="AU26" s="579">
        <f t="shared" si="3"/>
        <v>0</v>
      </c>
      <c r="AV26" s="580"/>
      <c r="AW26" s="568">
        <f t="shared" si="1"/>
        <v>0</v>
      </c>
      <c r="AX26" s="569"/>
      <c r="AY26" s="570"/>
      <c r="AZ26" s="571"/>
      <c r="BA26" s="571"/>
      <c r="BB26" s="571"/>
      <c r="BC26" s="571"/>
      <c r="BD26" s="572"/>
    </row>
    <row r="27" spans="1:57" ht="39.9" customHeight="1" x14ac:dyDescent="0.2">
      <c r="A27" s="183"/>
      <c r="B27" s="198">
        <f t="shared" si="2"/>
        <v>15</v>
      </c>
      <c r="C27" s="564"/>
      <c r="D27" s="565"/>
      <c r="E27" s="566"/>
      <c r="F27" s="567"/>
      <c r="G27" s="573"/>
      <c r="H27" s="574"/>
      <c r="I27" s="574"/>
      <c r="J27" s="574"/>
      <c r="K27" s="575"/>
      <c r="L27" s="576"/>
      <c r="M27" s="577"/>
      <c r="N27" s="577"/>
      <c r="O27" s="578"/>
      <c r="P27" s="199"/>
      <c r="Q27" s="200"/>
      <c r="R27" s="200"/>
      <c r="S27" s="200"/>
      <c r="T27" s="200"/>
      <c r="U27" s="200"/>
      <c r="V27" s="201"/>
      <c r="W27" s="199"/>
      <c r="X27" s="200"/>
      <c r="Y27" s="200"/>
      <c r="Z27" s="200"/>
      <c r="AA27" s="200"/>
      <c r="AB27" s="200"/>
      <c r="AC27" s="201"/>
      <c r="AD27" s="199"/>
      <c r="AE27" s="200"/>
      <c r="AF27" s="200"/>
      <c r="AG27" s="200"/>
      <c r="AH27" s="200"/>
      <c r="AI27" s="200"/>
      <c r="AJ27" s="201"/>
      <c r="AK27" s="199"/>
      <c r="AL27" s="200"/>
      <c r="AM27" s="200"/>
      <c r="AN27" s="200"/>
      <c r="AO27" s="200"/>
      <c r="AP27" s="200"/>
      <c r="AQ27" s="201"/>
      <c r="AR27" s="199"/>
      <c r="AS27" s="200"/>
      <c r="AT27" s="201"/>
      <c r="AU27" s="579">
        <f t="shared" si="3"/>
        <v>0</v>
      </c>
      <c r="AV27" s="580"/>
      <c r="AW27" s="568">
        <f t="shared" si="1"/>
        <v>0</v>
      </c>
      <c r="AX27" s="569"/>
      <c r="AY27" s="570"/>
      <c r="AZ27" s="571"/>
      <c r="BA27" s="571"/>
      <c r="BB27" s="571"/>
      <c r="BC27" s="571"/>
      <c r="BD27" s="572"/>
    </row>
    <row r="28" spans="1:57" ht="39.9" customHeight="1" x14ac:dyDescent="0.2">
      <c r="A28" s="183"/>
      <c r="B28" s="198">
        <f t="shared" si="2"/>
        <v>16</v>
      </c>
      <c r="C28" s="564"/>
      <c r="D28" s="565"/>
      <c r="E28" s="566"/>
      <c r="F28" s="567"/>
      <c r="G28" s="573"/>
      <c r="H28" s="574"/>
      <c r="I28" s="574"/>
      <c r="J28" s="574"/>
      <c r="K28" s="575"/>
      <c r="L28" s="576"/>
      <c r="M28" s="577"/>
      <c r="N28" s="577"/>
      <c r="O28" s="578"/>
      <c r="P28" s="199"/>
      <c r="Q28" s="200"/>
      <c r="R28" s="200"/>
      <c r="S28" s="200"/>
      <c r="T28" s="200"/>
      <c r="U28" s="200"/>
      <c r="V28" s="201"/>
      <c r="W28" s="199"/>
      <c r="X28" s="200"/>
      <c r="Y28" s="200"/>
      <c r="Z28" s="200"/>
      <c r="AA28" s="200"/>
      <c r="AB28" s="200"/>
      <c r="AC28" s="201"/>
      <c r="AD28" s="199"/>
      <c r="AE28" s="200"/>
      <c r="AF28" s="200"/>
      <c r="AG28" s="200"/>
      <c r="AH28" s="200"/>
      <c r="AI28" s="200"/>
      <c r="AJ28" s="201"/>
      <c r="AK28" s="199"/>
      <c r="AL28" s="200"/>
      <c r="AM28" s="200"/>
      <c r="AN28" s="200"/>
      <c r="AO28" s="200"/>
      <c r="AP28" s="200"/>
      <c r="AQ28" s="201"/>
      <c r="AR28" s="199"/>
      <c r="AS28" s="200"/>
      <c r="AT28" s="201"/>
      <c r="AU28" s="579">
        <f t="shared" si="3"/>
        <v>0</v>
      </c>
      <c r="AV28" s="580"/>
      <c r="AW28" s="568">
        <f t="shared" si="1"/>
        <v>0</v>
      </c>
      <c r="AX28" s="569"/>
      <c r="AY28" s="570"/>
      <c r="AZ28" s="571"/>
      <c r="BA28" s="571"/>
      <c r="BB28" s="571"/>
      <c r="BC28" s="571"/>
      <c r="BD28" s="572"/>
    </row>
    <row r="29" spans="1:57" ht="39.9" customHeight="1" x14ac:dyDescent="0.2">
      <c r="A29" s="183"/>
      <c r="B29" s="198">
        <f t="shared" si="2"/>
        <v>17</v>
      </c>
      <c r="C29" s="564"/>
      <c r="D29" s="565"/>
      <c r="E29" s="566"/>
      <c r="F29" s="567"/>
      <c r="G29" s="573"/>
      <c r="H29" s="574"/>
      <c r="I29" s="574"/>
      <c r="J29" s="574"/>
      <c r="K29" s="575"/>
      <c r="L29" s="576"/>
      <c r="M29" s="577"/>
      <c r="N29" s="577"/>
      <c r="O29" s="578"/>
      <c r="P29" s="199"/>
      <c r="Q29" s="200"/>
      <c r="R29" s="200"/>
      <c r="S29" s="200"/>
      <c r="T29" s="200"/>
      <c r="U29" s="200"/>
      <c r="V29" s="201"/>
      <c r="W29" s="199"/>
      <c r="X29" s="200"/>
      <c r="Y29" s="200"/>
      <c r="Z29" s="200"/>
      <c r="AA29" s="200"/>
      <c r="AB29" s="200"/>
      <c r="AC29" s="201"/>
      <c r="AD29" s="199"/>
      <c r="AE29" s="200"/>
      <c r="AF29" s="200"/>
      <c r="AG29" s="200"/>
      <c r="AH29" s="200"/>
      <c r="AI29" s="200"/>
      <c r="AJ29" s="201"/>
      <c r="AK29" s="199"/>
      <c r="AL29" s="200"/>
      <c r="AM29" s="200"/>
      <c r="AN29" s="200"/>
      <c r="AO29" s="200"/>
      <c r="AP29" s="200"/>
      <c r="AQ29" s="201"/>
      <c r="AR29" s="199"/>
      <c r="AS29" s="200"/>
      <c r="AT29" s="201"/>
      <c r="AU29" s="579">
        <f t="shared" si="3"/>
        <v>0</v>
      </c>
      <c r="AV29" s="580"/>
      <c r="AW29" s="568">
        <f t="shared" si="1"/>
        <v>0</v>
      </c>
      <c r="AX29" s="569"/>
      <c r="AY29" s="570"/>
      <c r="AZ29" s="571"/>
      <c r="BA29" s="571"/>
      <c r="BB29" s="571"/>
      <c r="BC29" s="571"/>
      <c r="BD29" s="572"/>
    </row>
    <row r="30" spans="1:57" ht="39.9" customHeight="1" thickBot="1" x14ac:dyDescent="0.25">
      <c r="A30" s="183"/>
      <c r="B30" s="202">
        <f t="shared" si="2"/>
        <v>18</v>
      </c>
      <c r="C30" s="547"/>
      <c r="D30" s="548"/>
      <c r="E30" s="549"/>
      <c r="F30" s="550"/>
      <c r="G30" s="551"/>
      <c r="H30" s="552"/>
      <c r="I30" s="552"/>
      <c r="J30" s="552"/>
      <c r="K30" s="553"/>
      <c r="L30" s="554"/>
      <c r="M30" s="555"/>
      <c r="N30" s="555"/>
      <c r="O30" s="556"/>
      <c r="P30" s="203"/>
      <c r="Q30" s="204"/>
      <c r="R30" s="204"/>
      <c r="S30" s="204"/>
      <c r="T30" s="204"/>
      <c r="U30" s="204"/>
      <c r="V30" s="205"/>
      <c r="W30" s="203"/>
      <c r="X30" s="204"/>
      <c r="Y30" s="204"/>
      <c r="Z30" s="204"/>
      <c r="AA30" s="204"/>
      <c r="AB30" s="204"/>
      <c r="AC30" s="205"/>
      <c r="AD30" s="203"/>
      <c r="AE30" s="204"/>
      <c r="AF30" s="204"/>
      <c r="AG30" s="204"/>
      <c r="AH30" s="204"/>
      <c r="AI30" s="204"/>
      <c r="AJ30" s="205"/>
      <c r="AK30" s="203"/>
      <c r="AL30" s="204"/>
      <c r="AM30" s="204"/>
      <c r="AN30" s="204"/>
      <c r="AO30" s="204"/>
      <c r="AP30" s="204"/>
      <c r="AQ30" s="205"/>
      <c r="AR30" s="203"/>
      <c r="AS30" s="204"/>
      <c r="AT30" s="205"/>
      <c r="AU30" s="557">
        <f t="shared" si="3"/>
        <v>0</v>
      </c>
      <c r="AV30" s="558"/>
      <c r="AW30" s="559">
        <f t="shared" si="1"/>
        <v>0</v>
      </c>
      <c r="AX30" s="560"/>
      <c r="AY30" s="561"/>
      <c r="AZ30" s="562"/>
      <c r="BA30" s="562"/>
      <c r="BB30" s="562"/>
      <c r="BC30" s="562"/>
      <c r="BD30" s="563"/>
    </row>
    <row r="31" spans="1:57" ht="20.25" customHeight="1" x14ac:dyDescent="0.2">
      <c r="A31" s="183"/>
      <c r="B31" s="183"/>
      <c r="C31" s="206"/>
      <c r="D31" s="207"/>
      <c r="E31" s="208"/>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4"/>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row>
    <row r="32" spans="1:57" ht="20.25" customHeight="1" x14ac:dyDescent="0.2">
      <c r="C32" s="209"/>
      <c r="D32" s="209"/>
      <c r="T32" s="209"/>
      <c r="AJ32" s="210"/>
      <c r="AK32" s="211"/>
      <c r="AL32" s="211"/>
      <c r="BE32" s="211"/>
    </row>
    <row r="33" spans="3:58" ht="20.25" customHeight="1" x14ac:dyDescent="0.2">
      <c r="C33" s="209"/>
      <c r="D33" s="209"/>
      <c r="U33" s="209"/>
      <c r="AK33" s="210"/>
      <c r="AL33" s="211"/>
      <c r="AM33" s="211"/>
      <c r="BF33" s="211"/>
    </row>
    <row r="34" spans="3:58" ht="20.25" customHeight="1" x14ac:dyDescent="0.2">
      <c r="D34" s="209"/>
      <c r="U34" s="209"/>
      <c r="AK34" s="210"/>
      <c r="AL34" s="211"/>
      <c r="AM34" s="211"/>
      <c r="BF34" s="211"/>
    </row>
    <row r="35" spans="3:58" ht="20.25" customHeight="1" x14ac:dyDescent="0.2">
      <c r="C35" s="209"/>
      <c r="D35" s="209"/>
      <c r="U35" s="209"/>
      <c r="AK35" s="210"/>
      <c r="AL35" s="211"/>
      <c r="AM35" s="211"/>
      <c r="BF35" s="211"/>
    </row>
    <row r="36" spans="3:58" ht="20.25" customHeight="1" x14ac:dyDescent="0.2">
      <c r="C36" s="210"/>
      <c r="D36" s="210"/>
      <c r="E36" s="210"/>
      <c r="F36" s="210"/>
      <c r="G36" s="210"/>
      <c r="H36" s="210"/>
      <c r="I36" s="210"/>
      <c r="J36" s="210"/>
      <c r="K36" s="210"/>
      <c r="L36" s="210"/>
      <c r="M36" s="210"/>
      <c r="N36" s="210"/>
      <c r="O36" s="210"/>
      <c r="P36" s="210"/>
      <c r="Q36" s="210"/>
      <c r="R36" s="210"/>
      <c r="S36" s="210"/>
      <c r="T36" s="210"/>
      <c r="U36" s="211"/>
      <c r="V36" s="211"/>
      <c r="W36" s="210"/>
      <c r="X36" s="210"/>
      <c r="Y36" s="210"/>
      <c r="Z36" s="210"/>
      <c r="AA36" s="210"/>
      <c r="AB36" s="210"/>
      <c r="AC36" s="210"/>
      <c r="AD36" s="210"/>
      <c r="AE36" s="210"/>
      <c r="AF36" s="210"/>
      <c r="AG36" s="210"/>
      <c r="AH36" s="210"/>
      <c r="AI36" s="210"/>
      <c r="AJ36" s="210"/>
      <c r="AK36" s="210"/>
      <c r="AL36" s="211"/>
      <c r="AM36" s="211"/>
      <c r="BF36" s="211"/>
    </row>
    <row r="37" spans="3:58" ht="20.25" customHeight="1" x14ac:dyDescent="0.2">
      <c r="C37" s="210"/>
      <c r="D37" s="210"/>
      <c r="E37" s="210"/>
      <c r="F37" s="210"/>
      <c r="G37" s="210"/>
      <c r="H37" s="210"/>
      <c r="I37" s="210"/>
      <c r="J37" s="210"/>
      <c r="K37" s="210"/>
      <c r="L37" s="210"/>
      <c r="M37" s="210"/>
      <c r="N37" s="210"/>
      <c r="O37" s="210"/>
      <c r="P37" s="210"/>
      <c r="Q37" s="210"/>
      <c r="R37" s="210"/>
      <c r="S37" s="210"/>
      <c r="T37" s="210"/>
      <c r="U37" s="211"/>
      <c r="V37" s="211"/>
      <c r="W37" s="210"/>
      <c r="X37" s="210"/>
      <c r="Y37" s="210"/>
      <c r="Z37" s="210"/>
      <c r="AA37" s="210"/>
      <c r="AB37" s="210"/>
      <c r="AC37" s="210"/>
      <c r="AD37" s="210"/>
      <c r="AE37" s="210"/>
      <c r="AF37" s="210"/>
      <c r="AG37" s="210"/>
      <c r="AH37" s="210"/>
      <c r="AI37" s="210"/>
      <c r="AJ37" s="210"/>
      <c r="AK37" s="210"/>
      <c r="AL37" s="211"/>
      <c r="AM37" s="211"/>
      <c r="BF37" s="211"/>
    </row>
  </sheetData>
  <mergeCells count="150">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Y8:BD12"/>
    <mergeCell ref="P9:V9"/>
    <mergeCell ref="W9:AC9"/>
    <mergeCell ref="AD9:AJ9"/>
    <mergeCell ref="AK9:AQ9"/>
    <mergeCell ref="AR9:AT9"/>
    <mergeCell ref="G13:K13"/>
    <mergeCell ref="L13:O13"/>
    <mergeCell ref="AU13:AV13"/>
    <mergeCell ref="AW13:AX13"/>
    <mergeCell ref="AU8:AV12"/>
    <mergeCell ref="AW8:AX12"/>
    <mergeCell ref="AY13:BD13"/>
    <mergeCell ref="C14:D14"/>
    <mergeCell ref="E14:F14"/>
    <mergeCell ref="G14:K14"/>
    <mergeCell ref="L14:O14"/>
    <mergeCell ref="AU14:AV14"/>
    <mergeCell ref="AW14:AX14"/>
    <mergeCell ref="AY14:BD14"/>
    <mergeCell ref="C13:D13"/>
    <mergeCell ref="E13:F13"/>
    <mergeCell ref="AW16:AX16"/>
    <mergeCell ref="AY16:BD16"/>
    <mergeCell ref="C15:D15"/>
    <mergeCell ref="E15:F15"/>
    <mergeCell ref="G15:K15"/>
    <mergeCell ref="L15:O15"/>
    <mergeCell ref="AU15:AV15"/>
    <mergeCell ref="AW15:AX15"/>
    <mergeCell ref="G17:K17"/>
    <mergeCell ref="L17:O17"/>
    <mergeCell ref="AU17:AV17"/>
    <mergeCell ref="AW17:AX17"/>
    <mergeCell ref="AY15:BD15"/>
    <mergeCell ref="C16:D16"/>
    <mergeCell ref="E16:F16"/>
    <mergeCell ref="G16:K16"/>
    <mergeCell ref="L16:O16"/>
    <mergeCell ref="AU16:AV16"/>
    <mergeCell ref="AY17:BD17"/>
    <mergeCell ref="C18:D18"/>
    <mergeCell ref="E18:F18"/>
    <mergeCell ref="G18:K18"/>
    <mergeCell ref="L18:O18"/>
    <mergeCell ref="AU18:AV18"/>
    <mergeCell ref="AW18:AX18"/>
    <mergeCell ref="AY18:BD18"/>
    <mergeCell ref="C17:D17"/>
    <mergeCell ref="E17:F17"/>
    <mergeCell ref="AW20:AX20"/>
    <mergeCell ref="AY20:BD20"/>
    <mergeCell ref="C19:D19"/>
    <mergeCell ref="E19:F19"/>
    <mergeCell ref="G19:K19"/>
    <mergeCell ref="L19:O19"/>
    <mergeCell ref="AU19:AV19"/>
    <mergeCell ref="AW19:AX19"/>
    <mergeCell ref="G21:K21"/>
    <mergeCell ref="L21:O21"/>
    <mergeCell ref="AU21:AV21"/>
    <mergeCell ref="AW21:AX21"/>
    <mergeCell ref="AY19:BD19"/>
    <mergeCell ref="C20:D20"/>
    <mergeCell ref="E20:F20"/>
    <mergeCell ref="G20:K20"/>
    <mergeCell ref="L20:O20"/>
    <mergeCell ref="AU20:AV20"/>
    <mergeCell ref="AY21:BD21"/>
    <mergeCell ref="C22:D22"/>
    <mergeCell ref="E22:F22"/>
    <mergeCell ref="G22:K22"/>
    <mergeCell ref="L22:O22"/>
    <mergeCell ref="AU22:AV22"/>
    <mergeCell ref="AW22:AX22"/>
    <mergeCell ref="AY22:BD22"/>
    <mergeCell ref="C21:D21"/>
    <mergeCell ref="E21:F21"/>
    <mergeCell ref="AW24:AX24"/>
    <mergeCell ref="AY24:BD24"/>
    <mergeCell ref="C23:D23"/>
    <mergeCell ref="E23:F23"/>
    <mergeCell ref="G23:K23"/>
    <mergeCell ref="L23:O23"/>
    <mergeCell ref="AU23:AV23"/>
    <mergeCell ref="AW23:AX23"/>
    <mergeCell ref="G25:K25"/>
    <mergeCell ref="L25:O25"/>
    <mergeCell ref="AU25:AV25"/>
    <mergeCell ref="AW25:AX25"/>
    <mergeCell ref="AY23:BD23"/>
    <mergeCell ref="C24:D24"/>
    <mergeCell ref="E24:F24"/>
    <mergeCell ref="G24:K24"/>
    <mergeCell ref="L24:O24"/>
    <mergeCell ref="AU24:AV24"/>
    <mergeCell ref="AY25:BD25"/>
    <mergeCell ref="C26:D26"/>
    <mergeCell ref="E26:F26"/>
    <mergeCell ref="G26:K26"/>
    <mergeCell ref="L26:O26"/>
    <mergeCell ref="AU26:AV26"/>
    <mergeCell ref="AW26:AX26"/>
    <mergeCell ref="AY26:BD26"/>
    <mergeCell ref="C25:D25"/>
    <mergeCell ref="E25:F25"/>
    <mergeCell ref="AW28:AX28"/>
    <mergeCell ref="AY28:BD28"/>
    <mergeCell ref="C27:D27"/>
    <mergeCell ref="E27:F27"/>
    <mergeCell ref="G27:K27"/>
    <mergeCell ref="L27:O27"/>
    <mergeCell ref="AU27:AV27"/>
    <mergeCell ref="AW27:AX27"/>
    <mergeCell ref="G29:K29"/>
    <mergeCell ref="L29:O29"/>
    <mergeCell ref="AU29:AV29"/>
    <mergeCell ref="AW29:AX29"/>
    <mergeCell ref="AY27:BD27"/>
    <mergeCell ref="C28:D28"/>
    <mergeCell ref="E28:F28"/>
    <mergeCell ref="G28:K28"/>
    <mergeCell ref="L28:O28"/>
    <mergeCell ref="AU28:AV28"/>
    <mergeCell ref="AY29:BD29"/>
    <mergeCell ref="C30:D30"/>
    <mergeCell ref="E30:F30"/>
    <mergeCell ref="G30:K30"/>
    <mergeCell ref="L30:O30"/>
    <mergeCell ref="AU30:AV30"/>
    <mergeCell ref="AW30:AX30"/>
    <mergeCell ref="AY30:BD30"/>
    <mergeCell ref="C29:D29"/>
    <mergeCell ref="E29:F29"/>
  </mergeCells>
  <phoneticPr fontId="2"/>
  <conditionalFormatting sqref="P13:AX30">
    <cfRule type="expression" dxfId="0" priority="1">
      <formula>INDIRECT(ADDRESS(ROW(),COLUMN()))=TRUNC(INDIRECT(ADDRESS(ROW(),COLUMN())))</formula>
    </cfRule>
  </conditionalFormatting>
  <dataValidations count="5">
    <dataValidation type="list" allowBlank="1" showInputMessage="1" sqref="E13:F30" xr:uid="{00000000-0002-0000-0500-000000000000}">
      <formula1>"A, B, C, D"</formula1>
    </dataValidation>
    <dataValidation type="list" allowBlank="1" showInputMessage="1" showErrorMessage="1" sqref="AZ4:BC4" xr:uid="{00000000-0002-0000-0500-000001000000}">
      <formula1>"予定,実績,予定・実績"</formula1>
    </dataValidation>
    <dataValidation type="list" errorStyle="warning" allowBlank="1" showInputMessage="1" error="リストにない場合のみ、入力してください。" sqref="G13:K30" xr:uid="{00000000-0002-0000-0500-000002000000}">
      <formula1>INDIRECT(C13)</formula1>
    </dataValidation>
    <dataValidation type="decimal" allowBlank="1" showInputMessage="1" showErrorMessage="1" error="入力可能範囲　32～40" sqref="AV5" xr:uid="{00000000-0002-0000-0500-000003000000}">
      <formula1>32</formula1>
      <formula2>40</formula2>
    </dataValidation>
    <dataValidation type="list" allowBlank="1" showInputMessage="1" showErrorMessage="1" sqref="AZ3" xr:uid="{00000000-0002-0000-0500-000004000000}">
      <formula1>"４週,暦月"</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C63"/>
  <sheetViews>
    <sheetView workbookViewId="0">
      <selection activeCell="G18" sqref="G18:K18"/>
    </sheetView>
  </sheetViews>
  <sheetFormatPr defaultColWidth="10" defaultRowHeight="13.2" x14ac:dyDescent="0.2"/>
  <cols>
    <col min="1" max="2" width="10" style="237"/>
    <col min="3" max="3" width="49.109375" style="237" customWidth="1"/>
    <col min="4" max="16384" width="10" style="237"/>
  </cols>
  <sheetData>
    <row r="1" spans="1:10" x14ac:dyDescent="0.2">
      <c r="A1" s="237" t="s">
        <v>210</v>
      </c>
    </row>
    <row r="2" spans="1:10" s="240" customFormat="1" ht="20.25" customHeight="1" x14ac:dyDescent="0.2">
      <c r="A2" s="238" t="s">
        <v>211</v>
      </c>
      <c r="B2" s="238"/>
      <c r="C2" s="239"/>
    </row>
    <row r="3" spans="1:10" s="240" customFormat="1" ht="20.25" customHeight="1" x14ac:dyDescent="0.2">
      <c r="A3" s="239"/>
      <c r="B3" s="239"/>
      <c r="C3" s="239"/>
    </row>
    <row r="4" spans="1:10" s="240" customFormat="1" ht="20.25" customHeight="1" x14ac:dyDescent="0.2">
      <c r="A4" s="241"/>
      <c r="B4" s="239" t="s">
        <v>212</v>
      </c>
      <c r="C4" s="239"/>
      <c r="E4" s="638" t="s">
        <v>213</v>
      </c>
      <c r="F4" s="638"/>
      <c r="G4" s="638"/>
      <c r="H4" s="638"/>
      <c r="I4" s="638"/>
      <c r="J4" s="638"/>
    </row>
    <row r="5" spans="1:10" s="240" customFormat="1" ht="20.25" customHeight="1" x14ac:dyDescent="0.2">
      <c r="A5" s="242"/>
      <c r="B5" s="239" t="s">
        <v>214</v>
      </c>
      <c r="C5" s="239"/>
      <c r="E5" s="638"/>
      <c r="F5" s="638"/>
      <c r="G5" s="638"/>
      <c r="H5" s="638"/>
      <c r="I5" s="638"/>
      <c r="J5" s="638"/>
    </row>
    <row r="6" spans="1:10" s="240" customFormat="1" ht="20.25" customHeight="1" x14ac:dyDescent="0.2">
      <c r="A6" s="243" t="s">
        <v>215</v>
      </c>
      <c r="B6" s="239"/>
      <c r="C6" s="239"/>
    </row>
    <row r="7" spans="1:10" s="240" customFormat="1" ht="20.25" customHeight="1" x14ac:dyDescent="0.2">
      <c r="A7" s="243"/>
      <c r="B7" s="239"/>
      <c r="C7" s="239"/>
    </row>
    <row r="8" spans="1:10" s="240" customFormat="1" ht="20.25" customHeight="1" x14ac:dyDescent="0.2">
      <c r="A8" s="239" t="s">
        <v>216</v>
      </c>
      <c r="B8" s="239"/>
      <c r="C8" s="239"/>
    </row>
    <row r="9" spans="1:10" s="240" customFormat="1" ht="20.25" customHeight="1" x14ac:dyDescent="0.2">
      <c r="A9" s="243"/>
      <c r="B9" s="239"/>
      <c r="C9" s="239"/>
    </row>
    <row r="10" spans="1:10" s="240" customFormat="1" ht="20.25" customHeight="1" x14ac:dyDescent="0.2">
      <c r="A10" s="239" t="s">
        <v>217</v>
      </c>
      <c r="B10" s="239"/>
      <c r="C10" s="239"/>
    </row>
    <row r="11" spans="1:10" s="240" customFormat="1" ht="20.25" customHeight="1" x14ac:dyDescent="0.2">
      <c r="A11" s="239"/>
      <c r="B11" s="239"/>
      <c r="C11" s="239"/>
    </row>
    <row r="12" spans="1:10" s="240" customFormat="1" ht="20.25" customHeight="1" x14ac:dyDescent="0.2">
      <c r="A12" s="239" t="s">
        <v>218</v>
      </c>
      <c r="B12" s="239"/>
      <c r="C12" s="239"/>
    </row>
    <row r="13" spans="1:10" s="240" customFormat="1" ht="20.25" customHeight="1" x14ac:dyDescent="0.2">
      <c r="A13" s="239"/>
      <c r="B13" s="239"/>
      <c r="C13" s="239"/>
    </row>
    <row r="14" spans="1:10" s="240" customFormat="1" ht="20.25" customHeight="1" x14ac:dyDescent="0.2">
      <c r="A14" s="239" t="s">
        <v>219</v>
      </c>
      <c r="B14" s="239"/>
      <c r="C14" s="239"/>
    </row>
    <row r="15" spans="1:10" s="240" customFormat="1" ht="20.25" customHeight="1" x14ac:dyDescent="0.2">
      <c r="A15" s="239"/>
      <c r="B15" s="239"/>
      <c r="C15" s="239"/>
    </row>
    <row r="16" spans="1:10" s="240" customFormat="1" ht="20.25" customHeight="1" x14ac:dyDescent="0.2">
      <c r="A16" s="239" t="s">
        <v>220</v>
      </c>
      <c r="B16" s="239"/>
      <c r="C16" s="239"/>
    </row>
    <row r="17" spans="1:3" s="240" customFormat="1" ht="20.25" customHeight="1" x14ac:dyDescent="0.2">
      <c r="A17" s="239" t="s">
        <v>221</v>
      </c>
      <c r="B17" s="239"/>
      <c r="C17" s="239"/>
    </row>
    <row r="18" spans="1:3" s="240" customFormat="1" ht="20.25" customHeight="1" x14ac:dyDescent="0.2">
      <c r="A18" s="239"/>
      <c r="B18" s="239"/>
      <c r="C18" s="239"/>
    </row>
    <row r="19" spans="1:3" s="240" customFormat="1" ht="20.25" customHeight="1" x14ac:dyDescent="0.2">
      <c r="A19" s="239"/>
      <c r="B19" s="244" t="s">
        <v>163</v>
      </c>
      <c r="C19" s="244" t="s">
        <v>192</v>
      </c>
    </row>
    <row r="20" spans="1:3" s="240" customFormat="1" ht="20.25" customHeight="1" x14ac:dyDescent="0.2">
      <c r="A20" s="239"/>
      <c r="B20" s="244">
        <v>1</v>
      </c>
      <c r="C20" s="245" t="s">
        <v>176</v>
      </c>
    </row>
    <row r="21" spans="1:3" s="240" customFormat="1" ht="20.25" customHeight="1" x14ac:dyDescent="0.2">
      <c r="A21" s="239"/>
      <c r="B21" s="244">
        <v>2</v>
      </c>
      <c r="C21" s="245" t="s">
        <v>180</v>
      </c>
    </row>
    <row r="22" spans="1:3" s="240" customFormat="1" ht="20.25" customHeight="1" x14ac:dyDescent="0.2">
      <c r="A22" s="239"/>
      <c r="B22" s="244">
        <v>3</v>
      </c>
      <c r="C22" s="245" t="s">
        <v>183</v>
      </c>
    </row>
    <row r="23" spans="1:3" s="240" customFormat="1" ht="20.25" customHeight="1" x14ac:dyDescent="0.2">
      <c r="A23" s="239"/>
      <c r="B23" s="239"/>
      <c r="C23" s="239"/>
    </row>
    <row r="24" spans="1:3" s="240" customFormat="1" ht="20.25" customHeight="1" x14ac:dyDescent="0.2">
      <c r="A24" s="239" t="s">
        <v>222</v>
      </c>
      <c r="B24" s="239"/>
      <c r="C24" s="239"/>
    </row>
    <row r="25" spans="1:3" s="240" customFormat="1" ht="20.25" customHeight="1" x14ac:dyDescent="0.2">
      <c r="A25" s="239" t="s">
        <v>223</v>
      </c>
      <c r="B25" s="239"/>
      <c r="C25" s="239"/>
    </row>
    <row r="26" spans="1:3" s="240" customFormat="1" ht="20.25" customHeight="1" x14ac:dyDescent="0.2">
      <c r="A26" s="239"/>
      <c r="B26" s="239"/>
      <c r="C26" s="239"/>
    </row>
    <row r="27" spans="1:3" s="240" customFormat="1" ht="20.25" customHeight="1" x14ac:dyDescent="0.2">
      <c r="A27" s="239"/>
      <c r="B27" s="244" t="s">
        <v>224</v>
      </c>
      <c r="C27" s="244" t="s">
        <v>225</v>
      </c>
    </row>
    <row r="28" spans="1:3" s="240" customFormat="1" ht="20.25" customHeight="1" x14ac:dyDescent="0.2">
      <c r="A28" s="239"/>
      <c r="B28" s="244" t="s">
        <v>226</v>
      </c>
      <c r="C28" s="245" t="s">
        <v>227</v>
      </c>
    </row>
    <row r="29" spans="1:3" s="240" customFormat="1" ht="20.25" customHeight="1" x14ac:dyDescent="0.2">
      <c r="A29" s="239"/>
      <c r="B29" s="244" t="s">
        <v>228</v>
      </c>
      <c r="C29" s="245" t="s">
        <v>229</v>
      </c>
    </row>
    <row r="30" spans="1:3" s="240" customFormat="1" ht="20.25" customHeight="1" x14ac:dyDescent="0.2">
      <c r="A30" s="239"/>
      <c r="B30" s="244" t="s">
        <v>230</v>
      </c>
      <c r="C30" s="245" t="s">
        <v>231</v>
      </c>
    </row>
    <row r="31" spans="1:3" s="240" customFormat="1" ht="20.25" customHeight="1" x14ac:dyDescent="0.2">
      <c r="A31" s="239"/>
      <c r="B31" s="244" t="s">
        <v>232</v>
      </c>
      <c r="C31" s="245" t="s">
        <v>233</v>
      </c>
    </row>
    <row r="32" spans="1:3" s="240" customFormat="1" ht="20.25" customHeight="1" x14ac:dyDescent="0.2">
      <c r="A32" s="239"/>
      <c r="B32" s="239"/>
      <c r="C32" s="239"/>
    </row>
    <row r="33" spans="1:55" s="240" customFormat="1" ht="20.25" customHeight="1" x14ac:dyDescent="0.2">
      <c r="A33" s="239"/>
      <c r="B33" s="246" t="s">
        <v>234</v>
      </c>
      <c r="C33" s="239"/>
    </row>
    <row r="34" spans="1:55" s="240" customFormat="1" ht="20.25" customHeight="1" x14ac:dyDescent="0.2">
      <c r="B34" s="239" t="s">
        <v>235</v>
      </c>
      <c r="E34" s="246"/>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row>
    <row r="35" spans="1:55" s="240" customFormat="1" ht="20.25" customHeight="1" x14ac:dyDescent="0.2">
      <c r="B35" s="239" t="s">
        <v>236</v>
      </c>
      <c r="E35" s="239"/>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row>
    <row r="36" spans="1:55" s="240" customFormat="1" ht="20.25" customHeight="1" x14ac:dyDescent="0.2">
      <c r="E36" s="239"/>
    </row>
    <row r="37" spans="1:55" s="240" customFormat="1" ht="20.25" customHeight="1" x14ac:dyDescent="0.2">
      <c r="A37" s="239"/>
      <c r="B37" s="239"/>
      <c r="C37" s="239"/>
      <c r="D37" s="246"/>
      <c r="E37" s="248"/>
      <c r="F37" s="248"/>
      <c r="G37" s="248"/>
      <c r="J37" s="248"/>
      <c r="K37" s="248"/>
      <c r="L37" s="248"/>
      <c r="R37" s="248"/>
      <c r="S37" s="248"/>
      <c r="T37" s="248"/>
      <c r="W37" s="248"/>
      <c r="X37" s="248"/>
      <c r="Y37" s="248"/>
    </row>
    <row r="38" spans="1:55" s="240" customFormat="1" ht="20.25" customHeight="1" x14ac:dyDescent="0.2">
      <c r="A38" s="239" t="s">
        <v>237</v>
      </c>
      <c r="B38" s="239"/>
      <c r="C38" s="239"/>
    </row>
    <row r="39" spans="1:55" s="240" customFormat="1" ht="20.25" customHeight="1" x14ac:dyDescent="0.2">
      <c r="A39" s="239" t="s">
        <v>238</v>
      </c>
      <c r="B39" s="239"/>
      <c r="C39" s="239"/>
    </row>
    <row r="40" spans="1:55" s="240" customFormat="1" ht="20.25" customHeight="1" x14ac:dyDescent="0.2">
      <c r="A40" s="249" t="s">
        <v>239</v>
      </c>
      <c r="D40" s="250"/>
      <c r="E40" s="251"/>
      <c r="F40" s="248"/>
      <c r="G40" s="248"/>
      <c r="H40" s="248"/>
      <c r="I40" s="248"/>
      <c r="K40" s="248"/>
      <c r="M40" s="248"/>
      <c r="N40" s="248"/>
      <c r="O40" s="248"/>
      <c r="P40" s="248"/>
      <c r="Q40" s="248"/>
      <c r="S40" s="248"/>
      <c r="U40" s="248"/>
      <c r="V40" s="248"/>
      <c r="X40" s="248"/>
      <c r="Z40" s="248"/>
      <c r="AA40" s="248"/>
      <c r="AB40" s="248"/>
      <c r="AC40" s="248"/>
      <c r="AD40" s="248"/>
      <c r="AF40" s="246"/>
      <c r="AH40" s="248"/>
      <c r="AM40" s="248"/>
    </row>
    <row r="41" spans="1:55" s="240" customFormat="1" ht="20.25" customHeight="1" x14ac:dyDescent="0.2">
      <c r="C41" s="249"/>
      <c r="D41" s="250"/>
      <c r="E41" s="251"/>
      <c r="F41" s="248"/>
      <c r="G41" s="248"/>
      <c r="H41" s="248"/>
      <c r="I41" s="248"/>
      <c r="K41" s="248"/>
      <c r="M41" s="248"/>
      <c r="N41" s="248"/>
      <c r="O41" s="248"/>
      <c r="P41" s="248"/>
      <c r="Q41" s="248"/>
      <c r="S41" s="248"/>
      <c r="U41" s="248"/>
      <c r="V41" s="248"/>
      <c r="X41" s="248"/>
      <c r="Z41" s="248"/>
      <c r="AA41" s="248"/>
      <c r="AB41" s="248"/>
      <c r="AC41" s="248"/>
      <c r="AD41" s="248"/>
      <c r="AF41" s="246"/>
      <c r="AH41" s="248"/>
      <c r="AM41" s="248"/>
    </row>
    <row r="42" spans="1:55" s="240" customFormat="1" ht="20.25" customHeight="1" x14ac:dyDescent="0.2">
      <c r="A42" s="239" t="s">
        <v>240</v>
      </c>
      <c r="B42" s="239"/>
    </row>
    <row r="43" spans="1:55" s="240" customFormat="1" ht="20.25" customHeight="1" x14ac:dyDescent="0.2"/>
    <row r="44" spans="1:55" s="240" customFormat="1" ht="20.25" customHeight="1" x14ac:dyDescent="0.2">
      <c r="A44" s="239" t="s">
        <v>241</v>
      </c>
      <c r="B44" s="239"/>
      <c r="C44" s="239"/>
    </row>
    <row r="45" spans="1:55" s="240" customFormat="1" ht="20.25" customHeight="1" x14ac:dyDescent="0.2">
      <c r="A45" s="239" t="s">
        <v>242</v>
      </c>
      <c r="B45" s="239"/>
      <c r="C45" s="239"/>
    </row>
    <row r="46" spans="1:55" s="240" customFormat="1" ht="20.25" customHeight="1" x14ac:dyDescent="0.2"/>
    <row r="47" spans="1:55" s="240" customFormat="1" ht="20.25" customHeight="1" x14ac:dyDescent="0.2">
      <c r="A47" s="239" t="s">
        <v>243</v>
      </c>
      <c r="B47" s="239"/>
      <c r="C47" s="239"/>
    </row>
    <row r="48" spans="1:55" s="240" customFormat="1" ht="20.25" customHeight="1" x14ac:dyDescent="0.2">
      <c r="A48" s="239" t="s">
        <v>244</v>
      </c>
      <c r="B48" s="239"/>
      <c r="C48" s="239"/>
    </row>
    <row r="49" spans="1:55" s="240" customFormat="1" ht="20.25" customHeight="1" x14ac:dyDescent="0.2">
      <c r="A49" s="239"/>
      <c r="B49" s="239"/>
      <c r="C49" s="239"/>
    </row>
    <row r="50" spans="1:55" s="240" customFormat="1" ht="20.25" customHeight="1" x14ac:dyDescent="0.2">
      <c r="A50" s="239" t="s">
        <v>245</v>
      </c>
      <c r="B50" s="239"/>
      <c r="C50" s="239"/>
    </row>
    <row r="51" spans="1:55" s="240" customFormat="1" ht="20.25" customHeight="1" x14ac:dyDescent="0.2">
      <c r="A51" s="239"/>
      <c r="B51" s="239"/>
      <c r="C51" s="239"/>
    </row>
    <row r="52" spans="1:55" s="240" customFormat="1" ht="20.25" customHeight="1" x14ac:dyDescent="0.2">
      <c r="A52" s="240" t="s">
        <v>246</v>
      </c>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252"/>
      <c r="BC52" s="252"/>
    </row>
    <row r="53" spans="1:55" s="240" customFormat="1" ht="20.25" customHeight="1" x14ac:dyDescent="0.2">
      <c r="A53" s="240" t="s">
        <v>247</v>
      </c>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row>
    <row r="54" spans="1:55" s="240" customFormat="1" ht="20.25" customHeight="1" x14ac:dyDescent="0.2">
      <c r="A54" s="240" t="s">
        <v>248</v>
      </c>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row>
    <row r="55" spans="1:55" s="240" customFormat="1" ht="20.25" customHeight="1" x14ac:dyDescent="0.2">
      <c r="A55" s="253"/>
      <c r="B55" s="253"/>
      <c r="C55" s="253"/>
      <c r="D55" s="239"/>
      <c r="E55" s="239"/>
    </row>
    <row r="56" spans="1:55" s="240" customFormat="1" ht="20.25" customHeight="1" x14ac:dyDescent="0.2">
      <c r="A56" s="254"/>
      <c r="B56" s="253"/>
      <c r="C56" s="253"/>
      <c r="D56" s="239"/>
      <c r="E56" s="239"/>
    </row>
    <row r="57" spans="1:55" s="240" customFormat="1" ht="20.25" customHeight="1" x14ac:dyDescent="0.2">
      <c r="A57" s="253"/>
      <c r="B57" s="253"/>
      <c r="C57" s="253"/>
      <c r="D57" s="239"/>
      <c r="E57" s="239"/>
    </row>
    <row r="58" spans="1:55" s="240" customFormat="1" ht="20.25" customHeight="1" x14ac:dyDescent="0.2">
      <c r="A58" s="253"/>
      <c r="B58" s="253"/>
      <c r="C58" s="253"/>
      <c r="D58" s="239"/>
      <c r="E58" s="239"/>
    </row>
    <row r="59" spans="1:55" s="240" customFormat="1" ht="20.25" customHeight="1" x14ac:dyDescent="0.2">
      <c r="A59" s="253"/>
      <c r="B59" s="253"/>
      <c r="C59" s="253"/>
      <c r="D59" s="239"/>
      <c r="E59" s="239"/>
    </row>
    <row r="60" spans="1:55" s="240" customFormat="1" ht="20.25" customHeight="1" x14ac:dyDescent="0.2">
      <c r="A60" s="253"/>
      <c r="B60" s="253"/>
      <c r="C60" s="253"/>
      <c r="D60" s="239"/>
      <c r="E60" s="239"/>
    </row>
    <row r="61" spans="1:55" s="240" customFormat="1" ht="20.25" customHeight="1" x14ac:dyDescent="0.2">
      <c r="A61" s="253"/>
      <c r="B61" s="253"/>
      <c r="C61" s="253"/>
      <c r="D61" s="239"/>
      <c r="E61" s="239"/>
    </row>
    <row r="62" spans="1:55" ht="20.25" customHeight="1" x14ac:dyDescent="0.2"/>
    <row r="63" spans="1:55" ht="20.25" customHeight="1" x14ac:dyDescent="0.2"/>
  </sheetData>
  <mergeCells count="1">
    <mergeCell ref="E4:J5"/>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42"/>
  <sheetViews>
    <sheetView workbookViewId="0">
      <selection activeCell="G18" sqref="G18:K18"/>
    </sheetView>
  </sheetViews>
  <sheetFormatPr defaultColWidth="10" defaultRowHeight="19.2" x14ac:dyDescent="0.2"/>
  <cols>
    <col min="1" max="1" width="2.21875" style="212" customWidth="1"/>
    <col min="2" max="2" width="7.88671875" style="212" bestFit="1" customWidth="1"/>
    <col min="3" max="11" width="45.109375" style="212" customWidth="1"/>
    <col min="12" max="16384" width="10" style="212"/>
  </cols>
  <sheetData>
    <row r="1" spans="2:11" x14ac:dyDescent="0.2">
      <c r="B1" s="212" t="s">
        <v>187</v>
      </c>
    </row>
    <row r="3" spans="2:11" x14ac:dyDescent="0.2">
      <c r="B3" s="213" t="s">
        <v>163</v>
      </c>
      <c r="C3" s="213" t="s">
        <v>188</v>
      </c>
    </row>
    <row r="4" spans="2:11" x14ac:dyDescent="0.2">
      <c r="B4" s="213">
        <v>1</v>
      </c>
      <c r="C4" s="214" t="s">
        <v>146</v>
      </c>
    </row>
    <row r="5" spans="2:11" x14ac:dyDescent="0.2">
      <c r="B5" s="213">
        <v>2</v>
      </c>
      <c r="C5" s="214" t="s">
        <v>189</v>
      </c>
    </row>
    <row r="6" spans="2:11" x14ac:dyDescent="0.2">
      <c r="B6" s="213">
        <v>3</v>
      </c>
      <c r="C6" s="214" t="s">
        <v>190</v>
      </c>
    </row>
    <row r="7" spans="2:11" x14ac:dyDescent="0.2">
      <c r="B7" s="213">
        <v>4</v>
      </c>
      <c r="C7" s="214"/>
    </row>
    <row r="8" spans="2:11" x14ac:dyDescent="0.2">
      <c r="B8" s="213">
        <v>5</v>
      </c>
      <c r="C8" s="214"/>
    </row>
    <row r="10" spans="2:11" x14ac:dyDescent="0.2">
      <c r="B10" s="212" t="s">
        <v>191</v>
      </c>
    </row>
    <row r="11" spans="2:11" ht="19.8" thickBot="1" x14ac:dyDescent="0.25"/>
    <row r="12" spans="2:11" ht="19.8" thickBot="1" x14ac:dyDescent="0.25">
      <c r="B12" s="215" t="s">
        <v>192</v>
      </c>
      <c r="C12" s="216" t="s">
        <v>176</v>
      </c>
      <c r="D12" s="217" t="s">
        <v>180</v>
      </c>
      <c r="E12" s="218" t="s">
        <v>183</v>
      </c>
      <c r="F12" s="217" t="s">
        <v>193</v>
      </c>
      <c r="G12" s="219" t="s">
        <v>193</v>
      </c>
      <c r="H12" s="219" t="s">
        <v>193</v>
      </c>
      <c r="I12" s="219" t="s">
        <v>193</v>
      </c>
      <c r="J12" s="219" t="s">
        <v>193</v>
      </c>
      <c r="K12" s="220" t="s">
        <v>193</v>
      </c>
    </row>
    <row r="13" spans="2:11" x14ac:dyDescent="0.2">
      <c r="B13" s="639" t="s">
        <v>194</v>
      </c>
      <c r="C13" s="221" t="s">
        <v>193</v>
      </c>
      <c r="D13" s="222" t="s">
        <v>181</v>
      </c>
      <c r="E13" s="223" t="s">
        <v>184</v>
      </c>
      <c r="F13" s="223"/>
      <c r="G13" s="224"/>
      <c r="H13" s="224"/>
      <c r="I13" s="224"/>
      <c r="J13" s="224"/>
      <c r="K13" s="225"/>
    </row>
    <row r="14" spans="2:11" x14ac:dyDescent="0.2">
      <c r="B14" s="639"/>
      <c r="C14" s="226" t="s">
        <v>193</v>
      </c>
      <c r="D14" s="227" t="s">
        <v>195</v>
      </c>
      <c r="E14" s="228" t="s">
        <v>178</v>
      </c>
      <c r="F14" s="228"/>
      <c r="G14" s="229"/>
      <c r="H14" s="229"/>
      <c r="I14" s="229"/>
      <c r="J14" s="229"/>
      <c r="K14" s="230"/>
    </row>
    <row r="15" spans="2:11" x14ac:dyDescent="0.2">
      <c r="B15" s="639"/>
      <c r="C15" s="226" t="s">
        <v>193</v>
      </c>
      <c r="D15" s="231" t="s">
        <v>193</v>
      </c>
      <c r="E15" s="228" t="s">
        <v>178</v>
      </c>
      <c r="F15" s="232"/>
      <c r="G15" s="229"/>
      <c r="H15" s="229"/>
      <c r="I15" s="229"/>
      <c r="J15" s="229"/>
      <c r="K15" s="230"/>
    </row>
    <row r="16" spans="2:11" x14ac:dyDescent="0.2">
      <c r="B16" s="639"/>
      <c r="C16" s="226" t="s">
        <v>193</v>
      </c>
      <c r="D16" s="231" t="s">
        <v>193</v>
      </c>
      <c r="E16" s="228" t="s">
        <v>178</v>
      </c>
      <c r="F16" s="232"/>
      <c r="G16" s="229"/>
      <c r="H16" s="229"/>
      <c r="I16" s="229"/>
      <c r="J16" s="229"/>
      <c r="K16" s="230"/>
    </row>
    <row r="17" spans="2:11" x14ac:dyDescent="0.2">
      <c r="B17" s="639"/>
      <c r="C17" s="226" t="s">
        <v>193</v>
      </c>
      <c r="D17" s="231" t="s">
        <v>193</v>
      </c>
      <c r="E17" s="228" t="s">
        <v>178</v>
      </c>
      <c r="F17" s="232"/>
      <c r="G17" s="229"/>
      <c r="H17" s="229"/>
      <c r="I17" s="229"/>
      <c r="J17" s="229"/>
      <c r="K17" s="230"/>
    </row>
    <row r="18" spans="2:11" x14ac:dyDescent="0.2">
      <c r="B18" s="639"/>
      <c r="C18" s="226" t="s">
        <v>193</v>
      </c>
      <c r="D18" s="231" t="s">
        <v>193</v>
      </c>
      <c r="E18" s="228" t="s">
        <v>178</v>
      </c>
      <c r="F18" s="232"/>
      <c r="G18" s="229"/>
      <c r="H18" s="229"/>
      <c r="I18" s="229"/>
      <c r="J18" s="229"/>
      <c r="K18" s="230"/>
    </row>
    <row r="19" spans="2:11" x14ac:dyDescent="0.2">
      <c r="B19" s="639"/>
      <c r="C19" s="226" t="s">
        <v>193</v>
      </c>
      <c r="D19" s="231" t="s">
        <v>193</v>
      </c>
      <c r="E19" s="228" t="s">
        <v>178</v>
      </c>
      <c r="F19" s="232"/>
      <c r="G19" s="229"/>
      <c r="H19" s="229"/>
      <c r="I19" s="229"/>
      <c r="J19" s="229"/>
      <c r="K19" s="230"/>
    </row>
    <row r="20" spans="2:11" x14ac:dyDescent="0.2">
      <c r="B20" s="639"/>
      <c r="C20" s="226" t="s">
        <v>193</v>
      </c>
      <c r="D20" s="231" t="s">
        <v>193</v>
      </c>
      <c r="E20" s="228" t="s">
        <v>178</v>
      </c>
      <c r="F20" s="232"/>
      <c r="G20" s="229"/>
      <c r="H20" s="229"/>
      <c r="I20" s="229"/>
      <c r="J20" s="229"/>
      <c r="K20" s="230"/>
    </row>
    <row r="21" spans="2:11" x14ac:dyDescent="0.2">
      <c r="B21" s="639"/>
      <c r="C21" s="226" t="s">
        <v>193</v>
      </c>
      <c r="D21" s="231" t="s">
        <v>193</v>
      </c>
      <c r="E21" s="228" t="s">
        <v>178</v>
      </c>
      <c r="F21" s="232"/>
      <c r="G21" s="229"/>
      <c r="H21" s="229"/>
      <c r="I21" s="229"/>
      <c r="J21" s="229"/>
      <c r="K21" s="230"/>
    </row>
    <row r="22" spans="2:11" x14ac:dyDescent="0.2">
      <c r="B22" s="639"/>
      <c r="C22" s="226" t="s">
        <v>193</v>
      </c>
      <c r="D22" s="232" t="s">
        <v>193</v>
      </c>
      <c r="E22" s="232" t="s">
        <v>193</v>
      </c>
      <c r="F22" s="232"/>
      <c r="G22" s="229"/>
      <c r="H22" s="229"/>
      <c r="I22" s="229"/>
      <c r="J22" s="229"/>
      <c r="K22" s="230"/>
    </row>
    <row r="23" spans="2:11" x14ac:dyDescent="0.2">
      <c r="B23" s="639"/>
      <c r="C23" s="226" t="s">
        <v>193</v>
      </c>
      <c r="D23" s="232" t="s">
        <v>193</v>
      </c>
      <c r="E23" s="232" t="s">
        <v>193</v>
      </c>
      <c r="F23" s="232"/>
      <c r="G23" s="229"/>
      <c r="H23" s="229"/>
      <c r="I23" s="229"/>
      <c r="J23" s="229"/>
      <c r="K23" s="230"/>
    </row>
    <row r="24" spans="2:11" x14ac:dyDescent="0.2">
      <c r="B24" s="639"/>
      <c r="C24" s="226" t="s">
        <v>193</v>
      </c>
      <c r="D24" s="232" t="s">
        <v>193</v>
      </c>
      <c r="E24" s="232" t="s">
        <v>193</v>
      </c>
      <c r="F24" s="232"/>
      <c r="G24" s="229"/>
      <c r="H24" s="229"/>
      <c r="I24" s="229"/>
      <c r="J24" s="229"/>
      <c r="K24" s="230"/>
    </row>
    <row r="25" spans="2:11" ht="19.8" thickBot="1" x14ac:dyDescent="0.25">
      <c r="B25" s="640"/>
      <c r="C25" s="233" t="s">
        <v>193</v>
      </c>
      <c r="D25" s="234" t="s">
        <v>193</v>
      </c>
      <c r="E25" s="235" t="s">
        <v>193</v>
      </c>
      <c r="F25" s="235"/>
      <c r="G25" s="234"/>
      <c r="H25" s="234"/>
      <c r="I25" s="234"/>
      <c r="J25" s="234"/>
      <c r="K25" s="236"/>
    </row>
    <row r="28" spans="2:11" x14ac:dyDescent="0.2">
      <c r="C28" s="212" t="s">
        <v>196</v>
      </c>
    </row>
    <row r="29" spans="2:11" x14ac:dyDescent="0.2">
      <c r="C29" s="212" t="s">
        <v>197</v>
      </c>
    </row>
    <row r="30" spans="2:11" x14ac:dyDescent="0.2">
      <c r="C30" s="212" t="s">
        <v>198</v>
      </c>
    </row>
    <row r="31" spans="2:11" x14ac:dyDescent="0.2">
      <c r="C31" s="212" t="s">
        <v>199</v>
      </c>
    </row>
    <row r="32" spans="2:11" x14ac:dyDescent="0.2">
      <c r="C32" s="212" t="s">
        <v>200</v>
      </c>
    </row>
    <row r="33" spans="3:3" x14ac:dyDescent="0.2">
      <c r="C33" s="212" t="s">
        <v>201</v>
      </c>
    </row>
    <row r="34" spans="3:3" x14ac:dyDescent="0.2">
      <c r="C34" s="212" t="s">
        <v>202</v>
      </c>
    </row>
    <row r="35" spans="3:3" x14ac:dyDescent="0.2">
      <c r="C35" s="212" t="s">
        <v>203</v>
      </c>
    </row>
    <row r="37" spans="3:3" x14ac:dyDescent="0.2">
      <c r="C37" s="212" t="s">
        <v>204</v>
      </c>
    </row>
    <row r="38" spans="3:3" x14ac:dyDescent="0.2">
      <c r="C38" s="212" t="s">
        <v>205</v>
      </c>
    </row>
    <row r="39" spans="3:3" x14ac:dyDescent="0.2">
      <c r="C39" s="212" t="s">
        <v>206</v>
      </c>
    </row>
    <row r="40" spans="3:3" x14ac:dyDescent="0.2">
      <c r="C40" s="212" t="s">
        <v>207</v>
      </c>
    </row>
    <row r="41" spans="3:3" x14ac:dyDescent="0.2">
      <c r="C41" s="212" t="s">
        <v>208</v>
      </c>
    </row>
    <row r="42" spans="3:3" x14ac:dyDescent="0.2">
      <c r="C42" s="212" t="s">
        <v>209</v>
      </c>
    </row>
  </sheetData>
  <mergeCells count="1">
    <mergeCell ref="B13:B2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訪問入浴</vt:lpstr>
      <vt:lpstr>共通３</vt:lpstr>
      <vt:lpstr>自己点検シート</vt:lpstr>
      <vt:lpstr>自己点検シート（処遇改善加算）</vt:lpstr>
      <vt:lpstr>勤務表</vt:lpstr>
      <vt:lpstr>勤務表（100名）</vt:lpstr>
      <vt:lpstr>【記載例】勤務表</vt:lpstr>
      <vt:lpstr>記入方法</vt:lpstr>
      <vt:lpstr>プルダウン・リスト</vt:lpstr>
      <vt:lpstr>共通３!Print_Area</vt:lpstr>
      <vt:lpstr>自己点検シート!Print_Area</vt:lpstr>
      <vt:lpstr>'自己点検シート（処遇改善加算）'!Print_Area</vt:lpstr>
      <vt:lpstr>訪問入浴!Print_Area</vt:lpstr>
      <vt:lpstr>自己点検シート!Print_Titles</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吉田　弘樹（長寿社会課）</cp:lastModifiedBy>
  <cp:lastPrinted>2019-07-03T04:51:03Z</cp:lastPrinted>
  <dcterms:created xsi:type="dcterms:W3CDTF">2006-06-26T02:25:58Z</dcterms:created>
  <dcterms:modified xsi:type="dcterms:W3CDTF">2024-07-09T02:27:24Z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