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1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211589\Desktop\"/>
    </mc:Choice>
  </mc:AlternateContent>
  <xr:revisionPtr revIDLastSave="0" documentId="13_ncr:1_{154F7D15-9966-4C84-B3D1-D22B9E7D4622}" xr6:coauthVersionLast="47" xr6:coauthVersionMax="47" xr10:uidLastSave="{00000000-0000-0000-0000-000000000000}"/>
  <bookViews>
    <workbookView xWindow="-98" yWindow="-98" windowWidth="21795" windowHeight="13875" tabRatio="755" activeTab="9" xr2:uid="{00000000-000D-0000-FFFF-FFFF00000000}"/>
  </bookViews>
  <sheets>
    <sheet name="変更届第１面" sheetId="26" r:id="rId1"/>
    <sheet name="変更届第２面" sheetId="27" r:id="rId2"/>
    <sheet name="変更届第３面" sheetId="28" r:id="rId3"/>
    <sheet name="変更届第４面" sheetId="29" r:id="rId4"/>
    <sheet name="添2" sheetId="32" r:id="rId5"/>
    <sheet name="添3" sheetId="42" r:id="rId6"/>
    <sheet name="添4" sheetId="33" r:id="rId7"/>
    <sheet name="添7" sheetId="34" r:id="rId8"/>
    <sheet name="添8" sheetId="43" r:id="rId9"/>
    <sheet name="添9" sheetId="44" r:id="rId10"/>
    <sheet name="添10" sheetId="36" r:id="rId11"/>
    <sheet name="地図" sheetId="37" r:id="rId12"/>
    <sheet name="間取図・平面図" sheetId="40" r:id="rId13"/>
    <sheet name="写真台紙" sheetId="41" r:id="rId14"/>
    <sheet name="コード１" sheetId="30" r:id="rId15"/>
    <sheet name="コード２" sheetId="31" r:id="rId16"/>
  </sheets>
  <definedNames>
    <definedName name="_xlnm.Print_Area" localSheetId="15">コード２!$B$1:$E$1897</definedName>
    <definedName name="_xlnm.Print_Area" localSheetId="12">間取図・平面図!$A$1:$AG$55</definedName>
    <definedName name="_xlnm.Print_Area" localSheetId="13">写真台紙!$A$1:$CV$108</definedName>
    <definedName name="_xlnm.Print_Area" localSheetId="11">地図!$A$1:$AE$52</definedName>
    <definedName name="_xlnm.Print_Area" localSheetId="10">添10!$A$1:$AH$42</definedName>
    <definedName name="_xlnm.Print_Area" localSheetId="4">添2!$A$1:$AD$28</definedName>
    <definedName name="_xlnm.Print_Area" localSheetId="5">添3!$A$1:$N$31</definedName>
    <definedName name="_xlnm.Print_Area" localSheetId="6">添4!$A$1:$K$26</definedName>
    <definedName name="_xlnm.Print_Area" localSheetId="7">添7!$A$1:$M$39</definedName>
    <definedName name="_xlnm.Print_Area" localSheetId="8">添8!$A$1:$N$40</definedName>
    <definedName name="_xlnm.Print_Area" localSheetId="9">添9!$A$1:$K$47</definedName>
    <definedName name="_xlnm.Print_Area" localSheetId="0">変更届第１面!$A$1:$AE$53</definedName>
    <definedName name="_xlnm.Print_Area" localSheetId="1">変更届第２面!$A$1:$AE$42</definedName>
    <definedName name="_xlnm.Print_Area" localSheetId="2">変更届第３面!$A$1:$AE$44</definedName>
    <definedName name="_xlnm.Print_Area" localSheetId="3">変更届第４面!$A$1:$AE$41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36" l="1"/>
  <c r="J8" i="36"/>
  <c r="H6" i="37" l="1"/>
  <c r="G10" i="33"/>
  <c r="AE41" i="36" l="1"/>
  <c r="AC41" i="36"/>
  <c r="AB41" i="36"/>
  <c r="Z41" i="36"/>
  <c r="W41" i="36"/>
  <c r="T41" i="36"/>
  <c r="S41" i="36"/>
  <c r="R41" i="36"/>
  <c r="Q41" i="36"/>
  <c r="P41" i="36"/>
  <c r="O41" i="36"/>
  <c r="N41" i="36"/>
  <c r="M41" i="36"/>
  <c r="L41" i="36"/>
  <c r="K41" i="36"/>
  <c r="J41" i="36"/>
  <c r="I41" i="36"/>
  <c r="H41" i="36"/>
  <c r="G41" i="36"/>
  <c r="F41" i="36"/>
  <c r="E41" i="36"/>
  <c r="D41" i="36"/>
  <c r="C41" i="36"/>
  <c r="AE40" i="36"/>
  <c r="AC40" i="36"/>
  <c r="AB40" i="36"/>
  <c r="Z40" i="36"/>
  <c r="W40" i="36"/>
  <c r="T40" i="36"/>
  <c r="S40" i="36"/>
  <c r="R40" i="36"/>
  <c r="Q40" i="36"/>
  <c r="P40" i="36"/>
  <c r="O40" i="36"/>
  <c r="N40" i="36"/>
  <c r="M40" i="36"/>
  <c r="L40" i="36"/>
  <c r="K40" i="36"/>
  <c r="J40" i="36"/>
  <c r="I40" i="36"/>
  <c r="H40" i="36"/>
  <c r="G40" i="36"/>
  <c r="F40" i="36"/>
  <c r="E40" i="36"/>
  <c r="D40" i="36"/>
  <c r="C40" i="36"/>
  <c r="AE39" i="36"/>
  <c r="AC39" i="36"/>
  <c r="AB39" i="36"/>
  <c r="Z39" i="36"/>
  <c r="W39" i="36"/>
  <c r="T39" i="36"/>
  <c r="S39" i="36"/>
  <c r="R39" i="36"/>
  <c r="Q39" i="36"/>
  <c r="P39" i="36"/>
  <c r="O39" i="36"/>
  <c r="N39" i="36"/>
  <c r="M39" i="36"/>
  <c r="L39" i="36"/>
  <c r="K39" i="36"/>
  <c r="J39" i="36"/>
  <c r="I39" i="36"/>
  <c r="H39" i="36"/>
  <c r="G39" i="36"/>
  <c r="F39" i="36"/>
  <c r="E39" i="36"/>
  <c r="D39" i="36"/>
  <c r="C39" i="36"/>
  <c r="AE38" i="36"/>
  <c r="AC38" i="36"/>
  <c r="AB38" i="36"/>
  <c r="Z38" i="36"/>
  <c r="W38" i="36"/>
  <c r="T38" i="36"/>
  <c r="S38" i="36"/>
  <c r="R38" i="36"/>
  <c r="Q38" i="36"/>
  <c r="P38" i="36"/>
  <c r="O38" i="36"/>
  <c r="N38" i="36"/>
  <c r="M38" i="36"/>
  <c r="L38" i="36"/>
  <c r="K38" i="36"/>
  <c r="J38" i="36"/>
  <c r="I38" i="36"/>
  <c r="H38" i="36"/>
  <c r="G38" i="36"/>
  <c r="F38" i="36"/>
  <c r="E38" i="36"/>
  <c r="D38" i="36"/>
  <c r="C38" i="36"/>
  <c r="AE37" i="36"/>
  <c r="AC37" i="36"/>
  <c r="AB37" i="36"/>
  <c r="Z37" i="36"/>
  <c r="W37" i="36"/>
  <c r="T37" i="36"/>
  <c r="S37" i="36"/>
  <c r="R37" i="36"/>
  <c r="Q37" i="36"/>
  <c r="P37" i="36"/>
  <c r="O37" i="36"/>
  <c r="N37" i="36"/>
  <c r="M37" i="36"/>
  <c r="L37" i="36"/>
  <c r="K37" i="36"/>
  <c r="J37" i="36"/>
  <c r="I37" i="36"/>
  <c r="H37" i="36"/>
  <c r="G37" i="36"/>
  <c r="F37" i="36"/>
  <c r="E37" i="36"/>
  <c r="D37" i="36"/>
  <c r="C37" i="36"/>
  <c r="AE36" i="36"/>
  <c r="AC36" i="36"/>
  <c r="AB36" i="36"/>
  <c r="Z36" i="36"/>
  <c r="W36" i="36"/>
  <c r="T36" i="36"/>
  <c r="S36" i="36"/>
  <c r="R36" i="36"/>
  <c r="Q36" i="36"/>
  <c r="P36" i="36"/>
  <c r="O36" i="36"/>
  <c r="N36" i="36"/>
  <c r="M36" i="36"/>
  <c r="L36" i="36"/>
  <c r="K36" i="36"/>
  <c r="J36" i="36"/>
  <c r="I36" i="36"/>
  <c r="H36" i="36"/>
  <c r="G36" i="36"/>
  <c r="F36" i="36"/>
  <c r="E36" i="36"/>
  <c r="D36" i="36"/>
  <c r="C36" i="36"/>
  <c r="AE35" i="36"/>
  <c r="AC35" i="36"/>
  <c r="AB35" i="36"/>
  <c r="Z35" i="36"/>
  <c r="W35" i="36"/>
  <c r="T35" i="36"/>
  <c r="S35" i="36"/>
  <c r="R35" i="36"/>
  <c r="Q35" i="36"/>
  <c r="P35" i="36"/>
  <c r="O35" i="36"/>
  <c r="N35" i="36"/>
  <c r="M35" i="36"/>
  <c r="L35" i="36"/>
  <c r="K35" i="36"/>
  <c r="J35" i="36"/>
  <c r="I35" i="36"/>
  <c r="H35" i="36"/>
  <c r="G35" i="36"/>
  <c r="F35" i="36"/>
  <c r="E35" i="36"/>
  <c r="D35" i="36"/>
  <c r="C35" i="36"/>
  <c r="AE34" i="36"/>
  <c r="AC34" i="36"/>
  <c r="AB34" i="36"/>
  <c r="Z34" i="36"/>
  <c r="W34" i="36"/>
  <c r="T34" i="36"/>
  <c r="S34" i="36"/>
  <c r="R34" i="36"/>
  <c r="Q34" i="36"/>
  <c r="P34" i="36"/>
  <c r="O34" i="36"/>
  <c r="N34" i="36"/>
  <c r="M34" i="36"/>
  <c r="L34" i="36"/>
  <c r="K34" i="36"/>
  <c r="J34" i="36"/>
  <c r="I34" i="36"/>
  <c r="H34" i="36"/>
  <c r="G34" i="36"/>
  <c r="F34" i="36"/>
  <c r="E34" i="36"/>
  <c r="D34" i="36"/>
  <c r="C34" i="36"/>
  <c r="AE33" i="36"/>
  <c r="AC33" i="36"/>
  <c r="AB33" i="36"/>
  <c r="Z33" i="36"/>
  <c r="W33" i="36"/>
  <c r="T33" i="36"/>
  <c r="S33" i="36"/>
  <c r="R33" i="36"/>
  <c r="Q33" i="36"/>
  <c r="P33" i="36"/>
  <c r="O33" i="36"/>
  <c r="N33" i="36"/>
  <c r="M33" i="36"/>
  <c r="L33" i="36"/>
  <c r="K33" i="36"/>
  <c r="J33" i="36"/>
  <c r="I33" i="36"/>
  <c r="H33" i="36"/>
  <c r="G33" i="36"/>
  <c r="F33" i="36"/>
  <c r="E33" i="36"/>
  <c r="D33" i="36"/>
  <c r="C33" i="36"/>
  <c r="AE32" i="36"/>
  <c r="AC32" i="36"/>
  <c r="AB32" i="36"/>
  <c r="Z32" i="36"/>
  <c r="W32" i="36"/>
  <c r="T32" i="36"/>
  <c r="S32" i="36"/>
  <c r="R32" i="36"/>
  <c r="Q32" i="36"/>
  <c r="P32" i="36"/>
  <c r="O32" i="36"/>
  <c r="N32" i="36"/>
  <c r="M32" i="36"/>
  <c r="L32" i="36"/>
  <c r="K32" i="36"/>
  <c r="J32" i="36"/>
  <c r="I32" i="36"/>
  <c r="H32" i="36"/>
  <c r="G32" i="36"/>
  <c r="F32" i="36"/>
  <c r="E32" i="36"/>
  <c r="D32" i="36"/>
  <c r="C32" i="36"/>
  <c r="AE31" i="36"/>
  <c r="AC31" i="36"/>
  <c r="AB31" i="36"/>
  <c r="Z31" i="36"/>
  <c r="W31" i="36"/>
  <c r="T31" i="36"/>
  <c r="S31" i="36"/>
  <c r="R31" i="36"/>
  <c r="Q31" i="36"/>
  <c r="P31" i="36"/>
  <c r="O31" i="36"/>
  <c r="N31" i="36"/>
  <c r="M31" i="36"/>
  <c r="L31" i="36"/>
  <c r="K31" i="36"/>
  <c r="J31" i="36"/>
  <c r="I31" i="36"/>
  <c r="H31" i="36"/>
  <c r="G31" i="36"/>
  <c r="F31" i="36"/>
  <c r="E31" i="36"/>
  <c r="D31" i="36"/>
  <c r="C31" i="36"/>
  <c r="AE30" i="36"/>
  <c r="AC30" i="36"/>
  <c r="AB30" i="36"/>
  <c r="Z30" i="36"/>
  <c r="W30" i="36"/>
  <c r="T30" i="36"/>
  <c r="S30" i="36"/>
  <c r="R30" i="36"/>
  <c r="Q30" i="36"/>
  <c r="P30" i="36"/>
  <c r="O30" i="36"/>
  <c r="N30" i="36"/>
  <c r="M30" i="36"/>
  <c r="L30" i="36"/>
  <c r="K30" i="36"/>
  <c r="J30" i="36"/>
  <c r="I30" i="36"/>
  <c r="H30" i="36"/>
  <c r="G30" i="36"/>
  <c r="F30" i="36"/>
  <c r="E30" i="36"/>
  <c r="D30" i="36"/>
  <c r="C30" i="36"/>
  <c r="AE29" i="36"/>
  <c r="AC29" i="36"/>
  <c r="AB29" i="36"/>
  <c r="Z29" i="36"/>
  <c r="W29" i="36"/>
  <c r="T29" i="36"/>
  <c r="S29" i="36"/>
  <c r="R29" i="36"/>
  <c r="Q29" i="36"/>
  <c r="P29" i="36"/>
  <c r="O29" i="36"/>
  <c r="N29" i="36"/>
  <c r="M29" i="36"/>
  <c r="L29" i="36"/>
  <c r="K29" i="36"/>
  <c r="J29" i="36"/>
  <c r="I29" i="36"/>
  <c r="H29" i="36"/>
  <c r="G29" i="36"/>
  <c r="F29" i="36"/>
  <c r="E29" i="36"/>
  <c r="D29" i="36"/>
  <c r="C29" i="36"/>
  <c r="AE28" i="36"/>
  <c r="AC28" i="36"/>
  <c r="AB28" i="36"/>
  <c r="Z28" i="36"/>
  <c r="W28" i="36"/>
  <c r="T28" i="36"/>
  <c r="S28" i="36"/>
  <c r="R28" i="36"/>
  <c r="Q28" i="36"/>
  <c r="P28" i="36"/>
  <c r="O28" i="36"/>
  <c r="N28" i="36"/>
  <c r="M28" i="36"/>
  <c r="L28" i="36"/>
  <c r="K28" i="36"/>
  <c r="J28" i="36"/>
  <c r="I28" i="36"/>
  <c r="H28" i="36"/>
  <c r="G28" i="36"/>
  <c r="F28" i="36"/>
  <c r="E28" i="36"/>
  <c r="D28" i="36"/>
  <c r="C28" i="36"/>
  <c r="AE27" i="36"/>
  <c r="AC27" i="36"/>
  <c r="AB27" i="36"/>
  <c r="Z27" i="36"/>
  <c r="W27" i="36"/>
  <c r="T27" i="36"/>
  <c r="S27" i="36"/>
  <c r="R27" i="36"/>
  <c r="Q27" i="36"/>
  <c r="P27" i="36"/>
  <c r="O27" i="36"/>
  <c r="N27" i="36"/>
  <c r="M27" i="36"/>
  <c r="L27" i="36"/>
  <c r="K27" i="36"/>
  <c r="J27" i="36"/>
  <c r="I27" i="36"/>
  <c r="H27" i="36"/>
  <c r="G27" i="36"/>
  <c r="F27" i="36"/>
  <c r="E27" i="36"/>
  <c r="D27" i="36"/>
  <c r="C27" i="36"/>
  <c r="AE26" i="36"/>
  <c r="AC26" i="36"/>
  <c r="AB26" i="36"/>
  <c r="Z26" i="36"/>
  <c r="W26" i="36"/>
  <c r="T26" i="36"/>
  <c r="S26" i="36"/>
  <c r="R26" i="36"/>
  <c r="Q26" i="36"/>
  <c r="P26" i="36"/>
  <c r="O26" i="36"/>
  <c r="N26" i="36"/>
  <c r="M26" i="36"/>
  <c r="L26" i="36"/>
  <c r="K26" i="36"/>
  <c r="J26" i="36"/>
  <c r="I26" i="36"/>
  <c r="H26" i="36"/>
  <c r="G26" i="36"/>
  <c r="F26" i="36"/>
  <c r="E26" i="36"/>
  <c r="D26" i="36"/>
  <c r="C26" i="36"/>
  <c r="AE25" i="36"/>
  <c r="AC25" i="36"/>
  <c r="AB25" i="36"/>
  <c r="Z25" i="36"/>
  <c r="W25" i="36"/>
  <c r="T25" i="36"/>
  <c r="S25" i="36"/>
  <c r="R25" i="36"/>
  <c r="Q25" i="36"/>
  <c r="P25" i="36"/>
  <c r="O25" i="36"/>
  <c r="N25" i="36"/>
  <c r="M25" i="36"/>
  <c r="L25" i="36"/>
  <c r="K25" i="36"/>
  <c r="J25" i="36"/>
  <c r="I25" i="36"/>
  <c r="H25" i="36"/>
  <c r="G25" i="36"/>
  <c r="F25" i="36"/>
  <c r="E25" i="36"/>
  <c r="D25" i="36"/>
  <c r="C25" i="36"/>
  <c r="AE24" i="36"/>
  <c r="AC24" i="36"/>
  <c r="AB24" i="36"/>
  <c r="Z24" i="36"/>
  <c r="W24" i="36"/>
  <c r="T24" i="36"/>
  <c r="S24" i="36"/>
  <c r="R24" i="36"/>
  <c r="Q24" i="36"/>
  <c r="P24" i="36"/>
  <c r="O24" i="36"/>
  <c r="N24" i="36"/>
  <c r="M24" i="36"/>
  <c r="L24" i="36"/>
  <c r="K24" i="36"/>
  <c r="J24" i="36"/>
  <c r="I24" i="36"/>
  <c r="H24" i="36"/>
  <c r="G24" i="36"/>
  <c r="F24" i="36"/>
  <c r="E24" i="36"/>
  <c r="D24" i="36"/>
  <c r="C24" i="36"/>
  <c r="AE23" i="36"/>
  <c r="AC23" i="36"/>
  <c r="AB23" i="36"/>
  <c r="Z23" i="36"/>
  <c r="W23" i="36"/>
  <c r="T23" i="36"/>
  <c r="S23" i="36"/>
  <c r="R23" i="36"/>
  <c r="Q23" i="36"/>
  <c r="P23" i="36"/>
  <c r="O23" i="36"/>
  <c r="N23" i="36"/>
  <c r="M23" i="36"/>
  <c r="L23" i="36"/>
  <c r="K23" i="36"/>
  <c r="J23" i="36"/>
  <c r="I23" i="36"/>
  <c r="H23" i="36"/>
  <c r="G23" i="36"/>
  <c r="F23" i="36"/>
  <c r="E23" i="36"/>
  <c r="D23" i="36"/>
  <c r="C23" i="36"/>
  <c r="AE22" i="36"/>
  <c r="AC22" i="36"/>
  <c r="AB22" i="36"/>
  <c r="Z22" i="36"/>
  <c r="W22" i="36"/>
  <c r="T22" i="36"/>
  <c r="S22" i="36"/>
  <c r="R22" i="36"/>
  <c r="Q22" i="36"/>
  <c r="P22" i="36"/>
  <c r="O22" i="36"/>
  <c r="N22" i="36"/>
  <c r="M22" i="36"/>
  <c r="L22" i="36"/>
  <c r="K22" i="36"/>
  <c r="J22" i="36"/>
  <c r="I22" i="36"/>
  <c r="H22" i="36"/>
  <c r="G22" i="36"/>
  <c r="F22" i="36"/>
  <c r="E22" i="36"/>
  <c r="D22" i="36"/>
  <c r="C22" i="36"/>
  <c r="AE21" i="36"/>
  <c r="AC21" i="36"/>
  <c r="AB21" i="36"/>
  <c r="Z21" i="36"/>
  <c r="W21" i="36"/>
  <c r="T21" i="36"/>
  <c r="S21" i="36"/>
  <c r="R21" i="36"/>
  <c r="Q21" i="36"/>
  <c r="P21" i="36"/>
  <c r="O21" i="36"/>
  <c r="N21" i="36"/>
  <c r="M21" i="36"/>
  <c r="L21" i="36"/>
  <c r="K21" i="36"/>
  <c r="J21" i="36"/>
  <c r="I21" i="36"/>
  <c r="H21" i="36"/>
  <c r="G21" i="36"/>
  <c r="F21" i="36"/>
  <c r="E21" i="36"/>
  <c r="D21" i="36"/>
  <c r="C21" i="36"/>
  <c r="AE20" i="36"/>
  <c r="AC20" i="36"/>
  <c r="AB20" i="36"/>
  <c r="Z20" i="36"/>
  <c r="W20" i="36"/>
  <c r="T20" i="36"/>
  <c r="S20" i="36"/>
  <c r="R20" i="36"/>
  <c r="Q20" i="36"/>
  <c r="P20" i="36"/>
  <c r="O20" i="36"/>
  <c r="N20" i="36"/>
  <c r="M20" i="36"/>
  <c r="L20" i="36"/>
  <c r="K20" i="36"/>
  <c r="J20" i="36"/>
  <c r="I20" i="36"/>
  <c r="H20" i="36"/>
  <c r="G20" i="36"/>
  <c r="F20" i="36"/>
  <c r="E20" i="36"/>
  <c r="D20" i="36"/>
  <c r="C20" i="36"/>
  <c r="AE19" i="36"/>
  <c r="AC19" i="36"/>
  <c r="AB19" i="36"/>
  <c r="Z19" i="36"/>
  <c r="W19" i="36"/>
  <c r="T19" i="36"/>
  <c r="S19" i="36"/>
  <c r="R19" i="36"/>
  <c r="Q19" i="36"/>
  <c r="P19" i="36"/>
  <c r="O19" i="36"/>
  <c r="N19" i="36"/>
  <c r="M19" i="36"/>
  <c r="L19" i="36"/>
  <c r="K19" i="36"/>
  <c r="J19" i="36"/>
  <c r="I19" i="36"/>
  <c r="H19" i="36"/>
  <c r="G19" i="36"/>
  <c r="F19" i="36"/>
  <c r="E19" i="36"/>
  <c r="D19" i="36"/>
  <c r="C19" i="36"/>
  <c r="AE18" i="36"/>
  <c r="AC18" i="36"/>
  <c r="AB18" i="36"/>
  <c r="Z18" i="36"/>
  <c r="W18" i="36"/>
  <c r="T18" i="36"/>
  <c r="S18" i="36"/>
  <c r="R18" i="36"/>
  <c r="Q18" i="36"/>
  <c r="P18" i="36"/>
  <c r="O18" i="36"/>
  <c r="N18" i="36"/>
  <c r="M18" i="36"/>
  <c r="L18" i="36"/>
  <c r="K18" i="36"/>
  <c r="J18" i="36"/>
  <c r="I18" i="36"/>
  <c r="H18" i="36"/>
  <c r="G18" i="36"/>
  <c r="F18" i="36"/>
  <c r="E18" i="36"/>
  <c r="D18" i="36"/>
  <c r="C18" i="36"/>
  <c r="AE17" i="36"/>
  <c r="AC17" i="36"/>
  <c r="AB17" i="36"/>
  <c r="W12" i="36" s="1"/>
  <c r="Z17" i="36"/>
  <c r="W17" i="36"/>
  <c r="T17" i="36"/>
  <c r="S17" i="36"/>
  <c r="R17" i="36"/>
  <c r="Q17" i="36"/>
  <c r="P17" i="36"/>
  <c r="O17" i="36"/>
  <c r="N17" i="36"/>
  <c r="M17" i="36"/>
  <c r="L17" i="36"/>
  <c r="K17" i="36"/>
  <c r="J17" i="36"/>
  <c r="I17" i="36"/>
  <c r="H17" i="36"/>
  <c r="G17" i="36"/>
  <c r="F17" i="36"/>
  <c r="E17" i="36"/>
  <c r="D17" i="36"/>
  <c r="C17" i="36"/>
  <c r="I12" i="36"/>
  <c r="Q18" i="32"/>
  <c r="L18" i="32"/>
  <c r="F13" i="32"/>
  <c r="AL26" i="28" l="1"/>
  <c r="I26" i="28" s="1"/>
  <c r="X10" i="26" l="1"/>
  <c r="I49" i="26"/>
  <c r="L34" i="29" l="1"/>
  <c r="I39" i="29"/>
  <c r="I38" i="29"/>
  <c r="S37" i="29"/>
  <c r="Q37" i="29"/>
  <c r="P37" i="29"/>
  <c r="O37" i="29"/>
  <c r="N37" i="29"/>
  <c r="M37" i="29"/>
  <c r="L37" i="29"/>
  <c r="J37" i="29"/>
  <c r="I37" i="29"/>
  <c r="R36" i="29"/>
  <c r="Q36" i="29"/>
  <c r="O36" i="29"/>
  <c r="N36" i="29"/>
  <c r="L36" i="29"/>
  <c r="K36" i="29"/>
  <c r="I36" i="29"/>
  <c r="I33" i="29"/>
  <c r="I32" i="29"/>
  <c r="W30" i="29"/>
  <c r="S31" i="29"/>
  <c r="Q31" i="29"/>
  <c r="P31" i="29"/>
  <c r="O31" i="29"/>
  <c r="N31" i="29"/>
  <c r="M31" i="29"/>
  <c r="L31" i="29"/>
  <c r="J31" i="29"/>
  <c r="I31" i="29"/>
  <c r="R30" i="29"/>
  <c r="Q30" i="29"/>
  <c r="O30" i="29"/>
  <c r="N30" i="29"/>
  <c r="L30" i="29"/>
  <c r="K30" i="29"/>
  <c r="I30" i="29"/>
  <c r="L20" i="29"/>
  <c r="S23" i="29"/>
  <c r="Q23" i="29"/>
  <c r="P23" i="29"/>
  <c r="O23" i="29"/>
  <c r="N23" i="29"/>
  <c r="M23" i="29"/>
  <c r="L23" i="29"/>
  <c r="J23" i="29"/>
  <c r="I23" i="29"/>
  <c r="R22" i="29"/>
  <c r="Q22" i="29"/>
  <c r="O22" i="29"/>
  <c r="N22" i="29"/>
  <c r="L22" i="29"/>
  <c r="K22" i="29"/>
  <c r="I22" i="29"/>
  <c r="I25" i="29"/>
  <c r="I24" i="29"/>
  <c r="I19" i="29"/>
  <c r="I18" i="29"/>
  <c r="S17" i="29"/>
  <c r="Q17" i="29"/>
  <c r="P17" i="29"/>
  <c r="O17" i="29"/>
  <c r="N17" i="29"/>
  <c r="M17" i="29"/>
  <c r="L17" i="29"/>
  <c r="J17" i="29"/>
  <c r="I17" i="29"/>
  <c r="I16" i="29"/>
  <c r="K16" i="29"/>
  <c r="L16" i="29"/>
  <c r="N16" i="29"/>
  <c r="O16" i="29"/>
  <c r="Q16" i="29"/>
  <c r="R16" i="29"/>
  <c r="W16" i="29"/>
  <c r="H8" i="29"/>
  <c r="H7" i="29"/>
  <c r="BF39" i="27"/>
  <c r="BG39" i="27" s="1"/>
  <c r="BF38" i="27"/>
  <c r="BG38" i="27" s="1"/>
  <c r="BF21" i="27"/>
  <c r="BG21" i="27" s="1"/>
  <c r="BF20" i="27"/>
  <c r="BG20" i="27" s="1"/>
  <c r="AU23" i="28"/>
  <c r="AV23" i="28" s="1"/>
  <c r="I23" i="28" s="1"/>
  <c r="T22" i="28"/>
  <c r="S22" i="28"/>
  <c r="R22" i="28"/>
  <c r="Q22" i="28"/>
  <c r="P22" i="28"/>
  <c r="O22" i="28"/>
  <c r="N22" i="28"/>
  <c r="M22" i="28"/>
  <c r="L22" i="28"/>
  <c r="K22" i="28"/>
  <c r="I22" i="28"/>
  <c r="J22" i="28"/>
  <c r="Y20" i="28"/>
  <c r="AB21" i="28"/>
  <c r="AA21" i="28"/>
  <c r="Z21" i="28"/>
  <c r="Y21" i="28"/>
  <c r="X21" i="28"/>
  <c r="W21" i="28"/>
  <c r="V21" i="28"/>
  <c r="U21" i="28"/>
  <c r="T21" i="28"/>
  <c r="S21" i="28"/>
  <c r="R21" i="28"/>
  <c r="Q21" i="28"/>
  <c r="P21" i="28"/>
  <c r="O21" i="28"/>
  <c r="N21" i="28"/>
  <c r="M21" i="28"/>
  <c r="L21" i="28"/>
  <c r="K21" i="28"/>
  <c r="J21" i="28"/>
  <c r="I21" i="28"/>
  <c r="AB20" i="28"/>
  <c r="AA20" i="28"/>
  <c r="Z20" i="28"/>
  <c r="X20" i="28"/>
  <c r="W20" i="28"/>
  <c r="V20" i="28"/>
  <c r="U20" i="28"/>
  <c r="T20" i="28"/>
  <c r="S20" i="28"/>
  <c r="R20" i="28"/>
  <c r="Q20" i="28"/>
  <c r="P20" i="28"/>
  <c r="O20" i="28"/>
  <c r="N20" i="28"/>
  <c r="M20" i="28"/>
  <c r="L20" i="28"/>
  <c r="K20" i="28"/>
  <c r="J20" i="28"/>
  <c r="I20" i="28"/>
  <c r="AT23" i="28"/>
  <c r="U22" i="28" s="1"/>
  <c r="AR24" i="28"/>
  <c r="AQ24" i="28"/>
  <c r="AO24" i="28"/>
  <c r="AP24" i="28" s="1"/>
  <c r="AC19" i="28"/>
  <c r="X19" i="28"/>
  <c r="R19" i="28"/>
  <c r="Z19" i="28"/>
  <c r="U19" i="28"/>
  <c r="O19" i="28"/>
  <c r="BG19" i="28"/>
  <c r="AL19" i="28" s="1"/>
  <c r="L19" i="28" s="1"/>
  <c r="P18" i="28"/>
  <c r="O18" i="28"/>
  <c r="N18" i="28"/>
  <c r="M18" i="28"/>
  <c r="K18" i="28"/>
  <c r="J18" i="28"/>
  <c r="I18" i="28"/>
  <c r="BF17" i="28"/>
  <c r="BG17" i="28" s="1"/>
  <c r="V13" i="28"/>
  <c r="I16" i="28"/>
  <c r="R15" i="28"/>
  <c r="Q15" i="28"/>
  <c r="O15" i="28"/>
  <c r="N15" i="28"/>
  <c r="L15" i="28"/>
  <c r="K15" i="28"/>
  <c r="I15" i="28"/>
  <c r="I8" i="28"/>
  <c r="I7" i="28"/>
  <c r="I27" i="28"/>
  <c r="R25" i="28"/>
  <c r="Q25" i="28"/>
  <c r="O25" i="28"/>
  <c r="N25" i="28"/>
  <c r="L25" i="28"/>
  <c r="K25" i="28"/>
  <c r="I25" i="28"/>
  <c r="R42" i="28"/>
  <c r="Q42" i="28"/>
  <c r="O42" i="28"/>
  <c r="N42" i="28"/>
  <c r="L42" i="28"/>
  <c r="K42" i="28"/>
  <c r="I42" i="28"/>
  <c r="I41" i="28"/>
  <c r="I40" i="28"/>
  <c r="S39" i="28"/>
  <c r="Q39" i="28"/>
  <c r="P39" i="28"/>
  <c r="O39" i="28"/>
  <c r="N39" i="28"/>
  <c r="M39" i="28"/>
  <c r="L39" i="28"/>
  <c r="J39" i="28"/>
  <c r="I39" i="28"/>
  <c r="R38" i="28"/>
  <c r="Q38" i="28"/>
  <c r="O38" i="28"/>
  <c r="N38" i="28"/>
  <c r="L38" i="28"/>
  <c r="K38" i="28"/>
  <c r="I38" i="28"/>
  <c r="R36" i="28"/>
  <c r="Q36" i="28"/>
  <c r="O36" i="28"/>
  <c r="N36" i="28"/>
  <c r="L36" i="28"/>
  <c r="K36" i="28"/>
  <c r="I36" i="28"/>
  <c r="S33" i="28"/>
  <c r="Q33" i="28"/>
  <c r="P33" i="28"/>
  <c r="O33" i="28"/>
  <c r="N33" i="28"/>
  <c r="M33" i="28"/>
  <c r="L33" i="28"/>
  <c r="J33" i="28"/>
  <c r="I33" i="28"/>
  <c r="W32" i="28"/>
  <c r="R32" i="28"/>
  <c r="Q32" i="28"/>
  <c r="O32" i="28"/>
  <c r="N32" i="28"/>
  <c r="L32" i="28"/>
  <c r="K32" i="28"/>
  <c r="I32" i="28"/>
  <c r="BF35" i="28"/>
  <c r="BG35" i="28" s="1"/>
  <c r="CA35" i="28" s="1"/>
  <c r="AB35" i="28" s="1"/>
  <c r="BF34" i="28"/>
  <c r="BG34" i="28" s="1"/>
  <c r="R40" i="27"/>
  <c r="Q40" i="27"/>
  <c r="O40" i="27"/>
  <c r="N40" i="27"/>
  <c r="L40" i="27"/>
  <c r="K40" i="27"/>
  <c r="I40" i="27"/>
  <c r="S37" i="27"/>
  <c r="Q37" i="27"/>
  <c r="P37" i="27"/>
  <c r="O37" i="27"/>
  <c r="N37" i="27"/>
  <c r="M37" i="27"/>
  <c r="L37" i="27"/>
  <c r="J37" i="27"/>
  <c r="I37" i="27"/>
  <c r="J36" i="27"/>
  <c r="I36" i="27"/>
  <c r="R35" i="27"/>
  <c r="Q35" i="27"/>
  <c r="O35" i="27"/>
  <c r="N35" i="27"/>
  <c r="L35" i="27"/>
  <c r="K35" i="27"/>
  <c r="I35" i="27"/>
  <c r="R33" i="27"/>
  <c r="Q33" i="27"/>
  <c r="O33" i="27"/>
  <c r="N33" i="27"/>
  <c r="L33" i="27"/>
  <c r="K33" i="27"/>
  <c r="I33" i="27"/>
  <c r="S30" i="27"/>
  <c r="Q30" i="27"/>
  <c r="P30" i="27"/>
  <c r="O30" i="27"/>
  <c r="N30" i="27"/>
  <c r="M30" i="27"/>
  <c r="L30" i="27"/>
  <c r="J30" i="27"/>
  <c r="I30" i="27"/>
  <c r="J29" i="27"/>
  <c r="I29" i="27"/>
  <c r="W28" i="27"/>
  <c r="R28" i="27"/>
  <c r="Q28" i="27"/>
  <c r="O28" i="27"/>
  <c r="N28" i="27"/>
  <c r="L28" i="27"/>
  <c r="K28" i="27"/>
  <c r="I28" i="27"/>
  <c r="BF32" i="27"/>
  <c r="BG32" i="27" s="1"/>
  <c r="BF31" i="27"/>
  <c r="BG31"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F14" i="27"/>
  <c r="BG14" i="27" s="1"/>
  <c r="BF13" i="27"/>
  <c r="BG13" i="27" s="1"/>
  <c r="I11" i="36" l="1"/>
  <c r="BY38" i="27"/>
  <c r="Z38" i="27" s="1"/>
  <c r="BU38" i="27"/>
  <c r="V38" i="27" s="1"/>
  <c r="BQ38" i="27"/>
  <c r="R38" i="27" s="1"/>
  <c r="BM38" i="27"/>
  <c r="N38" i="27" s="1"/>
  <c r="BI38" i="27"/>
  <c r="J38" i="27" s="1"/>
  <c r="BX38" i="27"/>
  <c r="Y38" i="27" s="1"/>
  <c r="BH38" i="27"/>
  <c r="I38" i="27" s="1"/>
  <c r="BT38" i="27"/>
  <c r="U38" i="27" s="1"/>
  <c r="BP38" i="27"/>
  <c r="Q38" i="27" s="1"/>
  <c r="BL38" i="27"/>
  <c r="M38" i="27" s="1"/>
  <c r="CA38" i="27"/>
  <c r="AB38" i="27" s="1"/>
  <c r="BW38" i="27"/>
  <c r="X38" i="27" s="1"/>
  <c r="BS38" i="27"/>
  <c r="T38" i="27" s="1"/>
  <c r="BO38" i="27"/>
  <c r="P38" i="27" s="1"/>
  <c r="BK38" i="27"/>
  <c r="L38" i="27" s="1"/>
  <c r="BZ38" i="27"/>
  <c r="AA38" i="27" s="1"/>
  <c r="BV38" i="27"/>
  <c r="W38" i="27" s="1"/>
  <c r="BR38" i="27"/>
  <c r="S38" i="27" s="1"/>
  <c r="BN38" i="27"/>
  <c r="O38" i="27" s="1"/>
  <c r="BJ38" i="27"/>
  <c r="K38" i="27" s="1"/>
  <c r="CA39" i="27"/>
  <c r="AB39" i="27" s="1"/>
  <c r="BW39" i="27"/>
  <c r="X39" i="27" s="1"/>
  <c r="BS39" i="27"/>
  <c r="T39" i="27" s="1"/>
  <c r="BO39" i="27"/>
  <c r="P39" i="27" s="1"/>
  <c r="BK39" i="27"/>
  <c r="L39" i="27" s="1"/>
  <c r="BZ39" i="27"/>
  <c r="AA39" i="27" s="1"/>
  <c r="BV39" i="27"/>
  <c r="W39" i="27" s="1"/>
  <c r="BR39" i="27"/>
  <c r="S39" i="27" s="1"/>
  <c r="BN39" i="27"/>
  <c r="O39" i="27" s="1"/>
  <c r="BJ39" i="27"/>
  <c r="K39" i="27" s="1"/>
  <c r="BY39" i="27"/>
  <c r="Z39" i="27" s="1"/>
  <c r="BU39" i="27"/>
  <c r="V39" i="27" s="1"/>
  <c r="BQ39" i="27"/>
  <c r="R39" i="27" s="1"/>
  <c r="BM39" i="27"/>
  <c r="N39" i="27" s="1"/>
  <c r="BI39" i="27"/>
  <c r="J39" i="27" s="1"/>
  <c r="BX39" i="27"/>
  <c r="Y39" i="27" s="1"/>
  <c r="BT39" i="27"/>
  <c r="U39" i="27" s="1"/>
  <c r="BP39" i="27"/>
  <c r="Q39" i="27" s="1"/>
  <c r="BL39" i="27"/>
  <c r="M39" i="27" s="1"/>
  <c r="BH39" i="27"/>
  <c r="I39" i="27" s="1"/>
  <c r="BY20" i="27"/>
  <c r="Z20" i="27" s="1"/>
  <c r="BU20" i="27"/>
  <c r="V20" i="27" s="1"/>
  <c r="BQ20" i="27"/>
  <c r="R20" i="27" s="1"/>
  <c r="BM20" i="27"/>
  <c r="N20" i="27" s="1"/>
  <c r="BI20" i="27"/>
  <c r="J20" i="27" s="1"/>
  <c r="BX20" i="27"/>
  <c r="Y20" i="27" s="1"/>
  <c r="BT20" i="27"/>
  <c r="U20" i="27" s="1"/>
  <c r="BP20" i="27"/>
  <c r="Q20" i="27" s="1"/>
  <c r="BL20" i="27"/>
  <c r="M20" i="27" s="1"/>
  <c r="BH20" i="27"/>
  <c r="I20" i="27" s="1"/>
  <c r="CA20" i="27"/>
  <c r="AB20" i="27" s="1"/>
  <c r="BW20" i="27"/>
  <c r="X20" i="27" s="1"/>
  <c r="BS20" i="27"/>
  <c r="T20" i="27" s="1"/>
  <c r="BO20" i="27"/>
  <c r="P20" i="27" s="1"/>
  <c r="BK20" i="27"/>
  <c r="L20" i="27" s="1"/>
  <c r="BZ20" i="27"/>
  <c r="AA20" i="27" s="1"/>
  <c r="BV20" i="27"/>
  <c r="W20" i="27" s="1"/>
  <c r="BR20" i="27"/>
  <c r="S20" i="27" s="1"/>
  <c r="BN20" i="27"/>
  <c r="O20" i="27" s="1"/>
  <c r="BJ20" i="27"/>
  <c r="K20" i="27" s="1"/>
  <c r="CA21" i="27"/>
  <c r="AB21" i="27" s="1"/>
  <c r="BW21" i="27"/>
  <c r="X21" i="27" s="1"/>
  <c r="BS21" i="27"/>
  <c r="T21" i="27" s="1"/>
  <c r="BO21" i="27"/>
  <c r="P21" i="27" s="1"/>
  <c r="BK21" i="27"/>
  <c r="L21" i="27" s="1"/>
  <c r="BZ21" i="27"/>
  <c r="AA21" i="27" s="1"/>
  <c r="BV21" i="27"/>
  <c r="W21" i="27" s="1"/>
  <c r="BR21" i="27"/>
  <c r="S21" i="27" s="1"/>
  <c r="BN21" i="27"/>
  <c r="O21" i="27" s="1"/>
  <c r="BJ21" i="27"/>
  <c r="K21" i="27" s="1"/>
  <c r="BY21" i="27"/>
  <c r="Z21" i="27" s="1"/>
  <c r="BU21" i="27"/>
  <c r="V21" i="27" s="1"/>
  <c r="BQ21" i="27"/>
  <c r="R21" i="27" s="1"/>
  <c r="BM21" i="27"/>
  <c r="N21" i="27" s="1"/>
  <c r="BI21" i="27"/>
  <c r="J21" i="27" s="1"/>
  <c r="BX21" i="27"/>
  <c r="Y21" i="27" s="1"/>
  <c r="BT21" i="27"/>
  <c r="U21" i="27" s="1"/>
  <c r="BP21" i="27"/>
  <c r="Q21" i="27" s="1"/>
  <c r="BL21" i="27"/>
  <c r="M21" i="27" s="1"/>
  <c r="BH21" i="27"/>
  <c r="I21" i="27" s="1"/>
  <c r="AW23" i="28"/>
  <c r="J23" i="28" s="1"/>
  <c r="AX23" i="28"/>
  <c r="K23" i="28" s="1"/>
  <c r="AY23" i="28"/>
  <c r="L23" i="28" s="1"/>
  <c r="I19" i="28"/>
  <c r="M19" i="28"/>
  <c r="J19" i="28"/>
  <c r="N19" i="28"/>
  <c r="K19" i="28"/>
  <c r="CA17" i="28"/>
  <c r="AB17" i="28" s="1"/>
  <c r="BW17" i="28"/>
  <c r="X17" i="28" s="1"/>
  <c r="BS17" i="28"/>
  <c r="T17" i="28" s="1"/>
  <c r="BO17" i="28"/>
  <c r="P17" i="28" s="1"/>
  <c r="BK17" i="28"/>
  <c r="L17" i="28" s="1"/>
  <c r="BP17" i="28"/>
  <c r="Q17" i="28" s="1"/>
  <c r="BZ17" i="28"/>
  <c r="AA17" i="28" s="1"/>
  <c r="BV17" i="28"/>
  <c r="W17" i="28" s="1"/>
  <c r="BR17" i="28"/>
  <c r="S17" i="28" s="1"/>
  <c r="BN17" i="28"/>
  <c r="O17" i="28" s="1"/>
  <c r="BJ17" i="28"/>
  <c r="K17" i="28" s="1"/>
  <c r="BT17" i="28"/>
  <c r="U17" i="28" s="1"/>
  <c r="BL17" i="28"/>
  <c r="M17" i="28" s="1"/>
  <c r="BH17" i="28"/>
  <c r="I17" i="28" s="1"/>
  <c r="BY17" i="28"/>
  <c r="Z17" i="28" s="1"/>
  <c r="BU17" i="28"/>
  <c r="V17" i="28" s="1"/>
  <c r="BQ17" i="28"/>
  <c r="R17" i="28" s="1"/>
  <c r="BM17" i="28"/>
  <c r="N17" i="28" s="1"/>
  <c r="BI17" i="28"/>
  <c r="J17" i="28" s="1"/>
  <c r="BX17" i="28"/>
  <c r="Y17" i="28" s="1"/>
  <c r="BX34" i="28"/>
  <c r="Y34" i="28" s="1"/>
  <c r="BT34" i="28"/>
  <c r="U34" i="28" s="1"/>
  <c r="BP34" i="28"/>
  <c r="Q34" i="28" s="1"/>
  <c r="BL34" i="28"/>
  <c r="M34" i="28" s="1"/>
  <c r="BH34" i="28"/>
  <c r="I34" i="28" s="1"/>
  <c r="CA34" i="28"/>
  <c r="AB34" i="28" s="1"/>
  <c r="BW34" i="28"/>
  <c r="X34" i="28" s="1"/>
  <c r="BS34" i="28"/>
  <c r="T34" i="28" s="1"/>
  <c r="BO34" i="28"/>
  <c r="P34" i="28" s="1"/>
  <c r="BK34" i="28"/>
  <c r="L34" i="28" s="1"/>
  <c r="BZ34" i="28"/>
  <c r="AA34" i="28" s="1"/>
  <c r="BV34" i="28"/>
  <c r="W34" i="28" s="1"/>
  <c r="BR34" i="28"/>
  <c r="S34" i="28" s="1"/>
  <c r="BN34" i="28"/>
  <c r="O34" i="28" s="1"/>
  <c r="BJ34" i="28"/>
  <c r="K34" i="28" s="1"/>
  <c r="BY34" i="28"/>
  <c r="Z34" i="28" s="1"/>
  <c r="BU34" i="28"/>
  <c r="V34" i="28" s="1"/>
  <c r="BQ34" i="28"/>
  <c r="R34" i="28" s="1"/>
  <c r="BM34" i="28"/>
  <c r="N34" i="28" s="1"/>
  <c r="BI34" i="28"/>
  <c r="J34" i="28" s="1"/>
  <c r="BH35" i="28"/>
  <c r="I35" i="28" s="1"/>
  <c r="BL35" i="28"/>
  <c r="M35" i="28" s="1"/>
  <c r="BP35" i="28"/>
  <c r="Q35" i="28" s="1"/>
  <c r="BT35" i="28"/>
  <c r="U35" i="28" s="1"/>
  <c r="BX35" i="28"/>
  <c r="Y35" i="28" s="1"/>
  <c r="BI35" i="28"/>
  <c r="J35" i="28" s="1"/>
  <c r="BM35" i="28"/>
  <c r="N35" i="28" s="1"/>
  <c r="BQ35" i="28"/>
  <c r="R35" i="28" s="1"/>
  <c r="BU35" i="28"/>
  <c r="V35" i="28" s="1"/>
  <c r="BY35" i="28"/>
  <c r="Z35" i="28" s="1"/>
  <c r="BJ35" i="28"/>
  <c r="K35" i="28" s="1"/>
  <c r="BN35" i="28"/>
  <c r="O35" i="28" s="1"/>
  <c r="BR35" i="28"/>
  <c r="S35" i="28" s="1"/>
  <c r="BV35" i="28"/>
  <c r="W35" i="28" s="1"/>
  <c r="BZ35" i="28"/>
  <c r="AA35" i="28" s="1"/>
  <c r="BK35" i="28"/>
  <c r="L35" i="28" s="1"/>
  <c r="BO35" i="28"/>
  <c r="P35" i="28" s="1"/>
  <c r="BS35" i="28"/>
  <c r="T35" i="28" s="1"/>
  <c r="BW35" i="28"/>
  <c r="X35" i="28" s="1"/>
  <c r="BY31" i="27"/>
  <c r="Z31" i="27" s="1"/>
  <c r="BU31" i="27"/>
  <c r="V31" i="27" s="1"/>
  <c r="BQ31" i="27"/>
  <c r="R31" i="27" s="1"/>
  <c r="BM31" i="27"/>
  <c r="N31" i="27" s="1"/>
  <c r="BI31" i="27"/>
  <c r="J31" i="27" s="1"/>
  <c r="BX31" i="27"/>
  <c r="Y31" i="27" s="1"/>
  <c r="BT31" i="27"/>
  <c r="U31" i="27" s="1"/>
  <c r="BP31" i="27"/>
  <c r="Q31" i="27" s="1"/>
  <c r="BL31" i="27"/>
  <c r="M31" i="27" s="1"/>
  <c r="BH31" i="27"/>
  <c r="I31" i="27" s="1"/>
  <c r="BR31" i="27"/>
  <c r="S31" i="27" s="1"/>
  <c r="BJ31" i="27"/>
  <c r="K31" i="27" s="1"/>
  <c r="CA31" i="27"/>
  <c r="AB31" i="27" s="1"/>
  <c r="BW31" i="27"/>
  <c r="X31" i="27" s="1"/>
  <c r="BS31" i="27"/>
  <c r="T31" i="27" s="1"/>
  <c r="BO31" i="27"/>
  <c r="P31" i="27" s="1"/>
  <c r="BK31" i="27"/>
  <c r="L31" i="27" s="1"/>
  <c r="BZ31" i="27"/>
  <c r="AA31" i="27" s="1"/>
  <c r="BV31" i="27"/>
  <c r="W31" i="27" s="1"/>
  <c r="BN31" i="27"/>
  <c r="O31" i="27" s="1"/>
  <c r="CA32" i="27"/>
  <c r="AB32" i="27" s="1"/>
  <c r="BW32" i="27"/>
  <c r="X32" i="27" s="1"/>
  <c r="BS32" i="27"/>
  <c r="T32" i="27" s="1"/>
  <c r="BO32" i="27"/>
  <c r="P32" i="27" s="1"/>
  <c r="BK32" i="27"/>
  <c r="L32" i="27" s="1"/>
  <c r="BZ32" i="27"/>
  <c r="AA32" i="27" s="1"/>
  <c r="BV32" i="27"/>
  <c r="W32" i="27" s="1"/>
  <c r="BR32" i="27"/>
  <c r="S32" i="27" s="1"/>
  <c r="BN32" i="27"/>
  <c r="O32" i="27" s="1"/>
  <c r="BJ32" i="27"/>
  <c r="K32" i="27" s="1"/>
  <c r="BY32" i="27"/>
  <c r="Z32" i="27" s="1"/>
  <c r="BU32" i="27"/>
  <c r="V32" i="27" s="1"/>
  <c r="BQ32" i="27"/>
  <c r="R32" i="27" s="1"/>
  <c r="BM32" i="27"/>
  <c r="N32" i="27" s="1"/>
  <c r="BI32" i="27"/>
  <c r="J32" i="27" s="1"/>
  <c r="BX32" i="27"/>
  <c r="Y32" i="27" s="1"/>
  <c r="BT32" i="27"/>
  <c r="U32" i="27" s="1"/>
  <c r="BP32" i="27"/>
  <c r="Q32" i="27" s="1"/>
  <c r="BL32" i="27"/>
  <c r="M32" i="27" s="1"/>
  <c r="BH32" i="27"/>
  <c r="I32" i="27" s="1"/>
  <c r="BX13" i="27"/>
  <c r="Y13" i="27" s="1"/>
  <c r="BT13" i="27"/>
  <c r="U13" i="27" s="1"/>
  <c r="BP13" i="27"/>
  <c r="Q13" i="27" s="1"/>
  <c r="BL13" i="27"/>
  <c r="M13" i="27" s="1"/>
  <c r="BH13" i="27"/>
  <c r="I13" i="27" s="1"/>
  <c r="CA13" i="27"/>
  <c r="AB13" i="27" s="1"/>
  <c r="BW13" i="27"/>
  <c r="X13" i="27" s="1"/>
  <c r="BS13" i="27"/>
  <c r="T13" i="27" s="1"/>
  <c r="BO13" i="27"/>
  <c r="P13" i="27" s="1"/>
  <c r="BK13" i="27"/>
  <c r="L13" i="27" s="1"/>
  <c r="BY13" i="27"/>
  <c r="Z13" i="27" s="1"/>
  <c r="BU13" i="27"/>
  <c r="V13" i="27" s="1"/>
  <c r="BQ13" i="27"/>
  <c r="R13" i="27" s="1"/>
  <c r="BM13" i="27"/>
  <c r="N13" i="27" s="1"/>
  <c r="BI13" i="27"/>
  <c r="J13" i="27" s="1"/>
  <c r="BZ13" i="27"/>
  <c r="AA13" i="27" s="1"/>
  <c r="BV13" i="27"/>
  <c r="W13" i="27" s="1"/>
  <c r="BR13" i="27"/>
  <c r="S13" i="27" s="1"/>
  <c r="BN13" i="27"/>
  <c r="O13" i="27" s="1"/>
  <c r="BJ13" i="27"/>
  <c r="K13" i="27" s="1"/>
  <c r="BY14" i="27"/>
  <c r="Z14" i="27" s="1"/>
  <c r="BU14" i="27"/>
  <c r="V14" i="27" s="1"/>
  <c r="BQ14" i="27"/>
  <c r="R14" i="27" s="1"/>
  <c r="BM14" i="27"/>
  <c r="N14" i="27" s="1"/>
  <c r="BI14" i="27"/>
  <c r="J14" i="27" s="1"/>
  <c r="CA14" i="27"/>
  <c r="AB14" i="27" s="1"/>
  <c r="BW14" i="27"/>
  <c r="X14" i="27" s="1"/>
  <c r="BS14" i="27"/>
  <c r="T14" i="27" s="1"/>
  <c r="BO14" i="27"/>
  <c r="P14" i="27" s="1"/>
  <c r="BK14" i="27"/>
  <c r="L14" i="27" s="1"/>
  <c r="BZ14" i="27"/>
  <c r="AA14" i="27" s="1"/>
  <c r="BV14" i="27"/>
  <c r="W14" i="27" s="1"/>
  <c r="BR14" i="27"/>
  <c r="S14" i="27" s="1"/>
  <c r="BN14" i="27"/>
  <c r="O14" i="27" s="1"/>
  <c r="BJ14" i="27"/>
  <c r="K14" i="27" s="1"/>
  <c r="BX14" i="27"/>
  <c r="Y14" i="27" s="1"/>
  <c r="BT14" i="27"/>
  <c r="U14" i="27" s="1"/>
  <c r="BP14" i="27"/>
  <c r="Q14" i="27" s="1"/>
  <c r="BL14" i="27"/>
  <c r="M14" i="27" s="1"/>
  <c r="BH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20" i="26"/>
  <c r="T26" i="26"/>
  <c r="S26" i="26"/>
  <c r="AX26" i="26"/>
  <c r="Y26" i="26" s="1"/>
  <c r="P8" i="36" s="1"/>
  <c r="U26" i="26"/>
  <c r="L8" i="36" s="1"/>
  <c r="H32" i="34" l="1"/>
  <c r="Q20" i="32"/>
  <c r="G17" i="33"/>
  <c r="P5" i="27"/>
  <c r="P5" i="28"/>
  <c r="P5" i="29"/>
  <c r="L5" i="27"/>
  <c r="L5" i="28"/>
  <c r="L5" i="29"/>
  <c r="K5" i="27"/>
  <c r="K5" i="28"/>
  <c r="K5" i="29"/>
  <c r="J5" i="27"/>
  <c r="J5" i="29"/>
  <c r="J5" i="28"/>
  <c r="Z26" i="26"/>
  <c r="Q8" i="36" s="1"/>
  <c r="AA26" i="26"/>
  <c r="R8" i="36" s="1"/>
  <c r="X26" i="26"/>
  <c r="O8" i="36" s="1"/>
  <c r="W26" i="26"/>
  <c r="N8" i="36" s="1"/>
  <c r="AB26" i="26"/>
  <c r="S8" i="36" s="1"/>
  <c r="S23" i="26"/>
  <c r="S22" i="26"/>
  <c r="N5" i="27" l="1"/>
  <c r="N5" i="28"/>
  <c r="N5" i="29"/>
  <c r="R5" i="27"/>
  <c r="R5" i="28"/>
  <c r="R5" i="29"/>
  <c r="O5" i="27"/>
  <c r="O5" i="29"/>
  <c r="O5" i="28"/>
  <c r="S5" i="27"/>
  <c r="S5" i="29"/>
  <c r="S5" i="28"/>
  <c r="Q5" i="27"/>
  <c r="Q5" i="28"/>
  <c r="Q5" i="29"/>
  <c r="S17" i="26"/>
  <c r="S15" i="26"/>
  <c r="S14" i="26"/>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AH4" i="26"/>
  <c r="G16" i="33" l="1"/>
  <c r="H31" i="34"/>
  <c r="Q19" i="32"/>
  <c r="B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中国地方整備局</author>
    <author>藤本　美希（建築住宅課）</author>
  </authors>
  <commentList>
    <comment ref="W4" authorId="0" shapeId="0" xr:uid="{8A664FB2-83F2-4C11-A327-5A0068478400}">
      <text>
        <r>
          <rPr>
            <sz val="9"/>
            <rFont val="ＭＳ Ｐゴシック"/>
            <family val="3"/>
          </rPr>
          <t xml:space="preserve">本店・支店のチェックをしてください。
（クリックしてください）
</t>
        </r>
      </text>
    </comment>
    <comment ref="X5" authorId="0" shapeId="0" xr:uid="{7D83E745-3B8D-47D8-AC64-1D71835F7313}">
      <text>
        <r>
          <rPr>
            <sz val="9"/>
            <rFont val="ＭＳ Ｐゴシック"/>
            <family val="3"/>
          </rPr>
          <t>事務所名を記載してください。</t>
        </r>
      </text>
    </comment>
    <comment ref="B6" authorId="1" shapeId="0" xr:uid="{CCF3D3D6-440F-410D-A62D-BA9E913A21FB}">
      <text>
        <r>
          <rPr>
            <sz val="9"/>
            <color indexed="81"/>
            <rFont val="MS P ゴシック"/>
            <family val="3"/>
            <charset val="128"/>
          </rPr>
          <t xml:space="preserve">建物の全体が分かる外観の写真を添付
</t>
        </r>
      </text>
    </comment>
    <comment ref="BQ6" authorId="1" shapeId="0" xr:uid="{83547685-DA7C-46C9-91B3-24AE08988AD6}">
      <text>
        <r>
          <rPr>
            <sz val="9"/>
            <color indexed="81"/>
            <rFont val="MS P ゴシック"/>
            <family val="3"/>
            <charset val="128"/>
          </rPr>
          <t>文字が認識できるサイズの写真を添付</t>
        </r>
      </text>
    </comment>
    <comment ref="D30" authorId="0" shapeId="0" xr:uid="{FF7D6720-547E-4B7E-9996-84A6B1941B54}">
      <text>
        <r>
          <rPr>
            <sz val="9"/>
            <rFont val="ＭＳ Ｐゴシック"/>
            <family val="3"/>
          </rPr>
          <t xml:space="preserve">備　考
１．申請受付日以前３ヶ月以内に撮影した写真を添付してください。
２．後日、追加写真をお願いすることがある場合があります。
３．業者票・報酬額表は、顧客がよく見える場所（接客スペース、事務所の入口等）に掲示してください。
　　また、写真で判読出来ない場合は、近くから写したものも必要となります。
４．写真台紙が足らない場合は、様式を追加した上で、写真を添付してください。
５．支店がある場合は、本店・支店ごとに地図、写真、平面図を提出してください。
</t>
        </r>
      </text>
    </comment>
    <comment ref="BQ31" authorId="1" shapeId="0" xr:uid="{9502E473-8D03-4D7F-96FA-E6939AAAF5AB}">
      <text>
        <r>
          <rPr>
            <sz val="9"/>
            <color indexed="81"/>
            <rFont val="MS P ゴシック"/>
            <family val="3"/>
            <charset val="128"/>
          </rPr>
          <t>文字が認識できるサイズの写真を添付</t>
        </r>
      </text>
    </comment>
    <comment ref="B61" authorId="1" shapeId="0" xr:uid="{544C4843-35A1-42EA-8DC7-B6DFD0E395D8}">
      <text>
        <r>
          <rPr>
            <sz val="9"/>
            <color indexed="81"/>
            <rFont val="MS P ゴシック"/>
            <family val="3"/>
            <charset val="128"/>
          </rPr>
          <t xml:space="preserve">入口ドアを外から撮った写真を添付
</t>
        </r>
      </text>
    </comment>
    <comment ref="BQ61" authorId="1" shapeId="0" xr:uid="{F965E4E7-1A30-4E78-99B2-5DA3B7B76774}">
      <text>
        <r>
          <rPr>
            <sz val="9"/>
            <color indexed="81"/>
            <rFont val="MS P ゴシック"/>
            <family val="3"/>
            <charset val="128"/>
          </rPr>
          <t>接客スペースが複数ある場合や、事務所内にカウンターを設けている場合などに添付</t>
        </r>
      </text>
    </comment>
  </commentList>
</comments>
</file>

<file path=xl/sharedStrings.xml><?xml version="1.0" encoding="utf-8"?>
<sst xmlns="http://schemas.openxmlformats.org/spreadsheetml/2006/main" count="8083" uniqueCount="4637">
  <si>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</si>
  <si>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</si>
  <si>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</si>
  <si>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</si>
  <si>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</si>
  <si>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</si>
  <si>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</si>
  <si>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</si>
  <si>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</si>
  <si>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</si>
  <si>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</si>
  <si>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</si>
  <si>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</si>
  <si>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</si>
  <si>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月</t>
    <rPh sb="0" eb="1">
      <t>ツキ</t>
    </rPh>
    <phoneticPr fontId="2"/>
  </si>
  <si>
    <t>日</t>
    <rPh sb="0" eb="1">
      <t>ニチ</t>
    </rPh>
    <phoneticPr fontId="2"/>
  </si>
  <si>
    <t>（第二面）</t>
    <rPh sb="1" eb="2">
      <t>ダイ</t>
    </rPh>
    <rPh sb="2" eb="3">
      <t>ニ</t>
    </rPh>
    <rPh sb="3" eb="4">
      <t>メン</t>
    </rPh>
    <phoneticPr fontId="2"/>
  </si>
  <si>
    <t>（第三面）</t>
    <rPh sb="1" eb="2">
      <t>ダイ</t>
    </rPh>
    <rPh sb="2" eb="3">
      <t>サン</t>
    </rPh>
    <rPh sb="3" eb="4">
      <t>メン</t>
    </rPh>
    <phoneticPr fontId="2"/>
  </si>
  <si>
    <t>所在地市区町村コード</t>
    <rPh sb="0" eb="3">
      <t>ショザイチ</t>
    </rPh>
    <rPh sb="3" eb="4">
      <t>シ</t>
    </rPh>
    <rPh sb="4" eb="5">
      <t>ク</t>
    </rPh>
    <rPh sb="5" eb="7">
      <t>チョウソン</t>
    </rPh>
    <phoneticPr fontId="2"/>
  </si>
  <si>
    <t>従事する者の数</t>
    <rPh sb="0" eb="2">
      <t>ジュウジ</t>
    </rPh>
    <rPh sb="4" eb="5">
      <t>シャ</t>
    </rPh>
    <rPh sb="6" eb="7">
      <t>カズ</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</si>
  <si>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</si>
  <si>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</si>
  <si>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</si>
  <si>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</si>
  <si>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事務所の別</t>
    <rPh sb="0" eb="3">
      <t>ジムショ</t>
    </rPh>
    <rPh sb="4" eb="5">
      <t>ベツ</t>
    </rPh>
    <phoneticPr fontId="2"/>
  </si>
  <si>
    <t>年</t>
    <rPh sb="0" eb="1">
      <t>ネン</t>
    </rPh>
    <phoneticPr fontId="2"/>
  </si>
  <si>
    <t>（Ａ４）</t>
    <phoneticPr fontId="2"/>
  </si>
  <si>
    <t>２</t>
    <phoneticPr fontId="2"/>
  </si>
  <si>
    <t>３</t>
    <phoneticPr fontId="2"/>
  </si>
  <si>
    <t>０</t>
    <phoneticPr fontId="2"/>
  </si>
  <si>
    <t>届出時の免許証番号</t>
    <rPh sb="0" eb="2">
      <t>トドケデ</t>
    </rPh>
    <rPh sb="2" eb="3">
      <t>トキ</t>
    </rPh>
    <rPh sb="4" eb="7">
      <t>メンキョショウ</t>
    </rPh>
    <rPh sb="7" eb="9">
      <t>バンゴウ</t>
    </rPh>
    <phoneticPr fontId="2"/>
  </si>
  <si>
    <t>※</t>
    <phoneticPr fontId="2"/>
  </si>
  <si>
    <t>－</t>
    <phoneticPr fontId="2"/>
  </si>
  <si>
    <t>月</t>
    <rPh sb="0" eb="1">
      <t>ガツ</t>
    </rPh>
    <phoneticPr fontId="2"/>
  </si>
  <si>
    <t>変 更 後</t>
    <rPh sb="0" eb="1">
      <t>ヘン</t>
    </rPh>
    <rPh sb="2" eb="3">
      <t>サラ</t>
    </rPh>
    <rPh sb="4" eb="5">
      <t>ゴ</t>
    </rPh>
    <phoneticPr fontId="2"/>
  </si>
  <si>
    <t>フリガナ</t>
    <phoneticPr fontId="2"/>
  </si>
  <si>
    <t>変更前</t>
    <rPh sb="0" eb="2">
      <t>ヘンコウ</t>
    </rPh>
    <rPh sb="2" eb="3">
      <t>マエ</t>
    </rPh>
    <phoneticPr fontId="2"/>
  </si>
  <si>
    <t>※</t>
    <phoneticPr fontId="2"/>
  </si>
  <si>
    <t>変更区分</t>
    <rPh sb="0" eb="2">
      <t>ヘンコウ</t>
    </rPh>
    <rPh sb="2" eb="4">
      <t>クブン</t>
    </rPh>
    <phoneticPr fontId="2"/>
  </si>
  <si>
    <t>登録番号</t>
  </si>
  <si>
    <t>氏　　名</t>
    <rPh sb="0" eb="1">
      <t>シ</t>
    </rPh>
    <rPh sb="3" eb="4">
      <t>メイ</t>
    </rPh>
    <phoneticPr fontId="2"/>
  </si>
  <si>
    <t>※</t>
    <phoneticPr fontId="2"/>
  </si>
  <si>
    <t>４</t>
    <phoneticPr fontId="2"/>
  </si>
  <si>
    <t>※</t>
    <phoneticPr fontId="2"/>
  </si>
  <si>
    <t>－</t>
    <phoneticPr fontId="2"/>
  </si>
  <si>
    <t>５</t>
    <phoneticPr fontId="2"/>
  </si>
  <si>
    <t>※</t>
    <phoneticPr fontId="2"/>
  </si>
  <si>
    <t>所　在　地</t>
    <rPh sb="0" eb="1">
      <t>トコロ</t>
    </rPh>
    <rPh sb="2" eb="3">
      <t>ザイ</t>
    </rPh>
    <rPh sb="4" eb="5">
      <t>チ</t>
    </rPh>
    <phoneticPr fontId="2"/>
  </si>
  <si>
    <t>６</t>
    <phoneticPr fontId="2"/>
  </si>
  <si>
    <t>（法人にあっては、代表者の氏名）</t>
    <rPh sb="1" eb="3">
      <t>ホウジン</t>
    </rPh>
    <rPh sb="9" eb="12">
      <t>ダイヒョウシャ</t>
    </rPh>
    <rPh sb="13" eb="15">
      <t>シメイ</t>
    </rPh>
    <phoneticPr fontId="2"/>
  </si>
  <si>
    <t>変 更 年 月 日</t>
    <rPh sb="0" eb="1">
      <t>ヘン</t>
    </rPh>
    <rPh sb="2" eb="3">
      <t>サラ</t>
    </rPh>
    <rPh sb="4" eb="5">
      <t>トシ</t>
    </rPh>
    <rPh sb="6" eb="7">
      <t>ツキ</t>
    </rPh>
    <rPh sb="8" eb="9">
      <t>ヒ</t>
    </rPh>
    <phoneticPr fontId="2"/>
  </si>
  <si>
    <t>フ リ ガ ナ</t>
    <phoneticPr fontId="2"/>
  </si>
  <si>
    <t>変 更 後</t>
  </si>
  <si>
    <t>変 更 後</t>
    <phoneticPr fontId="2"/>
  </si>
  <si>
    <t>変 更 前</t>
  </si>
  <si>
    <t>変 更 前</t>
    <phoneticPr fontId="2"/>
  </si>
  <si>
    <t>項番</t>
    <rPh sb="0" eb="2">
      <t>コウバン</t>
    </rPh>
    <phoneticPr fontId="2"/>
  </si>
  <si>
    <t>変更前</t>
  </si>
  <si>
    <t>確認欄</t>
    <rPh sb="0" eb="2">
      <t>カクニン</t>
    </rPh>
    <rPh sb="2" eb="3">
      <t>ラン</t>
    </rPh>
    <phoneticPr fontId="2"/>
  </si>
  <si>
    <t>（第四面）</t>
    <rPh sb="1" eb="2">
      <t>ダイ</t>
    </rPh>
    <rPh sb="2" eb="3">
      <t>シ</t>
    </rPh>
    <rPh sb="3" eb="4">
      <t>メン</t>
    </rPh>
    <phoneticPr fontId="2"/>
  </si>
  <si>
    <t>変更前</t>
    <phoneticPr fontId="2"/>
  </si>
  <si>
    <t>登 録 番 号</t>
    <phoneticPr fontId="2"/>
  </si>
  <si>
    <t>氏　  　名</t>
    <rPh sb="0" eb="1">
      <t>シ</t>
    </rPh>
    <rPh sb="5" eb="6">
      <t>メイ</t>
    </rPh>
    <phoneticPr fontId="2"/>
  </si>
  <si>
    <t>◎専任の宅地建物取引士に関する事項</t>
    <rPh sb="1" eb="3">
      <t>センニン</t>
    </rPh>
    <rPh sb="4" eb="6">
      <t>タクチ</t>
    </rPh>
    <rPh sb="6" eb="8">
      <t>タテモノ</t>
    </rPh>
    <rPh sb="8" eb="10">
      <t>トリヒキ</t>
    </rPh>
    <rPh sb="10" eb="11">
      <t>シ</t>
    </rPh>
    <rPh sb="12" eb="13">
      <t>カン</t>
    </rPh>
    <rPh sb="15" eb="17">
      <t>ジコウ</t>
    </rPh>
    <phoneticPr fontId="2"/>
  </si>
  <si>
    <t>◎商号又は名称</t>
    <rPh sb="1" eb="3">
      <t>ショウゴウ</t>
    </rPh>
    <rPh sb="3" eb="4">
      <t>マタ</t>
    </rPh>
    <rPh sb="5" eb="7">
      <t>メイショウ</t>
    </rPh>
    <phoneticPr fontId="2"/>
  </si>
  <si>
    <t>◎代表者又は個人に関する事項</t>
    <rPh sb="1" eb="4">
      <t>ダイヒョウシャ</t>
    </rPh>
    <rPh sb="4" eb="5">
      <t>マタ</t>
    </rPh>
    <rPh sb="6" eb="8">
      <t>コジン</t>
    </rPh>
    <rPh sb="9" eb="10">
      <t>カン</t>
    </rPh>
    <rPh sb="12" eb="14">
      <t>ジコウ</t>
    </rPh>
    <phoneticPr fontId="2"/>
  </si>
  <si>
    <t>◎役員に関する事項（法人の場合）</t>
    <rPh sb="1" eb="3">
      <t>ヤクイン</t>
    </rPh>
    <rPh sb="4" eb="5">
      <t>カン</t>
    </rPh>
    <rPh sb="7" eb="9">
      <t>ジコウ</t>
    </rPh>
    <rPh sb="10" eb="12">
      <t>ホウジン</t>
    </rPh>
    <rPh sb="13" eb="15">
      <t>バアイ</t>
    </rPh>
    <phoneticPr fontId="2"/>
  </si>
  <si>
    <t>◎事務所に関する事項</t>
    <rPh sb="1" eb="4">
      <t>ジムショ</t>
    </rPh>
    <rPh sb="5" eb="6">
      <t>カン</t>
    </rPh>
    <rPh sb="8" eb="10">
      <t>ジコウ</t>
    </rPh>
    <phoneticPr fontId="2"/>
  </si>
  <si>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2"/>
  </si>
  <si>
    <t>届出者</t>
    <rPh sb="0" eb="2">
      <t>トドケデ</t>
    </rPh>
    <rPh sb="2" eb="3">
      <t>シャ</t>
    </rPh>
    <phoneticPr fontId="2"/>
  </si>
  <si>
    <t>フリガナ</t>
    <phoneticPr fontId="2"/>
  </si>
  <si>
    <t>11</t>
    <phoneticPr fontId="2"/>
  </si>
  <si>
    <t>12</t>
    <phoneticPr fontId="2"/>
  </si>
  <si>
    <t>1.就退任</t>
    <rPh sb="2" eb="3">
      <t>シュウ</t>
    </rPh>
    <rPh sb="3" eb="5">
      <t>タイニン</t>
    </rPh>
    <phoneticPr fontId="2"/>
  </si>
  <si>
    <t>2.氏　名</t>
    <rPh sb="2" eb="3">
      <t>シ</t>
    </rPh>
    <rPh sb="4" eb="5">
      <t>メイ</t>
    </rPh>
    <phoneticPr fontId="2"/>
  </si>
  <si>
    <t>21</t>
    <phoneticPr fontId="2"/>
  </si>
  <si>
    <t>30</t>
    <phoneticPr fontId="2"/>
  </si>
  <si>
    <t>31</t>
    <phoneticPr fontId="2"/>
  </si>
  <si>
    <t>32</t>
    <phoneticPr fontId="2"/>
  </si>
  <si>
    <t>　1.主たる事務所　2.従たる事務所</t>
    <rPh sb="3" eb="4">
      <t>シュ</t>
    </rPh>
    <rPh sb="6" eb="9">
      <t>ジムショ</t>
    </rPh>
    <rPh sb="12" eb="13">
      <t>シタガ</t>
    </rPh>
    <rPh sb="15" eb="18">
      <t>ジムショ</t>
    </rPh>
    <phoneticPr fontId="2"/>
  </si>
  <si>
    <t>1.新設・廃止</t>
    <rPh sb="2" eb="4">
      <t>シンセツ</t>
    </rPh>
    <rPh sb="5" eb="7">
      <t>ハイシ</t>
    </rPh>
    <phoneticPr fontId="2"/>
  </si>
  <si>
    <t>2.名称・所在地</t>
    <rPh sb="2" eb="4">
      <t>メイショウ</t>
    </rPh>
    <rPh sb="5" eb="8">
      <t>ショザイチ</t>
    </rPh>
    <phoneticPr fontId="2"/>
  </si>
  <si>
    <t>2.氏  名</t>
    <rPh sb="2" eb="3">
      <t>シ</t>
    </rPh>
    <rPh sb="5" eb="6">
      <t>メイ</t>
    </rPh>
    <phoneticPr fontId="2"/>
  </si>
  <si>
    <t>41</t>
    <phoneticPr fontId="2"/>
  </si>
  <si>
    <t>申請年月日</t>
    <rPh sb="0" eb="2">
      <t>シンセイ</t>
    </rPh>
    <rPh sb="2" eb="5">
      <t>ネンガッピ</t>
    </rPh>
    <phoneticPr fontId="2"/>
  </si>
  <si>
    <t>(入力例：2020/4/1)</t>
    <rPh sb="1" eb="4">
      <t>ニュウリョクレイ</t>
    </rPh>
    <phoneticPr fontId="2"/>
  </si>
  <si>
    <t>沖縄総合事務局長　殿</t>
    <rPh sb="0" eb="7">
      <t>オキナワソウゴウジムキョク</t>
    </rPh>
    <rPh sb="7" eb="8">
      <t>チョウ</t>
    </rPh>
    <phoneticPr fontId="2"/>
  </si>
  <si>
    <t>（直接入力）</t>
    <rPh sb="1" eb="3">
      <t>チョクセツ</t>
    </rPh>
    <rPh sb="3" eb="5">
      <t>ニュウリョク</t>
    </rPh>
    <phoneticPr fontId="2"/>
  </si>
  <si>
    <t>免許行政庁</t>
    <rPh sb="0" eb="2">
      <t>メンキョ</t>
    </rPh>
    <rPh sb="2" eb="5">
      <t>ギョウセイチョウ</t>
    </rPh>
    <phoneticPr fontId="2"/>
  </si>
  <si>
    <t>関東地方整備局長　殿</t>
    <rPh sb="0" eb="2">
      <t>カントウ</t>
    </rPh>
    <phoneticPr fontId="2"/>
  </si>
  <si>
    <t>プルダウン入力</t>
    <rPh sb="5" eb="7">
      <t>ニュウリョク</t>
    </rPh>
    <phoneticPr fontId="2"/>
  </si>
  <si>
    <t>郵便番号(数字のみ)</t>
    <rPh sb="5" eb="7">
      <t>スウジ</t>
    </rPh>
    <phoneticPr fontId="2"/>
  </si>
  <si>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</si>
  <si>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</si>
  <si>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</si>
  <si>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</si>
  <si>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</si>
  <si>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</si>
  <si>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</si>
  <si>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</si>
  <si>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</si>
  <si>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</si>
  <si>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</si>
  <si>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</si>
  <si>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</si>
  <si>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</si>
  <si>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</si>
  <si>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2"/>
  </si>
  <si>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</si>
  <si>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</si>
  <si>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</si>
  <si>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</si>
  <si>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</si>
  <si>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</si>
  <si>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</si>
  <si>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</si>
  <si>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</si>
  <si>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</si>
  <si>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</si>
  <si>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</si>
  <si>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</si>
  <si>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</si>
  <si>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</si>
  <si>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</si>
  <si>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</si>
  <si>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</si>
  <si>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</si>
  <si>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</si>
  <si>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</si>
  <si>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2"/>
  </si>
  <si>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</si>
  <si>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</si>
  <si>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</si>
  <si>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</si>
  <si>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</si>
  <si>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</si>
  <si>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</si>
  <si>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</si>
  <si>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</si>
  <si>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</si>
  <si>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</si>
  <si>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</si>
  <si>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</si>
  <si>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</si>
  <si>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</si>
  <si>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</si>
  <si>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</si>
  <si>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</si>
  <si>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</si>
  <si>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</si>
  <si>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</si>
  <si>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</si>
  <si>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</si>
  <si>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</si>
  <si>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</si>
  <si>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</si>
  <si>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</si>
  <si>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</si>
  <si>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</si>
  <si>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</si>
  <si>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</si>
  <si>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2"/>
  </si>
  <si>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</si>
  <si>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</si>
  <si>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</si>
  <si>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</si>
  <si>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</si>
  <si>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</si>
  <si>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</si>
  <si>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</si>
  <si>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</si>
  <si>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</si>
  <si>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</si>
  <si>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</si>
  <si>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</si>
  <si>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</si>
  <si>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</si>
  <si>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</si>
  <si>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</si>
  <si>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</si>
  <si>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</si>
  <si>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2"/>
  </si>
  <si>
    <t>宮城</t>
  </si>
  <si>
    <t>15 新潟県知事</t>
  </si>
  <si>
    <t>14 その他</t>
    <rPh sb="5" eb="6">
      <t>タ</t>
    </rPh>
    <phoneticPr fontId="2"/>
  </si>
  <si>
    <t>11 相談役</t>
    <rPh sb="3" eb="6">
      <t>ソウダンヤク</t>
    </rPh>
    <phoneticPr fontId="2"/>
  </si>
  <si>
    <t>岩手</t>
  </si>
  <si>
    <t>14 神奈川県知事</t>
  </si>
  <si>
    <t>13 サービス業</t>
    <rPh sb="7" eb="8">
      <t>ギョウ</t>
    </rPh>
    <phoneticPr fontId="2"/>
  </si>
  <si>
    <t>役名コード</t>
  </si>
  <si>
    <t>青森</t>
  </si>
  <si>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</si>
  <si>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</si>
  <si>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</si>
  <si>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</si>
  <si>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</si>
  <si>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登録行政庁</t>
    <rPh sb="0" eb="2">
      <t>トウロク</t>
    </rPh>
    <rPh sb="2" eb="5">
      <t>ギョウセイチョウ</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</si>
  <si>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</si>
  <si>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</si>
  <si>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</si>
  <si>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</si>
  <si>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</si>
  <si>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</si>
  <si>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</si>
  <si>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</si>
  <si>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</si>
  <si>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</si>
  <si>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2.女</t>
    <rPh sb="2" eb="3">
      <t>オンナ</t>
    </rPh>
    <phoneticPr fontId="2"/>
  </si>
  <si>
    <t>○</t>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</si>
  <si>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</si>
  <si>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</si>
  <si>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</si>
  <si>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</si>
  <si>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1.男</t>
    <rPh sb="2" eb="3">
      <t>オトコ</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</si>
  <si>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</si>
  <si>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</si>
  <si>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</si>
  <si>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</si>
  <si>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性別</t>
    <rPh sb="0" eb="2">
      <t>セイベツ</t>
    </rPh>
    <phoneticPr fontId="2"/>
  </si>
  <si>
    <t>取引士か否かの別</t>
    <rPh sb="0" eb="3">
      <t>トリヒキシ</t>
    </rPh>
    <rPh sb="4" eb="5">
      <t>イナ</t>
    </rPh>
    <rPh sb="7" eb="8">
      <t>ベツ</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</si>
  <si>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</si>
  <si>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</si>
  <si>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</si>
  <si>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</si>
  <si>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</si>
  <si>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</si>
  <si>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</si>
  <si>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</si>
  <si>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</si>
  <si>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</si>
  <si>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</si>
  <si>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</si>
  <si>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</si>
  <si>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</si>
  <si>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</si>
  <si>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</si>
  <si>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</si>
  <si>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</si>
  <si>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</si>
  <si>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</si>
  <si>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</si>
  <si>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</si>
  <si>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</si>
  <si>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</si>
  <si>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</si>
  <si>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</si>
  <si>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</si>
  <si>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</si>
  <si>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</si>
  <si>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</si>
  <si>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</si>
  <si>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</si>
  <si>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</si>
  <si>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</si>
  <si>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</si>
  <si>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元号</t>
    <rPh sb="0" eb="2">
      <t>ゲンゴウ</t>
    </rPh>
    <phoneticPr fontId="2"/>
  </si>
  <si>
    <t>法人・個人の別</t>
  </si>
  <si>
    <t>免許の種類</t>
    <rPh sb="0" eb="2">
      <t>メンキョ</t>
    </rPh>
    <rPh sb="3" eb="5">
      <t>シュルイ</t>
    </rPh>
    <phoneticPr fontId="2"/>
  </si>
  <si>
    <t>免許行政庁コード</t>
    <rPh sb="0" eb="5">
      <t>メンキョギョウセイチョウ</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</si>
  <si>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</si>
  <si>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</si>
  <si>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</si>
  <si>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</si>
  <si>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</si>
  <si>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</si>
  <si>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</si>
  <si>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</si>
  <si>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</si>
  <si>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</si>
  <si>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</si>
  <si>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</si>
  <si>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</si>
  <si>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</si>
  <si>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</si>
  <si>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</si>
  <si>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</si>
  <si>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</si>
  <si>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</si>
  <si>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</si>
  <si>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</si>
  <si>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</si>
  <si>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</si>
  <si>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</si>
  <si>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</si>
  <si>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</si>
  <si>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</si>
  <si>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</si>
  <si>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</si>
  <si>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</si>
  <si>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</si>
  <si>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</si>
  <si>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</si>
  <si>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</si>
  <si>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</si>
  <si>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</si>
  <si>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</si>
  <si>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</si>
  <si>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</si>
  <si>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</si>
  <si>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</si>
  <si>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</si>
  <si>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</si>
  <si>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</si>
  <si>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</si>
  <si>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</si>
  <si>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</si>
  <si>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</si>
  <si>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</si>
  <si>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</si>
  <si>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</si>
  <si>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</si>
  <si>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</si>
  <si>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</si>
  <si>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</si>
  <si>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</si>
  <si>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</si>
  <si>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</si>
  <si>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</si>
  <si>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</si>
  <si>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</si>
  <si>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</si>
  <si>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</si>
  <si>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</si>
  <si>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</si>
  <si>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</si>
  <si>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</si>
  <si>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</si>
  <si>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</si>
  <si>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</si>
  <si>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</si>
  <si>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</si>
  <si>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</si>
  <si>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</si>
  <si>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</si>
  <si>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</si>
  <si>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</si>
  <si>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</si>
  <si>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</si>
  <si>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</si>
  <si>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</si>
  <si>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</si>
  <si>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</si>
  <si>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</si>
  <si>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</si>
  <si>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</si>
  <si>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</si>
  <si>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</si>
  <si>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</si>
  <si>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</si>
  <si>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</si>
  <si>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</si>
  <si>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</si>
  <si>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</si>
  <si>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</si>
  <si>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</si>
  <si>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</si>
  <si>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</si>
  <si>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</si>
  <si>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</si>
  <si>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</si>
  <si>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</si>
  <si>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</si>
  <si>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</si>
  <si>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</si>
  <si>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</si>
  <si>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</si>
  <si>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</si>
  <si>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</si>
  <si>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</si>
  <si>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</si>
  <si>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</si>
  <si>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</si>
  <si>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</si>
  <si>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</si>
  <si>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</si>
  <si>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</si>
  <si>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</si>
  <si>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</si>
  <si>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</si>
  <si>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</si>
  <si>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</si>
  <si>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</si>
  <si>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</si>
  <si>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</si>
  <si>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</si>
  <si>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</si>
  <si>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</si>
  <si>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</si>
  <si>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</si>
  <si>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</si>
  <si>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</si>
  <si>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</si>
  <si>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</si>
  <si>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</si>
  <si>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</si>
  <si>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</si>
  <si>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</si>
  <si>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</si>
  <si>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</si>
  <si>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</si>
  <si>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</si>
  <si>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</si>
  <si>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</si>
  <si>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</si>
  <si>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</si>
  <si>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</si>
  <si>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</si>
  <si>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</si>
  <si>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</si>
  <si>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</si>
  <si>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</si>
  <si>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</si>
  <si>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</si>
  <si>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</si>
  <si>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</si>
  <si>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</si>
  <si>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</si>
  <si>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</si>
  <si>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</si>
  <si>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</si>
  <si>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</si>
  <si>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</si>
  <si>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</si>
  <si>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</si>
  <si>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</si>
  <si>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</si>
  <si>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</si>
  <si>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</si>
  <si>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</si>
  <si>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</si>
  <si>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</si>
  <si>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</si>
  <si>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</si>
  <si>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</si>
  <si>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</si>
  <si>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</si>
  <si>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</si>
  <si>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</si>
  <si>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</si>
  <si>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</si>
  <si>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</si>
  <si>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</si>
  <si>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</si>
  <si>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</si>
  <si>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</si>
  <si>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</si>
  <si>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</si>
  <si>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</si>
  <si>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</si>
  <si>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</si>
  <si>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</si>
  <si>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</si>
  <si>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</si>
  <si>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</si>
  <si>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</si>
  <si>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</si>
  <si>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</si>
  <si>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</si>
  <si>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</si>
  <si>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</si>
  <si>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</si>
  <si>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</si>
  <si>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</si>
  <si>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</si>
  <si>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</si>
  <si>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</si>
  <si>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</si>
  <si>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</si>
  <si>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</si>
  <si>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</si>
  <si>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</si>
  <si>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</si>
  <si>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</si>
  <si>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</si>
  <si>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</si>
  <si>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</si>
  <si>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</si>
  <si>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</si>
  <si>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</si>
  <si>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</si>
  <si>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</si>
  <si>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</si>
  <si>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</si>
  <si>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</si>
  <si>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</si>
  <si>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</si>
  <si>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</si>
  <si>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</si>
  <si>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</si>
  <si>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</si>
  <si>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</si>
  <si>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</si>
  <si>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</si>
  <si>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</si>
  <si>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</si>
  <si>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</si>
  <si>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</si>
  <si>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</si>
  <si>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</si>
  <si>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</si>
  <si>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</si>
  <si>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</si>
  <si>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</si>
  <si>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</si>
  <si>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</si>
  <si>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</si>
  <si>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</si>
  <si>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</si>
  <si>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</si>
  <si>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</si>
  <si>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</si>
  <si>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</si>
  <si>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</si>
  <si>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</si>
  <si>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</si>
  <si>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</si>
  <si>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</si>
  <si>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</si>
  <si>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</si>
  <si>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</si>
  <si>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</si>
  <si>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</si>
  <si>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</si>
  <si>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</si>
  <si>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</si>
  <si>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</si>
  <si>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</si>
  <si>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</si>
  <si>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</si>
  <si>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</si>
  <si>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</si>
  <si>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</si>
  <si>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</si>
  <si>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</si>
  <si>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</si>
  <si>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</si>
  <si>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</si>
  <si>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</si>
  <si>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</si>
  <si>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</si>
  <si>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</si>
  <si>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</si>
  <si>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</si>
  <si>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</si>
  <si>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</si>
  <si>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</si>
  <si>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</si>
  <si>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</si>
  <si>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</si>
  <si>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</si>
  <si>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</si>
  <si>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</si>
  <si>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</si>
  <si>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</si>
  <si>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</si>
  <si>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</si>
  <si>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</si>
  <si>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</si>
  <si>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</si>
  <si>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</si>
  <si>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</si>
  <si>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</si>
  <si>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</si>
  <si>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</si>
  <si>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</si>
  <si>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</si>
  <si>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</si>
  <si>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</si>
  <si>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</si>
  <si>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</si>
  <si>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</si>
  <si>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</si>
  <si>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</si>
  <si>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</si>
  <si>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</si>
  <si>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</si>
  <si>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</si>
  <si>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</si>
  <si>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</si>
  <si>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</si>
  <si>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</si>
  <si>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</si>
  <si>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</si>
  <si>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</si>
  <si>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</si>
  <si>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</si>
  <si>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</si>
  <si>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</si>
  <si>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</si>
  <si>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</si>
  <si>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</si>
  <si>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</si>
  <si>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</si>
  <si>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</si>
  <si>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</si>
  <si>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</si>
  <si>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</si>
  <si>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</si>
  <si>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</si>
  <si>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</si>
  <si>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</si>
  <si>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</si>
  <si>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</si>
  <si>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</si>
  <si>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</si>
  <si>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</si>
  <si>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</si>
  <si>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</si>
  <si>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</si>
  <si>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</si>
  <si>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</si>
  <si>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</si>
  <si>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</si>
  <si>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</si>
  <si>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</si>
  <si>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</si>
  <si>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</si>
  <si>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</si>
  <si>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</si>
  <si>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</si>
  <si>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</si>
  <si>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</si>
  <si>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</si>
  <si>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</si>
  <si>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</si>
  <si>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</si>
  <si>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</si>
  <si>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</si>
  <si>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</si>
  <si>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</si>
  <si>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</si>
  <si>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</si>
  <si>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</si>
  <si>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</si>
  <si>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</si>
  <si>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</si>
  <si>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</si>
  <si>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</si>
  <si>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</si>
  <si>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</si>
  <si>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</si>
  <si>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</si>
  <si>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</si>
  <si>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</si>
  <si>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</si>
  <si>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</si>
  <si>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</si>
  <si>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</si>
  <si>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</si>
  <si>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</si>
  <si>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</si>
  <si>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</si>
  <si>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</si>
  <si>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</si>
  <si>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</si>
  <si>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</si>
  <si>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</si>
  <si>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</si>
  <si>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</si>
  <si>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</si>
  <si>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</si>
  <si>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</si>
  <si>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</si>
  <si>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</si>
  <si>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</si>
  <si>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</si>
  <si>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</si>
  <si>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</si>
  <si>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</si>
  <si>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</si>
  <si>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</si>
  <si>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</si>
  <si>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</si>
  <si>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</si>
  <si>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</si>
  <si>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</si>
  <si>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</si>
  <si>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</si>
  <si>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</si>
  <si>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</si>
  <si>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</si>
  <si>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</si>
  <si>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</si>
  <si>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</si>
  <si>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</si>
  <si>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</si>
  <si>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</si>
  <si>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</si>
  <si>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</si>
  <si>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</si>
  <si>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</si>
  <si>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</si>
  <si>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</si>
  <si>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</si>
  <si>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</si>
  <si>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</si>
  <si>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</si>
  <si>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</si>
  <si>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</si>
  <si>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</si>
  <si>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</si>
  <si>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</si>
  <si>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</si>
  <si>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</si>
  <si>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</si>
  <si>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</si>
  <si>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</si>
  <si>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</si>
  <si>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</si>
  <si>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</si>
  <si>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</si>
  <si>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</si>
  <si>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</si>
  <si>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</si>
  <si>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</si>
  <si>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</si>
  <si>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</si>
  <si>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</si>
  <si>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</si>
  <si>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</si>
  <si>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</si>
  <si>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</si>
  <si>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</si>
  <si>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</si>
  <si>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</si>
  <si>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</si>
  <si>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</si>
  <si>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</si>
  <si>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</si>
  <si>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</si>
  <si>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</si>
  <si>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</si>
  <si>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</si>
  <si>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</si>
  <si>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</si>
  <si>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</si>
  <si>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</si>
  <si>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</si>
  <si>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</si>
  <si>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</si>
  <si>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</si>
  <si>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</si>
  <si>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</si>
  <si>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</si>
  <si>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</si>
  <si>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</si>
  <si>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</si>
  <si>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</si>
  <si>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</si>
  <si>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</si>
  <si>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</si>
  <si>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</si>
  <si>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</si>
  <si>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</si>
  <si>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</si>
  <si>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</si>
  <si>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</si>
  <si>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</si>
  <si>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</si>
  <si>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</si>
  <si>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</si>
  <si>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</si>
  <si>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</si>
  <si>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</si>
  <si>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</si>
  <si>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</si>
  <si>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</si>
  <si>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</si>
  <si>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</si>
  <si>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</si>
  <si>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</si>
  <si>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</si>
  <si>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</si>
  <si>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</si>
  <si>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</si>
  <si>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</si>
  <si>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</si>
  <si>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</si>
  <si>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</si>
  <si>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</si>
  <si>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</si>
  <si>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</si>
  <si>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</si>
  <si>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</si>
  <si>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</si>
  <si>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</si>
  <si>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</si>
  <si>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</si>
  <si>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</si>
  <si>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</si>
  <si>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</si>
  <si>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</si>
  <si>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</si>
  <si>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</si>
  <si>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</si>
  <si>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</si>
  <si>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</si>
  <si>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</si>
  <si>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</si>
  <si>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</si>
  <si>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</si>
  <si>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</si>
  <si>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</si>
  <si>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</si>
  <si>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</si>
  <si>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</si>
  <si>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</si>
  <si>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</si>
  <si>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</si>
  <si>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</si>
  <si>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</si>
  <si>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</si>
  <si>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</si>
  <si>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</si>
  <si>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</si>
  <si>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</si>
  <si>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</si>
  <si>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</si>
  <si>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</si>
  <si>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</si>
  <si>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</si>
  <si>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</si>
  <si>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</si>
  <si>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</si>
  <si>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</si>
  <si>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</si>
  <si>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</si>
  <si>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</si>
  <si>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</si>
  <si>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</si>
  <si>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</si>
  <si>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</si>
  <si>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</si>
  <si>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</si>
  <si>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</si>
  <si>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</si>
  <si>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</si>
  <si>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</si>
  <si>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</si>
  <si>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</si>
  <si>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</si>
  <si>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</si>
  <si>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</si>
  <si>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</si>
  <si>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</si>
  <si>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</si>
  <si>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</si>
  <si>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</si>
  <si>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</si>
  <si>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</si>
  <si>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</si>
  <si>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</si>
  <si>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</si>
  <si>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</si>
  <si>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</si>
  <si>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</si>
  <si>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</si>
  <si>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</si>
  <si>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</si>
  <si>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</si>
  <si>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</si>
  <si>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</si>
  <si>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</si>
  <si>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</si>
  <si>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</si>
  <si>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</si>
  <si>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</si>
  <si>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</si>
  <si>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</si>
  <si>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</si>
  <si>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</si>
  <si>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</si>
  <si>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</si>
  <si>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</si>
  <si>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</si>
  <si>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</si>
  <si>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</si>
  <si>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</si>
  <si>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</si>
  <si>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</si>
  <si>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</si>
  <si>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</si>
  <si>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</si>
  <si>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</si>
  <si>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</si>
  <si>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</si>
  <si>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</si>
  <si>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</si>
  <si>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</si>
  <si>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</si>
  <si>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</si>
  <si>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</si>
  <si>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</si>
  <si>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</si>
  <si>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</si>
  <si>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</si>
  <si>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</si>
  <si>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</si>
  <si>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</si>
  <si>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</si>
  <si>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</si>
  <si>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</si>
  <si>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</si>
  <si>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</si>
  <si>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</si>
  <si>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</si>
  <si>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</si>
  <si>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</si>
  <si>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</si>
  <si>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</si>
  <si>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</si>
  <si>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</si>
  <si>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</si>
  <si>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</si>
  <si>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</si>
  <si>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</si>
  <si>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</si>
  <si>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</si>
  <si>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</si>
  <si>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</si>
  <si>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</si>
  <si>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</si>
  <si>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</si>
  <si>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</si>
  <si>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</si>
  <si>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</si>
  <si>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</si>
  <si>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</si>
  <si>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</si>
  <si>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</si>
  <si>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</si>
  <si>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</si>
  <si>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</si>
  <si>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</si>
  <si>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</si>
  <si>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</si>
  <si>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</si>
  <si>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</si>
  <si>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</si>
  <si>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</si>
  <si>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</si>
  <si>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</si>
  <si>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</si>
  <si>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</si>
  <si>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</si>
  <si>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</si>
  <si>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</si>
  <si>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</si>
  <si>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</si>
  <si>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</si>
  <si>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</si>
  <si>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</si>
  <si>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</si>
  <si>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</si>
  <si>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</si>
  <si>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</si>
  <si>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</si>
  <si>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</si>
  <si>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</si>
  <si>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</si>
  <si>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</si>
  <si>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</si>
  <si>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</si>
  <si>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</si>
  <si>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</si>
  <si>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</si>
  <si>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</si>
  <si>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</si>
  <si>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</si>
  <si>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</si>
  <si>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</si>
  <si>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</si>
  <si>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</si>
  <si>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</si>
  <si>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</si>
  <si>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</si>
  <si>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</si>
  <si>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</si>
  <si>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</si>
  <si>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</si>
  <si>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</si>
  <si>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</si>
  <si>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</si>
  <si>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</si>
  <si>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</si>
  <si>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</si>
  <si>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</si>
  <si>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</si>
  <si>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</si>
  <si>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</si>
  <si>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</si>
  <si>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</si>
  <si>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</si>
  <si>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</si>
  <si>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</si>
  <si>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</si>
  <si>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</si>
  <si>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</si>
  <si>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</si>
  <si>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</si>
  <si>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</si>
  <si>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</si>
  <si>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</si>
  <si>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</si>
  <si>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</si>
  <si>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</si>
  <si>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</si>
  <si>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</si>
  <si>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</si>
  <si>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</si>
  <si>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</si>
  <si>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</si>
  <si>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</si>
  <si>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</si>
  <si>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</si>
  <si>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</si>
  <si>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</si>
  <si>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</si>
  <si>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</si>
  <si>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</si>
  <si>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</si>
  <si>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</si>
  <si>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</si>
  <si>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</si>
  <si>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</si>
  <si>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</si>
  <si>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</si>
  <si>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</si>
  <si>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</si>
  <si>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</si>
  <si>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</si>
  <si>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</si>
  <si>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</si>
  <si>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</si>
  <si>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</si>
  <si>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</si>
  <si>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</si>
  <si>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</si>
  <si>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</si>
  <si>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</si>
  <si>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</si>
  <si>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</si>
  <si>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</si>
  <si>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</si>
  <si>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</si>
  <si>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</si>
  <si>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</si>
  <si>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</si>
  <si>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</si>
  <si>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</si>
  <si>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</si>
  <si>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</si>
  <si>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</si>
  <si>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</si>
  <si>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</si>
  <si>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</si>
  <si>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</si>
  <si>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</si>
  <si>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</si>
  <si>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</si>
  <si>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</si>
  <si>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</si>
  <si>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</si>
  <si>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</si>
  <si>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</si>
  <si>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</si>
  <si>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</si>
  <si>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</si>
  <si>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</si>
  <si>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</si>
  <si>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</si>
  <si>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</si>
  <si>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</si>
  <si>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</si>
  <si>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</si>
  <si>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</si>
  <si>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</si>
  <si>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</si>
  <si>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</si>
  <si>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</si>
  <si>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</si>
  <si>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</si>
  <si>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</si>
  <si>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</si>
  <si>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</si>
  <si>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</si>
  <si>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</si>
  <si>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</si>
  <si>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</si>
  <si>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</si>
  <si>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</si>
  <si>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</si>
  <si>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</si>
  <si>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</si>
  <si>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</si>
  <si>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</si>
  <si>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</si>
  <si>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</si>
  <si>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</si>
  <si>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</si>
  <si>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</si>
  <si>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</si>
  <si>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</si>
  <si>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</si>
  <si>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</si>
  <si>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</si>
  <si>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</si>
  <si>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</si>
  <si>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</si>
  <si>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</si>
  <si>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</si>
  <si>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</si>
  <si>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</si>
  <si>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</si>
  <si>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</si>
  <si>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</si>
  <si>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</si>
  <si>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</si>
  <si>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</si>
  <si>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</si>
  <si>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</si>
  <si>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</si>
  <si>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</si>
  <si>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</si>
  <si>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</si>
  <si>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</si>
  <si>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</si>
  <si>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</si>
  <si>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</si>
  <si>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</si>
  <si>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</si>
  <si>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</si>
  <si>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</si>
  <si>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</si>
  <si>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</si>
  <si>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</si>
  <si>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</si>
  <si>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</si>
  <si>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</si>
  <si>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</si>
  <si>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</si>
  <si>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</si>
  <si>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</si>
  <si>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</si>
  <si>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</si>
  <si>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</si>
  <si>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</si>
  <si>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</si>
  <si>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</si>
  <si>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</si>
  <si>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</si>
  <si>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</si>
  <si>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</si>
  <si>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</si>
  <si>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</si>
  <si>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</si>
  <si>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</si>
  <si>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</si>
  <si>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</si>
  <si>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</si>
  <si>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</si>
  <si>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</si>
  <si>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</si>
  <si>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</si>
  <si>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</si>
  <si>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</si>
  <si>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</si>
  <si>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</si>
  <si>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</si>
  <si>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</si>
  <si>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</si>
  <si>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</si>
  <si>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</si>
  <si>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</si>
  <si>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</si>
  <si>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</si>
  <si>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</si>
  <si>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</si>
  <si>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</si>
  <si>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</si>
  <si>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</si>
  <si>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</si>
  <si>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</si>
  <si>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</si>
  <si>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</si>
  <si>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</si>
  <si>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</si>
  <si>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</si>
  <si>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</si>
  <si>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</si>
  <si>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</si>
  <si>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</si>
  <si>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</si>
  <si>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</si>
  <si>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</si>
  <si>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</si>
  <si>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</si>
  <si>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</si>
  <si>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</si>
  <si>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</si>
  <si>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</si>
  <si>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</si>
  <si>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</si>
  <si>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</si>
  <si>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</si>
  <si>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</si>
  <si>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</si>
  <si>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</si>
  <si>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</si>
  <si>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</si>
  <si>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</si>
  <si>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</si>
  <si>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</si>
  <si>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</si>
  <si>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</si>
  <si>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</si>
  <si>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</si>
  <si>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</si>
  <si>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</si>
  <si>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</si>
  <si>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</si>
  <si>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</si>
  <si>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</si>
  <si>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</si>
  <si>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</si>
  <si>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</si>
  <si>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</si>
  <si>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</si>
  <si>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</si>
  <si>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</si>
  <si>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</si>
  <si>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</si>
  <si>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</si>
  <si>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</si>
  <si>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</si>
  <si>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</si>
  <si>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</si>
  <si>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</si>
  <si>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</si>
  <si>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</si>
  <si>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</si>
  <si>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</si>
  <si>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</si>
  <si>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</si>
  <si>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</si>
  <si>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</si>
  <si>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</si>
  <si>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</si>
  <si>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</si>
  <si>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</si>
  <si>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</si>
  <si>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</si>
  <si>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</si>
  <si>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</si>
  <si>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</si>
  <si>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</si>
  <si>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</si>
  <si>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</si>
  <si>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</si>
  <si>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</si>
  <si>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</si>
  <si>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</si>
  <si>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</si>
  <si>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</si>
  <si>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</si>
  <si>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</si>
  <si>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</si>
  <si>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</si>
  <si>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</si>
  <si>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</si>
  <si>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</si>
  <si>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</si>
  <si>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</si>
  <si>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</si>
  <si>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</si>
  <si>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</si>
  <si>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</si>
  <si>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</si>
  <si>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</si>
  <si>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</si>
  <si>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</si>
  <si>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</si>
  <si>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</si>
  <si>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</si>
  <si>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</si>
  <si>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</si>
  <si>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</si>
  <si>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</si>
  <si>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</si>
  <si>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</si>
  <si>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</si>
  <si>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</si>
  <si>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</si>
  <si>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</si>
  <si>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</si>
  <si>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</si>
  <si>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</si>
  <si>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</si>
  <si>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</si>
  <si>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</si>
  <si>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</si>
  <si>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</si>
  <si>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</si>
  <si>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</si>
  <si>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</si>
  <si>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</si>
  <si>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</si>
  <si>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</si>
  <si>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</si>
  <si>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</si>
  <si>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</si>
  <si>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</si>
  <si>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</si>
  <si>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</si>
  <si>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</si>
  <si>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</si>
  <si>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</si>
  <si>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</si>
  <si>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</si>
  <si>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</si>
  <si>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</si>
  <si>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</si>
  <si>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</si>
  <si>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</si>
  <si>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</si>
  <si>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</si>
  <si>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</si>
  <si>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</si>
  <si>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</si>
  <si>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</si>
  <si>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</si>
  <si>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</si>
  <si>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</si>
  <si>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</si>
  <si>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</si>
  <si>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</si>
  <si>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</si>
  <si>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</si>
  <si>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</si>
  <si>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</si>
  <si>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</si>
  <si>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</si>
  <si>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</si>
  <si>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</si>
  <si>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</si>
  <si>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</si>
  <si>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</si>
  <si>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</si>
  <si>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</si>
  <si>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</si>
  <si>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</si>
  <si>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</si>
  <si>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</si>
  <si>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</si>
  <si>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</si>
  <si>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</si>
  <si>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</si>
  <si>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</si>
  <si>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</si>
  <si>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</si>
  <si>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</si>
  <si>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</si>
  <si>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</si>
  <si>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</si>
  <si>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</si>
  <si>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</si>
  <si>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</si>
  <si>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</si>
  <si>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</si>
  <si>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</si>
  <si>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</si>
  <si>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</si>
  <si>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</si>
  <si>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</si>
  <si>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</si>
  <si>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</si>
  <si>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</si>
  <si>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</si>
  <si>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</si>
  <si>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</si>
  <si>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</si>
  <si>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</si>
  <si>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</si>
  <si>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</si>
  <si>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</si>
  <si>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</si>
  <si>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</si>
  <si>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</si>
  <si>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</si>
  <si>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</si>
  <si>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</si>
  <si>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</si>
  <si>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</si>
  <si>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</si>
  <si>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</si>
  <si>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</si>
  <si>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</si>
  <si>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</si>
  <si>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</si>
  <si>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</si>
  <si>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</si>
  <si>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</si>
  <si>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</si>
  <si>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</si>
  <si>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</si>
  <si>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</si>
  <si>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</si>
  <si>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</si>
  <si>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</si>
  <si>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</si>
  <si>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</si>
  <si>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</si>
  <si>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</si>
  <si>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</si>
  <si>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</si>
  <si>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</si>
  <si>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</si>
  <si>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</si>
  <si>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</si>
  <si>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</si>
  <si>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</si>
  <si>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</si>
  <si>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</si>
  <si>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</si>
  <si>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</si>
  <si>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</si>
  <si>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</si>
  <si>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</si>
  <si>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</si>
  <si>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</si>
  <si>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</si>
  <si>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</si>
  <si>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</si>
  <si>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</si>
  <si>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</si>
  <si>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</si>
  <si>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</si>
  <si>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</si>
  <si>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</si>
  <si>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</si>
  <si>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</si>
  <si>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</si>
  <si>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</si>
  <si>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</si>
  <si>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</si>
  <si>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</si>
  <si>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</si>
  <si>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</si>
  <si>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</si>
  <si>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</si>
  <si>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</si>
  <si>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</si>
  <si>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</si>
  <si>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</si>
  <si>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</si>
  <si>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</si>
  <si>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</si>
  <si>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</si>
  <si>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</si>
  <si>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</si>
  <si>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</si>
  <si>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</si>
  <si>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</si>
  <si>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</si>
  <si>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</si>
  <si>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</si>
  <si>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</si>
  <si>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</si>
  <si>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</si>
  <si>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</si>
  <si>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</si>
  <si>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</si>
  <si>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</si>
  <si>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</si>
  <si>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</si>
  <si>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</si>
  <si>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</si>
  <si>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</si>
  <si>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</si>
  <si>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</si>
  <si>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</si>
  <si>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</si>
  <si>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</si>
  <si>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</si>
  <si>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</si>
  <si>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</si>
  <si>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</si>
  <si>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</si>
  <si>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</si>
  <si>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</si>
  <si>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</si>
  <si>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</si>
  <si>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</si>
  <si>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</si>
  <si>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</si>
  <si>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</si>
  <si>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</si>
  <si>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</si>
  <si>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</si>
  <si>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</si>
  <si>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</si>
  <si>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</si>
  <si>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</si>
  <si>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</si>
  <si>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</si>
  <si>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</si>
  <si>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</si>
  <si>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</si>
  <si>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</si>
  <si>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</si>
  <si>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</si>
  <si>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</si>
  <si>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</si>
  <si>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</si>
  <si>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</si>
  <si>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</si>
  <si>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</si>
  <si>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</si>
  <si>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</si>
  <si>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</si>
  <si>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</si>
  <si>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</si>
  <si>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</si>
  <si>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</si>
  <si>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</si>
  <si>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</si>
  <si>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</si>
  <si>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</si>
  <si>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</si>
  <si>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</si>
  <si>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</si>
  <si>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</si>
  <si>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</si>
  <si>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</si>
  <si>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</si>
  <si>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</si>
  <si>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</si>
  <si>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</si>
  <si>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</si>
  <si>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</si>
  <si>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</si>
  <si>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</si>
  <si>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</si>
  <si>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</si>
  <si>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</si>
  <si>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</si>
  <si>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</si>
  <si>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</si>
  <si>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</si>
  <si>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</si>
  <si>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</si>
  <si>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</si>
  <si>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</si>
  <si>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</si>
  <si>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</si>
  <si>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</si>
  <si>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</si>
  <si>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</si>
  <si>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</si>
  <si>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</si>
  <si>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</si>
  <si>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</si>
  <si>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</si>
  <si>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</si>
  <si>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</si>
  <si>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</si>
  <si>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</si>
  <si>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</si>
  <si>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</si>
  <si>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</si>
  <si>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</si>
  <si>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</si>
  <si>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</si>
  <si>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</si>
  <si>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</si>
  <si>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</si>
  <si>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</si>
  <si>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</si>
  <si>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</si>
  <si>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</si>
  <si>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</si>
  <si>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</si>
  <si>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</si>
  <si>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</si>
  <si>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</si>
  <si>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</si>
  <si>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</si>
  <si>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</si>
  <si>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</si>
  <si>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</si>
  <si>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</si>
  <si>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</si>
  <si>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</si>
  <si>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</si>
  <si>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</si>
  <si>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</si>
  <si>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</si>
  <si>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</si>
  <si>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</si>
  <si>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</si>
  <si>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</si>
  <si>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</si>
  <si>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</si>
  <si>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</si>
  <si>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</si>
  <si>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</si>
  <si>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</si>
  <si>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</si>
  <si>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</si>
  <si>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</si>
  <si>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</si>
  <si>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</si>
  <si>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</si>
  <si>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</si>
  <si>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</si>
  <si>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</si>
  <si>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</si>
  <si>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</si>
  <si>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</si>
  <si>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</si>
  <si>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</si>
  <si>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</si>
  <si>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</si>
  <si>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</si>
  <si>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</si>
  <si>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</si>
  <si>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</si>
  <si>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</si>
  <si>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</si>
  <si>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</si>
  <si>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</si>
  <si>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</si>
  <si>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</si>
  <si>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</si>
  <si>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</si>
  <si>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</si>
  <si>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</si>
  <si>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</si>
  <si>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</si>
  <si>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</si>
  <si>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</si>
  <si>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</si>
  <si>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</si>
  <si>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</si>
  <si>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</si>
  <si>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</si>
  <si>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</si>
  <si>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</si>
  <si>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</si>
  <si>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</si>
  <si>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</si>
  <si>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</si>
  <si>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</si>
  <si>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</si>
  <si>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</si>
  <si>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</si>
  <si>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</si>
  <si>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</si>
  <si>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</si>
  <si>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</si>
  <si>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</si>
  <si>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</si>
  <si>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</si>
  <si>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</si>
  <si>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</si>
  <si>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</si>
  <si>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</si>
  <si>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</si>
  <si>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</si>
  <si>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</si>
  <si>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</si>
  <si>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</si>
  <si>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</si>
  <si>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</si>
  <si>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</si>
  <si>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</si>
  <si>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</si>
  <si>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</si>
  <si>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</si>
  <si>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</si>
  <si>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</si>
  <si>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</si>
  <si>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</si>
  <si>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</si>
  <si>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</si>
  <si>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</si>
  <si>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</si>
  <si>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</si>
  <si>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</si>
  <si>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</si>
  <si>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</si>
  <si>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</si>
  <si>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</si>
  <si>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</si>
  <si>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</si>
  <si>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</si>
  <si>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</si>
  <si>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</si>
  <si>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</si>
  <si>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</si>
  <si>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</si>
  <si>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</si>
  <si>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</si>
  <si>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</si>
  <si>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</si>
  <si>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</si>
  <si>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</si>
  <si>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</si>
  <si>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</si>
  <si>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</si>
  <si>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</si>
  <si>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</si>
  <si>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</si>
  <si>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</si>
  <si>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</si>
  <si>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</si>
  <si>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</si>
  <si>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</si>
  <si>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</si>
  <si>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</si>
  <si>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</si>
  <si>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</si>
  <si>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</si>
  <si>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</si>
  <si>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</si>
  <si>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</si>
  <si>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</si>
  <si>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</si>
  <si>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</si>
  <si>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</si>
  <si>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</si>
  <si>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</si>
  <si>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</si>
  <si>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</si>
  <si>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</si>
  <si>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</si>
  <si>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</si>
  <si>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</si>
  <si>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</si>
  <si>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</si>
  <si>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</si>
  <si>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</si>
  <si>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</si>
  <si>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</si>
  <si>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</si>
  <si>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</si>
  <si>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</si>
  <si>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</si>
  <si>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</si>
  <si>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</si>
  <si>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</si>
  <si>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</si>
  <si>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</si>
  <si>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</si>
  <si>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</si>
  <si>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</si>
  <si>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</si>
  <si>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</si>
  <si>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</si>
  <si>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</si>
  <si>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</si>
  <si>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</si>
  <si>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</si>
  <si>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</si>
  <si>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</si>
  <si>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</si>
  <si>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</si>
  <si>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</si>
  <si>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</si>
  <si>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</si>
  <si>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</si>
  <si>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</si>
  <si>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</si>
  <si>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</si>
  <si>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</si>
  <si>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</si>
  <si>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</si>
  <si>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</si>
  <si>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</si>
  <si>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</si>
  <si>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</si>
  <si>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</si>
  <si>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</si>
  <si>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</si>
  <si>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</si>
  <si>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</si>
  <si>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</si>
  <si>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</si>
  <si>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</si>
  <si>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</si>
  <si>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</si>
  <si>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</si>
  <si>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</si>
  <si>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</si>
  <si>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</si>
  <si>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</si>
  <si>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</si>
  <si>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</si>
  <si>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</si>
  <si>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</si>
  <si>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</si>
  <si>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</si>
  <si>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</si>
  <si>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</si>
  <si>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</si>
  <si>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</si>
  <si>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</si>
  <si>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</si>
  <si>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</si>
  <si>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</si>
  <si>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</si>
  <si>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</si>
  <si>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</si>
  <si>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</si>
  <si>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</si>
  <si>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</si>
  <si>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</si>
  <si>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</si>
  <si>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</si>
  <si>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</si>
  <si>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</si>
  <si>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</si>
  <si>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</si>
  <si>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</si>
  <si>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</si>
  <si>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</si>
  <si>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</si>
  <si>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</si>
  <si>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</si>
  <si>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</si>
  <si>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</si>
  <si>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</si>
  <si>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</si>
  <si>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</si>
  <si>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</si>
  <si>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</si>
  <si>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</si>
  <si>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</si>
  <si>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</si>
  <si>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</si>
  <si>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</si>
  <si>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</si>
  <si>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</si>
  <si>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</si>
  <si>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</si>
  <si>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</si>
  <si>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</si>
  <si>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</si>
  <si>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</si>
  <si>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</si>
  <si>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</si>
  <si>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</si>
  <si>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</si>
  <si>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</si>
  <si>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</si>
  <si>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</si>
  <si>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</si>
  <si>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</si>
  <si>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</si>
  <si>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</si>
  <si>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</si>
  <si>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</si>
  <si>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</si>
  <si>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</si>
  <si>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</si>
  <si>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</si>
  <si>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</si>
  <si>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</si>
  <si>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</si>
  <si>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</si>
  <si>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</si>
  <si>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</si>
  <si>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</si>
  <si>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</si>
  <si>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</si>
  <si>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</si>
  <si>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</si>
  <si>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</si>
  <si>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</si>
  <si>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</si>
  <si>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</si>
  <si>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</si>
  <si>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</si>
  <si>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</si>
  <si>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</si>
  <si>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</si>
  <si>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</si>
  <si>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</si>
  <si>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</si>
  <si>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</si>
  <si>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</si>
  <si>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</si>
  <si>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</si>
  <si>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</si>
  <si>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</si>
  <si>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</si>
  <si>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</si>
  <si>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</si>
  <si>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</si>
  <si>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</si>
  <si>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</si>
  <si>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</si>
  <si>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</si>
  <si>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</si>
  <si>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</si>
  <si>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</si>
  <si>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</si>
  <si>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</si>
  <si>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</si>
  <si>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</si>
  <si>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</si>
  <si>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</si>
  <si>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</si>
  <si>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</si>
  <si>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</si>
  <si>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</si>
  <si>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</si>
  <si>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</si>
  <si>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</si>
  <si>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</si>
  <si>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</si>
  <si>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</si>
  <si>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</si>
  <si>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</si>
  <si>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</si>
  <si>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</si>
  <si>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</si>
  <si>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</si>
  <si>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</si>
  <si>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</si>
  <si>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</si>
  <si>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</si>
  <si>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</si>
  <si>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</si>
  <si>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</si>
  <si>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</si>
  <si>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</si>
  <si>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</si>
  <si>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</si>
  <si>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</si>
  <si>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</si>
  <si>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</si>
  <si>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</si>
  <si>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</si>
  <si>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</si>
  <si>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</si>
  <si>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</si>
  <si>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</si>
  <si>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</si>
  <si>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</si>
  <si>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</si>
  <si>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</si>
  <si>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</si>
  <si>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</si>
  <si>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</si>
  <si>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</si>
  <si>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</si>
  <si>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</si>
  <si>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</si>
  <si>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</si>
  <si>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</si>
  <si>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</si>
  <si>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</si>
  <si>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</si>
  <si>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</si>
  <si>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</si>
  <si>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</si>
  <si>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</si>
  <si>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</si>
  <si>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</si>
  <si>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</si>
  <si>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</si>
  <si>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</si>
  <si>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</si>
  <si>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</si>
  <si>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</si>
  <si>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</si>
  <si>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</si>
  <si>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</si>
  <si>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</si>
  <si>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</si>
  <si>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</si>
  <si>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</si>
  <si>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</si>
  <si>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</si>
  <si>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</si>
  <si>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</si>
  <si>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</si>
  <si>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</si>
  <si>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</si>
  <si>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</si>
  <si>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</si>
  <si>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</si>
  <si>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</si>
  <si>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</si>
  <si>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</si>
  <si>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</si>
  <si>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</si>
  <si>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</si>
  <si>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</si>
  <si>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</si>
  <si>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</si>
  <si>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</si>
  <si>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</si>
  <si>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</si>
  <si>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</si>
  <si>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</si>
  <si>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</si>
  <si>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</si>
  <si>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</si>
  <si>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</si>
  <si>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</si>
  <si>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</si>
  <si>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</si>
  <si>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</si>
  <si>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</si>
  <si>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</si>
  <si>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</si>
  <si>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</si>
  <si>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</si>
  <si>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</si>
  <si>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</si>
  <si>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</si>
  <si>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</si>
  <si>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</si>
  <si>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</si>
  <si>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</si>
  <si>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</si>
  <si>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</si>
  <si>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</si>
  <si>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</si>
  <si>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</si>
  <si>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</si>
  <si>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</si>
  <si>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</si>
  <si>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</si>
  <si>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</si>
  <si>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</si>
  <si>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</si>
  <si>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</si>
  <si>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</si>
  <si>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</si>
  <si>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</si>
  <si>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</si>
  <si>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</si>
  <si>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</si>
  <si>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</si>
  <si>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</si>
  <si>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</si>
  <si>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</si>
  <si>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</si>
  <si>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</si>
  <si>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</si>
  <si>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</si>
  <si>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</si>
  <si>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</si>
  <si>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</si>
  <si>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</si>
  <si>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</si>
  <si>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</si>
  <si>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</si>
  <si>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</si>
  <si>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</si>
  <si>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</si>
  <si>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</si>
  <si>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</si>
  <si>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</si>
  <si>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</si>
  <si>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</si>
  <si>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</si>
  <si>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</si>
  <si>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</si>
  <si>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</si>
  <si>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</si>
  <si>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</si>
  <si>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</si>
  <si>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</si>
  <si>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</si>
  <si>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</si>
  <si>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</si>
  <si>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</si>
  <si>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</si>
  <si>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</si>
  <si>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</si>
  <si>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</si>
  <si>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</si>
  <si>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</si>
  <si>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</si>
  <si>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</si>
  <si>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</si>
  <si>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</si>
  <si>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</si>
  <si>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</si>
  <si>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</si>
  <si>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</si>
  <si>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</si>
  <si>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</si>
  <si>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</si>
  <si>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</si>
  <si>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</si>
  <si>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</si>
  <si>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</si>
  <si>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</si>
  <si>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</si>
  <si>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</si>
  <si>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</si>
  <si>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</si>
  <si>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</si>
  <si>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</si>
  <si>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</si>
  <si>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</si>
  <si>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</si>
  <si>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</si>
  <si>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</si>
  <si>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</si>
  <si>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</si>
  <si>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</si>
  <si>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</si>
  <si>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</si>
  <si>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</si>
  <si>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</si>
  <si>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</si>
  <si>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</si>
  <si>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</si>
  <si>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</si>
  <si>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</si>
  <si>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</si>
  <si>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</si>
  <si>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</si>
  <si>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</si>
  <si>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</si>
  <si>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</si>
  <si>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</si>
  <si>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</si>
  <si>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</si>
  <si>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</si>
  <si>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</si>
  <si>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</si>
  <si>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</si>
  <si>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</si>
  <si>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</si>
  <si>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</si>
  <si>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</si>
  <si>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</si>
  <si>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</si>
  <si>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</si>
  <si>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</si>
  <si>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</si>
  <si>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</si>
  <si>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</si>
  <si>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</si>
  <si>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</si>
  <si>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</si>
  <si>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</si>
  <si>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</si>
  <si>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</si>
  <si>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</si>
  <si>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</si>
  <si>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</si>
  <si>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</si>
  <si>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</si>
  <si>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</si>
  <si>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</si>
  <si>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</si>
  <si>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</si>
  <si>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</si>
  <si>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</si>
  <si>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</si>
  <si>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</si>
  <si>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</si>
  <si>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</si>
  <si>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</si>
  <si>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</si>
  <si>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</si>
  <si>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</si>
  <si>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</si>
  <si>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</si>
  <si>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</si>
  <si>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</si>
  <si>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</si>
  <si>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</si>
  <si>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</si>
  <si>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</si>
  <si>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</si>
  <si>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</si>
  <si>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</si>
  <si>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</si>
  <si>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</si>
  <si>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</si>
  <si>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</si>
  <si>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</si>
  <si>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</si>
  <si>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</si>
  <si>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</si>
  <si>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</si>
  <si>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</si>
  <si>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</si>
  <si>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</si>
  <si>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</si>
  <si>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</si>
  <si>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</si>
  <si>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</si>
  <si>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</si>
  <si>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</si>
  <si>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</si>
  <si>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</si>
  <si>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</si>
  <si>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</si>
  <si>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</si>
  <si>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</si>
  <si>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</si>
  <si>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</si>
  <si>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</si>
  <si>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</si>
  <si>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</si>
  <si>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</si>
  <si>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</si>
  <si>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</si>
  <si>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</si>
  <si>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</si>
  <si>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</si>
  <si>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</si>
  <si>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</si>
  <si>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</si>
  <si>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</si>
  <si>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</si>
  <si>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</si>
  <si>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</si>
  <si>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</si>
  <si>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</si>
  <si>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</si>
  <si>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</si>
  <si>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</si>
  <si>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</si>
  <si>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</si>
  <si>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</si>
  <si>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</si>
  <si>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</si>
  <si>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</si>
  <si>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</si>
  <si>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</si>
  <si>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</si>
  <si>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</si>
  <si>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</si>
  <si>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</si>
  <si>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</si>
  <si>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</si>
  <si>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</si>
  <si>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</si>
  <si>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</si>
  <si>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</si>
  <si>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</si>
  <si>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</si>
  <si>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</si>
  <si>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</si>
  <si>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</si>
  <si>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</si>
  <si>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</si>
  <si>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</si>
  <si>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</si>
  <si>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</si>
  <si>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</si>
  <si>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</si>
  <si>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</si>
  <si>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</si>
  <si>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</si>
  <si>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</si>
  <si>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</si>
  <si>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</si>
  <si>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</si>
  <si>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</si>
  <si>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</si>
  <si>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</si>
  <si>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</si>
  <si>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</si>
  <si>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</si>
  <si>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</si>
  <si>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</si>
  <si>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</si>
  <si>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</si>
  <si>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</si>
  <si>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</si>
  <si>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</si>
  <si>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</si>
  <si>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</si>
  <si>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</si>
  <si>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</si>
  <si>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</si>
  <si>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</si>
  <si>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</si>
  <si>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</si>
  <si>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</si>
  <si>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</si>
  <si>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</si>
  <si>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</si>
  <si>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</si>
  <si>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</si>
  <si>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</si>
  <si>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</si>
  <si>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</si>
  <si>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</si>
  <si>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</si>
  <si>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</si>
  <si>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</si>
  <si>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</si>
  <si>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</si>
  <si>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</si>
  <si>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</si>
  <si>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</si>
  <si>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</si>
  <si>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</si>
  <si>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</si>
  <si>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</si>
  <si>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</si>
  <si>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</si>
  <si>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</si>
  <si>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</si>
  <si>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</si>
  <si>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</si>
  <si>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</si>
  <si>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</si>
  <si>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</si>
  <si>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</si>
  <si>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</si>
  <si>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</si>
  <si>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</si>
  <si>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</si>
  <si>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</si>
  <si>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</si>
  <si>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</si>
  <si>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</si>
  <si>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</si>
  <si>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</si>
  <si>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</si>
  <si>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</si>
  <si>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</si>
  <si>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</si>
  <si>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</si>
  <si>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</si>
  <si>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</si>
  <si>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</si>
  <si>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</si>
  <si>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</si>
  <si>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</si>
  <si>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</si>
  <si>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</si>
  <si>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</si>
  <si>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</si>
  <si>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</si>
  <si>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</si>
  <si>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</si>
  <si>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</si>
  <si>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</si>
  <si>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</si>
  <si>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</si>
  <si>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</si>
  <si>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</si>
  <si>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</si>
  <si>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</si>
  <si>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</si>
  <si>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</si>
  <si>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</si>
  <si>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</si>
  <si>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</si>
  <si>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</si>
  <si>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</si>
  <si>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</si>
  <si>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</si>
  <si>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</si>
  <si>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</si>
  <si>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</si>
  <si>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</si>
  <si>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</si>
  <si>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</si>
  <si>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</si>
  <si>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</si>
  <si>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</si>
  <si>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</si>
  <si>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</si>
  <si>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</si>
  <si>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</si>
  <si>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</si>
  <si>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</si>
  <si>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</si>
  <si>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</si>
  <si>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</si>
  <si>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</si>
  <si>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</si>
  <si>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</si>
  <si>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</si>
  <si>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</si>
  <si>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</si>
  <si>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</si>
  <si>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</si>
  <si>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</si>
  <si>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</si>
  <si>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</si>
  <si>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</si>
  <si>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</si>
  <si>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</si>
  <si>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</si>
  <si>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</si>
  <si>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</si>
  <si>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</si>
  <si>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</si>
  <si>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</si>
  <si>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</si>
  <si>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</si>
  <si>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</si>
  <si>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</si>
  <si>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</si>
  <si>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</si>
  <si>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</si>
  <si>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</si>
  <si>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</si>
  <si>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</si>
  <si>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</si>
  <si>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</si>
  <si>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</si>
  <si>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</si>
  <si>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</si>
  <si>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</si>
  <si>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</si>
  <si>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</si>
  <si>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</si>
  <si>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</si>
  <si>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</si>
  <si>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</si>
  <si>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</si>
  <si>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</si>
  <si>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</si>
  <si>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</si>
  <si>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</si>
  <si>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</si>
  <si>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</si>
  <si>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</si>
  <si>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</si>
  <si>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</si>
  <si>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</si>
  <si>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</si>
  <si>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</si>
  <si>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</si>
  <si>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</si>
  <si>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</si>
  <si>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</si>
  <si>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</si>
  <si>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</si>
  <si>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</si>
  <si>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</si>
  <si>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</si>
  <si>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</si>
  <si>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</si>
  <si>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</si>
  <si>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</si>
  <si>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</si>
  <si>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</si>
  <si>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</si>
  <si>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</si>
  <si>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</si>
  <si>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</si>
  <si>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</si>
  <si>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</si>
  <si>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</si>
  <si>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</si>
  <si>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</si>
  <si>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</si>
  <si>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</si>
  <si>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</si>
  <si>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</si>
  <si>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</si>
  <si>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</si>
  <si>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</si>
  <si>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</si>
  <si>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</si>
  <si>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</si>
  <si>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</si>
  <si>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</si>
  <si>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</si>
  <si>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</si>
  <si>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</si>
  <si>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</si>
  <si>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</si>
  <si>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</si>
  <si>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</si>
  <si>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</si>
  <si>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</si>
  <si>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</si>
  <si>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</si>
  <si>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</si>
  <si>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</si>
  <si>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</si>
  <si>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</si>
  <si>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</si>
  <si>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</si>
  <si>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</si>
  <si>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</si>
  <si>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</si>
  <si>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</si>
  <si>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</si>
  <si>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</si>
  <si>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</si>
  <si>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</si>
  <si>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</si>
  <si>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</si>
  <si>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</si>
  <si>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</si>
  <si>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</si>
  <si>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</si>
  <si>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</si>
  <si>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</si>
  <si>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</si>
  <si>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</si>
  <si>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</si>
  <si>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</si>
  <si>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</si>
  <si>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</si>
  <si>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</si>
  <si>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</si>
  <si>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</si>
  <si>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</si>
  <si>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</si>
  <si>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</si>
  <si>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</si>
  <si>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</si>
  <si>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</si>
  <si>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</si>
  <si>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</si>
  <si>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</si>
  <si>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</si>
  <si>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</si>
  <si>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</si>
  <si>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</si>
  <si>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</si>
  <si>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</si>
  <si>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</si>
  <si>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</si>
  <si>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</si>
  <si>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</si>
  <si>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</si>
  <si>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</si>
  <si>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</si>
  <si>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</si>
  <si>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</si>
  <si>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</si>
  <si>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</si>
  <si>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</si>
  <si>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</si>
  <si>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</si>
  <si>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</si>
  <si>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</si>
  <si>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</si>
  <si>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</si>
  <si>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</si>
  <si>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</si>
  <si>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</si>
  <si>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</si>
  <si>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</si>
  <si>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</si>
  <si>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</si>
  <si>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</si>
  <si>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</si>
  <si>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</si>
  <si>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</si>
  <si>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</si>
  <si>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</si>
  <si>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</si>
  <si>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</si>
  <si>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</si>
  <si>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</si>
  <si>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</si>
  <si>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</si>
  <si>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</si>
  <si>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</si>
  <si>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</si>
  <si>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</si>
  <si>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</si>
  <si>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</si>
  <si>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</si>
  <si>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</si>
  <si>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</si>
  <si>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</si>
  <si>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</si>
  <si>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</si>
  <si>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</si>
  <si>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</si>
  <si>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</si>
  <si>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</si>
  <si>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</si>
  <si>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</si>
  <si>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</si>
  <si>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</si>
  <si>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</si>
  <si>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</si>
  <si>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</si>
  <si>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</si>
  <si>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</si>
  <si>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</si>
  <si>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</si>
  <si>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</si>
  <si>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</si>
  <si>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</si>
  <si>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</si>
  <si>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</si>
  <si>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</si>
  <si>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</si>
  <si>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</si>
  <si>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</si>
  <si>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</si>
  <si>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</si>
  <si>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</si>
  <si>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</si>
  <si>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</si>
  <si>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</si>
  <si>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</si>
  <si>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</si>
  <si>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</si>
  <si>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</si>
  <si>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</si>
  <si>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</si>
  <si>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</si>
  <si>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</si>
  <si>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</si>
  <si>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</si>
  <si>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</si>
  <si>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</si>
  <si>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</si>
  <si>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</si>
  <si>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</si>
  <si>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</si>
  <si>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</si>
  <si>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</si>
  <si>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</si>
  <si>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</si>
  <si>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</si>
  <si>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</si>
  <si>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</si>
  <si>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</si>
  <si>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</si>
  <si>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</si>
  <si>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</si>
  <si>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</si>
  <si>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</si>
  <si>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</si>
  <si>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</si>
  <si>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</si>
  <si>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</si>
  <si>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</si>
  <si>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</si>
  <si>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</si>
  <si>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</si>
  <si>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</si>
  <si>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</si>
  <si>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</si>
  <si>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</si>
  <si>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</si>
  <si>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</si>
  <si>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</si>
  <si>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</si>
  <si>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</si>
  <si>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</si>
  <si>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</si>
  <si>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</si>
  <si>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</si>
  <si>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</si>
  <si>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</si>
  <si>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</si>
  <si>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</si>
  <si>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</si>
  <si>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</si>
  <si>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</si>
  <si>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</si>
  <si>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</si>
  <si>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</si>
  <si>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</si>
  <si>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</si>
  <si>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</si>
  <si>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</si>
  <si>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</si>
  <si>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</si>
  <si>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</si>
  <si>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</si>
  <si>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</si>
  <si>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</si>
  <si>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</si>
  <si>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</si>
  <si>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</si>
  <si>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</si>
  <si>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</si>
  <si>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</si>
  <si>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</si>
  <si>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</si>
  <si>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</si>
  <si>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</si>
  <si>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</si>
  <si>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</si>
  <si>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</si>
  <si>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</si>
  <si>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</si>
  <si>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</si>
  <si>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</si>
  <si>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</si>
  <si>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</si>
  <si>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</si>
  <si>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</si>
  <si>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</si>
  <si>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</si>
  <si>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</si>
  <si>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</si>
  <si>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</si>
  <si>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</si>
  <si>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</si>
  <si>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</si>
  <si>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</si>
  <si>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</si>
  <si>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</si>
  <si>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</si>
  <si>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</si>
  <si>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</si>
  <si>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</si>
  <si>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</si>
  <si>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</si>
  <si>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</si>
  <si>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</si>
  <si>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</si>
  <si>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</si>
  <si>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</si>
  <si>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</si>
  <si>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</si>
  <si>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</si>
  <si>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</si>
  <si>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</si>
  <si>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</si>
  <si>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</si>
  <si>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</si>
  <si>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</si>
  <si>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</si>
  <si>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</si>
  <si>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</si>
  <si>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</si>
  <si>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</si>
  <si>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</si>
  <si>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</si>
  <si>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</si>
  <si>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</si>
  <si>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</si>
  <si>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</si>
  <si>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</si>
  <si>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</si>
  <si>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</si>
  <si>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</si>
  <si>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</si>
  <si>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</si>
  <si>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</si>
  <si>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</si>
  <si>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</si>
  <si>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</si>
  <si>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</si>
  <si>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</si>
  <si>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</si>
  <si>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</si>
  <si>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</si>
  <si>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</si>
  <si>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</si>
  <si>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</si>
  <si>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</si>
  <si>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</si>
  <si>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</si>
  <si>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</si>
  <si>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</si>
  <si>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</si>
  <si>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</si>
  <si>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</si>
  <si>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</si>
  <si>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</si>
  <si>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</si>
  <si>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</si>
  <si>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</si>
  <si>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</si>
  <si>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</si>
  <si>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</si>
  <si>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</si>
  <si>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</si>
  <si>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</si>
  <si>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</si>
  <si>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</si>
  <si>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</si>
  <si>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</si>
  <si>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</si>
  <si>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</si>
  <si>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</si>
  <si>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</si>
  <si>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</si>
  <si>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</si>
  <si>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</si>
  <si>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</si>
  <si>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</si>
  <si>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</si>
  <si>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</si>
  <si>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</si>
  <si>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</si>
  <si>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</si>
  <si>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</si>
  <si>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</si>
  <si>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</si>
  <si>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</si>
  <si>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</si>
  <si>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</si>
  <si>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</si>
  <si>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</si>
  <si>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</si>
  <si>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</si>
  <si>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</si>
  <si>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</si>
  <si>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</si>
  <si>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</si>
  <si>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</si>
  <si>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</si>
  <si>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</si>
  <si>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</si>
  <si>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</si>
  <si>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</si>
  <si>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</si>
  <si>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</si>
  <si>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</si>
  <si>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</si>
  <si>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</si>
  <si>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</si>
  <si>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</si>
  <si>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</si>
  <si>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</si>
  <si>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</si>
  <si>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</si>
  <si>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</si>
  <si>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</si>
  <si>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</si>
  <si>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</si>
  <si>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</si>
  <si>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</si>
  <si>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</si>
  <si>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</si>
  <si>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</si>
  <si>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</si>
  <si>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</si>
  <si>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</si>
  <si>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</si>
  <si>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</si>
  <si>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</si>
  <si>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</si>
  <si>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</si>
  <si>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</si>
  <si>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</si>
  <si>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</si>
  <si>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</si>
  <si>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</si>
  <si>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</si>
  <si>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</si>
  <si>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</si>
  <si>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</si>
  <si>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</si>
  <si>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</si>
  <si>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</si>
  <si>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</si>
  <si>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</si>
  <si>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</si>
  <si>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</si>
  <si>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</si>
  <si>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</si>
  <si>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</si>
  <si>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</si>
  <si>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</si>
  <si>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</si>
  <si>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</si>
  <si>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</si>
  <si>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</si>
  <si>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</si>
  <si>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</si>
  <si>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</si>
  <si>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</si>
  <si>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</si>
  <si>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</si>
  <si>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</si>
  <si>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</si>
  <si>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</si>
  <si>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</si>
  <si>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</si>
  <si>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</si>
  <si>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</si>
  <si>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</si>
  <si>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</si>
  <si>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</si>
  <si>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</si>
  <si>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</si>
  <si>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</si>
  <si>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</si>
  <si>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</si>
  <si>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</si>
  <si>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</si>
  <si>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</si>
  <si>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</si>
  <si>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</si>
  <si>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</si>
  <si>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</si>
  <si>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</si>
  <si>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</si>
  <si>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</si>
  <si>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</si>
  <si>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</si>
  <si>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</si>
  <si>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</si>
  <si>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</si>
  <si>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</si>
  <si>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</si>
  <si>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</si>
  <si>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</si>
  <si>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</si>
  <si>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</si>
  <si>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</si>
  <si>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</si>
  <si>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</si>
  <si>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</si>
  <si>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</si>
  <si>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</si>
  <si>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</si>
  <si>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</si>
  <si>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</si>
  <si>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</si>
  <si>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</si>
  <si>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</si>
  <si>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</si>
  <si>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</si>
  <si>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</si>
  <si>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</si>
  <si>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</si>
  <si>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</si>
  <si>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</si>
  <si>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</si>
  <si>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</si>
  <si>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</si>
  <si>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</si>
  <si>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</si>
  <si>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</si>
  <si>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</si>
  <si>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</si>
  <si>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</si>
  <si>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</si>
  <si>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</si>
  <si>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</si>
  <si>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</si>
  <si>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</si>
  <si>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</si>
  <si>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</si>
  <si>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</si>
  <si>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</si>
  <si>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</si>
  <si>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</si>
  <si>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</si>
  <si>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</si>
  <si>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</si>
  <si>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</si>
  <si>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</si>
  <si>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</si>
  <si>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</si>
  <si>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</si>
  <si>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</si>
  <si>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</si>
  <si>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</si>
  <si>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</si>
  <si>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</si>
  <si>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</si>
  <si>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</si>
  <si>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</si>
  <si>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</si>
  <si>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</si>
  <si>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</si>
  <si>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</si>
  <si>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</si>
  <si>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</si>
  <si>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</si>
  <si>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</si>
  <si>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</si>
  <si>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</si>
  <si>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</si>
  <si>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</si>
  <si>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</si>
  <si>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</si>
  <si>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</si>
  <si>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</si>
  <si>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</si>
  <si>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</si>
  <si>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</si>
  <si>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</si>
  <si>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</si>
  <si>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</si>
  <si>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</si>
  <si>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</si>
  <si>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</si>
  <si>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</si>
  <si>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</si>
  <si>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</si>
  <si>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</si>
  <si>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</si>
  <si>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</si>
  <si>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</si>
  <si>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</si>
  <si>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</si>
  <si>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</si>
  <si>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</si>
  <si>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</si>
  <si>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</si>
  <si>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</si>
  <si>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</si>
  <si>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</si>
  <si>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</si>
  <si>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</si>
  <si>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</si>
  <si>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</si>
  <si>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</si>
  <si>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</si>
  <si>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</si>
  <si>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</si>
  <si>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</si>
  <si>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</si>
  <si>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</si>
  <si>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</si>
  <si>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</si>
  <si>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</si>
  <si>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</si>
  <si>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</si>
  <si>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</si>
  <si>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</si>
  <si>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</si>
  <si>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</si>
  <si>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</si>
  <si>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</si>
  <si>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</si>
  <si>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</si>
  <si>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</si>
  <si>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</si>
  <si>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</si>
  <si>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</si>
  <si>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</si>
  <si>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</si>
  <si>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</si>
  <si>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</si>
  <si>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</si>
  <si>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</si>
  <si>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</si>
  <si>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</si>
  <si>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</si>
  <si>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</si>
  <si>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</si>
  <si>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</si>
  <si>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</si>
  <si>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</si>
  <si>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</si>
  <si>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</si>
  <si>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</si>
  <si>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</si>
  <si>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</si>
  <si>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</si>
  <si>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</si>
  <si>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</si>
  <si>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</si>
  <si>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</si>
  <si>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</si>
  <si>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</si>
  <si>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</si>
  <si>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</si>
  <si>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</si>
  <si>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</si>
  <si>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</si>
  <si>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</si>
  <si>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</si>
  <si>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</si>
  <si>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</si>
  <si>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</si>
  <si>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</si>
  <si>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</si>
  <si>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</si>
  <si>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</si>
  <si>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</si>
  <si>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</si>
  <si>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</si>
  <si>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</si>
  <si>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</si>
  <si>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</si>
  <si>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</si>
  <si>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</si>
  <si>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</si>
  <si>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</si>
  <si>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</si>
  <si>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</si>
  <si>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</si>
  <si>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</si>
  <si>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</si>
  <si>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</si>
  <si>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</si>
  <si>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</si>
  <si>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</si>
  <si>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</si>
  <si>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</si>
  <si>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</si>
  <si>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</si>
  <si>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</si>
  <si>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</si>
  <si>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</si>
  <si>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</si>
  <si>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</si>
  <si>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</si>
  <si>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</si>
  <si>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</si>
  <si>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</si>
  <si>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</si>
  <si>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</si>
  <si>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</si>
  <si>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</si>
  <si>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</si>
  <si>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</si>
  <si>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</si>
  <si>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</si>
  <si>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</si>
  <si>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</si>
  <si>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</si>
  <si>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</si>
  <si>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</si>
  <si>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</si>
  <si>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</si>
  <si>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</si>
  <si>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</si>
  <si>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</si>
  <si>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</si>
  <si>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</si>
  <si>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</si>
  <si>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</si>
  <si>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</si>
  <si>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</si>
  <si>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</si>
  <si>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</si>
  <si>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</si>
  <si>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</si>
  <si>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</si>
  <si>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</si>
  <si>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</si>
  <si>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</si>
  <si>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</si>
  <si>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</si>
  <si>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</si>
  <si>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</si>
  <si>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</si>
  <si>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</si>
  <si>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</si>
  <si>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</si>
  <si>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</si>
  <si>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</si>
  <si>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</si>
  <si>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</si>
  <si>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</si>
  <si>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</si>
  <si>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</si>
  <si>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</si>
  <si>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</si>
  <si>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</si>
  <si>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</si>
  <si>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</si>
  <si>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</si>
  <si>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</si>
  <si>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</si>
  <si>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</si>
  <si>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</si>
  <si>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</si>
  <si>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</si>
  <si>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</si>
  <si>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</si>
  <si>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</si>
  <si>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</si>
  <si>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</si>
  <si>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</si>
  <si>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</si>
  <si>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</si>
  <si>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</si>
  <si>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</si>
  <si>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</si>
  <si>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</si>
  <si>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</si>
  <si>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</si>
  <si>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</si>
  <si>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</si>
  <si>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</si>
  <si>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</si>
  <si>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</si>
  <si>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</si>
  <si>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</si>
  <si>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</si>
  <si>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</si>
  <si>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</si>
  <si>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</si>
  <si>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</si>
  <si>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</si>
  <si>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</si>
  <si>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</si>
  <si>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</si>
  <si>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</si>
  <si>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</si>
  <si>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</si>
  <si>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</si>
  <si>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</si>
  <si>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</si>
  <si>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</si>
  <si>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</si>
  <si>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</si>
  <si>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</si>
  <si>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</si>
  <si>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</si>
  <si>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</si>
  <si>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</si>
  <si>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</si>
  <si>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</si>
  <si>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</si>
  <si>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</si>
  <si>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</si>
  <si>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</si>
  <si>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</si>
  <si>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</si>
  <si>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</si>
  <si>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</si>
  <si>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</si>
  <si>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</si>
  <si>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</si>
  <si>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</si>
  <si>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</si>
  <si>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</si>
  <si>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</si>
  <si>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</si>
  <si>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</si>
  <si>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</si>
  <si>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</si>
  <si>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</si>
  <si>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</si>
  <si>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</si>
  <si>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</si>
  <si>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</si>
  <si>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</si>
  <si>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</si>
  <si>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</si>
  <si>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</si>
  <si>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</si>
  <si>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</si>
  <si>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</si>
  <si>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</si>
  <si>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</si>
  <si>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</si>
  <si>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</si>
  <si>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</si>
  <si>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</si>
  <si>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</si>
  <si>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</si>
  <si>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</si>
  <si>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</si>
  <si>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</si>
  <si>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</si>
  <si>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</si>
  <si>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</si>
  <si>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</si>
  <si>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</si>
  <si>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</si>
  <si>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</si>
  <si>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</si>
  <si>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</si>
  <si>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</si>
  <si>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</si>
  <si>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</si>
  <si>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</si>
  <si>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</si>
  <si>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</si>
  <si>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</si>
  <si>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</si>
  <si>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</si>
  <si>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</si>
  <si>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</si>
  <si>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</si>
  <si>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</si>
  <si>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</si>
  <si>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</si>
  <si>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</si>
  <si>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</si>
  <si>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</si>
  <si>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</si>
  <si>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</si>
  <si>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</si>
  <si>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</si>
  <si>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</si>
  <si>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</si>
  <si>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</si>
  <si>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</si>
  <si>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</si>
  <si>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</si>
  <si>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</si>
  <si>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</si>
  <si>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</si>
  <si>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</si>
  <si>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</si>
  <si>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</si>
  <si>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</si>
  <si>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</si>
  <si>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</si>
  <si>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</si>
  <si>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</si>
  <si>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</si>
  <si>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</si>
  <si>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</si>
  <si>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</si>
  <si>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</si>
  <si>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</si>
  <si>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</si>
  <si>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</si>
  <si>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</si>
  <si>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</si>
  <si>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</si>
  <si>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</si>
  <si>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</si>
  <si>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</si>
  <si>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</si>
  <si>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</si>
  <si>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</si>
  <si>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</si>
  <si>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</si>
  <si>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</si>
  <si>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</si>
  <si>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</si>
  <si>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</si>
  <si>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</si>
  <si>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</si>
  <si>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</si>
  <si>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</si>
  <si>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</si>
  <si>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</si>
  <si>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</si>
  <si>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</si>
  <si>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</si>
  <si>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</si>
  <si>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</si>
  <si>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</si>
  <si>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</si>
  <si>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</si>
  <si>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</si>
  <si>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</si>
  <si>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</si>
  <si>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</si>
  <si>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</si>
  <si>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</si>
  <si>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</si>
  <si>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</si>
  <si>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</si>
  <si>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</si>
  <si>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</si>
  <si>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</si>
  <si>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</si>
  <si>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</si>
  <si>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</si>
  <si>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</si>
  <si>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</si>
  <si>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</si>
  <si>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</si>
  <si>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</si>
  <si>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</si>
  <si>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</si>
  <si>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</si>
  <si>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</si>
  <si>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</si>
  <si>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</si>
  <si>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</si>
  <si>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</si>
  <si>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</si>
  <si>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</si>
  <si>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</si>
  <si>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</si>
  <si>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</si>
  <si>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</si>
  <si>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</si>
  <si>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</si>
  <si>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</si>
  <si>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</si>
  <si>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</si>
  <si>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</si>
  <si>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</si>
  <si>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</si>
  <si>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</si>
  <si>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</si>
  <si>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</si>
  <si>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</si>
  <si>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</si>
  <si>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</si>
  <si>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</si>
  <si>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</si>
  <si>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</si>
  <si>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</si>
  <si>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</si>
  <si>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</si>
  <si>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</si>
  <si>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</si>
  <si>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</si>
  <si>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</si>
  <si>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</si>
  <si>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</si>
  <si>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</si>
  <si>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</si>
  <si>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</si>
  <si>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</si>
  <si>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</si>
  <si>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</si>
  <si>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</si>
  <si>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</si>
  <si>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</si>
  <si>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</si>
  <si>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</si>
  <si>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</si>
  <si>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</si>
  <si>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</si>
  <si>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</si>
  <si>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</si>
  <si>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</si>
  <si>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</si>
  <si>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</si>
  <si>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</si>
  <si>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</si>
  <si>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</si>
  <si>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</si>
  <si>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</si>
  <si>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</si>
  <si>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</si>
  <si>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</si>
  <si>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</si>
  <si>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</si>
  <si>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</si>
  <si>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</si>
  <si>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</si>
  <si>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</si>
  <si>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</si>
  <si>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</si>
  <si>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</si>
  <si>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</si>
  <si>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</si>
  <si>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</si>
  <si>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</si>
  <si>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</si>
  <si>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</si>
  <si>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</si>
  <si>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</si>
  <si>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</si>
  <si>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</si>
  <si>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</si>
  <si>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</si>
  <si>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</si>
  <si>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</si>
  <si>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</si>
  <si>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</si>
  <si>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</si>
  <si>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</si>
  <si>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</si>
  <si>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</si>
  <si>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</si>
  <si>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</si>
  <si>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</si>
  <si>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</si>
  <si>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</si>
  <si>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</si>
  <si>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</si>
  <si>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</si>
  <si>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</si>
  <si>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</si>
  <si>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</si>
  <si>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</si>
  <si>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</si>
  <si>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</si>
  <si>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</si>
  <si>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</si>
  <si>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</si>
  <si>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</si>
  <si>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</si>
  <si>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</si>
  <si>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</si>
  <si>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</si>
  <si>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</si>
  <si>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</si>
  <si>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</si>
  <si>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</si>
  <si>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</si>
  <si>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</si>
  <si>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</si>
  <si>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</si>
  <si>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</si>
  <si>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</si>
  <si>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</si>
  <si>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</si>
  <si>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</si>
  <si>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</si>
  <si>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</si>
  <si>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</si>
  <si>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</si>
  <si>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</si>
  <si>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</si>
  <si>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</si>
  <si>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</si>
  <si>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</si>
  <si>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</si>
  <si>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</si>
  <si>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</si>
  <si>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</si>
  <si>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</si>
  <si>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</si>
  <si>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</si>
  <si>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</si>
  <si>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</si>
  <si>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</si>
  <si>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</si>
  <si>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</si>
  <si>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</si>
  <si>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</si>
  <si>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</si>
  <si>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</si>
  <si>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</si>
  <si>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</si>
  <si>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</si>
  <si>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</si>
  <si>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</si>
  <si>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</si>
  <si>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</si>
  <si>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</si>
  <si>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</si>
  <si>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</si>
  <si>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</si>
  <si>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</si>
  <si>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</si>
  <si>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</si>
  <si>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</si>
  <si>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</si>
  <si>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</si>
  <si>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</si>
  <si>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</si>
  <si>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</si>
  <si>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</si>
  <si>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</si>
  <si>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</si>
  <si>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</si>
  <si>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</si>
  <si>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</si>
  <si>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</si>
  <si>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</si>
  <si>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</si>
  <si>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</si>
  <si>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</si>
  <si>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</si>
  <si>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</si>
  <si>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</si>
  <si>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</si>
  <si>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</si>
  <si>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</si>
  <si>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</si>
  <si>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</si>
  <si>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</si>
  <si>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</si>
  <si>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</si>
  <si>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</si>
  <si>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</si>
  <si>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</si>
  <si>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</si>
  <si>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</si>
  <si>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</si>
  <si>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</si>
  <si>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</si>
  <si>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</si>
  <si>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</si>
  <si>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</si>
  <si>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</si>
  <si>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</si>
  <si>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</si>
  <si>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</si>
  <si>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</si>
  <si>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</si>
  <si>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</si>
  <si>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</si>
  <si>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</si>
  <si>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</si>
  <si>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</si>
  <si>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</si>
  <si>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</si>
  <si>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</si>
  <si>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</si>
  <si>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</si>
  <si>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</si>
  <si>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</si>
  <si>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</si>
  <si>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</si>
  <si>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</si>
  <si>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</si>
  <si>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</si>
  <si>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</si>
  <si>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</si>
  <si>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</si>
  <si>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</si>
  <si>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</si>
  <si>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</si>
  <si>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</si>
  <si>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</si>
  <si>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</si>
  <si>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</si>
  <si>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</si>
  <si>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</si>
  <si>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</si>
  <si>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</si>
  <si>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</si>
  <si>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</si>
  <si>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</si>
  <si>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</si>
  <si>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</si>
  <si>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</si>
  <si>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</si>
  <si>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</si>
  <si>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</si>
  <si>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</si>
  <si>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</si>
  <si>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</si>
  <si>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</si>
  <si>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</si>
  <si>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</si>
  <si>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</si>
  <si>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</si>
  <si>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</si>
  <si>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</si>
  <si>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</si>
  <si>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</si>
  <si>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</si>
  <si>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</si>
  <si>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</si>
  <si>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</si>
  <si>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</si>
  <si>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</si>
  <si>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</si>
  <si>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</si>
  <si>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</si>
  <si>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</si>
  <si>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</si>
  <si>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</si>
  <si>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</si>
  <si>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</si>
  <si>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</si>
  <si>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</si>
  <si>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</si>
  <si>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</si>
  <si>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</si>
  <si>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</si>
  <si>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</si>
  <si>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</si>
  <si>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</si>
  <si>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</si>
  <si>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</si>
  <si>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</si>
  <si>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</si>
  <si>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</si>
  <si>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</si>
  <si>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</si>
  <si>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</si>
  <si>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</si>
  <si>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</si>
  <si>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</si>
  <si>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</si>
  <si>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</si>
  <si>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</si>
  <si>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</si>
  <si>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</si>
  <si>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</si>
  <si>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</si>
  <si>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</si>
  <si>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</si>
  <si>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</si>
  <si>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</si>
  <si>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</si>
  <si>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</si>
  <si>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</si>
  <si>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</si>
  <si>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</si>
  <si>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</si>
  <si>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</si>
  <si>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</si>
  <si>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</si>
  <si>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</si>
  <si>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</si>
  <si>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</si>
  <si>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</si>
  <si>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</si>
  <si>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</si>
  <si>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</si>
  <si>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</si>
  <si>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</si>
  <si>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</si>
  <si>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</si>
  <si>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</si>
  <si>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</si>
  <si>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</si>
  <si>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</si>
  <si>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</si>
  <si>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</si>
  <si>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</si>
  <si>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</si>
  <si>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</si>
  <si>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</si>
  <si>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</si>
  <si>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</si>
  <si>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</si>
  <si>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</si>
  <si>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</si>
  <si>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</si>
  <si>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</si>
  <si>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</si>
  <si>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</si>
  <si>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</si>
  <si>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</si>
  <si>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</si>
  <si>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</si>
  <si>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</si>
  <si>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</si>
  <si>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</si>
  <si>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</si>
  <si>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</si>
  <si>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</si>
  <si>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</si>
  <si>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</si>
  <si>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</si>
  <si>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</si>
  <si>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</si>
  <si>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</si>
  <si>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</si>
  <si>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</si>
  <si>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</si>
  <si>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</si>
  <si>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</si>
  <si>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</si>
  <si>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</si>
  <si>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</si>
  <si>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</si>
  <si>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</si>
  <si>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</si>
  <si>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</si>
  <si>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</si>
  <si>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</si>
  <si>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</si>
  <si>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</si>
  <si>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</si>
  <si>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</si>
  <si>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</si>
  <si>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</si>
  <si>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</si>
  <si>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</si>
  <si>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</si>
  <si>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</si>
  <si>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</si>
  <si>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</si>
  <si>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</si>
  <si>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</si>
  <si>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</si>
  <si>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</si>
  <si>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</si>
  <si>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</si>
  <si>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</si>
  <si>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</si>
  <si>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</si>
  <si>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</si>
  <si>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</si>
  <si>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</si>
  <si>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</si>
  <si>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</si>
  <si>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</si>
  <si>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</si>
  <si>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</si>
  <si>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</si>
  <si>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</si>
  <si>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</si>
  <si>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</si>
  <si>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</si>
  <si>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</si>
  <si>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</si>
  <si>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</si>
  <si>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</si>
  <si>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</si>
  <si>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</si>
  <si>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</si>
  <si>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</si>
  <si>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</si>
  <si>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</si>
  <si>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</si>
  <si>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</si>
  <si>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</si>
  <si>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</si>
  <si>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</si>
  <si>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</si>
  <si>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</si>
  <si>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</si>
  <si>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</si>
  <si>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</si>
  <si>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</si>
  <si>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</si>
  <si>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</si>
  <si>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</si>
  <si>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</si>
  <si>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</si>
  <si>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</si>
  <si>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</si>
  <si>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</si>
  <si>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</si>
  <si>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</si>
  <si>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</si>
  <si>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</si>
  <si>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</si>
  <si>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</si>
  <si>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</si>
  <si>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</si>
  <si>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</si>
  <si>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</si>
  <si>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</si>
  <si>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</si>
  <si>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</si>
  <si>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</si>
  <si>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</si>
  <si>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</si>
  <si>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</si>
  <si>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</si>
  <si>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</si>
  <si>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</si>
  <si>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</si>
  <si>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</si>
  <si>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</si>
  <si>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</si>
  <si>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</si>
  <si>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</si>
  <si>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</si>
  <si>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</si>
  <si>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</si>
  <si>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</si>
  <si>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</si>
  <si>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</si>
  <si>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</si>
  <si>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</si>
  <si>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</si>
  <si>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</si>
  <si>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</si>
  <si>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</si>
  <si>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</si>
  <si>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</si>
  <si>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</si>
  <si>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</si>
  <si>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</si>
  <si>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</si>
  <si>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</si>
  <si>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</si>
  <si>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</si>
  <si>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</si>
  <si>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</si>
  <si>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</si>
  <si>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</si>
  <si>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</si>
  <si>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</si>
  <si>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</si>
  <si>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</si>
  <si>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</si>
  <si>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</si>
  <si>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</si>
  <si>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</si>
  <si>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</si>
  <si>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</si>
  <si>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</si>
  <si>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</si>
  <si>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</si>
  <si>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</si>
  <si>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</si>
  <si>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</si>
  <si>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</si>
  <si>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</si>
  <si>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</si>
  <si>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</si>
  <si>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</si>
  <si>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</si>
  <si>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</si>
  <si>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</si>
  <si>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</si>
  <si>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</si>
  <si>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</si>
  <si>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</si>
  <si>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</si>
  <si>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</si>
  <si>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</si>
  <si>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</si>
  <si>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</si>
  <si>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</si>
  <si>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</si>
  <si>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</si>
  <si>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</si>
  <si>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</si>
  <si>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</si>
  <si>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</si>
  <si>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</si>
  <si>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</si>
  <si>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</si>
  <si>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</si>
  <si>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</si>
  <si>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</si>
  <si>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</si>
  <si>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</si>
  <si>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</si>
  <si>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</si>
  <si>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</si>
  <si>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</si>
  <si>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</si>
  <si>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</si>
  <si>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</si>
  <si>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</si>
  <si>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</si>
  <si>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</si>
  <si>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</si>
  <si>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</si>
  <si>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</si>
  <si>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</si>
  <si>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</si>
  <si>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</si>
  <si>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</si>
  <si>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</si>
  <si>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</si>
  <si>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</si>
  <si>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</si>
  <si>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</si>
  <si>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</si>
  <si>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</si>
  <si>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</si>
  <si>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</si>
  <si>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</si>
  <si>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</si>
  <si>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</si>
  <si>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</si>
  <si>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</si>
  <si>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</si>
  <si>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</si>
  <si>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</si>
  <si>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</si>
  <si>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</si>
  <si>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</si>
  <si>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</si>
  <si>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</si>
  <si>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</si>
  <si>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</si>
  <si>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</si>
  <si>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</si>
  <si>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</si>
  <si>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</si>
  <si>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</si>
  <si>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</si>
  <si>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</si>
  <si>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</si>
  <si>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</si>
  <si>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</si>
  <si>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</si>
  <si>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</si>
  <si>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</si>
  <si>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</si>
  <si>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</si>
  <si>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</si>
  <si>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</si>
  <si>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</si>
  <si>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</si>
  <si>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</si>
  <si>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</si>
  <si>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</si>
  <si>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</si>
  <si>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</si>
  <si>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</si>
  <si>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</si>
  <si>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</si>
  <si>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</si>
  <si>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</si>
  <si>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</si>
  <si>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</si>
  <si>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</si>
  <si>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</si>
  <si>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</si>
  <si>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</si>
  <si>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</si>
  <si>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</si>
  <si>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</si>
  <si>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</si>
  <si>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</si>
  <si>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</si>
  <si>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</si>
  <si>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</si>
  <si>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</si>
  <si>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</si>
  <si>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</si>
  <si>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</si>
  <si>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</si>
  <si>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</si>
  <si>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</si>
  <si>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</si>
  <si>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</si>
  <si>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</si>
  <si>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</si>
  <si>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</si>
  <si>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</si>
  <si>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</si>
  <si>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</si>
  <si>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</si>
  <si>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</si>
  <si>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</si>
  <si>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</si>
  <si>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</si>
  <si>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</si>
  <si>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</si>
  <si>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</si>
  <si>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</si>
  <si>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</si>
  <si>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</si>
  <si>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</si>
  <si>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</si>
  <si>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</si>
  <si>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</si>
  <si>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</si>
  <si>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</si>
  <si>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</si>
  <si>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</si>
  <si>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</si>
  <si>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</si>
  <si>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</si>
  <si>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</si>
  <si>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</si>
  <si>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</si>
  <si>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</si>
  <si>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</si>
  <si>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</si>
  <si>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</si>
  <si>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</si>
  <si>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</si>
  <si>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</si>
  <si>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</si>
  <si>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</si>
  <si>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</si>
  <si>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</si>
  <si>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</si>
  <si>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</si>
  <si>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</si>
  <si>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</si>
  <si>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</si>
  <si>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</si>
  <si>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</si>
  <si>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</si>
  <si>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</si>
  <si>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</si>
  <si>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</si>
  <si>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</si>
  <si>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</si>
  <si>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</si>
  <si>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</si>
  <si>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</si>
  <si>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</si>
  <si>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</si>
  <si>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</si>
  <si>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</si>
  <si>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</si>
  <si>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</si>
  <si>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</si>
  <si>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</si>
  <si>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</si>
  <si>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</si>
  <si>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</si>
  <si>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</si>
  <si>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</si>
  <si>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</si>
  <si>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</si>
  <si>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</si>
  <si>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</si>
  <si>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</si>
  <si>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</si>
  <si>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</si>
  <si>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</si>
  <si>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</si>
  <si>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</si>
  <si>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</si>
  <si>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</si>
  <si>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</si>
  <si>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</si>
  <si>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</si>
  <si>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</si>
  <si>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</si>
  <si>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</si>
  <si>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</si>
  <si>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</si>
  <si>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</si>
  <si>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</si>
  <si>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</si>
  <si>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</si>
  <si>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</si>
  <si>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</si>
  <si>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</si>
  <si>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</si>
  <si>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</si>
  <si>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</si>
  <si>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</si>
  <si>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</si>
  <si>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</si>
  <si>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</si>
  <si>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</si>
  <si>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</si>
  <si>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</si>
  <si>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</si>
  <si>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</si>
  <si>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</si>
  <si>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</si>
  <si>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</si>
  <si>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</si>
  <si>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</si>
  <si>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</si>
  <si>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</si>
  <si>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</si>
  <si>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</si>
  <si>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</si>
  <si>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</si>
  <si>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</si>
  <si>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</si>
  <si>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</si>
  <si>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</si>
  <si>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</si>
  <si>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</si>
  <si>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</si>
  <si>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</si>
  <si>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</si>
  <si>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</si>
  <si>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</si>
  <si>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</si>
  <si>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</si>
  <si>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</si>
  <si>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</si>
  <si>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</si>
  <si>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</si>
  <si>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</si>
  <si>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</si>
  <si>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</si>
  <si>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</si>
  <si>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</si>
  <si>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</si>
  <si>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</si>
  <si>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</si>
  <si>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</si>
  <si>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</si>
  <si>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</si>
  <si>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</si>
  <si>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</si>
  <si>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</si>
  <si>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</si>
  <si>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</si>
  <si>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</si>
  <si>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</si>
  <si>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</si>
  <si>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</si>
  <si>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</si>
  <si>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</si>
  <si>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</si>
  <si>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</si>
  <si>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</si>
  <si>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</si>
  <si>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</si>
  <si>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</si>
  <si>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</si>
  <si>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</si>
  <si>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</si>
  <si>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</si>
  <si>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</si>
  <si>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</si>
  <si>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</si>
  <si>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</si>
  <si>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</si>
  <si>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</si>
  <si>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</si>
  <si>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</si>
  <si>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</si>
  <si>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</si>
  <si>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</si>
  <si>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</si>
  <si>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</si>
  <si>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</si>
  <si>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</si>
  <si>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</si>
  <si>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</si>
  <si>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</si>
  <si>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</si>
  <si>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</si>
  <si>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</si>
  <si>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</si>
  <si>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</si>
  <si>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</si>
  <si>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</si>
  <si>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</si>
  <si>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</si>
  <si>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</si>
  <si>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</si>
  <si>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</si>
  <si>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</si>
  <si>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</si>
  <si>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</si>
  <si>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</si>
  <si>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</si>
  <si>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</si>
  <si>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</si>
  <si>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</si>
  <si>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</si>
  <si>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</si>
  <si>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</si>
  <si>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</si>
  <si>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</si>
  <si>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</si>
  <si>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</si>
  <si>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</si>
  <si>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</si>
  <si>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</si>
  <si>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</si>
  <si>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</si>
  <si>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</si>
  <si>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</si>
  <si>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</si>
  <si>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</si>
  <si>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</si>
  <si>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</si>
  <si>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</si>
  <si>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</si>
  <si>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</si>
  <si>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</si>
  <si>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</si>
  <si>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</si>
  <si>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</si>
  <si>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</si>
  <si>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</si>
  <si>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</si>
  <si>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</si>
  <si>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</si>
  <si>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</si>
  <si>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</si>
  <si>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</si>
  <si>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</si>
  <si>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</si>
  <si>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</si>
  <si>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</si>
  <si>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</si>
  <si>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</si>
  <si>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</si>
  <si>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</si>
  <si>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</si>
  <si>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</si>
  <si>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</si>
  <si>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</si>
  <si>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</si>
  <si>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</si>
  <si>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</si>
  <si>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</si>
  <si>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</si>
  <si>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</si>
  <si>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</si>
  <si>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</si>
  <si>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</si>
  <si>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</si>
  <si>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</si>
  <si>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</si>
  <si>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</si>
  <si>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</si>
  <si>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</si>
  <si>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</si>
  <si>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</si>
  <si>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</si>
  <si>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</si>
  <si>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</si>
  <si>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</si>
  <si>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</si>
  <si>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</si>
  <si>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</si>
  <si>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</si>
  <si>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</si>
  <si>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</si>
  <si>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</si>
  <si>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</si>
  <si>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</si>
  <si>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</si>
  <si>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</si>
  <si>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</si>
  <si>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</si>
  <si>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</si>
  <si>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</si>
  <si>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</si>
  <si>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</si>
  <si>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</si>
  <si>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</si>
  <si>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</si>
  <si>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</si>
  <si>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</si>
  <si>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</si>
  <si>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</si>
  <si>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</si>
  <si>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</si>
  <si>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</si>
  <si>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</si>
  <si>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</si>
  <si>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</si>
  <si>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</si>
  <si>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</si>
  <si>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</si>
  <si>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</si>
  <si>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</si>
  <si>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</si>
  <si>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</si>
  <si>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</si>
  <si>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</si>
  <si>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</si>
  <si>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</si>
  <si>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</si>
  <si>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</si>
  <si>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</si>
  <si>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</si>
  <si>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</si>
  <si>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</si>
  <si>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</si>
  <si>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</si>
  <si>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</si>
  <si>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</si>
  <si>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</si>
  <si>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</si>
  <si>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</si>
  <si>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</si>
  <si>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</si>
  <si>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</si>
  <si>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</si>
  <si>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</si>
  <si>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</si>
  <si>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</si>
  <si>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</si>
  <si>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</si>
  <si>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</si>
  <si>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</si>
  <si>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</si>
  <si>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</si>
  <si>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</si>
  <si>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</si>
  <si>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</si>
  <si>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</si>
  <si>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</si>
  <si>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</si>
  <si>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</si>
  <si>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</si>
  <si>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</si>
  <si>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</si>
  <si>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</si>
  <si>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</si>
  <si>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</si>
  <si>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</si>
  <si>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</si>
  <si>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</si>
  <si>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</si>
  <si>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</si>
  <si>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</si>
  <si>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</si>
  <si>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</si>
  <si>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</si>
  <si>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</si>
  <si>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</si>
  <si>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</si>
  <si>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</si>
  <si>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</si>
  <si>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</si>
  <si>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</si>
  <si>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</si>
  <si>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</si>
  <si>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</si>
  <si>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</si>
  <si>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</si>
  <si>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</si>
  <si>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</si>
  <si>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</si>
  <si>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</si>
  <si>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</si>
  <si>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</si>
  <si>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8"/>
  </si>
  <si>
    <t>団体コード</t>
    <rPh sb="0" eb="2">
      <t>ダンタイ</t>
    </rPh>
    <phoneticPr fontId="2"/>
  </si>
  <si>
    <t>検索</t>
    <rPh sb="0" eb="2">
      <t>ケンサク</t>
    </rPh>
    <phoneticPr fontId="2"/>
  </si>
  <si>
    <t>北海道開発局長　殿</t>
    <rPh sb="0" eb="3">
      <t>ホッカイドウ</t>
    </rPh>
    <rPh sb="3" eb="5">
      <t>カイハツ</t>
    </rPh>
    <phoneticPr fontId="2"/>
  </si>
  <si>
    <t>東北地方整備局長　殿</t>
    <rPh sb="0" eb="2">
      <t>トウホク</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</si>
  <si>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</si>
  <si>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</si>
  <si>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</si>
  <si>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</si>
  <si>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</si>
  <si>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</si>
  <si>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(入力例：0123456)</t>
    <rPh sb="1" eb="4">
      <t>ニュウリョクレイ</t>
    </rPh>
    <phoneticPr fontId="2"/>
  </si>
  <si>
    <t>主たる事務所</t>
    <phoneticPr fontId="2"/>
  </si>
  <si>
    <t>の所在地</t>
    <phoneticPr fontId="2"/>
  </si>
  <si>
    <t>氏名（法人にあっては、代表者の氏名）</t>
    <phoneticPr fontId="2"/>
  </si>
  <si>
    <t>電話番号</t>
    <phoneticPr fontId="2"/>
  </si>
  <si>
    <t>ファクシミリ番号</t>
    <phoneticPr fontId="2"/>
  </si>
  <si>
    <t>(入力例：03-1234-5678)</t>
    <rPh sb="1" eb="4">
      <t>ニュウリョクレイ</t>
    </rPh>
    <phoneticPr fontId="2"/>
  </si>
  <si>
    <t>※変更事項のみチェックを入れてください</t>
    <rPh sb="1" eb="3">
      <t>ヘンコウ</t>
    </rPh>
    <rPh sb="3" eb="5">
      <t>ジコウ</t>
    </rPh>
    <rPh sb="12" eb="13">
      <t>イ</t>
    </rPh>
    <phoneticPr fontId="2"/>
  </si>
  <si>
    <t>申請時の免許証番号</t>
  </si>
  <si>
    <t>（</t>
    <phoneticPr fontId="2"/>
  </si>
  <si>
    <t>）</t>
    <phoneticPr fontId="2"/>
  </si>
  <si>
    <t>◎　商号又は名称</t>
    <rPh sb="2" eb="4">
      <t>ショウゴウ</t>
    </rPh>
    <rPh sb="4" eb="5">
      <t>マタ</t>
    </rPh>
    <rPh sb="6" eb="8">
      <t>メイショウ</t>
    </rPh>
    <phoneticPr fontId="2"/>
  </si>
  <si>
    <t>変更年月日</t>
    <rPh sb="0" eb="2">
      <t>ヘンコウ</t>
    </rPh>
    <rPh sb="2" eb="5">
      <t>ネンガッピ</t>
    </rPh>
    <phoneticPr fontId="2"/>
  </si>
  <si>
    <r>
      <t>【</t>
    </r>
    <r>
      <rPr>
        <b/>
        <sz val="9"/>
        <color rgb="FFFF0000"/>
        <rFont val="HG丸ｺﾞｼｯｸM-PRO"/>
        <family val="3"/>
        <charset val="128"/>
      </rPr>
      <t>変更後</t>
    </r>
    <r>
      <rPr>
        <sz val="9"/>
        <color rgb="FFFF0000"/>
        <rFont val="HG丸ｺﾞｼｯｸM-PRO"/>
        <family val="3"/>
        <charset val="128"/>
      </rPr>
      <t>】
　商号又は名称</t>
    </r>
    <rPh sb="1" eb="3">
      <t>ヘンコウ</t>
    </rPh>
    <rPh sb="3" eb="4">
      <t>ゴ</t>
    </rPh>
    <rPh sb="7" eb="9">
      <t>ショウゴウ</t>
    </rPh>
    <rPh sb="9" eb="10">
      <t>マタ</t>
    </rPh>
    <rPh sb="11" eb="13">
      <t>メイショウ</t>
    </rPh>
    <phoneticPr fontId="2"/>
  </si>
  <si>
    <r>
      <t>【</t>
    </r>
    <r>
      <rPr>
        <b/>
        <sz val="9"/>
        <color rgb="FFFF0000"/>
        <rFont val="HG丸ｺﾞｼｯｸM-PRO"/>
        <family val="3"/>
        <charset val="128"/>
      </rPr>
      <t>変更後</t>
    </r>
    <r>
      <rPr>
        <sz val="9"/>
        <color rgb="FFFF0000"/>
        <rFont val="HG丸ｺﾞｼｯｸM-PRO"/>
        <family val="3"/>
        <charset val="128"/>
      </rPr>
      <t>】
　フリガナ</t>
    </r>
    <rPh sb="1" eb="3">
      <t>ヘンコウ</t>
    </rPh>
    <rPh sb="3" eb="4">
      <t>ゴ</t>
    </rPh>
    <phoneticPr fontId="2"/>
  </si>
  <si>
    <t>　商号又は名称</t>
    <rPh sb="1" eb="4">
      <t>ショウゴウマタ</t>
    </rPh>
    <rPh sb="5" eb="7">
      <t>メイショウ</t>
    </rPh>
    <phoneticPr fontId="2"/>
  </si>
  <si>
    <t>　フリガナ</t>
    <phoneticPr fontId="2"/>
  </si>
  <si>
    <t>【変更前】</t>
    <rPh sb="1" eb="4">
      <t>ヘンコウマエ</t>
    </rPh>
    <phoneticPr fontId="2"/>
  </si>
  <si>
    <t>－</t>
    <phoneticPr fontId="2"/>
  </si>
  <si>
    <t>(入力例：１月→０１)</t>
    <rPh sb="1" eb="4">
      <t>ニュウリョクレイ</t>
    </rPh>
    <rPh sb="6" eb="7">
      <t>ガツ</t>
    </rPh>
    <phoneticPr fontId="2"/>
  </si>
  <si>
    <t>◎　代表者又は個人に関する事項</t>
    <rPh sb="2" eb="4">
      <t>ダイヒョウ</t>
    </rPh>
    <rPh sb="4" eb="5">
      <t>シャ</t>
    </rPh>
    <rPh sb="5" eb="6">
      <t>マタ</t>
    </rPh>
    <rPh sb="7" eb="9">
      <t>コジン</t>
    </rPh>
    <rPh sb="10" eb="11">
      <t>カン</t>
    </rPh>
    <rPh sb="13" eb="15">
      <t>ジコウ</t>
    </rPh>
    <phoneticPr fontId="2"/>
  </si>
  <si>
    <t>2.氏名</t>
    <rPh sb="2" eb="3">
      <t>シ</t>
    </rPh>
    <rPh sb="3" eb="4">
      <t>メイ</t>
    </rPh>
    <phoneticPr fontId="2"/>
  </si>
  <si>
    <r>
      <rPr>
        <b/>
        <sz val="9"/>
        <color rgb="FFFF0000"/>
        <rFont val="HG丸ｺﾞｼｯｸM-PRO"/>
        <family val="3"/>
        <charset val="128"/>
      </rPr>
      <t>【変更後】</t>
    </r>
    <r>
      <rPr>
        <sz val="9"/>
        <color rgb="FFFF0000"/>
        <rFont val="HG丸ｺﾞｼｯｸM-PRO"/>
        <family val="3"/>
        <charset val="128"/>
      </rPr>
      <t>登録番号</t>
    </r>
    <rPh sb="1" eb="4">
      <t>ヘンコウゴ</t>
    </rPh>
    <rPh sb="5" eb="7">
      <t>トウロク</t>
    </rPh>
    <rPh sb="7" eb="9">
      <t>バンゴウ</t>
    </rPh>
    <phoneticPr fontId="2"/>
  </si>
  <si>
    <r>
      <rPr>
        <b/>
        <sz val="9"/>
        <color rgb="FFFF0000"/>
        <rFont val="HG丸ｺﾞｼｯｸM-PRO"/>
        <family val="3"/>
        <charset val="128"/>
      </rPr>
      <t>【変更後】</t>
    </r>
    <r>
      <rPr>
        <sz val="9"/>
        <color rgb="FFFF0000"/>
        <rFont val="HG丸ｺﾞｼｯｸM-PRO"/>
        <family val="3"/>
        <charset val="128"/>
      </rPr>
      <t>フリガナ</t>
    </r>
    <rPh sb="1" eb="4">
      <t>ヘンコウゴ</t>
    </rPh>
    <phoneticPr fontId="2"/>
  </si>
  <si>
    <r>
      <rPr>
        <b/>
        <sz val="9"/>
        <color rgb="FFFF0000"/>
        <rFont val="HG丸ｺﾞｼｯｸM-PRO"/>
        <family val="3"/>
        <charset val="128"/>
      </rPr>
      <t>【変更後】</t>
    </r>
    <r>
      <rPr>
        <sz val="9"/>
        <color rgb="FFFF0000"/>
        <rFont val="HG丸ｺﾞｼｯｸM-PRO"/>
        <family val="3"/>
        <charset val="128"/>
      </rPr>
      <t>氏名</t>
    </r>
    <rPh sb="1" eb="4">
      <t>ヘンコウゴ</t>
    </rPh>
    <rPh sb="5" eb="7">
      <t>シメイ</t>
    </rPh>
    <phoneticPr fontId="2"/>
  </si>
  <si>
    <r>
      <rPr>
        <b/>
        <sz val="9"/>
        <color rgb="FFFF0000"/>
        <rFont val="HG丸ｺﾞｼｯｸM-PRO"/>
        <family val="3"/>
        <charset val="128"/>
      </rPr>
      <t>【変更後】</t>
    </r>
    <r>
      <rPr>
        <sz val="9"/>
        <color rgb="FFFF0000"/>
        <rFont val="HG丸ｺﾞｼｯｸM-PRO"/>
        <family val="3"/>
        <charset val="128"/>
      </rPr>
      <t>役名ｺｰﾄﾞ</t>
    </r>
    <rPh sb="1" eb="4">
      <t>ヘンコウゴ</t>
    </rPh>
    <phoneticPr fontId="2"/>
  </si>
  <si>
    <r>
      <rPr>
        <b/>
        <sz val="9"/>
        <color rgb="FFFF0000"/>
        <rFont val="HG丸ｺﾞｼｯｸM-PRO"/>
        <family val="3"/>
        <charset val="128"/>
      </rPr>
      <t>【変更後】</t>
    </r>
    <r>
      <rPr>
        <sz val="9"/>
        <color rgb="FFFF0000"/>
        <rFont val="HG丸ｺﾞｼｯｸM-PRO"/>
        <family val="3"/>
        <charset val="128"/>
      </rPr>
      <t>生年月日</t>
    </r>
    <rPh sb="1" eb="4">
      <t>ヘンコウゴ</t>
    </rPh>
    <rPh sb="5" eb="9">
      <t>セイネンガッピ</t>
    </rPh>
    <phoneticPr fontId="2"/>
  </si>
  <si>
    <t>(入力例：012345　※「0」も入力)</t>
    <rPh sb="1" eb="4">
      <t>ニュウリョクレイ</t>
    </rPh>
    <rPh sb="17" eb="19">
      <t>ニュウリョク</t>
    </rPh>
    <phoneticPr fontId="2"/>
  </si>
  <si>
    <t>－</t>
  </si>
  <si>
    <r>
      <rPr>
        <b/>
        <sz val="9"/>
        <color rgb="FFFF0000"/>
        <rFont val="HG丸ｺﾞｼｯｸM-PRO"/>
        <family val="3"/>
        <charset val="128"/>
      </rPr>
      <t>【変更前】</t>
    </r>
    <r>
      <rPr>
        <sz val="9"/>
        <color rgb="FFFF0000"/>
        <rFont val="HG丸ｺﾞｼｯｸM-PRO"/>
        <family val="3"/>
        <charset val="128"/>
      </rPr>
      <t>役名ｺｰﾄﾞ</t>
    </r>
    <phoneticPr fontId="2"/>
  </si>
  <si>
    <r>
      <rPr>
        <b/>
        <sz val="9"/>
        <color rgb="FFFF0000"/>
        <rFont val="HG丸ｺﾞｼｯｸM-PRO"/>
        <family val="3"/>
        <charset val="128"/>
      </rPr>
      <t>【変更前】</t>
    </r>
    <r>
      <rPr>
        <sz val="9"/>
        <color rgb="FFFF0000"/>
        <rFont val="HG丸ｺﾞｼｯｸM-PRO"/>
        <family val="3"/>
        <charset val="128"/>
      </rPr>
      <t>登録番号</t>
    </r>
    <rPh sb="5" eb="7">
      <t>トウロク</t>
    </rPh>
    <rPh sb="7" eb="9">
      <t>バンゴウ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</si>
  <si>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</si>
  <si>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【変更前】</t>
    </r>
    <r>
      <rPr>
        <sz val="9"/>
        <color rgb="FFFF0000"/>
        <rFont val="HG丸ｺﾞｼｯｸM-PRO"/>
        <family val="3"/>
        <charset val="128"/>
      </rPr>
      <t>氏名</t>
    </r>
    <rPh sb="5" eb="7">
      <t>シメイ</t>
    </rPh>
    <phoneticPr fontId="2"/>
  </si>
  <si>
    <r>
      <rPr>
        <b/>
        <sz val="9"/>
        <color rgb="FFFF0000"/>
        <rFont val="HG丸ｺﾞｼｯｸM-PRO"/>
        <family val="3"/>
        <charset val="128"/>
      </rPr>
      <t>【変更前】</t>
    </r>
    <r>
      <rPr>
        <sz val="9"/>
        <color rgb="FFFF0000"/>
        <rFont val="HG丸ｺﾞｼｯｸM-PRO"/>
        <family val="3"/>
        <charset val="128"/>
      </rPr>
      <t>生年月日</t>
    </r>
    <rPh sb="5" eb="9">
      <t>セイネンガッピ</t>
    </rPh>
    <phoneticPr fontId="2"/>
  </si>
  <si>
    <t>◎　役員に関する事項（法人の場合）</t>
    <rPh sb="2" eb="4">
      <t>ヤクイン</t>
    </rPh>
    <rPh sb="5" eb="6">
      <t>カン</t>
    </rPh>
    <rPh sb="8" eb="10">
      <t>ジコウ</t>
    </rPh>
    <rPh sb="11" eb="13">
      <t>ホウジン</t>
    </rPh>
    <rPh sb="14" eb="16">
      <t>バアイ</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</si>
  <si>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</si>
  <si>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r>
      <rPr>
        <b/>
        <sz val="9"/>
        <color rgb="FFFF0000"/>
        <rFont val="HG丸ｺﾞｼｯｸM-PRO"/>
        <family val="3"/>
        <charset val="128"/>
      </rPr>
      <t>【変更前】</t>
    </r>
    <r>
      <rPr>
        <sz val="9"/>
        <color rgb="FFFF0000"/>
        <rFont val="HG丸ｺﾞｼｯｸM-PRO"/>
        <family val="3"/>
        <charset val="128"/>
      </rPr>
      <t>事務所名称</t>
    </r>
    <rPh sb="5" eb="8">
      <t>ジムショ</t>
    </rPh>
    <rPh sb="8" eb="10">
      <t>メイショウ</t>
    </rPh>
    <phoneticPr fontId="2"/>
  </si>
  <si>
    <r>
      <rPr>
        <b/>
        <sz val="9"/>
        <color rgb="FFFF0000"/>
        <rFont val="HG丸ｺﾞｼｯｸM-PRO"/>
        <family val="3"/>
        <charset val="128"/>
      </rPr>
      <t>【変更前】</t>
    </r>
    <r>
      <rPr>
        <sz val="9"/>
        <color rgb="FFFF0000"/>
        <rFont val="HG丸ｺﾞｼｯｸM-PRO"/>
        <family val="3"/>
        <charset val="128"/>
      </rPr>
      <t>所在地</t>
    </r>
    <rPh sb="5" eb="8">
      <t>ショザイチ</t>
    </rPh>
    <phoneticPr fontId="2"/>
  </si>
  <si>
    <t>事務所の別</t>
    <phoneticPr fontId="2"/>
  </si>
  <si>
    <t>事務所の名称</t>
    <phoneticPr fontId="2"/>
  </si>
  <si>
    <t>◎　事務所に関する事項</t>
    <rPh sb="2" eb="4">
      <t>ジム</t>
    </rPh>
    <rPh sb="4" eb="5">
      <t>ショ</t>
    </rPh>
    <rPh sb="6" eb="7">
      <t>カン</t>
    </rPh>
    <rPh sb="9" eb="11">
      <t>ジコウ</t>
    </rPh>
    <phoneticPr fontId="2"/>
  </si>
  <si>
    <t>（自動入力）</t>
    <rPh sb="1" eb="3">
      <t>ジドウ</t>
    </rPh>
    <rPh sb="3" eb="5">
      <t>ニュウリョク</t>
    </rPh>
    <phoneticPr fontId="2"/>
  </si>
  <si>
    <t>変更区分１</t>
    <rPh sb="0" eb="2">
      <t>ヘンコウ</t>
    </rPh>
    <rPh sb="2" eb="4">
      <t>クブン</t>
    </rPh>
    <phoneticPr fontId="2"/>
  </si>
  <si>
    <t>変更区分２</t>
    <rPh sb="0" eb="2">
      <t>ヘンコウ</t>
    </rPh>
    <rPh sb="2" eb="4">
      <t>クブン</t>
    </rPh>
    <phoneticPr fontId="2"/>
  </si>
  <si>
    <r>
      <rPr>
        <b/>
        <sz val="9"/>
        <color rgb="FFFF0000"/>
        <rFont val="HG丸ｺﾞｼｯｸM-PRO"/>
        <family val="3"/>
        <charset val="128"/>
      </rPr>
      <t>【変更後】</t>
    </r>
    <r>
      <rPr>
        <sz val="9"/>
        <color rgb="FFFF0000"/>
        <rFont val="HG丸ｺﾞｼｯｸM-PRO"/>
        <family val="3"/>
        <charset val="128"/>
      </rPr>
      <t>事務所名称</t>
    </r>
    <rPh sb="1" eb="4">
      <t>ヘンコウゴ</t>
    </rPh>
    <rPh sb="5" eb="7">
      <t>ジム</t>
    </rPh>
    <rPh sb="7" eb="8">
      <t>ショ</t>
    </rPh>
    <rPh sb="8" eb="10">
      <t>メイショウ</t>
    </rPh>
    <phoneticPr fontId="2"/>
  </si>
  <si>
    <r>
      <t>【変更後】</t>
    </r>
    <r>
      <rPr>
        <sz val="9"/>
        <color rgb="FFFF0000"/>
        <rFont val="HG丸ｺﾞｼｯｸM-PRO"/>
        <family val="3"/>
        <charset val="128"/>
      </rPr>
      <t>郵便番号</t>
    </r>
    <rPh sb="1" eb="3">
      <t>ヘンコウ</t>
    </rPh>
    <rPh sb="3" eb="4">
      <t>ゴ</t>
    </rPh>
    <rPh sb="5" eb="9">
      <t>ユウビンバンゴウ</t>
    </rPh>
    <phoneticPr fontId="2"/>
  </si>
  <si>
    <t>－</t>
    <phoneticPr fontId="2"/>
  </si>
  <si>
    <r>
      <rPr>
        <b/>
        <sz val="9"/>
        <color rgb="FFFF0000"/>
        <rFont val="HG丸ｺﾞｼｯｸM-PRO"/>
        <family val="3"/>
        <charset val="128"/>
      </rPr>
      <t>【変更後】</t>
    </r>
    <r>
      <rPr>
        <sz val="9"/>
        <color rgb="FFFF0000"/>
        <rFont val="HG丸ｺﾞｼｯｸM-PRO"/>
        <family val="3"/>
        <charset val="128"/>
      </rPr>
      <t>市区町村</t>
    </r>
    <rPh sb="1" eb="4">
      <t>ヘンコウゴ</t>
    </rPh>
    <rPh sb="5" eb="9">
      <t>シクチョウソン</t>
    </rPh>
    <phoneticPr fontId="2"/>
  </si>
  <si>
    <t>区町村</t>
    <rPh sb="0" eb="1">
      <t>ク</t>
    </rPh>
    <rPh sb="1" eb="3">
      <t>チョウソン</t>
    </rPh>
    <rPh sb="2" eb="3">
      <t>ソン</t>
    </rPh>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</si>
  <si>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</si>
  <si>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</si>
  <si>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</si>
  <si>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r>
      <rPr>
        <b/>
        <sz val="9"/>
        <color rgb="FFFF0000"/>
        <rFont val="HG丸ｺﾞｼｯｸM-PRO"/>
        <family val="3"/>
        <charset val="128"/>
      </rPr>
      <t>【変更後】</t>
    </r>
    <r>
      <rPr>
        <sz val="9"/>
        <color rgb="FFFF0000"/>
        <rFont val="HG丸ｺﾞｼｯｸM-PRO"/>
        <family val="3"/>
        <charset val="128"/>
      </rPr>
      <t>所在地</t>
    </r>
    <rPh sb="3" eb="4">
      <t>ゴ</t>
    </rPh>
    <rPh sb="5" eb="8">
      <t>ショザイチ</t>
    </rPh>
    <phoneticPr fontId="2"/>
  </si>
  <si>
    <r>
      <rPr>
        <b/>
        <sz val="9"/>
        <color rgb="FFFF0000"/>
        <rFont val="HG丸ｺﾞｼｯｸM-PRO"/>
        <family val="3"/>
        <charset val="128"/>
      </rPr>
      <t>【変更後】</t>
    </r>
    <r>
      <rPr>
        <sz val="9"/>
        <color rgb="FFFF0000"/>
        <rFont val="HG丸ｺﾞｼｯｸM-PRO"/>
        <family val="3"/>
        <charset val="128"/>
      </rPr>
      <t>電話番号</t>
    </r>
    <rPh sb="1" eb="4">
      <t>ヘンコウゴ</t>
    </rPh>
    <rPh sb="5" eb="7">
      <t>デンワ</t>
    </rPh>
    <rPh sb="7" eb="9">
      <t>バンゴウ</t>
    </rPh>
    <phoneticPr fontId="2"/>
  </si>
  <si>
    <r>
      <rPr>
        <b/>
        <sz val="9"/>
        <color rgb="FFFF0000"/>
        <rFont val="HG丸ｺﾞｼｯｸM-PRO"/>
        <family val="3"/>
        <charset val="128"/>
      </rPr>
      <t>【変更後】</t>
    </r>
    <r>
      <rPr>
        <sz val="9"/>
        <color rgb="FFFF0000"/>
        <rFont val="HG丸ｺﾞｼｯｸM-PRO"/>
        <family val="3"/>
        <charset val="128"/>
      </rPr>
      <t>従事者数</t>
    </r>
    <rPh sb="1" eb="4">
      <t>ヘンコウゴ</t>
    </rPh>
    <rPh sb="5" eb="7">
      <t>ジュウジ</t>
    </rPh>
    <rPh sb="7" eb="8">
      <t>シャ</t>
    </rPh>
    <rPh sb="8" eb="9">
      <t>カズ</t>
    </rPh>
    <phoneticPr fontId="2"/>
  </si>
  <si>
    <t>(入力例：03-5253-8111)</t>
    <rPh sb="1" eb="4">
      <t>ニュウリョクレイ</t>
    </rPh>
    <phoneticPr fontId="2"/>
  </si>
  <si>
    <t>人</t>
    <rPh sb="0" eb="1">
      <t>ニン</t>
    </rPh>
    <phoneticPr fontId="2"/>
  </si>
  <si>
    <t>※半角入力</t>
    <rPh sb="1" eb="3">
      <t>ハンカク</t>
    </rPh>
    <rPh sb="3" eb="5">
      <t>ニュウリョク</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</si>
  <si>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</si>
  <si>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r>
      <rPr>
        <b/>
        <sz val="9"/>
        <color rgb="FFFF0000"/>
        <rFont val="HG丸ｺﾞｼｯｸM-PRO"/>
        <family val="3"/>
        <charset val="128"/>
      </rPr>
      <t>【変更前】</t>
    </r>
    <r>
      <rPr>
        <sz val="9"/>
        <color rgb="FFFF0000"/>
        <rFont val="HG丸ｺﾞｼｯｸM-PRO"/>
        <family val="3"/>
        <charset val="128"/>
      </rPr>
      <t>フリガナ</t>
    </r>
    <phoneticPr fontId="2"/>
  </si>
  <si>
    <r>
      <rPr>
        <b/>
        <sz val="9"/>
        <color rgb="FFFF0000"/>
        <rFont val="HG丸ｺﾞｼｯｸM-PRO"/>
        <family val="3"/>
        <charset val="128"/>
      </rPr>
      <t>【変更後】</t>
    </r>
    <r>
      <rPr>
        <sz val="9"/>
        <color rgb="FFFF0000"/>
        <rFont val="HG丸ｺﾞｼｯｸM-PRO"/>
        <family val="3"/>
        <charset val="128"/>
      </rPr>
      <t>フリガナ</t>
    </r>
    <rPh sb="3" eb="4">
      <t>ゴ</t>
    </rPh>
    <phoneticPr fontId="2"/>
  </si>
  <si>
    <r>
      <rPr>
        <b/>
        <sz val="9"/>
        <color rgb="FFFF0000"/>
        <rFont val="HG丸ｺﾞｼｯｸM-PRO"/>
        <family val="3"/>
        <charset val="128"/>
      </rPr>
      <t>【変更後】</t>
    </r>
    <r>
      <rPr>
        <sz val="9"/>
        <color rgb="FFFF0000"/>
        <rFont val="HG丸ｺﾞｼｯｸM-PRO"/>
        <family val="3"/>
        <charset val="128"/>
      </rPr>
      <t>氏名</t>
    </r>
    <rPh sb="3" eb="4">
      <t>ゴ</t>
    </rPh>
    <rPh sb="5" eb="7">
      <t>シメイ</t>
    </rPh>
    <phoneticPr fontId="2"/>
  </si>
  <si>
    <r>
      <rPr>
        <b/>
        <sz val="9"/>
        <color rgb="FFFF0000"/>
        <rFont val="HG丸ｺﾞｼｯｸM-PRO"/>
        <family val="3"/>
        <charset val="128"/>
      </rPr>
      <t>【変更前】</t>
    </r>
    <r>
      <rPr>
        <sz val="9"/>
        <color rgb="FFFF0000"/>
        <rFont val="HG丸ｺﾞｼｯｸM-PRO"/>
        <family val="3"/>
        <charset val="128"/>
      </rPr>
      <t>登録番号</t>
    </r>
    <rPh sb="1" eb="3">
      <t>ヘンコウ</t>
    </rPh>
    <rPh sb="3" eb="4">
      <t>マエ</t>
    </rPh>
    <rPh sb="5" eb="7">
      <t>トウロク</t>
    </rPh>
    <rPh sb="7" eb="9">
      <t>バンゴウ</t>
    </rPh>
    <phoneticPr fontId="2"/>
  </si>
  <si>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</si>
  <si>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</si>
  <si>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</si>
  <si>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</si>
  <si>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</si>
  <si>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</si>
  <si>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</si>
  <si>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</si>
  <si>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</si>
  <si>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</si>
  <si>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</si>
  <si>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</si>
  <si>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</si>
  <si>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</si>
  <si>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2"/>
  </si>
  <si>
    <t>新設</t>
    <rPh sb="0" eb="2">
      <t>シンセツ</t>
    </rPh>
    <phoneticPr fontId="2"/>
  </si>
  <si>
    <t>新設か否か</t>
    <rPh sb="0" eb="2">
      <t>シンセツ</t>
    </rPh>
    <rPh sb="3" eb="4">
      <t>イナ</t>
    </rPh>
    <phoneticPr fontId="2"/>
  </si>
  <si>
    <t>「新設」以外自動入力</t>
    <rPh sb="1" eb="3">
      <t>シンセツ</t>
    </rPh>
    <rPh sb="4" eb="6">
      <t>イガイ</t>
    </rPh>
    <rPh sb="6" eb="8">
      <t>ジドウ</t>
    </rPh>
    <rPh sb="8" eb="10">
      <t>ニュウリョク</t>
    </rPh>
    <phoneticPr fontId="2"/>
  </si>
  <si>
    <t>佐賀県知事　殿</t>
    <rPh sb="0" eb="3">
      <t>サガケン</t>
    </rPh>
    <rPh sb="3" eb="5">
      <t>チジ</t>
    </rPh>
    <rPh sb="6" eb="7">
      <t>トノ</t>
    </rPh>
    <phoneticPr fontId="2"/>
  </si>
  <si>
    <t>添　付　書　類　（２）</t>
    <rPh sb="0" eb="1">
      <t>ソウ</t>
    </rPh>
    <rPh sb="2" eb="3">
      <t>ヅケ</t>
    </rPh>
    <rPh sb="4" eb="5">
      <t>ショ</t>
    </rPh>
    <rPh sb="6" eb="7">
      <t>タグイ</t>
    </rPh>
    <phoneticPr fontId="2"/>
  </si>
  <si>
    <t>誓　　約　　書</t>
    <rPh sb="0" eb="1">
      <t>チカイ</t>
    </rPh>
    <rPh sb="3" eb="4">
      <t>ヤク</t>
    </rPh>
    <rPh sb="6" eb="7">
      <t>ショ</t>
    </rPh>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</si>
  <si>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</si>
  <si>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法定代理人及び法定代理人の役員は、法第５条第１項各号に</t>
    <phoneticPr fontId="2"/>
  </si>
  <si>
    <t>　　 　該当しない者であることを誓約します。</t>
    <phoneticPr fontId="2"/>
  </si>
  <si>
    <t>誓約年月日</t>
    <rPh sb="0" eb="2">
      <t>セイヤク</t>
    </rPh>
    <rPh sb="2" eb="5">
      <t>ネンガッピ</t>
    </rPh>
    <phoneticPr fontId="2"/>
  </si>
  <si>
    <t>※　該当する場合のみ入力</t>
    <rPh sb="2" eb="4">
      <t>ガイトウ</t>
    </rPh>
    <rPh sb="6" eb="7">
      <t>バ</t>
    </rPh>
    <rPh sb="7" eb="8">
      <t>ゴウ</t>
    </rPh>
    <rPh sb="10" eb="12">
      <t>ニュウリョク</t>
    </rPh>
    <phoneticPr fontId="2"/>
  </si>
  <si>
    <t>法定代理人</t>
    <rPh sb="0" eb="2">
      <t>ホウテイ</t>
    </rPh>
    <rPh sb="2" eb="5">
      <t>ダイリニン</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</si>
  <si>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</si>
  <si>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　　　商号又は名称</t>
    <rPh sb="3" eb="5">
      <t>ショウゴウ</t>
    </rPh>
    <rPh sb="5" eb="6">
      <t>マタ</t>
    </rPh>
    <rPh sb="7" eb="9">
      <t>メイショウ</t>
    </rPh>
    <phoneticPr fontId="2"/>
  </si>
  <si>
    <t>　　　氏　　　　名</t>
    <rPh sb="3" eb="4">
      <t>シ</t>
    </rPh>
    <rPh sb="8" eb="9">
      <t>メイ</t>
    </rPh>
    <phoneticPr fontId="2"/>
  </si>
  <si>
    <t>　　　　　　（法人にあっては代表者の氏名）</t>
    <rPh sb="7" eb="9">
      <t>ホウジン</t>
    </rPh>
    <rPh sb="14" eb="17">
      <t>ダイヒョウシャ</t>
    </rPh>
    <rPh sb="18" eb="20">
      <t>シメイ</t>
    </rPh>
    <phoneticPr fontId="2"/>
  </si>
  <si>
    <t>記</t>
    <rPh sb="0" eb="1">
      <t>キ</t>
    </rPh>
    <phoneticPr fontId="2"/>
  </si>
  <si>
    <t>所　　　在　　　地</t>
    <rPh sb="0" eb="1">
      <t>トコロ</t>
    </rPh>
    <rPh sb="4" eb="5">
      <t>ザイ</t>
    </rPh>
    <rPh sb="8" eb="9">
      <t>チ</t>
    </rPh>
    <phoneticPr fontId="2"/>
  </si>
  <si>
    <t>専任の宅地建物
取引士の数</t>
    <rPh sb="0" eb="2">
      <t>センニン</t>
    </rPh>
    <rPh sb="3" eb="5">
      <t>タクチ</t>
    </rPh>
    <rPh sb="5" eb="7">
      <t>タテモノ</t>
    </rPh>
    <rPh sb="8" eb="10">
      <t>トリヒキ</t>
    </rPh>
    <rPh sb="10" eb="11">
      <t>シ</t>
    </rPh>
    <rPh sb="12" eb="13">
      <t>カズ</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</si>
  <si>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</si>
  <si>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名</t>
    <rPh sb="0" eb="1">
      <t>メイ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</si>
  <si>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</si>
  <si>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9" eb="10">
      <t>コウ</t>
    </rPh>
    <phoneticPr fontId="2"/>
  </si>
  <si>
    <t>所有者</t>
    <rPh sb="0" eb="1">
      <t>トコロ</t>
    </rPh>
    <rPh sb="1" eb="2">
      <t>ユウ</t>
    </rPh>
    <rPh sb="2" eb="3">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</si>
  <si>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</si>
  <si>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</si>
  <si>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</si>
  <si>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</si>
  <si>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</si>
  <si>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　　途</t>
    <rPh sb="0" eb="1">
      <t>ヨウ</t>
    </rPh>
    <rPh sb="3" eb="4">
      <t>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</si>
  <si>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</si>
  <si>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</si>
  <si>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</si>
  <si>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氏　　　　名</t>
    <rPh sb="0" eb="1">
      <t>シ</t>
    </rPh>
    <rPh sb="5" eb="6">
      <t>メイ</t>
    </rPh>
    <phoneticPr fontId="2"/>
  </si>
  <si>
    <t>備　考</t>
    <rPh sb="0" eb="1">
      <t>ソナエ</t>
    </rPh>
    <rPh sb="2" eb="3">
      <t>コウ</t>
    </rPh>
    <phoneticPr fontId="2"/>
  </si>
  <si>
    <t>1</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</si>
  <si>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</si>
  <si>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xml:space="preserve">2
</t>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</si>
  <si>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</si>
  <si>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①</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</si>
  <si>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</si>
  <si>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 xml:space="preserve">②
</t>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</si>
  <si>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</si>
  <si>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住所</t>
    <phoneticPr fontId="2"/>
  </si>
  <si>
    <t>（　　　　　）　　　　－</t>
    <phoneticPr fontId="2"/>
  </si>
  <si>
    <t>(ﾌﾘｶﾞﾅ)
氏名</t>
    <rPh sb="8" eb="10">
      <t>シメイ</t>
    </rPh>
    <phoneticPr fontId="2"/>
  </si>
  <si>
    <t>職名</t>
    <rPh sb="0" eb="2">
      <t>ショクメイ</t>
    </rPh>
    <phoneticPr fontId="2"/>
  </si>
  <si>
    <t>登録番号</t>
    <rPh sb="0" eb="2">
      <t>トウロク</t>
    </rPh>
    <rPh sb="2" eb="4">
      <t>バンゴウ</t>
    </rPh>
    <phoneticPr fontId="2"/>
  </si>
  <si>
    <t>職　歴</t>
    <rPh sb="0" eb="1">
      <t>ショク</t>
    </rPh>
    <rPh sb="2" eb="3">
      <t>レキ</t>
    </rPh>
    <phoneticPr fontId="2"/>
  </si>
  <si>
    <t>期　　　　　間</t>
    <rPh sb="0" eb="1">
      <t>キ</t>
    </rPh>
    <rPh sb="6" eb="7">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</si>
  <si>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</si>
  <si>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</si>
  <si>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至</t>
    <rPh sb="0" eb="1">
      <t>イタ</t>
    </rPh>
    <phoneticPr fontId="2"/>
  </si>
  <si>
    <t>上記のとおり相違ありません。</t>
    <rPh sb="0" eb="2">
      <t>ジョウキ</t>
    </rPh>
    <rPh sb="6" eb="8">
      <t>ソウイ</t>
    </rPh>
    <phoneticPr fontId="2"/>
  </si>
  <si>
    <t>氏　名</t>
    <rPh sb="0" eb="1">
      <t>シ</t>
    </rPh>
    <rPh sb="2" eb="3">
      <t>メイ</t>
    </rPh>
    <phoneticPr fontId="2"/>
  </si>
  <si>
    <t>１</t>
    <phoneticPr fontId="2"/>
  </si>
  <si>
    <t>７</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</si>
  <si>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</si>
  <si>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申請時の免許証番号</t>
    <rPh sb="0" eb="2">
      <t>シンセイ</t>
    </rPh>
    <rPh sb="2" eb="3">
      <t>トキ</t>
    </rPh>
    <rPh sb="4" eb="7">
      <t>メンキョショウ</t>
    </rPh>
    <rPh sb="7" eb="9">
      <t>バンゴウ</t>
    </rPh>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</si>
  <si>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</si>
  <si>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</si>
  <si>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</si>
  <si>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うち専任の宅地建物取引士</t>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</si>
  <si>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</si>
  <si>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</si>
  <si>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5" eb="16">
      <t>メイ</t>
    </rPh>
    <phoneticPr fontId="2"/>
  </si>
  <si>
    <t>生　　年　　月　　日</t>
    <rPh sb="0" eb="1">
      <t>ショウ</t>
    </rPh>
    <rPh sb="3" eb="4">
      <t>トシ</t>
    </rPh>
    <rPh sb="6" eb="7">
      <t>ツキ</t>
    </rPh>
    <rPh sb="9" eb="10">
      <t>ヒ</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</si>
  <si>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</si>
  <si>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</si>
  <si>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</si>
  <si>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氏　　　　名</t>
    <rPh sb="0" eb="1">
      <t>シ</t>
    </rPh>
    <rPh sb="5" eb="6">
      <t>ナ</t>
    </rPh>
    <phoneticPr fontId="2"/>
  </si>
  <si>
    <t>生　　年　　月　　日</t>
    <rPh sb="0" eb="1">
      <t>セイ</t>
    </rPh>
    <rPh sb="3" eb="4">
      <t>トシ</t>
    </rPh>
    <rPh sb="6" eb="7">
      <t>ツキ</t>
    </rPh>
    <rPh sb="9" eb="10">
      <t>ヒ</t>
    </rPh>
    <phoneticPr fontId="2"/>
  </si>
  <si>
    <t>従業者証
明書番号</t>
    <phoneticPr fontId="2"/>
  </si>
  <si>
    <t>主たる
職務内容</t>
    <phoneticPr fontId="2"/>
  </si>
  <si>
    <t>宅地建物取引士で
あるか否かの別</t>
    <phoneticPr fontId="2"/>
  </si>
  <si>
    <t>(入力例：000001)</t>
    <rPh sb="1" eb="4">
      <t>ニュウリョクレイ</t>
    </rPh>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</si>
  <si>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</si>
  <si>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</si>
  <si>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</si>
  <si>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</si>
  <si>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</si>
  <si>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</si>
  <si>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</si>
  <si>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</si>
  <si>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</si>
  <si>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</si>
  <si>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</si>
  <si>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</si>
  <si>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</si>
  <si>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</si>
  <si>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</si>
  <si>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</si>
  <si>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</si>
  <si>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</si>
  <si>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</si>
  <si>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</si>
  <si>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</si>
  <si>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</si>
  <si>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</si>
  <si>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</si>
  <si>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佐賀県知事　殿</t>
    <rPh sb="0" eb="2">
      <t>サガ</t>
    </rPh>
    <rPh sb="2" eb="5">
      <t>ケンチジ</t>
    </rPh>
    <rPh sb="6" eb="7">
      <t>トノ</t>
    </rPh>
    <phoneticPr fontId="2"/>
  </si>
  <si>
    <t>佐賀県知事　殿</t>
    <rPh sb="0" eb="3">
      <t>サガケン</t>
    </rPh>
    <rPh sb="3" eb="5">
      <t>チジ</t>
    </rPh>
    <rPh sb="6" eb="7">
      <t>トノ</t>
    </rPh>
    <phoneticPr fontId="2"/>
  </si>
  <si>
    <t/>
  </si>
  <si>
    <t>↑主たる事務所の場合は「本店」と記入し、従たる事務所の場合は支店名を記入してください。</t>
  </si>
  <si>
    <t>※主たる事務所の場合は、事務所の名称は「本店」と入力してください。
※従事する者の数は、専任の取引士の数も含んでください。</t>
    <rPh sb="1" eb="2">
      <t>シュ</t>
    </rPh>
    <rPh sb="4" eb="7">
      <t>ジムショ</t>
    </rPh>
    <rPh sb="8" eb="10">
      <t>バアイ</t>
    </rPh>
    <rPh sb="12" eb="15">
      <t>ジムショ</t>
    </rPh>
    <rPh sb="16" eb="18">
      <t>メイショウ</t>
    </rPh>
    <rPh sb="20" eb="22">
      <t>ホンテン</t>
    </rPh>
    <rPh sb="24" eb="26">
      <t>ニュウリョク</t>
    </rPh>
    <rPh sb="35" eb="37">
      <t>ジュウジ</t>
    </rPh>
    <rPh sb="44" eb="46">
      <t>センニン</t>
    </rPh>
    <rPh sb="47" eb="50">
      <t>トリヒキシ</t>
    </rPh>
    <rPh sb="51" eb="52">
      <t>カズ</t>
    </rPh>
    <rPh sb="53" eb="54">
      <t>フク</t>
    </rPh>
    <phoneticPr fontId="2"/>
  </si>
  <si>
    <t>日付</t>
    <rPh sb="0" eb="2">
      <t>ヒヅケ</t>
    </rPh>
    <phoneticPr fontId="2"/>
  </si>
  <si>
    <t>(入力例：2020/4/1)</t>
  </si>
  <si>
    <t>※建物の所有が、申請している宅建業者と異なる場合は、
　賃貸借契約書の写しもしくは事務所の使用に関する承諾書を添付してください。
※契約日は、賃貸借契約の契約日を記入してください。
※契約期間は、契約書の期間のとおり記入してください。
　（例）令和○年○月○日～令和□年□月□日
※契約期間を定めていない場合は「定めなし」と記入してください。</t>
    <phoneticPr fontId="2"/>
  </si>
  <si>
    <t>事務所付近の地図</t>
    <rPh sb="0" eb="3">
      <t>ジムショ</t>
    </rPh>
    <rPh sb="3" eb="5">
      <t>フキン</t>
    </rPh>
    <rPh sb="6" eb="8">
      <t>チズ</t>
    </rPh>
    <phoneticPr fontId="2"/>
  </si>
  <si>
    <t>事務所の名称：</t>
    <rPh sb="0" eb="3">
      <t>ジムショ</t>
    </rPh>
    <rPh sb="4" eb="6">
      <t>メイショウ</t>
    </rPh>
    <phoneticPr fontId="2"/>
  </si>
  <si>
    <t>電話番号：</t>
    <rPh sb="0" eb="4">
      <t>デンワバンゴウ</t>
    </rPh>
    <phoneticPr fontId="2"/>
  </si>
  <si>
    <t>事務所の所在地：</t>
    <rPh sb="0" eb="3">
      <t>ジムショ</t>
    </rPh>
    <rPh sb="4" eb="7">
      <t>ショザイチ</t>
    </rPh>
    <phoneticPr fontId="2"/>
  </si>
  <si>
    <t>N</t>
    <phoneticPr fontId="2"/>
  </si>
  <si>
    <t>最寄駅（</t>
    <rPh sb="0" eb="2">
      <t>モヨ</t>
    </rPh>
    <rPh sb="2" eb="3">
      <t>エキ</t>
    </rPh>
    <phoneticPr fontId="2"/>
  </si>
  <si>
    <t>線</t>
    <rPh sb="0" eb="1">
      <t>セン</t>
    </rPh>
    <phoneticPr fontId="2"/>
  </si>
  <si>
    <t>駅）から徒歩</t>
    <rPh sb="0" eb="1">
      <t>エキ</t>
    </rPh>
    <rPh sb="4" eb="6">
      <t>トホ</t>
    </rPh>
    <phoneticPr fontId="2"/>
  </si>
  <si>
    <t>分</t>
    <rPh sb="0" eb="1">
      <t>フン</t>
    </rPh>
    <phoneticPr fontId="2"/>
  </si>
  <si>
    <t>注　この図面は、事務所の所在地を明記し、最寄りの交通機関・公共施設等の位置を明示した概略図であり、事務所ごとに作成すること。</t>
    <phoneticPr fontId="2"/>
  </si>
  <si>
    <t>写　真　台　紙</t>
    <rPh sb="0" eb="1">
      <t>シャ</t>
    </rPh>
    <rPh sb="2" eb="3">
      <t>マコト</t>
    </rPh>
    <rPh sb="4" eb="5">
      <t>ダイ</t>
    </rPh>
    <rPh sb="6" eb="7">
      <t>カミ</t>
    </rPh>
    <phoneticPr fontId="35"/>
  </si>
  <si>
    <t>本店</t>
    <rPh sb="0" eb="2">
      <t>ホンテン</t>
    </rPh>
    <phoneticPr fontId="35"/>
  </si>
  <si>
    <t>支店・営業所等</t>
    <rPh sb="0" eb="2">
      <t>シテン</t>
    </rPh>
    <rPh sb="3" eb="6">
      <t>エイギョウショ</t>
    </rPh>
    <rPh sb="6" eb="7">
      <t>トウ</t>
    </rPh>
    <phoneticPr fontId="35"/>
  </si>
  <si>
    <t>（名称：○○○支店）</t>
    <rPh sb="1" eb="3">
      <t>メイショウ</t>
    </rPh>
    <rPh sb="7" eb="9">
      <t>シテン</t>
    </rPh>
    <phoneticPr fontId="35"/>
  </si>
  <si>
    <t>①事務所のある建物の外観</t>
    <rPh sb="1" eb="4">
      <t>ジムショ</t>
    </rPh>
    <rPh sb="7" eb="9">
      <t>タテモノ</t>
    </rPh>
    <rPh sb="10" eb="12">
      <t>ガイカン</t>
    </rPh>
    <phoneticPr fontId="35"/>
  </si>
  <si>
    <t>③事務所の内部（事務スペース）</t>
    <rPh sb="1" eb="4">
      <t>ジムショ</t>
    </rPh>
    <rPh sb="5" eb="7">
      <t>ナイブ</t>
    </rPh>
    <rPh sb="8" eb="10">
      <t>ジム</t>
    </rPh>
    <phoneticPr fontId="35"/>
  </si>
  <si>
    <t>　　　　</t>
    <phoneticPr fontId="35"/>
  </si>
  <si>
    <t>※事務所がビル内等に所在する場合は、建物の入口付近（テナント表示又は集合ポスト）を追加</t>
    <rPh sb="1" eb="4">
      <t>ジムショ</t>
    </rPh>
    <rPh sb="7" eb="8">
      <t>ナイ</t>
    </rPh>
    <rPh sb="8" eb="9">
      <t>トウ</t>
    </rPh>
    <rPh sb="10" eb="12">
      <t>ショザイ</t>
    </rPh>
    <rPh sb="14" eb="16">
      <t>バアイ</t>
    </rPh>
    <rPh sb="18" eb="20">
      <t>タテモノ</t>
    </rPh>
    <rPh sb="21" eb="23">
      <t>イリグチ</t>
    </rPh>
    <rPh sb="23" eb="25">
      <t>フキン</t>
    </rPh>
    <rPh sb="30" eb="32">
      <t>ヒョウジ</t>
    </rPh>
    <rPh sb="32" eb="33">
      <t>マタ</t>
    </rPh>
    <rPh sb="34" eb="36">
      <t>シュウゴウ</t>
    </rPh>
    <rPh sb="41" eb="43">
      <t>ツイカ</t>
    </rPh>
    <phoneticPr fontId="35"/>
  </si>
  <si>
    <t>②事務所の入口付近</t>
    <rPh sb="1" eb="4">
      <t>ジムショ</t>
    </rPh>
    <rPh sb="5" eb="7">
      <t>イリグチ</t>
    </rPh>
    <rPh sb="7" eb="9">
      <t>フキン</t>
    </rPh>
    <phoneticPr fontId="35"/>
  </si>
  <si>
    <t>③事務所の内部（接客スペース）</t>
    <rPh sb="1" eb="4">
      <t>ジムショ</t>
    </rPh>
    <rPh sb="5" eb="7">
      <t>ナイブ</t>
    </rPh>
    <rPh sb="8" eb="10">
      <t>セッキャク</t>
    </rPh>
    <phoneticPr fontId="35"/>
  </si>
  <si>
    <t>※同一フロア内に他法人と同居している場合は、共通の入口と事務所の入口両方の写真を添付</t>
    <rPh sb="1" eb="3">
      <t>ドウイツ</t>
    </rPh>
    <rPh sb="6" eb="7">
      <t>ウチ</t>
    </rPh>
    <rPh sb="8" eb="9">
      <t>タ</t>
    </rPh>
    <rPh sb="9" eb="11">
      <t>ホウジン</t>
    </rPh>
    <rPh sb="12" eb="14">
      <t>ドウキョ</t>
    </rPh>
    <rPh sb="18" eb="20">
      <t>バアイ</t>
    </rPh>
    <rPh sb="22" eb="24">
      <t>キョウツウ</t>
    </rPh>
    <rPh sb="25" eb="27">
      <t>イリグチ</t>
    </rPh>
    <rPh sb="28" eb="31">
      <t>ジムショ</t>
    </rPh>
    <rPh sb="32" eb="34">
      <t>イリグチ</t>
    </rPh>
    <rPh sb="34" eb="36">
      <t>リョウホウ</t>
    </rPh>
    <rPh sb="37" eb="39">
      <t>シャシン</t>
    </rPh>
    <rPh sb="40" eb="42">
      <t>テンプ</t>
    </rPh>
    <phoneticPr fontId="35"/>
  </si>
  <si>
    <t>④業者票</t>
    <phoneticPr fontId="2"/>
  </si>
  <si>
    <t>④報酬額表</t>
    <phoneticPr fontId="2"/>
  </si>
  <si>
    <t>⑤その他</t>
    <rPh sb="3" eb="4">
      <t>ホカ</t>
    </rPh>
    <phoneticPr fontId="2"/>
  </si>
  <si>
    <t>※業者票・報酬額表の掲示が分かる写真を添付</t>
    <rPh sb="1" eb="4">
      <t>ギョウシャヒョウ</t>
    </rPh>
    <rPh sb="5" eb="9">
      <t>ホウシュウガクヒョウ</t>
    </rPh>
    <rPh sb="10" eb="12">
      <t>ケイジ</t>
    </rPh>
    <rPh sb="13" eb="14">
      <t>ワ</t>
    </rPh>
    <rPh sb="16" eb="18">
      <t>シャシン</t>
    </rPh>
    <rPh sb="19" eb="21">
      <t>テンプ</t>
    </rPh>
    <phoneticPr fontId="2"/>
  </si>
  <si>
    <t>　　年　　月　　日</t>
    <rPh sb="2" eb="3">
      <t>ネン</t>
    </rPh>
    <rPh sb="5" eb="6">
      <t>ツキ</t>
    </rPh>
    <rPh sb="8" eb="9">
      <t>ニチ</t>
    </rPh>
    <phoneticPr fontId="2"/>
  </si>
  <si>
    <t>事務所間取図・平面図</t>
    <rPh sb="0" eb="3">
      <t>ジムショ</t>
    </rPh>
    <rPh sb="3" eb="5">
      <t>マド</t>
    </rPh>
    <rPh sb="5" eb="6">
      <t>ズ</t>
    </rPh>
    <rPh sb="7" eb="10">
      <t>ヘイメンズ</t>
    </rPh>
    <phoneticPr fontId="35"/>
  </si>
  <si>
    <t>※事務所内の間取り図・平面図を添付してください。
　平面図には、事務所への入口、接客スペース・事務スペースの位置、
　入口から接客スペースまでの動線が分かるように示してください。</t>
    <rPh sb="6" eb="8">
      <t>マド</t>
    </rPh>
    <rPh sb="9" eb="10">
      <t>ズ</t>
    </rPh>
    <rPh sb="11" eb="14">
      <t>ヘイメンズ</t>
    </rPh>
    <rPh sb="15" eb="17">
      <t>テンプ</t>
    </rPh>
    <phoneticPr fontId="2"/>
  </si>
  <si>
    <r>
      <rPr>
        <sz val="9"/>
        <rFont val="ＭＳ ゴシック"/>
        <family val="3"/>
        <charset val="128"/>
      </rPr>
      <t>様式第三号の四</t>
    </r>
    <r>
      <rPr>
        <sz val="9"/>
        <rFont val="ＭＳ 明朝"/>
        <family val="1"/>
        <charset val="128"/>
      </rPr>
      <t>（第五条の二関係）</t>
    </r>
    <rPh sb="0" eb="2">
      <t>ヨウシキ</t>
    </rPh>
    <rPh sb="2" eb="3">
      <t>ダイ</t>
    </rPh>
    <rPh sb="3" eb="4">
      <t>サン</t>
    </rPh>
    <rPh sb="4" eb="5">
      <t>ゴウ</t>
    </rPh>
    <rPh sb="6" eb="7">
      <t>シ</t>
    </rPh>
    <rPh sb="9" eb="10">
      <t>5</t>
    </rPh>
    <rPh sb="12" eb="13">
      <t>ニ</t>
    </rPh>
    <phoneticPr fontId="2"/>
  </si>
  <si>
    <t>変更届出書</t>
    <rPh sb="0" eb="2">
      <t>ヘンコウ</t>
    </rPh>
    <rPh sb="2" eb="5">
      <t>トドケデショ</t>
    </rPh>
    <phoneticPr fontId="2"/>
  </si>
  <si>
    <t>下記のとおり、</t>
    <rPh sb="0" eb="2">
      <t>カキ</t>
    </rPh>
    <phoneticPr fontId="2"/>
  </si>
  <si>
    <t>　　年　　月　　日</t>
    <rPh sb="2" eb="3">
      <t>トシ</t>
    </rPh>
    <rPh sb="5" eb="6">
      <t>ツキ</t>
    </rPh>
    <rPh sb="8" eb="9">
      <t>ニチ</t>
    </rPh>
    <phoneticPr fontId="2"/>
  </si>
  <si>
    <t>　　　　年　　月　　日</t>
    <rPh sb="4" eb="5">
      <t>ネン</t>
    </rPh>
    <rPh sb="7" eb="8">
      <t>ツキ</t>
    </rPh>
    <rPh sb="10" eb="11">
      <t>ニチ</t>
    </rPh>
    <phoneticPr fontId="2"/>
  </si>
  <si>
    <t>略　　　歴　　　書　</t>
    <rPh sb="0" eb="1">
      <t>リャク</t>
    </rPh>
    <rPh sb="4" eb="5">
      <t>レキ</t>
    </rPh>
    <rPh sb="8" eb="9">
      <t>ショ</t>
    </rPh>
    <phoneticPr fontId="2"/>
  </si>
  <si>
    <t>添　付　書　類　（３）</t>
    <rPh sb="0" eb="1">
      <t>ソウ</t>
    </rPh>
    <rPh sb="2" eb="3">
      <t>ヅケ</t>
    </rPh>
    <rPh sb="4" eb="5">
      <t>ショ</t>
    </rPh>
    <rPh sb="6" eb="7">
      <t>タグイ</t>
    </rPh>
    <phoneticPr fontId="2"/>
  </si>
  <si>
    <t>　下記の事務所は、宅地建物取引業法第３１条の３第１項に規定する要件を備えていることを証明します。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2" eb="44">
      <t>ショウメイ</t>
    </rPh>
    <phoneticPr fontId="2"/>
  </si>
  <si>
    <t>添　付　書　類　（４）</t>
    <phoneticPr fontId="2"/>
  </si>
  <si>
    <t>添　付　書　類　（７）</t>
    <rPh sb="0" eb="1">
      <t>ソウ</t>
    </rPh>
    <rPh sb="2" eb="3">
      <t>ヅケ</t>
    </rPh>
    <rPh sb="4" eb="5">
      <t>ショ</t>
    </rPh>
    <rPh sb="6" eb="7">
      <t>ルイ</t>
    </rPh>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</si>
  <si>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</si>
  <si>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</si>
  <si>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　　年　　月　　日</t>
    <rPh sb="1" eb="2">
      <t>ネン</t>
    </rPh>
    <rPh sb="4" eb="5">
      <t>ツキ</t>
    </rPh>
    <rPh sb="7" eb="8">
      <t>ヒ</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</si>
  <si>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</si>
  <si>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備　考</t>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</si>
  <si>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</si>
  <si>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添　付　書　類　（１０）</t>
    <rPh sb="0" eb="1">
      <t>ソウ</t>
    </rPh>
    <rPh sb="2" eb="3">
      <t>ヅケ</t>
    </rPh>
    <rPh sb="4" eb="5">
      <t>ショ</t>
    </rPh>
    <rPh sb="6" eb="7">
      <t>ルイ</t>
    </rPh>
    <phoneticPr fontId="2"/>
  </si>
  <si>
    <r>
      <t>※この略歴書は、</t>
    </r>
    <r>
      <rPr>
        <b/>
        <u/>
        <sz val="10"/>
        <rFont val="HG丸ｺﾞｼｯｸM-PRO"/>
        <family val="3"/>
        <charset val="128"/>
      </rPr>
      <t>代表者、役員、政令使用人</t>
    </r>
    <r>
      <rPr>
        <sz val="10"/>
        <rFont val="HG丸ｺﾞｼｯｸM-PRO"/>
        <family val="3"/>
        <charset val="128"/>
      </rPr>
      <t>について記入してください。
　専任の宅地建物取引士が、代表者や役員または政令使用人を兼任している場合は、
　この添付書類（３）の略歴書に記入することとし、
　添付書類（８）の略歴書の記入は不要です。
※職名は「代表取締役」「取締役」「監査役」「政令使用人」等と記載してください。
※複数の役職がある方は、すべて記入してください。
※宅建士の登録がある方は、登録番号を記入してください。
　（例）（佐賀）第９９９９号
※社会人になってからの全ての職歴（無職も含む）を記入してください。</t>
    </r>
    <rPh sb="47" eb="50">
      <t>ダイヒョウシャ</t>
    </rPh>
    <phoneticPr fontId="2"/>
  </si>
  <si>
    <r>
      <t>※この略歴書は、</t>
    </r>
    <r>
      <rPr>
        <b/>
        <u/>
        <sz val="10"/>
        <rFont val="HG丸ｺﾞｼｯｸM-PRO"/>
        <family val="3"/>
        <charset val="128"/>
      </rPr>
      <t>専任の宅地建物取引士</t>
    </r>
    <r>
      <rPr>
        <sz val="10"/>
        <rFont val="HG丸ｺﾞｼｯｸM-PRO"/>
        <family val="3"/>
        <charset val="128"/>
      </rPr>
      <t>について記入してください。
　専任の宅地建物取引士が、代表者や役員または政令使用人を兼任しており、
　添付書類（３）の略歴書に記入した場合は、
　添付書類（８）の略歴書の記入は不要です。
※職名は「専任の宅地建物取引士」等と記載してください。
※登録番号の欄には、宅建士の登録番号を記入してください。
　（例）（佐賀）第９９９９号
※社会人になってからの全ての職歴（無職も含む）を記入してください。</t>
    </r>
    <rPh sb="148" eb="149">
      <t>ラン</t>
    </rPh>
    <rPh sb="152" eb="155">
      <t>タッケンシ</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</si>
  <si>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</si>
  <si>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</si>
  <si>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</si>
  <si>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</si>
  <si>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住所</t>
    <rPh sb="0" eb="2">
      <t>ジュウショ</t>
    </rPh>
    <phoneticPr fontId="2"/>
  </si>
  <si>
    <t>電話番号</t>
    <rPh sb="0" eb="4">
      <t>デンワバンゴウ</t>
    </rPh>
    <phoneticPr fontId="2"/>
  </si>
  <si>
    <t>※法人・個人業者両方とも記入すること</t>
    <rPh sb="1" eb="3">
      <t>ホウジン</t>
    </rPh>
    <rPh sb="4" eb="8">
      <t>コジンギョウシャ</t>
    </rPh>
    <rPh sb="8" eb="10">
      <t>リョウホウ</t>
    </rPh>
    <rPh sb="12" eb="14">
      <t>キニュウ</t>
    </rPh>
    <phoneticPr fontId="2"/>
  </si>
  <si>
    <t xml:space="preserve"> </t>
    <phoneticPr fontId="2"/>
  </si>
  <si>
    <t>政令第二条の二で定める使用人</t>
    <rPh sb="0" eb="2">
      <t>セイレイ</t>
    </rPh>
    <phoneticPr fontId="2"/>
  </si>
  <si>
    <t>↓以下は、政令使用人を定めている場合にのみ記入すること</t>
    <rPh sb="1" eb="3">
      <t>イカ</t>
    </rPh>
    <rPh sb="5" eb="10">
      <t>セイレイシヨウニン</t>
    </rPh>
    <rPh sb="11" eb="12">
      <t>サダ</t>
    </rPh>
    <rPh sb="16" eb="18">
      <t>バアイ</t>
    </rPh>
    <rPh sb="21" eb="23">
      <t>キニュウ</t>
    </rPh>
    <phoneticPr fontId="2"/>
  </si>
  <si>
    <t>令和　　年　　月　　日</t>
    <rPh sb="0" eb="2">
      <t>レイワ</t>
    </rPh>
    <rPh sb="4" eb="5">
      <t>トシ</t>
    </rPh>
    <rPh sb="7" eb="8">
      <t>ツキ</t>
    </rPh>
    <rPh sb="10" eb="11">
      <t>ニチ</t>
    </rPh>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</si>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</sst>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411]ggge&quot;年&quot;m&quot;月&quot;d&quot;日&quot;;@"/>
    <numFmt numFmtId="178" formatCode="0_ "/>
    <numFmt numFmtId="179" formatCode="[$-411]ge\.m\.d;@"/>
    <numFmt numFmtId="180" formatCode="0_);[Red]\(0\)"/>
  </numFmts>
  <fonts count="48">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9"/>
      <name val="HG丸ｺﾞｼｯｸM-PRO"/>
      <family val="3"/>
      <charset val="128"/>
    </font>
    <font>
      <sz val="9"/>
      <color rgb="FFFF0000"/>
      <name val="HG丸ｺﾞｼｯｸM-PRO"/>
      <family val="3"/>
      <charset val="128"/>
    </font>
    <font>
      <b/>
      <sz val="9"/>
      <color rgb="FFFF0000"/>
      <name val="HG丸ｺﾞｼｯｸM-PRO"/>
      <family val="3"/>
      <charset val="128"/>
    </font>
    <font>
      <b/>
      <sz val="9"/>
      <name val="HG丸ｺﾞｼｯｸM-PRO"/>
      <family val="3"/>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b/>
      <sz val="14"/>
      <name val="ＭＳ 明朝"/>
      <family val="1"/>
      <charset val="128"/>
    </font>
    <font>
      <sz val="12"/>
      <name val="ＭＳ 明朝"/>
      <family val="1"/>
      <charset val="128"/>
    </font>
    <font>
      <sz val="11"/>
      <name val="ＭＳ 明朝"/>
      <family val="1"/>
      <charset val="128"/>
    </font>
    <font>
      <sz val="14"/>
      <color rgb="FFFF0000"/>
      <name val="ＭＳ 明朝"/>
      <family val="1"/>
      <charset val="128"/>
    </font>
    <font>
      <b/>
      <sz val="14"/>
      <color rgb="FFFF0000"/>
      <name val="ＭＳ 明朝"/>
      <family val="1"/>
      <charset val="128"/>
    </font>
    <font>
      <sz val="7"/>
      <name val="ＭＳ 明朝"/>
      <family val="1"/>
      <charset val="128"/>
    </font>
    <font>
      <sz val="8"/>
      <color rgb="FFFF0000"/>
      <name val="HG丸ｺﾞｼｯｸM-PRO"/>
      <family val="3"/>
      <charset val="128"/>
    </font>
    <font>
      <sz val="8"/>
      <color rgb="FFFF0000"/>
      <name val="ＭＳ 明朝"/>
      <family val="1"/>
      <charset val="128"/>
    </font>
    <font>
      <sz val="11"/>
      <color rgb="FFFF0000"/>
      <name val="ＭＳ Ｐゴシック"/>
      <family val="3"/>
      <charset val="128"/>
    </font>
    <font>
      <sz val="10"/>
      <name val="HG丸ｺﾞｼｯｸM-PRO"/>
      <family val="3"/>
      <charset val="128"/>
    </font>
    <font>
      <sz val="10"/>
      <color rgb="FFFF0000"/>
      <name val="HG丸ｺﾞｼｯｸM-PRO"/>
      <family val="3"/>
      <charset val="128"/>
    </font>
    <font>
      <sz val="16"/>
      <name val="ＭＳ 明朝"/>
      <family val="1"/>
      <charset val="128"/>
    </font>
    <font>
      <sz val="12"/>
      <color theme="0"/>
      <name val="ＭＳ 明朝"/>
      <family val="1"/>
      <charset val="128"/>
    </font>
    <font>
      <sz val="11"/>
      <name val="ＭＳ Ｐゴシック"/>
      <family val="3"/>
    </font>
    <font>
      <sz val="14"/>
      <name val="ＭＳ ゴシック"/>
      <family val="3"/>
    </font>
    <font>
      <sz val="6"/>
      <name val="ＭＳ Ｐゴシック"/>
      <family val="3"/>
    </font>
    <font>
      <sz val="9"/>
      <name val="ＭＳ 明朝"/>
      <family val="1"/>
    </font>
    <font>
      <sz val="10"/>
      <name val="ＭＳ ゴシック"/>
      <family val="3"/>
    </font>
    <font>
      <sz val="11"/>
      <name val="ＭＳ ゴシック"/>
      <family val="3"/>
    </font>
    <font>
      <u/>
      <sz val="11"/>
      <name val="ＭＳ 明朝"/>
      <family val="1"/>
    </font>
    <font>
      <sz val="9"/>
      <name val="ＭＳ ゴシック"/>
      <family val="3"/>
    </font>
    <font>
      <sz val="8"/>
      <name val="ＭＳ ゴシック"/>
      <family val="3"/>
    </font>
    <font>
      <sz val="9"/>
      <name val="ＭＳ Ｐゴシック"/>
      <family val="3"/>
    </font>
    <font>
      <sz val="9"/>
      <color indexed="81"/>
      <name val="MS P ゴシック"/>
      <family val="3"/>
      <charset val="128"/>
    </font>
    <font>
      <sz val="9"/>
      <name val="ＭＳ 明朝"/>
      <family val="3"/>
      <charset val="128"/>
    </font>
    <font>
      <sz val="10"/>
      <color rgb="FFFF0000"/>
      <name val="ＭＳ 明朝"/>
      <family val="1"/>
      <charset val="128"/>
    </font>
    <font>
      <b/>
      <u/>
      <sz val="10"/>
      <name val="HG丸ｺﾞｼｯｸM-PRO"/>
      <family val="3"/>
      <charset val="128"/>
    </font>
    <font>
      <sz val="1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62">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top/>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s>
  <cellStyleXfs count="5">
    <xf numFmtId="0" fontId="0" fillId="0" borderId="0">
      <alignment vertical="center"/>
    </xf>
    <xf numFmtId="0" fontId="1" fillId="0" borderId="0">
      <alignment vertical="center"/>
    </xf>
    <xf numFmtId="0" fontId="17" fillId="0" borderId="0">
      <alignment vertical="center"/>
    </xf>
    <xf numFmtId="0" fontId="33" fillId="0" borderId="0">
      <alignment vertical="center"/>
    </xf>
    <xf numFmtId="38" fontId="47" fillId="0" borderId="0" applyFont="0" applyFill="0" applyBorder="0" applyAlignment="0" applyProtection="0">
      <alignment vertical="center"/>
    </xf>
  </cellStyleXfs>
  <cellXfs count="750">
    <xf numFmtId="0" fontId="0" fillId="0" borderId="0" xfId="0">
      <alignment vertical="center"/>
    </xf>
    <xf numFmtId="49"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xf>
    <xf numFmtId="0" fontId="17" fillId="3" borderId="0" xfId="2" applyFill="1">
      <alignment vertical="center"/>
    </xf>
    <xf numFmtId="49" fontId="13" fillId="0" borderId="4" xfId="0" applyNumberFormat="1" applyFont="1" applyFill="1" applyBorder="1" applyProtection="1">
      <alignment vertical="center"/>
      <protection locked="0"/>
    </xf>
    <xf numFmtId="0" fontId="4" fillId="0" borderId="0" xfId="0" applyFont="1" applyFill="1" applyProtection="1">
      <alignment vertical="center"/>
    </xf>
    <xf numFmtId="0" fontId="13" fillId="0" borderId="0" xfId="0" applyFont="1" applyProtection="1">
      <alignment vertical="center"/>
    </xf>
    <xf numFmtId="0" fontId="13" fillId="0" borderId="0" xfId="0" applyFont="1" applyAlignment="1" applyProtection="1">
      <alignment vertical="center" wrapText="1"/>
    </xf>
    <xf numFmtId="176" fontId="13" fillId="0" borderId="0" xfId="0" applyNumberFormat="1" applyFont="1" applyFill="1" applyProtection="1">
      <alignment vertical="center"/>
    </xf>
    <xf numFmtId="0" fontId="4" fillId="0" borderId="0" xfId="0" applyFont="1" applyProtection="1">
      <alignment vertical="center"/>
    </xf>
    <xf numFmtId="176" fontId="13" fillId="0" borderId="0" xfId="0" applyNumberFormat="1" applyFont="1" applyProtection="1">
      <alignment vertical="center"/>
    </xf>
    <xf numFmtId="0" fontId="13" fillId="0" borderId="0" xfId="0" applyNumberFormat="1" applyFont="1" applyProtection="1">
      <alignment vertical="center"/>
    </xf>
    <xf numFmtId="0" fontId="15" fillId="0" borderId="0" xfId="0" applyFont="1" applyFill="1" applyAlignment="1" applyProtection="1">
      <alignment vertical="top"/>
    </xf>
    <xf numFmtId="0" fontId="14" fillId="0" borderId="0" xfId="0" applyFont="1" applyFill="1" applyAlignment="1" applyProtection="1">
      <alignment vertical="top"/>
    </xf>
    <xf numFmtId="177" fontId="16" fillId="0" borderId="0" xfId="0" applyNumberFormat="1" applyFont="1" applyFill="1" applyBorder="1" applyAlignment="1" applyProtection="1">
      <alignment horizontal="left" vertical="center"/>
    </xf>
    <xf numFmtId="176" fontId="13" fillId="0" borderId="0" xfId="0" applyNumberFormat="1" applyFont="1" applyFill="1" applyBorder="1" applyAlignment="1" applyProtection="1">
      <alignment horizontal="left" vertical="center"/>
    </xf>
    <xf numFmtId="0" fontId="16" fillId="0" borderId="0" xfId="0" applyFont="1" applyFill="1" applyProtection="1">
      <alignment vertical="center"/>
    </xf>
    <xf numFmtId="0" fontId="14" fillId="0" borderId="0" xfId="0" applyFont="1" applyProtection="1">
      <alignment vertical="center"/>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0" fontId="14" fillId="0" borderId="0" xfId="0" applyFont="1" applyFill="1" applyAlignment="1" applyProtection="1"/>
    <xf numFmtId="0" fontId="14" fillId="0" borderId="0" xfId="0" applyFont="1" applyFill="1" applyAlignment="1" applyProtection="1">
      <alignment vertical="center"/>
    </xf>
    <xf numFmtId="0" fontId="13" fillId="0" borderId="0" xfId="0" applyFont="1" applyFill="1" applyAlignment="1" applyProtection="1">
      <alignment vertical="top"/>
    </xf>
    <xf numFmtId="49" fontId="16" fillId="0" borderId="0" xfId="0" applyNumberFormat="1" applyFont="1" applyFill="1" applyBorder="1" applyProtection="1">
      <alignment vertical="center"/>
    </xf>
    <xf numFmtId="0" fontId="14" fillId="0" borderId="0" xfId="0" applyFont="1" applyFill="1" applyProtection="1">
      <alignment vertical="center"/>
    </xf>
    <xf numFmtId="0" fontId="13" fillId="0" borderId="0" xfId="0" applyFont="1" applyFill="1" applyProtection="1">
      <alignment vertical="center"/>
    </xf>
    <xf numFmtId="0" fontId="13" fillId="0" borderId="0" xfId="0" applyFont="1" applyFill="1" applyAlignment="1" applyProtection="1">
      <alignment horizontal="center" vertical="center"/>
    </xf>
    <xf numFmtId="176" fontId="0" fillId="0" borderId="0" xfId="0" applyNumberFormat="1" applyFont="1" applyFill="1" applyProtection="1">
      <alignment vertical="center"/>
    </xf>
    <xf numFmtId="0" fontId="0" fillId="0" borderId="0" xfId="0" applyNumberFormat="1" applyFont="1" applyFill="1" applyProtection="1">
      <alignment vertical="center"/>
    </xf>
    <xf numFmtId="0" fontId="15" fillId="0" borderId="0" xfId="0" applyFont="1" applyAlignment="1" applyProtection="1"/>
    <xf numFmtId="0" fontId="14" fillId="0" borderId="0" xfId="0" applyFont="1" applyAlignment="1" applyProtection="1">
      <alignment horizontal="right" vertical="center"/>
    </xf>
    <xf numFmtId="0" fontId="13" fillId="0" borderId="0" xfId="0" applyFont="1" applyFill="1" applyBorder="1" applyAlignment="1" applyProtection="1">
      <alignment vertical="center"/>
    </xf>
    <xf numFmtId="0" fontId="13" fillId="0" borderId="0" xfId="0" applyFont="1" applyProtection="1">
      <alignment vertical="center"/>
      <protection locked="0"/>
    </xf>
    <xf numFmtId="0" fontId="13" fillId="0" borderId="20" xfId="0" applyFont="1" applyBorder="1" applyProtection="1">
      <alignment vertical="center"/>
      <protection locked="0"/>
    </xf>
    <xf numFmtId="0" fontId="13" fillId="0" borderId="46" xfId="0" applyFont="1" applyBorder="1" applyProtection="1">
      <alignment vertical="center"/>
      <protection locked="0"/>
    </xf>
    <xf numFmtId="0" fontId="13" fillId="0" borderId="47" xfId="0" applyFont="1" applyBorder="1" applyProtection="1">
      <alignment vertical="center"/>
      <protection locked="0"/>
    </xf>
    <xf numFmtId="0" fontId="13" fillId="0" borderId="44" xfId="0" applyFont="1" applyBorder="1" applyProtection="1">
      <alignment vertical="center"/>
      <protection locked="0"/>
    </xf>
    <xf numFmtId="0" fontId="13" fillId="0" borderId="27" xfId="0" applyFont="1" applyBorder="1" applyProtection="1">
      <alignment vertical="center"/>
      <protection locked="0"/>
    </xf>
    <xf numFmtId="0" fontId="13" fillId="0" borderId="45" xfId="0" applyFont="1" applyBorder="1" applyProtection="1">
      <alignment vertical="center"/>
      <protection locked="0"/>
    </xf>
    <xf numFmtId="0" fontId="16" fillId="0" borderId="0" xfId="0" applyFont="1" applyFill="1" applyAlignment="1" applyProtection="1">
      <alignment horizontal="right" vertical="center"/>
      <protection locked="0"/>
    </xf>
    <xf numFmtId="0" fontId="16" fillId="0" borderId="0" xfId="0" applyFont="1" applyFill="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Font="1" applyFill="1" applyProtection="1">
      <alignment vertical="center"/>
      <protection locked="0"/>
    </xf>
    <xf numFmtId="49" fontId="4" fillId="0" borderId="0" xfId="0" applyNumberFormat="1" applyFont="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textRotation="255"/>
    </xf>
    <xf numFmtId="49" fontId="8" fillId="0" borderId="0" xfId="0" applyNumberFormat="1" applyFont="1" applyBorder="1" applyAlignment="1" applyProtection="1">
      <alignment horizontal="center" vertical="center"/>
    </xf>
    <xf numFmtId="49" fontId="4" fillId="0" borderId="0" xfId="0" applyNumberFormat="1" applyFont="1" applyFill="1" applyProtection="1">
      <alignment vertical="center"/>
    </xf>
    <xf numFmtId="0" fontId="4" fillId="0" borderId="38" xfId="0" applyFont="1" applyBorder="1" applyProtection="1">
      <alignment vertical="center"/>
    </xf>
    <xf numFmtId="49" fontId="4" fillId="0" borderId="0" xfId="0" applyNumberFormat="1" applyFont="1" applyFill="1" applyAlignment="1" applyProtection="1">
      <alignment vertical="center"/>
    </xf>
    <xf numFmtId="49" fontId="16" fillId="0" borderId="0" xfId="0" applyNumberFormat="1" applyFont="1" applyFill="1" applyBorder="1" applyAlignment="1" applyProtection="1">
      <alignment horizontal="right" vertical="center"/>
    </xf>
    <xf numFmtId="49" fontId="16"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49" fontId="14" fillId="0" borderId="0" xfId="0" applyNumberFormat="1" applyFont="1" applyFill="1" applyAlignment="1" applyProtection="1">
      <alignment horizontal="right" vertical="center"/>
    </xf>
    <xf numFmtId="49" fontId="16" fillId="0" borderId="28" xfId="0" applyNumberFormat="1" applyFont="1" applyFill="1" applyBorder="1" applyAlignment="1" applyProtection="1">
      <alignment vertical="center"/>
    </xf>
    <xf numFmtId="0" fontId="4" fillId="0" borderId="29" xfId="0" applyFont="1" applyBorder="1" applyProtection="1">
      <alignment vertical="center"/>
    </xf>
    <xf numFmtId="49" fontId="16" fillId="0" borderId="0" xfId="0" applyNumberFormat="1" applyFont="1" applyFill="1" applyProtection="1">
      <alignment vertical="center"/>
    </xf>
    <xf numFmtId="176" fontId="4" fillId="0" borderId="0" xfId="0" applyNumberFormat="1" applyFont="1" applyProtection="1">
      <alignment vertical="center"/>
    </xf>
    <xf numFmtId="176" fontId="4" fillId="0" borderId="0" xfId="0" applyNumberFormat="1" applyFont="1" applyFill="1" applyProtection="1">
      <alignment vertical="center"/>
    </xf>
    <xf numFmtId="49" fontId="13" fillId="0" borderId="0" xfId="0" applyNumberFormat="1" applyFont="1" applyFill="1" applyBorder="1" applyAlignment="1" applyProtection="1">
      <alignment vertical="center"/>
      <protection locked="0"/>
    </xf>
    <xf numFmtId="0" fontId="14" fillId="0" borderId="0" xfId="0" applyFont="1" applyFill="1" applyAlignment="1" applyProtection="1">
      <alignment horizontal="right" vertical="center"/>
      <protection locked="0"/>
    </xf>
    <xf numFmtId="0" fontId="4" fillId="0" borderId="0" xfId="0" applyFont="1" applyProtection="1">
      <alignment vertical="center"/>
      <protection locked="0"/>
    </xf>
    <xf numFmtId="0" fontId="4" fillId="0" borderId="0" xfId="0" applyFont="1" applyAlignment="1" applyProtection="1">
      <alignment vertical="center"/>
    </xf>
    <xf numFmtId="177" fontId="13" fillId="0" borderId="0" xfId="0" applyNumberFormat="1" applyFont="1" applyFill="1" applyBorder="1" applyAlignment="1" applyProtection="1">
      <alignment horizontal="left" vertical="center"/>
    </xf>
    <xf numFmtId="0" fontId="5" fillId="0" borderId="0" xfId="0" applyFont="1" applyBorder="1" applyProtection="1">
      <alignment vertical="center"/>
    </xf>
    <xf numFmtId="0" fontId="15" fillId="0" borderId="0" xfId="0" applyFont="1" applyFill="1" applyAlignment="1" applyProtection="1">
      <alignment horizontal="center" vertical="center"/>
    </xf>
    <xf numFmtId="0" fontId="15" fillId="0" borderId="0" xfId="0" applyFont="1" applyAlignment="1" applyProtection="1">
      <alignment vertical="center"/>
    </xf>
    <xf numFmtId="176" fontId="4" fillId="0" borderId="0" xfId="0" applyNumberFormat="1" applyFont="1" applyAlignment="1" applyProtection="1">
      <alignment vertical="center"/>
    </xf>
    <xf numFmtId="176" fontId="13" fillId="0" borderId="0" xfId="0" applyNumberFormat="1" applyFont="1" applyProtection="1">
      <alignment vertical="center"/>
      <protection locked="0"/>
    </xf>
    <xf numFmtId="0" fontId="4" fillId="4" borderId="0" xfId="0" applyFont="1" applyFill="1" applyAlignment="1" applyProtection="1">
      <alignment vertical="center"/>
    </xf>
    <xf numFmtId="0" fontId="4" fillId="4" borderId="0" xfId="0" applyFont="1" applyFill="1" applyProtection="1">
      <alignment vertical="center"/>
    </xf>
    <xf numFmtId="49" fontId="4" fillId="4" borderId="1"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0" fontId="4" fillId="4" borderId="0" xfId="0" applyFont="1" applyFill="1" applyAlignment="1" applyProtection="1">
      <alignment horizontal="center" vertical="center"/>
    </xf>
    <xf numFmtId="0" fontId="6" fillId="4" borderId="0" xfId="0" applyFont="1" applyFill="1" applyAlignment="1" applyProtection="1">
      <alignment vertical="center"/>
    </xf>
    <xf numFmtId="0" fontId="7" fillId="4" borderId="0" xfId="0" applyFont="1" applyFill="1" applyAlignment="1" applyProtection="1">
      <alignment vertical="center" wrapText="1"/>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distributed" vertical="center"/>
    </xf>
    <xf numFmtId="0" fontId="8" fillId="4" borderId="0" xfId="0" applyFont="1" applyFill="1" applyAlignment="1" applyProtection="1">
      <alignment horizontal="left" vertical="center"/>
      <protection locked="0"/>
    </xf>
    <xf numFmtId="0" fontId="4"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0" fontId="8" fillId="4" borderId="0" xfId="0" applyFont="1" applyFill="1" applyAlignment="1" applyProtection="1">
      <alignment vertical="center" wrapText="1"/>
    </xf>
    <xf numFmtId="0" fontId="4" fillId="4" borderId="0" xfId="0" applyFont="1" applyFill="1" applyAlignment="1" applyProtection="1">
      <alignment horizontal="left" vertical="center"/>
    </xf>
    <xf numFmtId="49" fontId="5" fillId="4" borderId="18" xfId="0" applyNumberFormat="1" applyFont="1" applyFill="1" applyBorder="1" applyAlignment="1" applyProtection="1">
      <alignment horizontal="left" vertical="center"/>
    </xf>
    <xf numFmtId="49" fontId="4" fillId="4" borderId="14" xfId="0" applyNumberFormat="1" applyFont="1" applyFill="1" applyBorder="1" applyAlignment="1" applyProtection="1">
      <alignment horizontal="center" vertical="center"/>
    </xf>
    <xf numFmtId="49" fontId="4" fillId="4" borderId="15" xfId="0" applyNumberFormat="1" applyFont="1" applyFill="1" applyBorder="1" applyAlignment="1" applyProtection="1">
      <alignment horizontal="center" vertical="center"/>
    </xf>
    <xf numFmtId="49" fontId="4" fillId="4" borderId="0" xfId="0" applyNumberFormat="1" applyFont="1" applyFill="1" applyAlignment="1" applyProtection="1">
      <alignment horizontal="center" vertical="center"/>
    </xf>
    <xf numFmtId="178" fontId="4" fillId="4" borderId="1" xfId="0" applyNumberFormat="1" applyFont="1" applyFill="1" applyBorder="1" applyAlignment="1" applyProtection="1">
      <alignment horizontal="center" vertical="center"/>
      <protection locked="0"/>
    </xf>
    <xf numFmtId="178" fontId="4" fillId="4" borderId="3" xfId="0" applyNumberFormat="1"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protection locked="0"/>
    </xf>
    <xf numFmtId="0" fontId="4" fillId="4" borderId="2"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0" fontId="10" fillId="4" borderId="0" xfId="0" applyFont="1" applyFill="1" applyProtection="1">
      <alignment vertical="center"/>
    </xf>
    <xf numFmtId="0" fontId="3" fillId="4" borderId="0" xfId="0" applyFont="1" applyFill="1" applyProtection="1">
      <alignment vertical="center"/>
    </xf>
    <xf numFmtId="49" fontId="4" fillId="4" borderId="4"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protection locked="0"/>
    </xf>
    <xf numFmtId="0" fontId="4" fillId="4" borderId="0" xfId="0" applyNumberFormat="1" applyFont="1" applyFill="1" applyAlignment="1" applyProtection="1">
      <alignment horizontal="center" vertical="center"/>
      <protection locked="0"/>
    </xf>
    <xf numFmtId="0" fontId="4" fillId="4" borderId="5" xfId="0" applyNumberFormat="1" applyFont="1" applyFill="1" applyBorder="1" applyAlignment="1" applyProtection="1">
      <alignment horizontal="center" vertical="center"/>
      <protection locked="0"/>
    </xf>
    <xf numFmtId="0" fontId="4" fillId="4" borderId="6" xfId="0" applyNumberFormat="1" applyFont="1" applyFill="1" applyBorder="1" applyAlignment="1" applyProtection="1">
      <alignment horizontal="center" vertical="center"/>
      <protection locked="0"/>
    </xf>
    <xf numFmtId="0" fontId="4" fillId="4" borderId="7" xfId="0" applyNumberFormat="1" applyFont="1" applyFill="1" applyBorder="1" applyAlignment="1" applyProtection="1">
      <alignment horizontal="center" vertical="center"/>
      <protection locked="0"/>
    </xf>
    <xf numFmtId="0" fontId="4" fillId="4" borderId="8" xfId="0" applyNumberFormat="1" applyFont="1" applyFill="1" applyBorder="1" applyAlignment="1" applyProtection="1">
      <alignment horizontal="center" vertical="center"/>
      <protection locked="0"/>
    </xf>
    <xf numFmtId="0" fontId="4" fillId="4" borderId="9" xfId="0" applyNumberFormat="1" applyFont="1" applyFill="1" applyBorder="1" applyAlignment="1" applyProtection="1">
      <alignment horizontal="center" vertical="center"/>
      <protection locked="0"/>
    </xf>
    <xf numFmtId="0" fontId="4" fillId="4" borderId="10" xfId="0" applyNumberFormat="1" applyFont="1" applyFill="1" applyBorder="1" applyAlignment="1" applyProtection="1">
      <alignment horizontal="center" vertical="center"/>
      <protection locked="0"/>
    </xf>
    <xf numFmtId="0" fontId="4" fillId="4" borderId="0" xfId="0" applyFont="1" applyFill="1" applyBorder="1" applyAlignment="1" applyProtection="1">
      <alignment horizontal="distributed" vertical="center"/>
    </xf>
    <xf numFmtId="49" fontId="4" fillId="4" borderId="0" xfId="0" applyNumberFormat="1" applyFont="1" applyFill="1" applyBorder="1" applyAlignment="1" applyProtection="1">
      <alignment horizontal="center" vertical="center"/>
    </xf>
    <xf numFmtId="0" fontId="5" fillId="4" borderId="0" xfId="0" applyFont="1" applyFill="1" applyBorder="1" applyProtection="1">
      <alignment vertical="center"/>
    </xf>
    <xf numFmtId="0" fontId="5" fillId="4" borderId="19" xfId="0" applyFont="1" applyFill="1" applyBorder="1" applyProtection="1">
      <alignment vertical="center"/>
    </xf>
    <xf numFmtId="0" fontId="4" fillId="4" borderId="0" xfId="0" applyNumberFormat="1" applyFont="1" applyFill="1" applyBorder="1" applyAlignment="1" applyProtection="1">
      <alignment horizontal="center" vertical="center"/>
    </xf>
    <xf numFmtId="0" fontId="4" fillId="4" borderId="0" xfId="0" applyNumberFormat="1" applyFont="1" applyFill="1" applyProtection="1">
      <alignment vertical="center"/>
    </xf>
    <xf numFmtId="0" fontId="4" fillId="4" borderId="0" xfId="0" applyNumberFormat="1" applyFont="1" applyFill="1" applyAlignment="1" applyProtection="1">
      <alignment vertical="top"/>
    </xf>
    <xf numFmtId="49" fontId="4" fillId="4" borderId="12" xfId="0" applyNumberFormat="1" applyFont="1" applyFill="1" applyBorder="1" applyAlignment="1" applyProtection="1">
      <alignment vertical="center"/>
    </xf>
    <xf numFmtId="49" fontId="4" fillId="4" borderId="13" xfId="0" applyNumberFormat="1" applyFont="1" applyFill="1" applyBorder="1" applyAlignment="1" applyProtection="1">
      <alignment vertical="center"/>
    </xf>
    <xf numFmtId="0" fontId="4" fillId="4" borderId="16" xfId="0" applyNumberFormat="1" applyFont="1" applyFill="1" applyBorder="1" applyAlignment="1" applyProtection="1">
      <alignment horizontal="center" vertical="center"/>
      <protection locked="0"/>
    </xf>
    <xf numFmtId="0" fontId="4" fillId="4" borderId="36" xfId="0" applyNumberFormat="1" applyFont="1" applyFill="1" applyBorder="1" applyAlignment="1" applyProtection="1">
      <alignment horizontal="center" vertical="center"/>
      <protection locked="0"/>
    </xf>
    <xf numFmtId="0" fontId="12" fillId="4" borderId="0" xfId="0" applyNumberFormat="1" applyFont="1" applyFill="1" applyAlignment="1" applyProtection="1">
      <alignment horizontal="center" vertical="center"/>
    </xf>
    <xf numFmtId="0" fontId="4" fillId="4" borderId="17" xfId="0" applyNumberFormat="1" applyFont="1" applyFill="1" applyBorder="1" applyAlignment="1" applyProtection="1">
      <alignment horizontal="center" vertical="center"/>
      <protection locked="0"/>
    </xf>
    <xf numFmtId="0" fontId="4" fillId="4" borderId="11" xfId="0" applyNumberFormat="1" applyFont="1" applyFill="1" applyBorder="1" applyAlignment="1" applyProtection="1">
      <alignment horizontal="center" vertical="center"/>
      <protection locked="0"/>
    </xf>
    <xf numFmtId="0" fontId="4" fillId="4" borderId="31" xfId="0" applyNumberFormat="1" applyFont="1" applyFill="1" applyBorder="1" applyAlignment="1" applyProtection="1">
      <alignment horizontal="center" vertical="center"/>
    </xf>
    <xf numFmtId="0" fontId="4" fillId="4" borderId="12" xfId="0" applyFont="1" applyFill="1" applyBorder="1" applyProtection="1">
      <alignment vertical="center"/>
    </xf>
    <xf numFmtId="0" fontId="4" fillId="4" borderId="13" xfId="0" applyFont="1" applyFill="1" applyBorder="1" applyProtection="1">
      <alignment vertical="center"/>
    </xf>
    <xf numFmtId="0" fontId="8" fillId="4" borderId="0" xfId="0" applyFont="1" applyFill="1" applyProtection="1">
      <alignment vertical="center"/>
    </xf>
    <xf numFmtId="0" fontId="4" fillId="4" borderId="0" xfId="0" applyFont="1" applyFill="1" applyBorder="1" applyProtection="1">
      <alignment vertical="center"/>
    </xf>
    <xf numFmtId="49" fontId="4" fillId="4" borderId="31"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textRotation="255"/>
    </xf>
    <xf numFmtId="0" fontId="4" fillId="4" borderId="0" xfId="0" applyFont="1" applyFill="1" applyBorder="1" applyAlignment="1" applyProtection="1">
      <alignment horizontal="center" vertical="center"/>
    </xf>
    <xf numFmtId="49" fontId="8" fillId="4" borderId="0" xfId="0" applyNumberFormat="1" applyFont="1" applyFill="1" applyBorder="1" applyAlignment="1" applyProtection="1">
      <alignment horizontal="center" vertical="center"/>
    </xf>
    <xf numFmtId="0" fontId="4" fillId="4" borderId="14" xfId="0" applyFont="1" applyFill="1" applyBorder="1" applyProtection="1">
      <alignment vertical="center"/>
    </xf>
    <xf numFmtId="0" fontId="4" fillId="4" borderId="15" xfId="0" applyFont="1" applyFill="1" applyBorder="1" applyProtection="1">
      <alignment vertical="center"/>
    </xf>
    <xf numFmtId="0" fontId="6" fillId="4" borderId="0" xfId="0" applyFont="1" applyFill="1" applyAlignment="1" applyProtection="1">
      <alignment vertical="center" wrapText="1"/>
    </xf>
    <xf numFmtId="0" fontId="6" fillId="4" borderId="0" xfId="0" applyFont="1" applyFill="1" applyBorder="1" applyProtection="1">
      <alignment vertical="center"/>
    </xf>
    <xf numFmtId="0" fontId="6" fillId="4" borderId="0" xfId="0" applyFont="1" applyFill="1" applyProtection="1">
      <alignment vertical="center"/>
    </xf>
    <xf numFmtId="0" fontId="6" fillId="4" borderId="0" xfId="0" applyFont="1" applyFill="1" applyBorder="1" applyAlignment="1" applyProtection="1">
      <alignment horizontal="center" vertical="center"/>
    </xf>
    <xf numFmtId="0" fontId="4" fillId="4" borderId="31" xfId="0" applyNumberFormat="1" applyFont="1" applyFill="1" applyBorder="1" applyAlignment="1" applyProtection="1">
      <alignment horizontal="center" vertical="center"/>
      <protection locked="0"/>
    </xf>
    <xf numFmtId="49" fontId="6" fillId="4" borderId="0" xfId="0" applyNumberFormat="1" applyFont="1" applyFill="1" applyAlignment="1" applyProtection="1">
      <alignment vertical="center" wrapText="1"/>
    </xf>
    <xf numFmtId="49" fontId="6" fillId="4" borderId="31" xfId="0" applyNumberFormat="1" applyFont="1" applyFill="1" applyBorder="1" applyAlignment="1" applyProtection="1">
      <alignment vertical="center"/>
    </xf>
    <xf numFmtId="49" fontId="6" fillId="4" borderId="0" xfId="0" applyNumberFormat="1" applyFont="1" applyFill="1" applyBorder="1" applyAlignment="1" applyProtection="1">
      <alignment vertical="center"/>
    </xf>
    <xf numFmtId="49" fontId="5" fillId="4" borderId="20" xfId="0" applyNumberFormat="1" applyFont="1" applyFill="1" applyBorder="1" applyProtection="1">
      <alignment vertical="center"/>
    </xf>
    <xf numFmtId="49" fontId="6" fillId="4" borderId="21" xfId="0" applyNumberFormat="1" applyFont="1" applyFill="1" applyBorder="1" applyProtection="1">
      <alignment vertical="center"/>
    </xf>
    <xf numFmtId="49" fontId="6" fillId="4" borderId="22" xfId="0" applyNumberFormat="1" applyFont="1" applyFill="1" applyBorder="1" applyProtection="1">
      <alignment vertical="center"/>
    </xf>
    <xf numFmtId="49" fontId="6" fillId="4" borderId="23" xfId="0" applyNumberFormat="1" applyFont="1" applyFill="1" applyBorder="1" applyProtection="1">
      <alignment vertical="center"/>
    </xf>
    <xf numFmtId="49" fontId="6" fillId="4" borderId="0" xfId="0" applyNumberFormat="1" applyFont="1" applyFill="1" applyProtection="1">
      <alignment vertical="center"/>
    </xf>
    <xf numFmtId="49" fontId="4" fillId="4" borderId="0" xfId="0" applyNumberFormat="1" applyFont="1" applyFill="1" applyProtection="1">
      <alignment vertical="center"/>
    </xf>
    <xf numFmtId="0" fontId="4" fillId="4" borderId="38" xfId="0" applyFont="1" applyFill="1" applyBorder="1" applyProtection="1">
      <alignment vertical="center"/>
    </xf>
    <xf numFmtId="0" fontId="4" fillId="4" borderId="38" xfId="0" applyFont="1" applyFill="1" applyBorder="1" applyAlignment="1" applyProtection="1">
      <alignment horizontal="center" vertical="center"/>
    </xf>
    <xf numFmtId="49" fontId="4" fillId="4" borderId="21" xfId="0" applyNumberFormat="1" applyFont="1" applyFill="1" applyBorder="1" applyProtection="1">
      <alignment vertical="center"/>
    </xf>
    <xf numFmtId="49" fontId="4" fillId="4" borderId="22" xfId="0" applyNumberFormat="1" applyFont="1" applyFill="1" applyBorder="1" applyProtection="1">
      <alignment vertical="center"/>
    </xf>
    <xf numFmtId="49" fontId="4" fillId="4" borderId="23" xfId="0" applyNumberFormat="1" applyFont="1" applyFill="1" applyBorder="1" applyProtection="1">
      <alignment vertical="center"/>
    </xf>
    <xf numFmtId="0" fontId="4" fillId="4" borderId="0"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vertical="center"/>
    </xf>
    <xf numFmtId="0" fontId="4" fillId="4" borderId="37"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shrinkToFit="1"/>
      <protection locked="0"/>
    </xf>
    <xf numFmtId="49" fontId="4" fillId="4" borderId="24" xfId="0" applyNumberFormat="1" applyFont="1" applyFill="1" applyBorder="1" applyAlignment="1" applyProtection="1">
      <alignment horizontal="distributed" vertical="center"/>
    </xf>
    <xf numFmtId="49" fontId="4" fillId="4" borderId="24" xfId="0" applyNumberFormat="1" applyFont="1" applyFill="1" applyBorder="1" applyAlignment="1" applyProtection="1">
      <alignment horizontal="center" vertical="center"/>
    </xf>
    <xf numFmtId="49" fontId="4" fillId="4" borderId="29" xfId="0" applyNumberFormat="1" applyFont="1" applyFill="1" applyBorder="1" applyAlignment="1" applyProtection="1">
      <alignment horizontal="center" vertical="center"/>
    </xf>
    <xf numFmtId="49" fontId="5" fillId="4" borderId="0" xfId="0" applyNumberFormat="1" applyFont="1" applyFill="1" applyBorder="1" applyProtection="1">
      <alignment vertical="center"/>
    </xf>
    <xf numFmtId="0" fontId="4" fillId="4" borderId="0" xfId="0" applyFont="1" applyFill="1" applyAlignment="1" applyProtection="1">
      <alignment horizontal="center" vertical="center"/>
      <protection locked="0"/>
    </xf>
    <xf numFmtId="49" fontId="4" fillId="4" borderId="34" xfId="0" applyNumberFormat="1" applyFont="1" applyFill="1" applyBorder="1" applyAlignment="1" applyProtection="1">
      <alignment vertical="center"/>
    </xf>
    <xf numFmtId="49" fontId="4" fillId="4" borderId="35" xfId="0" applyNumberFormat="1" applyFont="1" applyFill="1" applyBorder="1" applyAlignment="1" applyProtection="1">
      <alignment vertical="center"/>
    </xf>
    <xf numFmtId="49" fontId="4" fillId="4" borderId="31"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vertical="top"/>
    </xf>
    <xf numFmtId="49" fontId="6" fillId="4" borderId="51" xfId="0" applyNumberFormat="1" applyFont="1" applyFill="1" applyBorder="1" applyProtection="1">
      <alignment vertical="center"/>
    </xf>
    <xf numFmtId="0" fontId="8" fillId="4" borderId="0" xfId="0" applyFont="1" applyFill="1" applyBorder="1" applyProtection="1">
      <alignment vertical="center"/>
    </xf>
    <xf numFmtId="0" fontId="12" fillId="4" borderId="0" xfId="0" applyFont="1" applyFill="1" applyAlignment="1" applyProtection="1">
      <alignment horizontal="center" vertical="center"/>
      <protection locked="0"/>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4" fillId="4" borderId="0" xfId="0" applyFont="1" applyFill="1" applyProtection="1">
      <alignment vertical="center"/>
      <protection locked="0"/>
    </xf>
    <xf numFmtId="0" fontId="0" fillId="4" borderId="0" xfId="0" applyFill="1">
      <alignment vertical="center"/>
    </xf>
    <xf numFmtId="0" fontId="0" fillId="4" borderId="0" xfId="0" applyFill="1" applyBorder="1">
      <alignment vertical="center"/>
    </xf>
    <xf numFmtId="0" fontId="0" fillId="4" borderId="19" xfId="0" applyFill="1" applyBorder="1">
      <alignment vertical="center"/>
    </xf>
    <xf numFmtId="0" fontId="17" fillId="4" borderId="0" xfId="2" applyFill="1">
      <alignment vertical="center"/>
    </xf>
    <xf numFmtId="49" fontId="17" fillId="4" borderId="19" xfId="2" applyNumberFormat="1" applyFill="1" applyBorder="1" applyAlignment="1">
      <alignment vertical="center"/>
    </xf>
    <xf numFmtId="0" fontId="17" fillId="4" borderId="19" xfId="2" applyFill="1" applyBorder="1">
      <alignment vertical="center"/>
    </xf>
    <xf numFmtId="49" fontId="17" fillId="4" borderId="50" xfId="2" applyNumberFormat="1" applyFill="1" applyBorder="1" applyAlignment="1">
      <alignment vertical="center"/>
    </xf>
    <xf numFmtId="0" fontId="17" fillId="4" borderId="48" xfId="2" applyFill="1" applyBorder="1">
      <alignment vertical="center"/>
    </xf>
    <xf numFmtId="49" fontId="17" fillId="4" borderId="43" xfId="2" applyNumberFormat="1" applyFill="1" applyBorder="1" applyAlignment="1">
      <alignment vertical="center"/>
    </xf>
    <xf numFmtId="49" fontId="17" fillId="4" borderId="19" xfId="2" applyNumberFormat="1" applyFill="1" applyBorder="1">
      <alignment vertical="center"/>
    </xf>
    <xf numFmtId="49" fontId="17" fillId="4" borderId="42" xfId="2" applyNumberFormat="1" applyFill="1" applyBorder="1">
      <alignment vertical="center"/>
    </xf>
    <xf numFmtId="0" fontId="17" fillId="4" borderId="50" xfId="2" applyFill="1" applyBorder="1" applyAlignment="1">
      <alignment vertical="center"/>
    </xf>
    <xf numFmtId="0" fontId="17" fillId="4" borderId="49" xfId="2" applyFill="1" applyBorder="1" applyAlignment="1">
      <alignment vertical="center"/>
    </xf>
    <xf numFmtId="49" fontId="17" fillId="4" borderId="49" xfId="2" applyNumberFormat="1" applyFill="1" applyBorder="1" applyAlignment="1">
      <alignment vertical="center"/>
    </xf>
    <xf numFmtId="0" fontId="17" fillId="4" borderId="48" xfId="2" applyFill="1" applyBorder="1" applyAlignment="1">
      <alignment vertical="center"/>
    </xf>
    <xf numFmtId="0" fontId="17" fillId="4" borderId="19" xfId="2" applyFill="1" applyBorder="1" applyAlignment="1">
      <alignment vertical="center"/>
    </xf>
    <xf numFmtId="0" fontId="17" fillId="4" borderId="0" xfId="2" applyFill="1" applyAlignment="1">
      <alignment vertical="center"/>
    </xf>
    <xf numFmtId="0" fontId="17" fillId="4" borderId="50" xfId="2" applyFill="1" applyBorder="1" applyAlignment="1">
      <alignment horizontal="left" vertical="center"/>
    </xf>
    <xf numFmtId="49" fontId="17" fillId="5" borderId="19" xfId="2" applyNumberFormat="1" applyFill="1" applyBorder="1" applyAlignment="1">
      <alignment vertical="center"/>
    </xf>
    <xf numFmtId="49" fontId="17" fillId="5" borderId="19" xfId="2" applyNumberFormat="1" applyFill="1" applyBorder="1" applyAlignment="1">
      <alignment vertical="center" wrapText="1"/>
    </xf>
    <xf numFmtId="49" fontId="17" fillId="5" borderId="42" xfId="2" applyNumberFormat="1" applyFill="1" applyBorder="1" applyAlignment="1">
      <alignment vertical="center" wrapText="1"/>
    </xf>
    <xf numFmtId="0" fontId="4" fillId="4" borderId="0" xfId="0" applyFont="1" applyFill="1">
      <alignmen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20" fillId="4" borderId="33" xfId="0" applyFont="1" applyFill="1" applyBorder="1" applyAlignment="1">
      <alignment horizontal="center" vertical="center"/>
    </xf>
    <xf numFmtId="0" fontId="0" fillId="4" borderId="33" xfId="0" applyFill="1" applyBorder="1" applyAlignment="1">
      <alignment horizontal="center" vertical="center"/>
    </xf>
    <xf numFmtId="0" fontId="21" fillId="4" borderId="31" xfId="0" applyFont="1" applyFill="1" applyBorder="1">
      <alignment vertical="center"/>
    </xf>
    <xf numFmtId="0" fontId="21" fillId="4" borderId="0" xfId="0" applyFont="1" applyFill="1">
      <alignment vertical="center"/>
    </xf>
    <xf numFmtId="0" fontId="21" fillId="4" borderId="32" xfId="0" applyFont="1" applyFill="1" applyBorder="1">
      <alignment vertical="center"/>
    </xf>
    <xf numFmtId="0" fontId="22" fillId="4" borderId="0" xfId="0" applyFont="1" applyFill="1">
      <alignment vertical="center"/>
    </xf>
    <xf numFmtId="0" fontId="22" fillId="4" borderId="31" xfId="0" applyFont="1" applyFill="1" applyBorder="1">
      <alignment vertical="center"/>
    </xf>
    <xf numFmtId="0" fontId="22" fillId="4" borderId="32" xfId="0" applyFont="1" applyFill="1" applyBorder="1">
      <alignment vertical="center"/>
    </xf>
    <xf numFmtId="0" fontId="14" fillId="4" borderId="0" xfId="0" applyFont="1" applyFill="1">
      <alignment vertical="center"/>
    </xf>
    <xf numFmtId="177" fontId="13" fillId="4" borderId="32" xfId="0" applyNumberFormat="1" applyFont="1" applyFill="1" applyBorder="1">
      <alignment vertical="center"/>
    </xf>
    <xf numFmtId="177" fontId="16" fillId="4" borderId="0" xfId="0" applyNumberFormat="1" applyFont="1" applyFill="1" applyAlignment="1">
      <alignment horizontal="left" vertical="center"/>
    </xf>
    <xf numFmtId="0" fontId="14" fillId="4" borderId="0" xfId="0" applyFont="1" applyFill="1" applyAlignment="1">
      <alignment vertical="top"/>
    </xf>
    <xf numFmtId="0" fontId="22" fillId="4" borderId="0" xfId="0" applyFont="1" applyFill="1" applyAlignment="1">
      <alignment vertical="center" wrapText="1"/>
    </xf>
    <xf numFmtId="0" fontId="15" fillId="4" borderId="0" xfId="0" applyFont="1" applyFill="1" applyAlignment="1"/>
    <xf numFmtId="0" fontId="22" fillId="4" borderId="0" xfId="0" applyFont="1" applyFill="1" applyAlignment="1">
      <alignment horizontal="center" vertical="center"/>
    </xf>
    <xf numFmtId="0" fontId="14" fillId="4" borderId="0" xfId="0" applyFont="1" applyFill="1" applyAlignment="1">
      <alignment vertical="top" wrapText="1"/>
    </xf>
    <xf numFmtId="0" fontId="16" fillId="4" borderId="0" xfId="0" applyFont="1" applyFill="1">
      <alignment vertical="center"/>
    </xf>
    <xf numFmtId="0" fontId="15" fillId="4" borderId="0" xfId="0" applyFont="1" applyFill="1">
      <alignment vertical="center"/>
    </xf>
    <xf numFmtId="0" fontId="22" fillId="4" borderId="0" xfId="0" applyFont="1" applyFill="1" applyAlignment="1">
      <alignment horizontal="distributed" vertical="center"/>
    </xf>
    <xf numFmtId="0" fontId="22" fillId="4" borderId="0" xfId="0" applyFont="1" applyFill="1" applyAlignment="1"/>
    <xf numFmtId="0" fontId="22" fillId="4" borderId="0" xfId="0" applyFont="1" applyFill="1" applyAlignment="1">
      <alignment vertical="top"/>
    </xf>
    <xf numFmtId="0" fontId="21" fillId="4" borderId="34" xfId="0" applyFont="1" applyFill="1" applyBorder="1">
      <alignment vertical="center"/>
    </xf>
    <xf numFmtId="0" fontId="21" fillId="4" borderId="33" xfId="0" applyFont="1" applyFill="1" applyBorder="1">
      <alignment vertical="center"/>
    </xf>
    <xf numFmtId="0" fontId="21" fillId="4" borderId="35" xfId="0" applyFont="1" applyFill="1" applyBorder="1">
      <alignment vertical="center"/>
    </xf>
    <xf numFmtId="0" fontId="6" fillId="4" borderId="0" xfId="0" applyFont="1" applyFill="1">
      <alignment vertical="center"/>
    </xf>
    <xf numFmtId="0" fontId="20" fillId="4" borderId="0" xfId="0" applyFont="1" applyFill="1" applyAlignment="1">
      <alignment horizontal="center" vertical="center"/>
    </xf>
    <xf numFmtId="0" fontId="6" fillId="4" borderId="0" xfId="0" applyFont="1" applyFill="1" applyAlignment="1">
      <alignment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xf>
    <xf numFmtId="0" fontId="6" fillId="4" borderId="19" xfId="0" applyFont="1" applyFill="1" applyBorder="1" applyAlignment="1">
      <alignment horizontal="center" vertical="center"/>
    </xf>
    <xf numFmtId="0" fontId="6" fillId="4" borderId="55" xfId="0" applyFont="1" applyFill="1" applyBorder="1">
      <alignment vertical="center"/>
    </xf>
    <xf numFmtId="49" fontId="6" fillId="4" borderId="0" xfId="0" quotePrefix="1" applyNumberFormat="1" applyFont="1" applyFill="1" applyAlignment="1">
      <alignment horizontal="right" vertical="center"/>
    </xf>
    <xf numFmtId="49" fontId="6" fillId="4" borderId="0" xfId="0" quotePrefix="1" applyNumberFormat="1" applyFont="1" applyFill="1" applyAlignment="1">
      <alignment horizontal="right" vertical="center" wrapText="1"/>
    </xf>
    <xf numFmtId="49" fontId="6" fillId="4" borderId="0" xfId="0" applyNumberFormat="1" applyFont="1" applyFill="1" applyAlignment="1">
      <alignment horizontal="right" vertical="center"/>
    </xf>
    <xf numFmtId="49" fontId="6" fillId="4" borderId="0" xfId="0" applyNumberFormat="1" applyFont="1" applyFill="1" applyAlignment="1">
      <alignment horizontal="right" vertical="center" wrapText="1"/>
    </xf>
    <xf numFmtId="49" fontId="6" fillId="4" borderId="0" xfId="0" applyNumberFormat="1" applyFont="1" applyFill="1">
      <alignment vertical="center"/>
    </xf>
    <xf numFmtId="0" fontId="23" fillId="4" borderId="0" xfId="0" applyFont="1" applyFill="1" applyAlignment="1">
      <alignment horizontal="center" vertical="center"/>
    </xf>
    <xf numFmtId="0" fontId="4" fillId="4" borderId="0" xfId="0" applyFont="1" applyFill="1" applyAlignment="1">
      <alignment horizontal="center" vertical="center"/>
    </xf>
    <xf numFmtId="0" fontId="13" fillId="4" borderId="0" xfId="0" applyFont="1" applyFill="1">
      <alignment vertical="center"/>
    </xf>
    <xf numFmtId="0" fontId="24" fillId="4" borderId="0" xfId="0" applyFont="1" applyFill="1" applyAlignment="1">
      <alignment horizontal="center" vertical="center"/>
    </xf>
    <xf numFmtId="0" fontId="8" fillId="4" borderId="0" xfId="0" applyFont="1" applyFill="1">
      <alignment vertical="center"/>
    </xf>
    <xf numFmtId="49" fontId="4" fillId="4" borderId="18"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0" fontId="8" fillId="4" borderId="0" xfId="0" applyFont="1" applyFill="1" applyAlignment="1">
      <alignment horizontal="center" vertical="center"/>
    </xf>
    <xf numFmtId="49" fontId="5" fillId="4" borderId="18" xfId="0" applyNumberFormat="1" applyFont="1" applyFill="1" applyBorder="1" applyAlignment="1">
      <alignment horizontal="left" vertical="center"/>
    </xf>
    <xf numFmtId="0" fontId="4" fillId="4" borderId="14" xfId="0" applyFont="1" applyFill="1" applyBorder="1">
      <alignment vertical="center"/>
    </xf>
    <xf numFmtId="0" fontId="4" fillId="4" borderId="15" xfId="0" applyFont="1" applyFill="1" applyBorder="1">
      <alignment vertical="center"/>
    </xf>
    <xf numFmtId="0" fontId="4" fillId="4" borderId="1"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Alignment="1">
      <alignment vertical="center" shrinkToFit="1"/>
    </xf>
    <xf numFmtId="0" fontId="4" fillId="4" borderId="0" xfId="0" applyFont="1" applyFill="1" applyAlignment="1">
      <alignment horizontal="center" vertical="center" shrinkToFit="1"/>
    </xf>
    <xf numFmtId="49" fontId="5" fillId="4" borderId="18" xfId="0" applyNumberFormat="1" applyFont="1" applyFill="1" applyBorder="1">
      <alignment vertical="center"/>
    </xf>
    <xf numFmtId="49" fontId="4" fillId="4" borderId="14" xfId="0" applyNumberFormat="1" applyFont="1" applyFill="1" applyBorder="1">
      <alignment vertical="center"/>
    </xf>
    <xf numFmtId="49" fontId="4" fillId="4" borderId="15" xfId="0" applyNumberFormat="1" applyFont="1" applyFill="1" applyBorder="1">
      <alignment vertical="center"/>
    </xf>
    <xf numFmtId="49" fontId="4" fillId="4" borderId="0" xfId="0" applyNumberFormat="1" applyFont="1" applyFill="1">
      <alignment vertical="center"/>
    </xf>
    <xf numFmtId="0" fontId="15" fillId="4" borderId="31" xfId="0" applyFont="1" applyFill="1" applyBorder="1" applyAlignment="1">
      <alignment vertical="top"/>
    </xf>
    <xf numFmtId="0" fontId="15" fillId="4" borderId="0" xfId="0" applyFont="1" applyFill="1" applyAlignment="1">
      <alignment vertical="center" wrapText="1"/>
    </xf>
    <xf numFmtId="49" fontId="4" fillId="4" borderId="4" xfId="0" applyNumberFormat="1" applyFont="1" applyFill="1" applyBorder="1" applyAlignment="1">
      <alignment horizontal="center" vertical="center"/>
    </xf>
    <xf numFmtId="49" fontId="25" fillId="4" borderId="0" xfId="0" applyNumberFormat="1" applyFont="1" applyFill="1" applyAlignment="1">
      <alignment horizontal="distributed" vertical="center"/>
    </xf>
    <xf numFmtId="0" fontId="14" fillId="4" borderId="0" xfId="0" applyFont="1" applyFill="1" applyAlignment="1">
      <alignment horizontal="center"/>
    </xf>
    <xf numFmtId="0" fontId="4" fillId="4" borderId="0" xfId="0" applyFont="1" applyFill="1" applyAlignment="1"/>
    <xf numFmtId="0" fontId="14" fillId="4" borderId="0" xfId="0" applyFont="1" applyFill="1" applyAlignment="1">
      <alignment horizontal="center" wrapText="1"/>
    </xf>
    <xf numFmtId="0" fontId="14" fillId="4" borderId="0" xfId="0" applyFont="1" applyFill="1" applyAlignment="1">
      <alignment wrapText="1"/>
    </xf>
    <xf numFmtId="0" fontId="26" fillId="4" borderId="0" xfId="0" applyFont="1" applyFill="1" applyAlignment="1">
      <alignment wrapText="1"/>
    </xf>
    <xf numFmtId="49" fontId="16" fillId="4" borderId="0" xfId="0" applyNumberFormat="1" applyFont="1" applyFill="1" applyAlignment="1"/>
    <xf numFmtId="0" fontId="26" fillId="4" borderId="0" xfId="0" applyFont="1" applyFill="1" applyAlignment="1">
      <alignment vertical="center" wrapText="1"/>
    </xf>
    <xf numFmtId="0" fontId="4" fillId="4" borderId="58"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0" fontId="4" fillId="4" borderId="6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shrinkToFit="1"/>
      <protection locked="0"/>
    </xf>
    <xf numFmtId="49" fontId="27" fillId="4" borderId="0" xfId="0" applyNumberFormat="1" applyFont="1" applyFill="1" applyAlignment="1">
      <alignment horizontal="center" vertical="center" shrinkToFit="1"/>
    </xf>
    <xf numFmtId="0" fontId="13" fillId="4" borderId="4" xfId="0" applyFont="1" applyFill="1" applyBorder="1" applyAlignment="1" applyProtection="1">
      <alignment vertical="center" shrinkToFit="1"/>
      <protection locked="0"/>
    </xf>
    <xf numFmtId="0" fontId="13" fillId="4" borderId="0" xfId="0" applyFont="1" applyFill="1" applyProtection="1">
      <alignment vertical="center"/>
      <protection locked="0"/>
    </xf>
    <xf numFmtId="0" fontId="13" fillId="4" borderId="4" xfId="0" applyFont="1" applyFill="1" applyBorder="1" applyProtection="1">
      <alignment vertical="center"/>
      <protection locked="0"/>
    </xf>
    <xf numFmtId="0" fontId="16" fillId="4" borderId="0" xfId="0" applyFont="1" applyFill="1" applyAlignment="1" applyProtection="1">
      <alignment horizontal="center" vertical="center"/>
      <protection locked="0"/>
    </xf>
    <xf numFmtId="49" fontId="13" fillId="4" borderId="4" xfId="0" applyNumberFormat="1" applyFont="1" applyFill="1" applyBorder="1" applyProtection="1">
      <alignment vertical="center"/>
      <protection locked="0"/>
    </xf>
    <xf numFmtId="0" fontId="13" fillId="4" borderId="4" xfId="0"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4"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protection locked="0"/>
    </xf>
    <xf numFmtId="49" fontId="8" fillId="4" borderId="0" xfId="0" applyNumberFormat="1" applyFont="1" applyFill="1" applyAlignment="1">
      <alignment horizontal="center" vertical="center"/>
    </xf>
    <xf numFmtId="0" fontId="5" fillId="4" borderId="19" xfId="0" applyFont="1" applyFill="1" applyBorder="1">
      <alignment vertical="center"/>
    </xf>
    <xf numFmtId="0" fontId="5" fillId="4" borderId="0" xfId="0" applyFont="1" applyFill="1">
      <alignment vertical="center"/>
    </xf>
    <xf numFmtId="0" fontId="14" fillId="4" borderId="0" xfId="0" applyFont="1" applyFill="1" applyAlignment="1">
      <alignment vertical="center" shrinkToFit="1"/>
    </xf>
    <xf numFmtId="49" fontId="8" fillId="4" borderId="0" xfId="0" applyNumberFormat="1" applyFont="1" applyFill="1">
      <alignment vertical="center"/>
    </xf>
    <xf numFmtId="0" fontId="28" fillId="4" borderId="0" xfId="0" applyFont="1" applyFill="1" applyAlignment="1">
      <alignment vertical="center" shrinkToFit="1"/>
    </xf>
    <xf numFmtId="0" fontId="11" fillId="4" borderId="0" xfId="0" applyFont="1" applyFill="1" applyAlignment="1">
      <alignment horizontal="center" vertical="center"/>
    </xf>
    <xf numFmtId="0" fontId="22" fillId="4" borderId="0" xfId="0" applyFont="1" applyFill="1" applyProtection="1">
      <alignment vertical="center"/>
      <protection locked="0"/>
    </xf>
    <xf numFmtId="0" fontId="13" fillId="0" borderId="61" xfId="0" applyFont="1" applyFill="1" applyBorder="1" applyAlignment="1" applyProtection="1">
      <alignment horizontal="center" vertical="center"/>
      <protection locked="0"/>
    </xf>
    <xf numFmtId="0" fontId="29" fillId="4" borderId="0" xfId="0" applyFont="1" applyFill="1">
      <alignment vertical="center"/>
    </xf>
    <xf numFmtId="0" fontId="30" fillId="4" borderId="0" xfId="0" applyFont="1" applyFill="1">
      <alignment vertical="center"/>
    </xf>
    <xf numFmtId="0" fontId="21" fillId="4" borderId="27" xfId="0" applyFont="1" applyFill="1" applyBorder="1">
      <alignment vertical="center"/>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31" xfId="0" applyFont="1" applyFill="1" applyBorder="1" applyProtection="1">
      <alignment vertical="center"/>
      <protection locked="0"/>
    </xf>
    <xf numFmtId="0" fontId="11" fillId="4" borderId="0" xfId="0" applyFont="1" applyFill="1" applyAlignment="1" applyProtection="1">
      <alignment horizontal="center" vertical="center"/>
      <protection locked="0"/>
    </xf>
    <xf numFmtId="0" fontId="4" fillId="4" borderId="32" xfId="0" applyFont="1" applyFill="1" applyBorder="1" applyProtection="1">
      <alignment vertical="center"/>
      <protection locked="0"/>
    </xf>
    <xf numFmtId="0" fontId="22" fillId="0" borderId="0" xfId="0" applyFont="1">
      <alignment vertical="center"/>
    </xf>
    <xf numFmtId="0" fontId="22" fillId="4" borderId="0" xfId="0" applyFont="1" applyFill="1" applyAlignment="1" applyProtection="1">
      <alignment horizontal="center" vertical="center"/>
      <protection locked="0"/>
    </xf>
    <xf numFmtId="0" fontId="4" fillId="4" borderId="34" xfId="0" applyFont="1" applyFill="1" applyBorder="1" applyProtection="1">
      <alignment vertical="center"/>
      <protection locked="0"/>
    </xf>
    <xf numFmtId="0" fontId="4" fillId="4" borderId="33" xfId="0" applyFont="1" applyFill="1" applyBorder="1" applyProtection="1">
      <alignment vertical="center"/>
      <protection locked="0"/>
    </xf>
    <xf numFmtId="0" fontId="4" fillId="4" borderId="35" xfId="0" applyFont="1" applyFill="1" applyBorder="1" applyProtection="1">
      <alignment vertical="center"/>
      <protection locked="0"/>
    </xf>
    <xf numFmtId="0" fontId="36" fillId="0" borderId="0" xfId="3" applyFont="1">
      <alignment vertical="center"/>
    </xf>
    <xf numFmtId="49" fontId="37" fillId="0" borderId="0" xfId="3" applyNumberFormat="1" applyFont="1" applyAlignment="1">
      <alignment horizontal="center" vertical="center"/>
    </xf>
    <xf numFmtId="0" fontId="33" fillId="0" borderId="0" xfId="3" applyAlignment="1">
      <alignment horizontal="center" vertical="center"/>
    </xf>
    <xf numFmtId="49" fontId="38" fillId="0" borderId="0" xfId="3" applyNumberFormat="1" applyFont="1" applyAlignment="1">
      <alignment horizontal="left" vertical="center"/>
    </xf>
    <xf numFmtId="0" fontId="33" fillId="0" borderId="0" xfId="3" applyAlignment="1">
      <alignment horizontal="left" vertical="center"/>
    </xf>
    <xf numFmtId="0" fontId="33" fillId="0" borderId="0" xfId="3">
      <alignment vertical="center"/>
    </xf>
    <xf numFmtId="0" fontId="40" fillId="0" borderId="0" xfId="3" applyFont="1" applyAlignment="1">
      <alignment horizontal="center" vertical="center"/>
    </xf>
    <xf numFmtId="0" fontId="40" fillId="0" borderId="0" xfId="3" applyFont="1" applyAlignment="1">
      <alignment horizontal="center" vertical="top"/>
    </xf>
    <xf numFmtId="0" fontId="6" fillId="4" borderId="0" xfId="0" applyFont="1" applyFill="1" applyAlignment="1">
      <alignment horizontal="right" vertical="center"/>
    </xf>
    <xf numFmtId="0" fontId="22" fillId="4" borderId="0" xfId="0" applyFont="1" applyFill="1" applyAlignment="1">
      <alignment horizontal="center" vertical="center"/>
    </xf>
    <xf numFmtId="0" fontId="22" fillId="4" borderId="0" xfId="0" applyFont="1" applyFill="1" applyAlignment="1">
      <alignment vertical="center" wrapText="1"/>
    </xf>
    <xf numFmtId="0" fontId="6" fillId="4" borderId="43" xfId="0" applyFont="1" applyFill="1" applyBorder="1" applyAlignment="1">
      <alignment horizontal="center" vertical="center"/>
    </xf>
    <xf numFmtId="49" fontId="6" fillId="4" borderId="42" xfId="0" applyNumberFormat="1" applyFont="1" applyFill="1" applyBorder="1" applyAlignment="1" applyProtection="1">
      <alignment horizontal="right" vertical="center"/>
      <protection locked="0"/>
    </xf>
    <xf numFmtId="0" fontId="6" fillId="4" borderId="55" xfId="0" applyFont="1" applyFill="1" applyBorder="1" applyAlignment="1">
      <alignment horizontal="left" vertical="center"/>
    </xf>
    <xf numFmtId="0" fontId="6" fillId="4" borderId="0" xfId="0" applyFont="1" applyFill="1">
      <alignment vertical="center"/>
    </xf>
    <xf numFmtId="49" fontId="34" fillId="0" borderId="0" xfId="3" applyNumberFormat="1" applyFont="1" applyAlignment="1">
      <alignment horizontal="center" vertical="center"/>
    </xf>
    <xf numFmtId="0" fontId="37" fillId="0" borderId="0" xfId="3" applyFont="1">
      <alignment vertical="center"/>
    </xf>
    <xf numFmtId="0" fontId="44" fillId="4" borderId="0" xfId="0" applyFont="1" applyFill="1" applyAlignment="1" applyProtection="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44" xfId="0" applyFont="1" applyBorder="1" applyAlignment="1">
      <alignment horizontal="center" vertical="center"/>
    </xf>
    <xf numFmtId="0" fontId="6" fillId="0" borderId="20" xfId="0" applyFont="1" applyBorder="1" applyAlignment="1">
      <alignment horizontal="center" vertical="center"/>
    </xf>
    <xf numFmtId="0" fontId="6" fillId="0" borderId="43" xfId="0" applyFont="1" applyBorder="1">
      <alignment vertical="center"/>
    </xf>
    <xf numFmtId="0" fontId="6" fillId="0" borderId="52" xfId="0" applyFont="1" applyBorder="1" applyAlignment="1">
      <alignment horizontal="distributed" vertical="center"/>
    </xf>
    <xf numFmtId="0" fontId="6" fillId="0" borderId="42" xfId="0" applyFont="1" applyBorder="1">
      <alignment vertical="center"/>
    </xf>
    <xf numFmtId="0" fontId="6" fillId="0" borderId="44" xfId="0" applyFont="1" applyBorder="1">
      <alignment vertical="center"/>
    </xf>
    <xf numFmtId="0" fontId="6" fillId="0" borderId="27" xfId="0" applyFont="1" applyBorder="1">
      <alignment vertical="center"/>
    </xf>
    <xf numFmtId="0" fontId="6" fillId="0" borderId="27" xfId="0" applyFont="1" applyBorder="1" applyAlignment="1">
      <alignment horizontal="righ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top" wrapText="1"/>
    </xf>
    <xf numFmtId="177" fontId="13" fillId="0" borderId="12"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0" borderId="13" xfId="0" applyNumberFormat="1" applyFont="1" applyFill="1" applyBorder="1" applyAlignment="1" applyProtection="1">
      <alignment horizontal="center" vertical="center" shrinkToFit="1"/>
      <protection locked="0"/>
    </xf>
    <xf numFmtId="49" fontId="13" fillId="0" borderId="12" xfId="0" applyNumberFormat="1" applyFont="1" applyFill="1" applyBorder="1" applyAlignment="1" applyProtection="1">
      <alignment vertical="center"/>
      <protection locked="0"/>
    </xf>
    <xf numFmtId="49" fontId="13" fillId="0" borderId="24" xfId="0" applyNumberFormat="1" applyFont="1" applyFill="1" applyBorder="1" applyAlignment="1" applyProtection="1">
      <alignment vertical="center"/>
      <protection locked="0"/>
    </xf>
    <xf numFmtId="49" fontId="13" fillId="0" borderId="13" xfId="0" applyNumberFormat="1" applyFont="1" applyFill="1" applyBorder="1" applyAlignment="1" applyProtection="1">
      <alignment vertical="center"/>
      <protection locked="0"/>
    </xf>
    <xf numFmtId="0" fontId="4" fillId="4" borderId="12" xfId="0" applyNumberFormat="1" applyFont="1" applyFill="1" applyBorder="1" applyAlignment="1" applyProtection="1">
      <alignment vertical="center"/>
      <protection locked="0"/>
    </xf>
    <xf numFmtId="0" fontId="4" fillId="4" borderId="24" xfId="0" applyNumberFormat="1" applyFont="1" applyFill="1" applyBorder="1" applyAlignment="1" applyProtection="1">
      <alignment vertical="center"/>
      <protection locked="0"/>
    </xf>
    <xf numFmtId="0" fontId="4" fillId="4" borderId="13" xfId="0" applyNumberFormat="1" applyFont="1" applyFill="1" applyBorder="1" applyAlignment="1" applyProtection="1">
      <alignment vertical="center"/>
      <protection locked="0"/>
    </xf>
    <xf numFmtId="49" fontId="13" fillId="0" borderId="12" xfId="0" applyNumberFormat="1" applyFont="1" applyFill="1" applyBorder="1" applyAlignment="1" applyProtection="1">
      <alignment horizontal="center" vertical="center"/>
      <protection locked="0"/>
    </xf>
    <xf numFmtId="49" fontId="13" fillId="0" borderId="24" xfId="0" applyNumberFormat="1" applyFont="1" applyFill="1" applyBorder="1" applyAlignment="1" applyProtection="1">
      <alignment horizontal="center" vertical="center"/>
      <protection locked="0"/>
    </xf>
    <xf numFmtId="49" fontId="13" fillId="0" borderId="13" xfId="0" applyNumberFormat="1" applyFont="1" applyFill="1" applyBorder="1" applyAlignment="1" applyProtection="1">
      <alignment horizontal="center" vertical="center"/>
      <protection locked="0"/>
    </xf>
    <xf numFmtId="0" fontId="14" fillId="0" borderId="0" xfId="0" applyFont="1" applyAlignment="1" applyProtection="1">
      <alignment vertical="center" wrapText="1"/>
    </xf>
    <xf numFmtId="49" fontId="13" fillId="0" borderId="28" xfId="0" applyNumberFormat="1" applyFont="1" applyFill="1" applyBorder="1" applyAlignment="1" applyProtection="1">
      <alignment vertical="center" wrapText="1"/>
      <protection locked="0"/>
    </xf>
    <xf numFmtId="49" fontId="13" fillId="0" borderId="29" xfId="0" applyNumberFormat="1" applyFont="1" applyFill="1" applyBorder="1" applyAlignment="1" applyProtection="1">
      <alignment vertical="center" wrapText="1"/>
      <protection locked="0"/>
    </xf>
    <xf numFmtId="49" fontId="13" fillId="0" borderId="30" xfId="0" applyNumberFormat="1" applyFont="1" applyFill="1" applyBorder="1" applyAlignment="1" applyProtection="1">
      <alignment vertical="center" wrapText="1"/>
      <protection locked="0"/>
    </xf>
    <xf numFmtId="49" fontId="13" fillId="0" borderId="34" xfId="0" applyNumberFormat="1" applyFont="1" applyFill="1" applyBorder="1" applyAlignment="1" applyProtection="1">
      <alignment vertical="center" wrapText="1"/>
      <protection locked="0"/>
    </xf>
    <xf numFmtId="49" fontId="13" fillId="0" borderId="33" xfId="0" applyNumberFormat="1" applyFont="1" applyFill="1" applyBorder="1" applyAlignment="1" applyProtection="1">
      <alignment vertical="center" wrapText="1"/>
      <protection locked="0"/>
    </xf>
    <xf numFmtId="49" fontId="13" fillId="0" borderId="35" xfId="0" applyNumberFormat="1" applyFont="1" applyFill="1" applyBorder="1" applyAlignment="1" applyProtection="1">
      <alignment vertical="center" wrapText="1"/>
      <protection locked="0"/>
    </xf>
    <xf numFmtId="0" fontId="14" fillId="0" borderId="0" xfId="0" applyFont="1" applyFill="1" applyAlignment="1" applyProtection="1">
      <alignment vertical="top" wrapText="1"/>
    </xf>
    <xf numFmtId="49" fontId="13" fillId="0" borderId="12" xfId="0" applyNumberFormat="1" applyFont="1" applyFill="1" applyBorder="1" applyAlignment="1" applyProtection="1">
      <alignment horizontal="left" vertical="center" shrinkToFit="1"/>
      <protection locked="0"/>
    </xf>
    <xf numFmtId="49" fontId="13" fillId="0" borderId="24" xfId="0" applyNumberFormat="1" applyFont="1" applyFill="1" applyBorder="1" applyAlignment="1" applyProtection="1">
      <alignment horizontal="left" vertical="center" shrinkToFit="1"/>
      <protection locked="0"/>
    </xf>
    <xf numFmtId="49" fontId="13" fillId="0" borderId="13" xfId="0" applyNumberFormat="1" applyFont="1" applyFill="1" applyBorder="1" applyAlignment="1" applyProtection="1">
      <alignment horizontal="left" vertical="center" shrinkToFit="1"/>
      <protection locked="0"/>
    </xf>
    <xf numFmtId="49" fontId="13" fillId="0" borderId="34" xfId="0" applyNumberFormat="1" applyFont="1" applyFill="1" applyBorder="1" applyAlignment="1" applyProtection="1">
      <alignment horizontal="left" vertical="center" shrinkToFit="1"/>
      <protection locked="0"/>
    </xf>
    <xf numFmtId="49" fontId="13" fillId="0" borderId="33" xfId="0" applyNumberFormat="1" applyFont="1" applyFill="1" applyBorder="1" applyAlignment="1" applyProtection="1">
      <alignment horizontal="left" vertical="center" shrinkToFit="1"/>
      <protection locked="0"/>
    </xf>
    <xf numFmtId="49" fontId="13" fillId="0" borderId="35" xfId="0" applyNumberFormat="1" applyFont="1" applyFill="1" applyBorder="1" applyAlignment="1" applyProtection="1">
      <alignment horizontal="left" vertical="center" shrinkToFit="1"/>
      <protection locked="0"/>
    </xf>
    <xf numFmtId="0" fontId="13" fillId="0" borderId="12"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3" xfId="0" applyFont="1" applyFill="1" applyBorder="1" applyAlignment="1" applyProtection="1">
      <alignment vertical="center"/>
      <protection locked="0"/>
    </xf>
    <xf numFmtId="0" fontId="4" fillId="4" borderId="0" xfId="0" applyFont="1" applyFill="1" applyAlignment="1" applyProtection="1">
      <alignment horizontal="distributed" vertical="center"/>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textRotation="255"/>
    </xf>
    <xf numFmtId="0" fontId="0" fillId="4" borderId="25" xfId="0" applyFill="1" applyBorder="1" applyProtection="1">
      <alignment vertical="center"/>
    </xf>
    <xf numFmtId="0" fontId="0" fillId="4" borderId="26" xfId="0" applyFill="1" applyBorder="1" applyProtection="1">
      <alignment vertical="center"/>
    </xf>
    <xf numFmtId="0" fontId="4" fillId="4" borderId="12"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24" xfId="0" applyFont="1" applyFill="1" applyBorder="1" applyAlignment="1" applyProtection="1">
      <alignment horizontal="distributed" vertical="center"/>
    </xf>
    <xf numFmtId="0" fontId="4" fillId="4" borderId="34"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0" fontId="4" fillId="4" borderId="11" xfId="0" applyFont="1" applyFill="1" applyBorder="1" applyAlignment="1" applyProtection="1">
      <alignment horizontal="center" vertical="center" textRotation="255" shrinkToFit="1"/>
    </xf>
    <xf numFmtId="0" fontId="4" fillId="4" borderId="26" xfId="0" applyFont="1" applyFill="1" applyBorder="1" applyAlignment="1" applyProtection="1">
      <alignment horizontal="center" vertical="center" textRotation="255" shrinkToFit="1"/>
    </xf>
    <xf numFmtId="49" fontId="4" fillId="4" borderId="24" xfId="0" applyNumberFormat="1" applyFont="1" applyFill="1" applyBorder="1" applyAlignment="1" applyProtection="1">
      <alignment horizontal="distributed" vertical="center"/>
    </xf>
    <xf numFmtId="0" fontId="4" fillId="4" borderId="0" xfId="0" applyFont="1" applyFill="1" applyAlignment="1" applyProtection="1">
      <alignment horizontal="left" vertical="center" shrinkToFit="1"/>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center" vertical="center"/>
    </xf>
    <xf numFmtId="0" fontId="4" fillId="4" borderId="28" xfId="0" applyFont="1" applyFill="1" applyBorder="1" applyAlignment="1" applyProtection="1">
      <alignment horizontal="distributed" vertical="center"/>
    </xf>
    <xf numFmtId="0" fontId="4" fillId="4" borderId="29" xfId="0" applyFont="1" applyFill="1" applyBorder="1" applyAlignment="1" applyProtection="1">
      <alignment horizontal="distributed" vertical="center"/>
    </xf>
    <xf numFmtId="0" fontId="4" fillId="4" borderId="30" xfId="0" applyFont="1" applyFill="1" applyBorder="1" applyAlignment="1" applyProtection="1">
      <alignment horizontal="distributed" vertical="center"/>
    </xf>
    <xf numFmtId="0" fontId="4" fillId="4" borderId="34"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4" fillId="4" borderId="35" xfId="0" applyFont="1" applyFill="1" applyBorder="1" applyAlignment="1" applyProtection="1">
      <alignment horizontal="distributed" vertical="center"/>
    </xf>
    <xf numFmtId="0" fontId="4" fillId="4" borderId="12" xfId="0" applyFont="1" applyFill="1" applyBorder="1" applyAlignment="1" applyProtection="1">
      <alignment horizontal="center" vertical="center" shrinkToFit="1"/>
    </xf>
    <xf numFmtId="0" fontId="4" fillId="4" borderId="24" xfId="0" applyFont="1" applyFill="1" applyBorder="1" applyAlignment="1" applyProtection="1">
      <alignment horizontal="center" vertical="center" shrinkToFit="1"/>
    </xf>
    <xf numFmtId="0" fontId="4" fillId="4" borderId="13" xfId="0" applyFont="1" applyFill="1" applyBorder="1" applyAlignment="1" applyProtection="1">
      <alignment horizontal="center" vertical="center" shrinkToFit="1"/>
    </xf>
    <xf numFmtId="0" fontId="4" fillId="4" borderId="25" xfId="0" applyFont="1" applyFill="1" applyBorder="1" applyAlignment="1" applyProtection="1">
      <alignment horizontal="center" vertical="center" textRotation="255"/>
    </xf>
    <xf numFmtId="0" fontId="4" fillId="4" borderId="26" xfId="0" applyFont="1" applyFill="1" applyBorder="1" applyAlignment="1" applyProtection="1">
      <alignment horizontal="center" vertical="center" textRotation="255"/>
    </xf>
    <xf numFmtId="0" fontId="4" fillId="4" borderId="12" xfId="0" applyFont="1" applyFill="1" applyBorder="1" applyAlignment="1" applyProtection="1">
      <alignment horizontal="center" vertical="center" readingOrder="1"/>
    </xf>
    <xf numFmtId="0" fontId="4" fillId="4" borderId="24" xfId="0" applyFont="1" applyFill="1" applyBorder="1" applyAlignment="1" applyProtection="1">
      <alignment horizontal="center" vertical="center" readingOrder="1"/>
    </xf>
    <xf numFmtId="0" fontId="4" fillId="4" borderId="13" xfId="0" applyFont="1" applyFill="1" applyBorder="1" applyAlignment="1" applyProtection="1">
      <alignment horizontal="center" vertical="center" readingOrder="1"/>
    </xf>
    <xf numFmtId="0" fontId="4" fillId="4" borderId="33" xfId="0" applyFont="1" applyFill="1" applyBorder="1" applyAlignment="1" applyProtection="1">
      <alignment horizontal="right" vertical="center"/>
    </xf>
    <xf numFmtId="0" fontId="11" fillId="4" borderId="0" xfId="0" applyFont="1" applyFill="1" applyAlignment="1" applyProtection="1">
      <alignment horizontal="center" vertical="center"/>
    </xf>
    <xf numFmtId="177" fontId="4" fillId="4" borderId="0" xfId="0" applyNumberFormat="1" applyFont="1" applyFill="1" applyAlignment="1" applyProtection="1">
      <alignment horizontal="distributed" vertical="center"/>
      <protection locked="0"/>
    </xf>
    <xf numFmtId="0" fontId="6" fillId="4" borderId="0" xfId="0" applyFont="1" applyFill="1" applyAlignment="1" applyProtection="1">
      <alignment vertical="center" wrapText="1"/>
      <protection locked="0"/>
    </xf>
    <xf numFmtId="0" fontId="4" fillId="4" borderId="0" xfId="0" applyFont="1" applyFill="1" applyAlignment="1" applyProtection="1">
      <alignment horizontal="left" vertical="center"/>
    </xf>
    <xf numFmtId="0" fontId="13"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4" fillId="4" borderId="27" xfId="0" applyFont="1" applyFill="1" applyBorder="1" applyAlignment="1" applyProtection="1">
      <alignment horizontal="center" vertical="center"/>
    </xf>
    <xf numFmtId="0" fontId="4" fillId="4" borderId="0" xfId="0" applyFont="1" applyFill="1" applyAlignment="1" applyProtection="1">
      <alignment vertical="center" shrinkToFit="1"/>
      <protection locked="0"/>
    </xf>
    <xf numFmtId="49" fontId="13" fillId="0" borderId="12" xfId="0" applyNumberFormat="1" applyFont="1" applyFill="1" applyBorder="1" applyAlignment="1" applyProtection="1">
      <alignment horizontal="left" vertical="center"/>
      <protection locked="0"/>
    </xf>
    <xf numFmtId="49" fontId="13" fillId="0" borderId="24" xfId="0" applyNumberFormat="1" applyFont="1" applyFill="1" applyBorder="1" applyAlignment="1" applyProtection="1">
      <alignment horizontal="left" vertical="center"/>
      <protection locked="0"/>
    </xf>
    <xf numFmtId="49" fontId="13" fillId="0" borderId="13"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wrapText="1"/>
      <protection locked="0"/>
    </xf>
    <xf numFmtId="0" fontId="4" fillId="4" borderId="31" xfId="0" applyNumberFormat="1" applyFont="1" applyFill="1" applyBorder="1" applyAlignment="1" applyProtection="1">
      <alignment horizontal="center" vertical="center" shrinkToFit="1"/>
      <protection locked="0"/>
    </xf>
    <xf numFmtId="0" fontId="4" fillId="4" borderId="32" xfId="0" applyNumberFormat="1" applyFont="1" applyFill="1" applyBorder="1" applyAlignment="1" applyProtection="1">
      <alignment horizontal="center" vertical="center" shrinkToFit="1"/>
      <protection locked="0"/>
    </xf>
    <xf numFmtId="0" fontId="14" fillId="0" borderId="0" xfId="0" applyFont="1" applyAlignment="1" applyProtection="1">
      <alignment vertical="center" shrinkToFit="1"/>
    </xf>
    <xf numFmtId="0" fontId="13"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31" xfId="0" applyNumberFormat="1" applyFont="1" applyFill="1" applyBorder="1" applyAlignment="1" applyProtection="1">
      <alignment horizontal="center" vertical="center"/>
      <protection locked="0"/>
    </xf>
    <xf numFmtId="0" fontId="4" fillId="4" borderId="32" xfId="0" applyNumberFormat="1" applyFont="1" applyFill="1" applyBorder="1" applyAlignment="1" applyProtection="1">
      <alignment horizontal="center" vertical="center"/>
      <protection locked="0"/>
    </xf>
    <xf numFmtId="0" fontId="14" fillId="0" borderId="0" xfId="0" applyFont="1" applyFill="1" applyAlignment="1" applyProtection="1">
      <alignment vertical="center"/>
    </xf>
    <xf numFmtId="0" fontId="14" fillId="0" borderId="0" xfId="0" applyFont="1" applyFill="1" applyAlignment="1" applyProtection="1">
      <alignment vertical="top"/>
    </xf>
    <xf numFmtId="178" fontId="13" fillId="0" borderId="34" xfId="0" applyNumberFormat="1" applyFont="1" applyFill="1" applyBorder="1" applyAlignment="1" applyProtection="1">
      <alignment horizontal="center" vertical="center"/>
      <protection locked="0"/>
    </xf>
    <xf numFmtId="178" fontId="13" fillId="0" borderId="33" xfId="0" applyNumberFormat="1" applyFont="1" applyFill="1" applyBorder="1" applyAlignment="1" applyProtection="1">
      <alignment horizontal="center" vertical="center"/>
      <protection locked="0"/>
    </xf>
    <xf numFmtId="178" fontId="13" fillId="0" borderId="35"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right" vertical="center"/>
    </xf>
    <xf numFmtId="49" fontId="15" fillId="0" borderId="29" xfId="0" applyNumberFormat="1" applyFont="1" applyFill="1" applyBorder="1" applyAlignment="1" applyProtection="1">
      <alignment horizontal="left" vertical="center"/>
    </xf>
    <xf numFmtId="49" fontId="15" fillId="0" borderId="0"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center" vertical="center" shrinkToFit="1"/>
      <protection locked="0"/>
    </xf>
    <xf numFmtId="0" fontId="0" fillId="4" borderId="0" xfId="0" applyNumberFormat="1" applyFont="1" applyFill="1" applyAlignment="1" applyProtection="1">
      <alignment vertical="center"/>
      <protection locked="0"/>
    </xf>
    <xf numFmtId="0" fontId="14" fillId="0" borderId="0" xfId="0" applyFont="1" applyAlignment="1" applyProtection="1">
      <alignment shrinkToFit="1"/>
    </xf>
    <xf numFmtId="0" fontId="13" fillId="0" borderId="28" xfId="0" applyNumberFormat="1" applyFont="1" applyFill="1" applyBorder="1" applyAlignment="1" applyProtection="1">
      <alignment vertical="center" wrapText="1"/>
      <protection locked="0"/>
    </xf>
    <xf numFmtId="0" fontId="13" fillId="0" borderId="29" xfId="0" applyNumberFormat="1" applyFont="1" applyFill="1" applyBorder="1" applyAlignment="1" applyProtection="1">
      <alignment vertical="center" wrapText="1"/>
      <protection locked="0"/>
    </xf>
    <xf numFmtId="0" fontId="13" fillId="0" borderId="30" xfId="0" applyNumberFormat="1" applyFont="1" applyFill="1" applyBorder="1" applyAlignment="1" applyProtection="1">
      <alignment vertical="center" wrapText="1"/>
      <protection locked="0"/>
    </xf>
    <xf numFmtId="0" fontId="13" fillId="0" borderId="34" xfId="0" applyNumberFormat="1" applyFont="1" applyFill="1" applyBorder="1" applyAlignment="1" applyProtection="1">
      <alignment vertical="center" wrapText="1"/>
      <protection locked="0"/>
    </xf>
    <xf numFmtId="0" fontId="13" fillId="0" borderId="33" xfId="0" applyNumberFormat="1" applyFont="1" applyFill="1" applyBorder="1" applyAlignment="1" applyProtection="1">
      <alignment vertical="center" wrapText="1"/>
      <protection locked="0"/>
    </xf>
    <xf numFmtId="0" fontId="13" fillId="0" borderId="35" xfId="0" applyNumberFormat="1" applyFont="1" applyFill="1" applyBorder="1" applyAlignment="1" applyProtection="1">
      <alignment vertical="center" wrapText="1"/>
      <protection locked="0"/>
    </xf>
    <xf numFmtId="0" fontId="14" fillId="0" borderId="31" xfId="0" applyFont="1" applyFill="1" applyBorder="1" applyAlignment="1" applyProtection="1">
      <alignment horizontal="right" vertical="center"/>
      <protection locked="0"/>
    </xf>
    <xf numFmtId="0" fontId="14" fillId="0" borderId="0" xfId="0" applyFont="1" applyFill="1" applyAlignment="1" applyProtection="1">
      <alignment horizontal="right" vertical="center"/>
      <protection locked="0"/>
    </xf>
    <xf numFmtId="0" fontId="0" fillId="4" borderId="0" xfId="0" applyNumberFormat="1" applyFont="1" applyFill="1" applyAlignment="1" applyProtection="1">
      <alignment vertical="center" shrinkToFit="1"/>
      <protection locked="0"/>
    </xf>
    <xf numFmtId="0" fontId="13" fillId="0" borderId="24" xfId="0" applyFont="1" applyFill="1" applyBorder="1" applyAlignment="1" applyProtection="1">
      <alignment horizontal="center" vertical="center"/>
      <protection locked="0"/>
    </xf>
    <xf numFmtId="0" fontId="14" fillId="0" borderId="0" xfId="0" applyFont="1" applyFill="1" applyAlignment="1" applyProtection="1">
      <alignment vertical="center" shrinkToFit="1"/>
    </xf>
    <xf numFmtId="0" fontId="13" fillId="0" borderId="12" xfId="0" applyNumberFormat="1" applyFont="1" applyFill="1" applyBorder="1" applyAlignment="1" applyProtection="1">
      <alignment horizontal="center" vertical="center"/>
    </xf>
    <xf numFmtId="0" fontId="13" fillId="0" borderId="24"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5" fillId="0" borderId="0" xfId="0" applyFont="1" applyAlignment="1" applyProtection="1">
      <alignment vertical="center" shrinkToFit="1"/>
    </xf>
    <xf numFmtId="0" fontId="13" fillId="0" borderId="28"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3" fillId="0" borderId="30" xfId="0" applyFont="1" applyFill="1" applyBorder="1" applyAlignment="1" applyProtection="1">
      <alignment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2" xfId="0" applyNumberFormat="1" applyFont="1" applyFill="1" applyBorder="1" applyAlignment="1" applyProtection="1">
      <alignment vertical="center"/>
    </xf>
    <xf numFmtId="0" fontId="13" fillId="0" borderId="24" xfId="0" applyNumberFormat="1" applyFont="1" applyFill="1" applyBorder="1" applyAlignment="1" applyProtection="1">
      <alignment vertical="center"/>
    </xf>
    <xf numFmtId="0" fontId="13" fillId="0" borderId="13" xfId="0" applyNumberFormat="1" applyFont="1" applyFill="1" applyBorder="1" applyAlignment="1" applyProtection="1">
      <alignment vertical="center"/>
    </xf>
    <xf numFmtId="49" fontId="4" fillId="4" borderId="12" xfId="0" applyNumberFormat="1" applyFont="1" applyFill="1" applyBorder="1" applyAlignment="1" applyProtection="1">
      <alignment horizontal="distributed" vertical="center"/>
    </xf>
    <xf numFmtId="49" fontId="4" fillId="4" borderId="13" xfId="0" applyNumberFormat="1" applyFont="1" applyFill="1" applyBorder="1" applyAlignment="1" applyProtection="1">
      <alignment horizontal="distributed" vertical="center"/>
    </xf>
    <xf numFmtId="49" fontId="6" fillId="4" borderId="28" xfId="0" applyNumberFormat="1" applyFont="1" applyFill="1" applyBorder="1" applyAlignment="1" applyProtection="1">
      <alignment horizontal="distributed" vertical="center"/>
    </xf>
    <xf numFmtId="49" fontId="6" fillId="4" borderId="29" xfId="0" applyNumberFormat="1" applyFont="1" applyFill="1" applyBorder="1" applyAlignment="1" applyProtection="1">
      <alignment horizontal="distributed" vertical="center"/>
    </xf>
    <xf numFmtId="49" fontId="6" fillId="4" borderId="30" xfId="0" applyNumberFormat="1" applyFont="1" applyFill="1" applyBorder="1" applyAlignment="1" applyProtection="1">
      <alignment horizontal="distributed" vertical="center"/>
    </xf>
    <xf numFmtId="49" fontId="6" fillId="4" borderId="34" xfId="0" applyNumberFormat="1" applyFont="1" applyFill="1" applyBorder="1" applyAlignment="1" applyProtection="1">
      <alignment horizontal="distributed" vertical="center"/>
    </xf>
    <xf numFmtId="49" fontId="6" fillId="4" borderId="33" xfId="0" applyNumberFormat="1" applyFont="1" applyFill="1" applyBorder="1" applyAlignment="1" applyProtection="1">
      <alignment horizontal="distributed" vertical="center"/>
    </xf>
    <xf numFmtId="49" fontId="6" fillId="4" borderId="35"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49" fontId="4" fillId="4" borderId="29" xfId="0" applyNumberFormat="1" applyFont="1" applyFill="1" applyBorder="1" applyAlignment="1" applyProtection="1">
      <alignment horizontal="distributed" vertical="center"/>
    </xf>
    <xf numFmtId="49" fontId="4" fillId="4" borderId="30" xfId="0" applyNumberFormat="1" applyFont="1" applyFill="1" applyBorder="1" applyAlignment="1" applyProtection="1">
      <alignment horizontal="distributed" vertical="center"/>
    </xf>
    <xf numFmtId="49" fontId="4" fillId="4" borderId="34" xfId="0" applyNumberFormat="1" applyFont="1" applyFill="1" applyBorder="1" applyAlignment="1" applyProtection="1">
      <alignment horizontal="distributed" vertical="center"/>
    </xf>
    <xf numFmtId="49" fontId="4" fillId="4" borderId="33" xfId="0" applyNumberFormat="1" applyFont="1" applyFill="1" applyBorder="1" applyAlignment="1" applyProtection="1">
      <alignment horizontal="distributed" vertical="center"/>
    </xf>
    <xf numFmtId="49" fontId="4" fillId="4" borderId="35" xfId="0" applyNumberFormat="1" applyFont="1" applyFill="1" applyBorder="1" applyAlignment="1" applyProtection="1">
      <alignment horizontal="distributed" vertical="center"/>
    </xf>
    <xf numFmtId="49" fontId="4" fillId="4" borderId="34" xfId="0" applyNumberFormat="1" applyFont="1" applyFill="1" applyBorder="1" applyAlignment="1" applyProtection="1">
      <alignment horizontal="center" vertical="center"/>
    </xf>
    <xf numFmtId="49" fontId="4" fillId="4" borderId="33" xfId="0" applyNumberFormat="1" applyFont="1" applyFill="1" applyBorder="1" applyAlignment="1" applyProtection="1">
      <alignment horizontal="center" vertical="center"/>
    </xf>
    <xf numFmtId="49" fontId="4" fillId="4" borderId="35" xfId="0" applyNumberFormat="1" applyFont="1" applyFill="1" applyBorder="1" applyAlignment="1" applyProtection="1">
      <alignment horizontal="center" vertical="center"/>
    </xf>
    <xf numFmtId="49" fontId="6" fillId="4" borderId="12" xfId="0" applyNumberFormat="1" applyFont="1" applyFill="1" applyBorder="1" applyAlignment="1" applyProtection="1">
      <alignment horizontal="distributed" vertical="center"/>
    </xf>
    <xf numFmtId="49" fontId="6" fillId="4" borderId="24" xfId="0" applyNumberFormat="1" applyFont="1" applyFill="1" applyBorder="1" applyAlignment="1" applyProtection="1">
      <alignment horizontal="distributed" vertical="center"/>
    </xf>
    <xf numFmtId="49" fontId="6" fillId="4" borderId="13" xfId="0" applyNumberFormat="1" applyFont="1" applyFill="1" applyBorder="1" applyAlignment="1" applyProtection="1">
      <alignment horizontal="distributed" vertical="center"/>
    </xf>
    <xf numFmtId="0" fontId="6" fillId="4" borderId="28" xfId="0" applyNumberFormat="1" applyFont="1" applyFill="1" applyBorder="1" applyAlignment="1" applyProtection="1">
      <alignment vertical="center"/>
      <protection locked="0"/>
    </xf>
    <xf numFmtId="0" fontId="6" fillId="4" borderId="29" xfId="0" applyNumberFormat="1" applyFont="1" applyFill="1" applyBorder="1" applyAlignment="1" applyProtection="1">
      <alignment vertical="center"/>
      <protection locked="0"/>
    </xf>
    <xf numFmtId="0" fontId="6" fillId="4" borderId="30" xfId="0" applyNumberFormat="1" applyFont="1" applyFill="1" applyBorder="1" applyAlignment="1" applyProtection="1">
      <alignment vertical="center"/>
      <protection locked="0"/>
    </xf>
    <xf numFmtId="0" fontId="6" fillId="4" borderId="34" xfId="0" applyNumberFormat="1" applyFont="1" applyFill="1" applyBorder="1" applyAlignment="1" applyProtection="1">
      <alignment vertical="center"/>
      <protection locked="0"/>
    </xf>
    <xf numFmtId="0" fontId="6" fillId="4" borderId="33" xfId="0" applyNumberFormat="1" applyFont="1" applyFill="1" applyBorder="1" applyAlignment="1" applyProtection="1">
      <alignment vertical="center"/>
      <protection locked="0"/>
    </xf>
    <xf numFmtId="0" fontId="6" fillId="4" borderId="35" xfId="0" applyNumberFormat="1" applyFont="1" applyFill="1" applyBorder="1" applyAlignment="1" applyProtection="1">
      <alignment vertical="center"/>
      <protection locked="0"/>
    </xf>
    <xf numFmtId="49" fontId="4" fillId="4" borderId="39" xfId="0" applyNumberFormat="1" applyFont="1" applyFill="1" applyBorder="1" applyAlignment="1" applyProtection="1">
      <alignment horizontal="center" vertical="center"/>
    </xf>
    <xf numFmtId="49" fontId="4" fillId="4" borderId="40" xfId="0" applyNumberFormat="1" applyFont="1" applyFill="1" applyBorder="1" applyAlignment="1" applyProtection="1">
      <alignment horizontal="center" vertical="center"/>
    </xf>
    <xf numFmtId="0" fontId="4" fillId="4" borderId="33" xfId="0" applyNumberFormat="1" applyFont="1" applyFill="1" applyBorder="1" applyAlignment="1" applyProtection="1">
      <alignment horizontal="center" vertical="center"/>
      <protection locked="0"/>
    </xf>
    <xf numFmtId="0" fontId="0" fillId="4" borderId="33" xfId="0" applyNumberFormat="1" applyFont="1" applyFill="1" applyBorder="1" applyAlignment="1" applyProtection="1">
      <alignment horizontal="center" vertical="center"/>
      <protection locked="0"/>
    </xf>
    <xf numFmtId="49" fontId="4" fillId="4" borderId="34" xfId="0" applyNumberFormat="1" applyFont="1" applyFill="1" applyBorder="1" applyAlignment="1" applyProtection="1">
      <alignment horizontal="left" vertical="center"/>
    </xf>
    <xf numFmtId="49" fontId="4" fillId="4" borderId="33" xfId="0" applyNumberFormat="1" applyFont="1" applyFill="1" applyBorder="1" applyAlignment="1" applyProtection="1">
      <alignment horizontal="left" vertical="center"/>
    </xf>
    <xf numFmtId="49" fontId="4" fillId="4" borderId="41" xfId="0" applyNumberFormat="1" applyFont="1" applyFill="1" applyBorder="1" applyAlignment="1" applyProtection="1">
      <alignment horizontal="left" vertical="center"/>
    </xf>
    <xf numFmtId="49" fontId="4" fillId="4" borderId="39" xfId="0" applyNumberFormat="1" applyFont="1" applyFill="1" applyBorder="1" applyAlignment="1" applyProtection="1">
      <alignment horizontal="left" vertical="center"/>
    </xf>
    <xf numFmtId="49" fontId="4" fillId="4" borderId="40" xfId="0" applyNumberFormat="1" applyFont="1" applyFill="1" applyBorder="1" applyAlignment="1" applyProtection="1">
      <alignment horizontal="left" vertical="center"/>
    </xf>
    <xf numFmtId="49" fontId="4" fillId="4" borderId="29"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shrinkToFit="1"/>
    </xf>
    <xf numFmtId="49" fontId="4" fillId="4" borderId="24" xfId="0" applyNumberFormat="1" applyFont="1" applyFill="1" applyBorder="1" applyAlignment="1" applyProtection="1">
      <alignment horizontal="center" vertical="center" shrinkToFit="1"/>
    </xf>
    <xf numFmtId="49" fontId="4" fillId="4" borderId="13" xfId="0" applyNumberFormat="1" applyFont="1" applyFill="1" applyBorder="1" applyAlignment="1" applyProtection="1">
      <alignment horizontal="center" vertical="center" shrinkToFit="1"/>
    </xf>
    <xf numFmtId="177" fontId="4" fillId="4" borderId="12" xfId="0" applyNumberFormat="1" applyFont="1" applyFill="1" applyBorder="1" applyAlignment="1" applyProtection="1">
      <alignment horizontal="center" vertical="center"/>
      <protection locked="0"/>
    </xf>
    <xf numFmtId="177" fontId="4" fillId="4" borderId="24" xfId="0" applyNumberFormat="1" applyFont="1" applyFill="1" applyBorder="1" applyAlignment="1" applyProtection="1">
      <alignment horizontal="center" vertical="center"/>
      <protection locked="0"/>
    </xf>
    <xf numFmtId="177" fontId="4" fillId="4" borderId="24" xfId="0" applyNumberFormat="1" applyFont="1" applyFill="1" applyBorder="1" applyAlignment="1" applyProtection="1">
      <alignment horizontal="distributed" vertical="center"/>
      <protection locked="0"/>
    </xf>
    <xf numFmtId="177" fontId="4" fillId="4" borderId="13" xfId="0" applyNumberFormat="1" applyFont="1" applyFill="1" applyBorder="1" applyAlignment="1" applyProtection="1">
      <alignment horizontal="center" vertical="center"/>
      <protection locked="0"/>
    </xf>
    <xf numFmtId="49" fontId="6" fillId="4" borderId="39" xfId="0" applyNumberFormat="1" applyFont="1" applyFill="1" applyBorder="1" applyAlignment="1" applyProtection="1">
      <alignment horizontal="center" vertical="center"/>
    </xf>
    <xf numFmtId="49" fontId="6" fillId="4" borderId="40" xfId="0" applyNumberFormat="1" applyFont="1" applyFill="1" applyBorder="1" applyAlignment="1" applyProtection="1">
      <alignment horizontal="center" vertical="center"/>
    </xf>
    <xf numFmtId="49" fontId="6" fillId="4" borderId="34" xfId="0" applyNumberFormat="1" applyFont="1" applyFill="1" applyBorder="1" applyAlignment="1" applyProtection="1">
      <alignment horizontal="left" vertical="center"/>
    </xf>
    <xf numFmtId="49" fontId="6" fillId="4" borderId="33" xfId="0" applyNumberFormat="1" applyFont="1" applyFill="1" applyBorder="1" applyAlignment="1" applyProtection="1">
      <alignment horizontal="left" vertical="center"/>
    </xf>
    <xf numFmtId="49" fontId="6" fillId="4" borderId="41" xfId="0" applyNumberFormat="1" applyFont="1" applyFill="1" applyBorder="1" applyAlignment="1" applyProtection="1">
      <alignment horizontal="left" vertical="center"/>
    </xf>
    <xf numFmtId="0" fontId="22" fillId="4" borderId="0" xfId="0" applyFont="1" applyFill="1" applyAlignment="1">
      <alignment horizontal="center" vertical="distributed" wrapText="1"/>
    </xf>
    <xf numFmtId="0" fontId="6" fillId="4" borderId="0" xfId="0" applyFont="1" applyFill="1" applyAlignment="1">
      <alignment horizontal="right" vertical="center"/>
    </xf>
    <xf numFmtId="0" fontId="7" fillId="4"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21" fillId="4" borderId="28"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0" xfId="0" applyFont="1" applyFill="1" applyAlignment="1">
      <alignment horizontal="center" vertical="center"/>
    </xf>
    <xf numFmtId="0" fontId="21" fillId="4" borderId="32" xfId="0" applyFont="1" applyFill="1" applyBorder="1" applyAlignment="1">
      <alignment horizontal="center" vertical="center"/>
    </xf>
    <xf numFmtId="0" fontId="22" fillId="4" borderId="0" xfId="0" applyFont="1" applyFill="1" applyAlignment="1">
      <alignment horizontal="center" vertical="distributed"/>
    </xf>
    <xf numFmtId="0" fontId="22" fillId="4" borderId="0" xfId="0" applyFont="1" applyFill="1" applyAlignment="1">
      <alignment horizontal="left" vertical="center"/>
    </xf>
    <xf numFmtId="177" fontId="22" fillId="4" borderId="0" xfId="0" applyNumberFormat="1" applyFont="1" applyFill="1" applyAlignment="1" applyProtection="1">
      <alignment horizontal="distributed" vertical="center"/>
      <protection locked="0"/>
    </xf>
    <xf numFmtId="177" fontId="13" fillId="4" borderId="12" xfId="0" applyNumberFormat="1" applyFont="1" applyFill="1" applyBorder="1" applyAlignment="1" applyProtection="1">
      <alignment horizontal="center" vertical="center"/>
      <protection locked="0"/>
    </xf>
    <xf numFmtId="177" fontId="13" fillId="4" borderId="24" xfId="0" applyNumberFormat="1" applyFont="1" applyFill="1" applyBorder="1" applyAlignment="1" applyProtection="1">
      <alignment horizontal="center" vertical="center"/>
      <protection locked="0"/>
    </xf>
    <xf numFmtId="177" fontId="13" fillId="4" borderId="13" xfId="0" applyNumberFormat="1" applyFont="1" applyFill="1" applyBorder="1" applyAlignment="1" applyProtection="1">
      <alignment horizontal="center" vertical="center"/>
      <protection locked="0"/>
    </xf>
    <xf numFmtId="0" fontId="22" fillId="4" borderId="31" xfId="0" applyFont="1" applyFill="1" applyBorder="1" applyAlignment="1">
      <alignment horizontal="center" vertical="center"/>
    </xf>
    <xf numFmtId="0" fontId="22" fillId="4" borderId="0" xfId="0" applyFont="1" applyFill="1" applyAlignment="1">
      <alignment horizontal="center" vertical="center"/>
    </xf>
    <xf numFmtId="0" fontId="22" fillId="4" borderId="32" xfId="0" applyFont="1" applyFill="1" applyBorder="1" applyAlignment="1">
      <alignment horizontal="center" vertical="center"/>
    </xf>
    <xf numFmtId="0" fontId="22" fillId="4" borderId="0" xfId="0" applyFont="1" applyFill="1" applyAlignment="1">
      <alignment horizontal="distributed" vertical="center"/>
    </xf>
    <xf numFmtId="0" fontId="22" fillId="4" borderId="0" xfId="0" applyFont="1" applyFill="1" applyAlignment="1">
      <alignment vertical="center" wrapText="1"/>
    </xf>
    <xf numFmtId="0" fontId="13" fillId="4" borderId="12" xfId="0" applyFont="1" applyFill="1" applyBorder="1" applyProtection="1">
      <alignment vertical="center"/>
      <protection locked="0"/>
    </xf>
    <xf numFmtId="0" fontId="13" fillId="4" borderId="24" xfId="0" applyFont="1" applyFill="1" applyBorder="1" applyProtection="1">
      <alignment vertical="center"/>
      <protection locked="0"/>
    </xf>
    <xf numFmtId="0" fontId="13" fillId="4" borderId="13" xfId="0" applyFont="1" applyFill="1" applyBorder="1" applyProtection="1">
      <alignment vertical="center"/>
      <protection locked="0"/>
    </xf>
    <xf numFmtId="0" fontId="22" fillId="4" borderId="0" xfId="0" applyFont="1" applyFill="1" applyAlignment="1" applyProtection="1">
      <alignment vertical="center" wrapText="1"/>
      <protection locked="0"/>
    </xf>
    <xf numFmtId="0" fontId="22" fillId="4" borderId="0" xfId="0" applyFont="1" applyFill="1" applyProtection="1">
      <alignment vertical="center"/>
      <protection locked="0"/>
    </xf>
    <xf numFmtId="0" fontId="29" fillId="4" borderId="0" xfId="0" applyFont="1" applyFill="1" applyAlignment="1">
      <alignment horizontal="left" vertical="top" wrapText="1"/>
    </xf>
    <xf numFmtId="0" fontId="6" fillId="0" borderId="20"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4" xfId="0" applyFont="1" applyBorder="1" applyAlignment="1">
      <alignment horizontal="center" vertical="center"/>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6" fillId="0" borderId="2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4" xfId="0" applyFont="1" applyBorder="1" applyAlignment="1">
      <alignment horizontal="left" vertical="center" wrapText="1"/>
    </xf>
    <xf numFmtId="0" fontId="6" fillId="0" borderId="27" xfId="0" applyFont="1" applyBorder="1" applyAlignment="1">
      <alignment horizontal="left" vertical="center" wrapText="1"/>
    </xf>
    <xf numFmtId="0" fontId="6" fillId="0" borderId="45"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6" fillId="0" borderId="46" xfId="0" applyFont="1" applyBorder="1" applyAlignment="1">
      <alignment horizontal="distributed" vertical="center" wrapText="1"/>
    </xf>
    <xf numFmtId="0" fontId="6" fillId="0" borderId="27" xfId="0" applyFont="1" applyBorder="1" applyAlignment="1">
      <alignment horizontal="distributed" vertical="center" wrapText="1"/>
    </xf>
    <xf numFmtId="0" fontId="6" fillId="0" borderId="27" xfId="0" applyFont="1" applyBorder="1" applyAlignment="1">
      <alignment horizontal="left" vertical="center"/>
    </xf>
    <xf numFmtId="0" fontId="6" fillId="0" borderId="45"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xf>
    <xf numFmtId="0" fontId="29" fillId="4" borderId="54" xfId="0" applyFont="1" applyFill="1" applyBorder="1" applyAlignment="1">
      <alignment horizontal="left" vertical="center" wrapText="1"/>
    </xf>
    <xf numFmtId="0" fontId="29" fillId="4" borderId="0" xfId="0" applyFont="1" applyFill="1" applyAlignment="1">
      <alignment horizontal="left" vertical="center" wrapText="1"/>
    </xf>
    <xf numFmtId="14" fontId="29" fillId="4" borderId="12" xfId="0" applyNumberFormat="1" applyFont="1" applyFill="1" applyBorder="1" applyAlignment="1">
      <alignment horizontal="center" vertical="center"/>
    </xf>
    <xf numFmtId="0" fontId="29" fillId="4" borderId="13" xfId="0" applyFont="1" applyFill="1" applyBorder="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horizontal="left" vertical="center" wrapText="1"/>
    </xf>
    <xf numFmtId="177" fontId="6" fillId="4" borderId="0" xfId="0" applyNumberFormat="1" applyFont="1" applyFill="1" applyAlignment="1" applyProtection="1">
      <alignment horizontal="center"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lignment horizontal="left"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2" xfId="0" applyFont="1" applyFill="1" applyBorder="1" applyAlignment="1">
      <alignment horizontal="distributed" vertical="center" wrapText="1"/>
    </xf>
    <xf numFmtId="0" fontId="6" fillId="4" borderId="52" xfId="0" applyFont="1" applyFill="1" applyBorder="1" applyAlignment="1">
      <alignment horizontal="distributed" vertical="center" wrapText="1"/>
    </xf>
    <xf numFmtId="0" fontId="6" fillId="4" borderId="43" xfId="0" applyFont="1" applyFill="1" applyBorder="1" applyAlignment="1">
      <alignment horizontal="distributed" vertical="center" wrapText="1"/>
    </xf>
    <xf numFmtId="0" fontId="6" fillId="4" borderId="42" xfId="0" applyFont="1" applyFill="1" applyBorder="1" applyAlignment="1" applyProtection="1">
      <alignment horizontal="center" vertical="center"/>
      <protection locked="0"/>
    </xf>
    <xf numFmtId="0" fontId="6" fillId="4" borderId="43" xfId="0" applyFont="1" applyFill="1" applyBorder="1" applyAlignment="1" applyProtection="1">
      <alignment horizontal="center" vertical="center"/>
      <protection locked="0"/>
    </xf>
    <xf numFmtId="0" fontId="6" fillId="4" borderId="42" xfId="0" applyFont="1" applyFill="1" applyBorder="1" applyAlignment="1" applyProtection="1">
      <alignment horizontal="center" vertical="center" wrapText="1"/>
      <protection locked="0"/>
    </xf>
    <xf numFmtId="0" fontId="6" fillId="4" borderId="52" xfId="0" applyFont="1" applyFill="1" applyBorder="1" applyAlignment="1" applyProtection="1">
      <alignment horizontal="center" vertical="center"/>
      <protection locked="0"/>
    </xf>
    <xf numFmtId="49" fontId="6" fillId="4" borderId="42" xfId="0" applyNumberFormat="1" applyFont="1" applyFill="1" applyBorder="1" applyAlignment="1" applyProtection="1">
      <alignment horizontal="right" vertical="center"/>
      <protection locked="0"/>
    </xf>
    <xf numFmtId="49" fontId="6" fillId="4" borderId="52" xfId="0" applyNumberFormat="1" applyFont="1" applyFill="1" applyBorder="1" applyAlignment="1" applyProtection="1">
      <alignment horizontal="right" vertical="center"/>
      <protection locked="0"/>
    </xf>
    <xf numFmtId="0" fontId="29" fillId="4" borderId="0" xfId="0" applyFont="1" applyFill="1" applyAlignment="1">
      <alignment horizontal="left" vertical="top"/>
    </xf>
    <xf numFmtId="0" fontId="6" fillId="4" borderId="2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19" xfId="0" applyFont="1" applyFill="1" applyBorder="1" applyAlignment="1">
      <alignment horizontal="center" vertical="center"/>
    </xf>
    <xf numFmtId="0" fontId="4" fillId="4" borderId="19" xfId="0" applyFont="1" applyFill="1" applyBorder="1" applyAlignment="1">
      <alignment horizontal="center" vertical="center" wrapText="1"/>
    </xf>
    <xf numFmtId="0" fontId="6" fillId="4" borderId="54" xfId="0" applyFont="1" applyFill="1" applyBorder="1" applyAlignment="1">
      <alignment horizontal="left" vertical="center"/>
    </xf>
    <xf numFmtId="0" fontId="6" fillId="4" borderId="55" xfId="0" applyFont="1" applyFill="1" applyBorder="1" applyAlignment="1">
      <alignment horizontal="left" vertical="center"/>
    </xf>
    <xf numFmtId="0" fontId="6" fillId="4" borderId="44" xfId="0" applyFont="1" applyFill="1" applyBorder="1" applyAlignment="1">
      <alignment horizontal="left" vertical="center" wrapText="1"/>
    </xf>
    <xf numFmtId="0" fontId="6" fillId="4" borderId="27" xfId="0" applyFont="1" applyFill="1" applyBorder="1" applyAlignment="1">
      <alignment horizontal="left" vertical="center"/>
    </xf>
    <xf numFmtId="0" fontId="6" fillId="4" borderId="45" xfId="0" applyFont="1" applyFill="1" applyBorder="1" applyAlignment="1">
      <alignment horizontal="left" vertical="center"/>
    </xf>
    <xf numFmtId="0" fontId="6" fillId="4" borderId="20"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3" fillId="4" borderId="53"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57" xfId="0" applyFont="1" applyFill="1" applyBorder="1" applyAlignment="1">
      <alignment horizontal="left" vertical="center" wrapText="1"/>
    </xf>
    <xf numFmtId="0" fontId="3" fillId="4" borderId="20" xfId="0" applyFont="1" applyFill="1" applyBorder="1" applyAlignment="1">
      <alignment vertical="center" wrapText="1"/>
    </xf>
    <xf numFmtId="0" fontId="3" fillId="4" borderId="47"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3" fillId="4" borderId="53"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179" fontId="4" fillId="4" borderId="19"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6" fillId="4" borderId="44" xfId="0" applyFont="1" applyFill="1" applyBorder="1" applyAlignment="1">
      <alignment horizontal="left" vertical="center"/>
    </xf>
    <xf numFmtId="0" fontId="6" fillId="4" borderId="56" xfId="0" applyFont="1" applyFill="1" applyBorder="1" applyAlignment="1">
      <alignment horizontal="left" vertical="center" wrapText="1"/>
    </xf>
    <xf numFmtId="0" fontId="6" fillId="4" borderId="57"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3" fillId="4" borderId="19" xfId="0" applyFont="1" applyFill="1" applyBorder="1" applyAlignment="1">
      <alignment horizontal="center" vertical="center" wrapText="1"/>
    </xf>
    <xf numFmtId="179" fontId="3" fillId="4" borderId="19" xfId="0" applyNumberFormat="1" applyFont="1" applyFill="1" applyBorder="1" applyAlignment="1">
      <alignment horizontal="center" vertical="center" wrapText="1"/>
    </xf>
    <xf numFmtId="49" fontId="3" fillId="4" borderId="19" xfId="0" applyNumberFormat="1" applyFont="1" applyFill="1" applyBorder="1" applyAlignment="1">
      <alignment horizontal="left" vertical="center" wrapText="1"/>
    </xf>
    <xf numFmtId="179" fontId="3" fillId="4" borderId="53" xfId="0" applyNumberFormat="1" applyFont="1" applyFill="1" applyBorder="1" applyAlignment="1">
      <alignment horizontal="center" vertical="center" wrapText="1"/>
    </xf>
    <xf numFmtId="0" fontId="6" fillId="4" borderId="54"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0" xfId="0" applyFont="1" applyFill="1">
      <alignment vertical="center"/>
    </xf>
    <xf numFmtId="49" fontId="6" fillId="4" borderId="0" xfId="0" applyNumberFormat="1" applyFont="1" applyFill="1" applyAlignment="1">
      <alignment horizontal="left" vertical="center"/>
    </xf>
    <xf numFmtId="49" fontId="6" fillId="4" borderId="0" xfId="0" applyNumberFormat="1" applyFont="1" applyFill="1" applyAlignment="1">
      <alignment horizontal="left" vertical="center" wrapText="1"/>
    </xf>
    <xf numFmtId="0" fontId="6" fillId="0" borderId="46" xfId="0" applyFont="1" applyBorder="1" applyAlignment="1">
      <alignment horizontal="distributed" vertical="center"/>
    </xf>
    <xf numFmtId="0" fontId="6" fillId="0" borderId="27" xfId="0" applyFont="1" applyBorder="1" applyAlignment="1">
      <alignment horizontal="distributed" vertical="center"/>
    </xf>
    <xf numFmtId="0" fontId="6" fillId="0" borderId="20"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45" fillId="0" borderId="20" xfId="0" applyFont="1" applyBorder="1" applyAlignment="1">
      <alignment horizontal="left" vertical="center"/>
    </xf>
    <xf numFmtId="0" fontId="45" fillId="0" borderId="46" xfId="0" applyFont="1" applyBorder="1" applyAlignment="1">
      <alignment horizontal="left" vertical="center"/>
    </xf>
    <xf numFmtId="0" fontId="45" fillId="0" borderId="47" xfId="0" applyFont="1" applyBorder="1" applyAlignment="1">
      <alignment horizontal="left" vertical="center"/>
    </xf>
    <xf numFmtId="58" fontId="6" fillId="0" borderId="20" xfId="0" quotePrefix="1" applyNumberFormat="1" applyFont="1" applyBorder="1" applyAlignment="1">
      <alignment horizontal="center" vertical="center"/>
    </xf>
    <xf numFmtId="0" fontId="45" fillId="0" borderId="44" xfId="0" applyFont="1" applyBorder="1" applyAlignment="1">
      <alignment horizontal="left" vertical="center" wrapText="1"/>
    </xf>
    <xf numFmtId="0" fontId="45" fillId="0" borderId="27" xfId="0" applyFont="1" applyBorder="1" applyAlignment="1">
      <alignment horizontal="left" vertical="center" wrapText="1"/>
    </xf>
    <xf numFmtId="0" fontId="45" fillId="0" borderId="45" xfId="0" applyFont="1" applyBorder="1" applyAlignment="1">
      <alignment horizontal="left" vertical="center" wrapText="1"/>
    </xf>
    <xf numFmtId="0" fontId="45" fillId="0" borderId="27" xfId="0" applyFont="1" applyBorder="1" applyAlignment="1">
      <alignment horizontal="left" vertical="center"/>
    </xf>
    <xf numFmtId="0" fontId="45" fillId="0" borderId="45" xfId="0" applyFont="1" applyBorder="1" applyAlignment="1">
      <alignment horizontal="left"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45" fillId="0" borderId="20" xfId="0" applyFont="1" applyBorder="1" applyAlignment="1">
      <alignment horizontal="left" vertical="center" wrapText="1"/>
    </xf>
    <xf numFmtId="0" fontId="45" fillId="0" borderId="46" xfId="0" applyFont="1" applyBorder="1" applyAlignment="1">
      <alignment horizontal="left" vertical="center" wrapText="1"/>
    </xf>
    <xf numFmtId="0" fontId="45" fillId="0" borderId="47" xfId="0" applyFont="1" applyBorder="1" applyAlignment="1">
      <alignment horizontal="left" vertical="center" wrapText="1"/>
    </xf>
    <xf numFmtId="0" fontId="45" fillId="0" borderId="0" xfId="0" applyFont="1" applyAlignment="1">
      <alignment horizontal="left" vertical="center"/>
    </xf>
    <xf numFmtId="0" fontId="6" fillId="0" borderId="0" xfId="0" applyFont="1" applyAlignment="1">
      <alignment vertical="top" wrapText="1"/>
    </xf>
    <xf numFmtId="0" fontId="4" fillId="4" borderId="0" xfId="0" applyFont="1" applyFill="1" applyAlignment="1">
      <alignment horizontal="right" vertical="center"/>
    </xf>
    <xf numFmtId="0" fontId="4" fillId="4" borderId="0" xfId="0" applyFont="1" applyFill="1" applyAlignment="1">
      <alignment horizontal="center" vertical="center"/>
    </xf>
    <xf numFmtId="0" fontId="4" fillId="4" borderId="27" xfId="0" applyFont="1" applyFill="1" applyBorder="1" applyAlignment="1">
      <alignment horizontal="center" vertical="center"/>
    </xf>
    <xf numFmtId="0" fontId="4" fillId="4" borderId="0" xfId="0" applyFont="1" applyFill="1" applyAlignment="1">
      <alignment horizontal="left" vertical="center"/>
    </xf>
    <xf numFmtId="0" fontId="4" fillId="4" borderId="31"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27" xfId="0" applyFont="1" applyFill="1" applyBorder="1" applyAlignment="1">
      <alignment horizontal="center" vertical="center" shrinkToFit="1"/>
    </xf>
    <xf numFmtId="0" fontId="4" fillId="4" borderId="0" xfId="0" applyFont="1" applyFill="1" applyAlignment="1">
      <alignment horizontal="distributed" vertical="center"/>
    </xf>
    <xf numFmtId="0" fontId="4" fillId="4" borderId="27" xfId="0" applyFont="1" applyFill="1" applyBorder="1" applyProtection="1">
      <alignment vertical="center"/>
      <protection locked="0"/>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4" fillId="4" borderId="52" xfId="0" applyFont="1" applyFill="1" applyBorder="1" applyProtection="1">
      <alignment vertical="center"/>
      <protection locked="0"/>
    </xf>
    <xf numFmtId="0" fontId="4" fillId="4" borderId="0" xfId="0" applyFont="1" applyFill="1" applyAlignment="1">
      <alignment horizontal="right" vertical="center" shrinkToFit="1"/>
    </xf>
    <xf numFmtId="0" fontId="4" fillId="4" borderId="52" xfId="0" applyFont="1" applyFill="1" applyBorder="1" applyAlignment="1" applyProtection="1">
      <alignment horizontal="right" vertical="center"/>
      <protection locked="0"/>
    </xf>
    <xf numFmtId="49" fontId="25" fillId="4" borderId="12" xfId="0" applyNumberFormat="1" applyFont="1" applyFill="1" applyBorder="1" applyAlignment="1">
      <alignment horizontal="distributed" vertical="center" wrapText="1"/>
    </xf>
    <xf numFmtId="49" fontId="25" fillId="4" borderId="24" xfId="0" applyNumberFormat="1" applyFont="1" applyFill="1" applyBorder="1" applyAlignment="1">
      <alignment horizontal="distributed" vertical="center"/>
    </xf>
    <xf numFmtId="49" fontId="25" fillId="4" borderId="13" xfId="0" applyNumberFormat="1" applyFont="1" applyFill="1" applyBorder="1" applyAlignment="1">
      <alignment horizontal="distributed" vertical="center"/>
    </xf>
    <xf numFmtId="0" fontId="14" fillId="4" borderId="0" xfId="0" applyFont="1" applyFill="1" applyAlignment="1">
      <alignment horizontal="center"/>
    </xf>
    <xf numFmtId="0" fontId="26" fillId="4" borderId="0" xfId="0" applyFont="1" applyFill="1" applyAlignment="1">
      <alignment horizontal="center" wrapText="1"/>
    </xf>
    <xf numFmtId="0" fontId="25" fillId="4" borderId="12"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shrinkToFit="1"/>
      <protection locked="0"/>
    </xf>
    <xf numFmtId="0" fontId="4" fillId="4" borderId="24" xfId="0" applyFont="1" applyFill="1" applyBorder="1" applyAlignment="1" applyProtection="1">
      <alignment horizontal="center" vertical="center" shrinkToFit="1"/>
      <protection locked="0"/>
    </xf>
    <xf numFmtId="0" fontId="4" fillId="4" borderId="13"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left" vertical="center" shrinkToFit="1"/>
      <protection locked="0"/>
    </xf>
    <xf numFmtId="0" fontId="3" fillId="4" borderId="24" xfId="0" applyFont="1" applyFill="1" applyBorder="1" applyAlignment="1" applyProtection="1">
      <alignment horizontal="right" vertical="center" shrinkToFit="1"/>
      <protection locked="0"/>
    </xf>
    <xf numFmtId="0" fontId="3" fillId="4" borderId="13" xfId="0" applyFont="1" applyFill="1" applyBorder="1" applyAlignment="1" applyProtection="1">
      <alignment horizontal="right" vertical="center" shrinkToFit="1"/>
      <protection locked="0"/>
    </xf>
    <xf numFmtId="0" fontId="14" fillId="4" borderId="0" xfId="0" applyFont="1" applyFill="1" applyAlignment="1">
      <alignment vertical="center" wrapText="1"/>
    </xf>
    <xf numFmtId="0" fontId="15" fillId="4" borderId="0" xfId="0" applyFont="1" applyFill="1" applyAlignment="1">
      <alignment horizontal="center" vertical="center"/>
    </xf>
    <xf numFmtId="0" fontId="15" fillId="4" borderId="0" xfId="0" applyFont="1" applyFill="1" applyAlignment="1">
      <alignment vertical="center" wrapText="1"/>
    </xf>
    <xf numFmtId="0" fontId="4" fillId="4" borderId="12"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24"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25" fillId="4" borderId="12" xfId="0" applyNumberFormat="1" applyFont="1" applyFill="1" applyBorder="1" applyAlignment="1">
      <alignment horizontal="distributed" vertical="center"/>
    </xf>
    <xf numFmtId="49" fontId="4" fillId="4" borderId="31" xfId="0" applyNumberFormat="1" applyFont="1" applyFill="1" applyBorder="1" applyAlignment="1">
      <alignment horizontal="center" vertical="center" shrinkToFit="1"/>
    </xf>
    <xf numFmtId="49" fontId="4" fillId="4" borderId="0" xfId="0" applyNumberFormat="1" applyFont="1" applyFill="1" applyAlignment="1">
      <alignment horizontal="center" vertical="center" shrinkToFit="1"/>
    </xf>
    <xf numFmtId="0" fontId="22" fillId="4" borderId="0" xfId="0" applyFont="1" applyFill="1" applyAlignment="1" applyProtection="1">
      <alignment horizontal="center" vertical="center"/>
      <protection locked="0"/>
    </xf>
    <xf numFmtId="0" fontId="4" fillId="4" borderId="0" xfId="0" applyFont="1" applyFill="1" applyAlignment="1" applyProtection="1">
      <alignment horizontal="left" vertical="center" wrapText="1"/>
      <protection locked="0"/>
    </xf>
    <xf numFmtId="49" fontId="4" fillId="4" borderId="0" xfId="0" applyNumberFormat="1" applyFont="1" applyFill="1" applyAlignment="1">
      <alignment horizontal="center" vertical="center"/>
    </xf>
    <xf numFmtId="0" fontId="31" fillId="4" borderId="0" xfId="0" applyFont="1" applyFill="1" applyAlignment="1">
      <alignment horizontal="center" vertical="center"/>
    </xf>
    <xf numFmtId="0" fontId="21" fillId="4" borderId="27" xfId="0" applyFont="1" applyFill="1" applyBorder="1" applyAlignment="1">
      <alignment horizontal="left" vertical="center"/>
    </xf>
    <xf numFmtId="180" fontId="32" fillId="4" borderId="27" xfId="0" applyNumberFormat="1" applyFont="1" applyFill="1" applyBorder="1" applyAlignment="1">
      <alignment horizontal="left" vertical="center"/>
    </xf>
    <xf numFmtId="49" fontId="32" fillId="4" borderId="27" xfId="0" applyNumberFormat="1" applyFont="1" applyFill="1" applyBorder="1" applyAlignment="1">
      <alignment horizontal="left" vertical="center"/>
    </xf>
    <xf numFmtId="0" fontId="32" fillId="4" borderId="27" xfId="0" applyFont="1" applyFill="1" applyBorder="1" applyAlignment="1">
      <alignment horizontal="left" vertical="center"/>
    </xf>
    <xf numFmtId="49" fontId="34" fillId="0" borderId="0" xfId="3" applyNumberFormat="1" applyFont="1" applyAlignment="1">
      <alignment horizontal="center" vertical="center"/>
    </xf>
    <xf numFmtId="49" fontId="38" fillId="0" borderId="0" xfId="3" applyNumberFormat="1" applyFont="1" applyAlignment="1">
      <alignment horizontal="left" vertical="top" wrapText="1"/>
    </xf>
    <xf numFmtId="0" fontId="39" fillId="0" borderId="0" xfId="3" applyFont="1" applyAlignment="1">
      <alignment vertical="center" shrinkToFit="1"/>
    </xf>
    <xf numFmtId="0" fontId="33" fillId="0" borderId="0" xfId="3" applyAlignment="1">
      <alignment vertical="center" shrinkToFit="1"/>
    </xf>
    <xf numFmtId="0" fontId="41" fillId="0" borderId="20" xfId="3" applyFont="1" applyBorder="1" applyAlignment="1">
      <alignment horizontal="center" vertical="center" wrapText="1"/>
    </xf>
    <xf numFmtId="0" fontId="41" fillId="0" borderId="46" xfId="3" applyFont="1" applyBorder="1" applyAlignment="1">
      <alignment horizontal="center" vertical="center" wrapText="1"/>
    </xf>
    <xf numFmtId="0" fontId="41" fillId="0" borderId="47" xfId="3" applyFont="1" applyBorder="1" applyAlignment="1">
      <alignment horizontal="center" vertical="center" wrapText="1"/>
    </xf>
    <xf numFmtId="0" fontId="41" fillId="0" borderId="54" xfId="3" applyFont="1" applyBorder="1" applyAlignment="1">
      <alignment horizontal="center" vertical="center" wrapText="1"/>
    </xf>
    <xf numFmtId="0" fontId="41" fillId="0" borderId="0" xfId="3" applyFont="1" applyAlignment="1">
      <alignment horizontal="center" vertical="center" wrapText="1"/>
    </xf>
    <xf numFmtId="0" fontId="41" fillId="0" borderId="55" xfId="3" applyFont="1" applyBorder="1" applyAlignment="1">
      <alignment horizontal="center" vertical="center" wrapText="1"/>
    </xf>
    <xf numFmtId="0" fontId="41" fillId="0" borderId="44" xfId="3" applyFont="1" applyBorder="1" applyAlignment="1">
      <alignment horizontal="center" vertical="center" wrapText="1"/>
    </xf>
    <xf numFmtId="0" fontId="41" fillId="0" borderId="27" xfId="3" applyFont="1" applyBorder="1" applyAlignment="1">
      <alignment horizontal="center" vertical="center" wrapText="1"/>
    </xf>
    <xf numFmtId="0" fontId="41" fillId="0" borderId="45" xfId="3" applyFont="1" applyBorder="1" applyAlignment="1">
      <alignment horizontal="center" vertical="center" wrapText="1"/>
    </xf>
    <xf numFmtId="0" fontId="37" fillId="0" borderId="0" xfId="3" applyFont="1" applyAlignment="1">
      <alignment horizontal="left" vertical="center"/>
    </xf>
    <xf numFmtId="0" fontId="41" fillId="0" borderId="20" xfId="3" applyFont="1" applyBorder="1" applyAlignment="1">
      <alignment horizontal="left" vertical="center" wrapText="1"/>
    </xf>
    <xf numFmtId="0" fontId="41" fillId="0" borderId="46" xfId="3" applyFont="1" applyBorder="1" applyAlignment="1">
      <alignment horizontal="left" vertical="center" wrapText="1"/>
    </xf>
    <xf numFmtId="0" fontId="41" fillId="0" borderId="47" xfId="3" applyFont="1" applyBorder="1" applyAlignment="1">
      <alignment horizontal="left" vertical="center" wrapText="1"/>
    </xf>
    <xf numFmtId="0" fontId="41" fillId="0" borderId="54" xfId="3" applyFont="1" applyBorder="1" applyAlignment="1">
      <alignment horizontal="left" vertical="center" wrapText="1"/>
    </xf>
    <xf numFmtId="0" fontId="41" fillId="0" borderId="0" xfId="3" applyFont="1" applyAlignment="1">
      <alignment horizontal="left" vertical="center" wrapText="1"/>
    </xf>
    <xf numFmtId="0" fontId="41" fillId="0" borderId="55" xfId="3" applyFont="1" applyBorder="1" applyAlignment="1">
      <alignment horizontal="left" vertical="center" wrapText="1"/>
    </xf>
    <xf numFmtId="0" fontId="41" fillId="0" borderId="44" xfId="3" applyFont="1" applyBorder="1" applyAlignment="1">
      <alignment horizontal="left" vertical="center" wrapText="1"/>
    </xf>
    <xf numFmtId="0" fontId="41" fillId="0" borderId="27" xfId="3" applyFont="1" applyBorder="1" applyAlignment="1">
      <alignment horizontal="left" vertical="center" wrapText="1"/>
    </xf>
    <xf numFmtId="0" fontId="41" fillId="0" borderId="45" xfId="3" applyFont="1" applyBorder="1" applyAlignment="1">
      <alignment horizontal="left"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6" fillId="0" borderId="2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5" xfId="0" applyFont="1" applyBorder="1" applyAlignment="1">
      <alignment horizontal="center" vertical="center" wrapText="1"/>
    </xf>
    <xf numFmtId="38" fontId="6" fillId="0" borderId="0" xfId="4" applyFont="1" applyBorder="1" applyAlignment="1">
      <alignment vertical="center"/>
    </xf>
    <xf numFmtId="38" fontId="6" fillId="0" borderId="0" xfId="4" applyFont="1" applyBorder="1" applyAlignment="1">
      <alignment horizontal="distributed" vertical="center"/>
    </xf>
    <xf numFmtId="38" fontId="6" fillId="0" borderId="0" xfId="4" applyFont="1" applyBorder="1" applyAlignment="1">
      <alignment horizontal="center" vertical="center"/>
    </xf>
    <xf numFmtId="38" fontId="6" fillId="0" borderId="0" xfId="4" applyFont="1" applyBorder="1" applyAlignment="1">
      <alignment vertical="center" wrapText="1"/>
    </xf>
    <xf numFmtId="38" fontId="6" fillId="0" borderId="0" xfId="4" applyFont="1" applyBorder="1" applyAlignment="1">
      <alignment horizontal="distributed" vertical="center" wrapText="1"/>
    </xf>
    <xf numFmtId="0" fontId="6" fillId="0" borderId="0" xfId="0" applyFont="1" applyAlignment="1">
      <alignment horizontal="distributed" vertical="center"/>
    </xf>
    <xf numFmtId="0" fontId="6" fillId="0" borderId="0" xfId="0" applyFont="1" applyAlignment="1">
      <alignment horizontal="left" vertical="top" wrapText="1"/>
    </xf>
  </cellXfs>
  <cellStyles count="5">
    <cellStyle name="桁区切り 2" xfId="4" xr:uid="{463ADFB6-4AE1-4A8B-89C8-2E19996F128A}"/>
    <cellStyle name="標準" xfId="0" builtinId="0"/>
    <cellStyle name="標準 2" xfId="1" xr:uid="{00000000-0005-0000-0000-000001000000}"/>
    <cellStyle name="標準 3" xfId="2" xr:uid="{00000000-0005-0000-0000-000002000000}"/>
    <cellStyle name="標準 4" xfId="3" xr:uid="{7F9717EE-5F48-4437-9645-BA48C97C0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fmlaLink="$AH$5"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AI$5"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AJ$5" noThreeD="1"/>
</file>

<file path=xl/ctrlProps/ctrlProp4.xml><?xml version="1.0" encoding="utf-8"?>
<formControlPr xmlns="http://schemas.microsoft.com/office/spreadsheetml/2009/9/main" objectType="CheckBox" checked="Checked" fmlaLink="$AK$5" noThreeD="1"/>
</file>

<file path=xl/ctrlProps/ctrlProp5.xml><?xml version="1.0" encoding="utf-8"?>
<formControlPr xmlns="http://schemas.microsoft.com/office/spreadsheetml/2009/9/main" objectType="CheckBox" checked="Checked" fmlaLink="$AL$5" noThreeD="1"/>
</file>

<file path=xl/ctrlProps/ctrlProp6.xml><?xml version="1.0" encoding="utf-8"?>
<formControlPr xmlns="http://schemas.microsoft.com/office/spreadsheetml/2009/9/main" objectType="CheckBox" checked="Checked" fmlaLink="$AM$5"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33</xdr:col>
      <xdr:colOff>9525</xdr:colOff>
      <xdr:row>5</xdr:row>
      <xdr:rowOff>161925</xdr:rowOff>
    </xdr:from>
    <xdr:to>
      <xdr:col>38</xdr:col>
      <xdr:colOff>76200</xdr:colOff>
      <xdr:row>7</xdr:row>
      <xdr:rowOff>28575</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xdr:twoCellAnchor editAs="oneCell">
    <xdr:from>
      <xdr:col>39</xdr:col>
      <xdr:colOff>76200</xdr:colOff>
      <xdr:row>5</xdr:row>
      <xdr:rowOff>152400</xdr:rowOff>
    </xdr:from>
    <xdr:to>
      <xdr:col>45</xdr:col>
      <xdr:colOff>19050</xdr:colOff>
      <xdr:row>7</xdr:row>
      <xdr:rowOff>47625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xdr:twoCellAnchor editAs="oneCell">
    <xdr:from>
      <xdr:col>46</xdr:col>
      <xdr:colOff>9525</xdr:colOff>
      <xdr:row>6</xdr:row>
      <xdr:rowOff>0</xdr:rowOff>
    </xdr:from>
    <xdr:to>
      <xdr:col>49</xdr:col>
      <xdr:colOff>180975</xdr:colOff>
      <xdr:row>7</xdr:row>
      <xdr:rowOff>0</xdr:rowOff>
    </xdr:to>
    <xdr:sp macro="" textlink="">
      <xdr:nvSpPr>
        <xdr:cNvPr id="1029" name="Check Box 5" descr="(3)役員"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xdr:twoCellAnchor editAs="oneCell">
    <xdr:from>
      <xdr:col>50</xdr:col>
      <xdr:colOff>0</xdr:colOff>
      <xdr:row>6</xdr:row>
      <xdr:rowOff>0</xdr:rowOff>
    </xdr:from>
    <xdr:to>
      <xdr:col>53</xdr:col>
      <xdr:colOff>114300</xdr:colOff>
      <xdr:row>7</xdr:row>
      <xdr:rowOff>0</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xdr:twoCellAnchor editAs="oneCell">
    <xdr:from>
      <xdr:col>33</xdr:col>
      <xdr:colOff>9525</xdr:colOff>
      <xdr:row>6</xdr:row>
      <xdr:rowOff>238125</xdr:rowOff>
    </xdr:from>
    <xdr:to>
      <xdr:col>40</xdr:col>
      <xdr:colOff>171450</xdr:colOff>
      <xdr:row>7</xdr:row>
      <xdr:rowOff>238125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xdr:twoCellAnchor editAs="oneCell">
    <xdr:from>
      <xdr:col>43</xdr:col>
      <xdr:colOff>9525</xdr:colOff>
      <xdr:row>6</xdr:row>
      <xdr:rowOff>238125</xdr:rowOff>
    </xdr:from>
    <xdr:to>
      <xdr:col>50</xdr:col>
      <xdr:colOff>152400</xdr:colOff>
      <xdr:row>7</xdr:row>
      <xdr:rowOff>238125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xdr:twoCellAnchor>
    <xdr:from>
      <xdr:col>31</xdr:col>
      <xdr:colOff>29632</xdr:colOff>
      <xdr:row>0</xdr:row>
      <xdr:rowOff>10584</xdr:rowOff>
    </xdr:from>
    <xdr:to>
      <xdr:col>57</xdr:col>
      <xdr:colOff>172507</xdr:colOff>
      <xdr:row>4</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449482" y="10584"/>
          <a:ext cx="6110288" cy="1084791"/>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800"/>
            <a:t>↓こちらに入力ください（左側に自動的に反映されます。）</a:t>
          </a:r>
          <a:endParaRPr kumimoji="1" lang="en-US" altLang="ja-JP" sz="1800"/>
        </a:p>
        <a:p>
          <a:pPr algn="ctr"/>
          <a:r>
            <a:rPr kumimoji="1" lang="en-US" altLang="ja-JP" sz="1800"/>
            <a:t>※</a:t>
          </a:r>
          <a:r>
            <a:rPr kumimoji="1" lang="ja-JP" altLang="en-US" sz="1800"/>
            <a:t>第１面～第４面は、変更のある部分のみ入力してください。</a:t>
          </a:r>
          <a:endParaRPr kumimoji="1" lang="en-US" altLang="ja-JP" sz="1800"/>
        </a:p>
      </xdr:txBody>
    </xdr:sp>
    <xdr:clientData/>
  </xdr:twoCellAnchor>
  <mc:AlternateContent xmlns:mc="http://schemas.openxmlformats.org/markup-compatibility/2006">
    <mc:Choice xmlns:a14="http://schemas.microsoft.com/office/drawing/2010/main" Requires="a14">
      <xdr:twoCellAnchor editAs="oneCell">
        <xdr:from>
          <xdr:col>33</xdr:col>
          <xdr:colOff>4763</xdr:colOff>
          <xdr:row>5</xdr:row>
          <xdr:rowOff>80963</xdr:rowOff>
        </xdr:from>
        <xdr:to>
          <xdr:col>38</xdr:col>
          <xdr:colOff>38100</xdr:colOff>
          <xdr:row>7</xdr:row>
          <xdr:rowOff>14288</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xdr:row>
          <xdr:rowOff>76200</xdr:rowOff>
        </xdr:from>
        <xdr:to>
          <xdr:col>45</xdr:col>
          <xdr:colOff>14288</xdr:colOff>
          <xdr:row>7</xdr:row>
          <xdr:rowOff>23813</xdr:rowOff>
        </xdr:to>
        <xdr:sp macro="" textlink="">
          <xdr:nvSpPr>
            <xdr:cNvPr id="5" name="Check Box 4" hidden="1">
              <a:extLst>
                <a:ext uri="{63B3BB69-23CF-44E3-9099-C40C66FF867C}">
                  <a14:compatExt spid="_x0000_s102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4763</xdr:colOff>
          <xdr:row>6</xdr:row>
          <xdr:rowOff>0</xdr:rowOff>
        </xdr:from>
        <xdr:to>
          <xdr:col>49</xdr:col>
          <xdr:colOff>90488</xdr:colOff>
          <xdr:row>7</xdr:row>
          <xdr:rowOff>0</xdr:rowOff>
        </xdr:to>
        <xdr:sp macro="" textlink="">
          <xdr:nvSpPr>
            <xdr:cNvPr id="6" name="Check Box 5" descr="(3)役員" hidden="1">
              <a:extLst>
                <a:ext uri="{63B3BB69-23CF-44E3-9099-C40C66FF867C}">
                  <a14:compatExt spid="_x0000_s102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53</xdr:col>
          <xdr:colOff>57150</xdr:colOff>
          <xdr:row>7</xdr:row>
          <xdr:rowOff>0</xdr:rowOff>
        </xdr:to>
        <xdr:sp macro="" textlink="">
          <xdr:nvSpPr>
            <xdr:cNvPr id="7" name="Check Box 6" hidden="1">
              <a:extLst>
                <a:ext uri="{63B3BB69-23CF-44E3-9099-C40C66FF867C}">
                  <a14:compatExt spid="_x0000_s1030"/>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4763</xdr:colOff>
          <xdr:row>6</xdr:row>
          <xdr:rowOff>119063</xdr:rowOff>
        </xdr:from>
        <xdr:to>
          <xdr:col>40</xdr:col>
          <xdr:colOff>90488</xdr:colOff>
          <xdr:row>7</xdr:row>
          <xdr:rowOff>119063</xdr:rowOff>
        </xdr:to>
        <xdr:sp macro="" textlink="">
          <xdr:nvSpPr>
            <xdr:cNvPr id="8" name="Check Box 7" hidden="1">
              <a:extLst>
                <a:ext uri="{63B3BB69-23CF-44E3-9099-C40C66FF867C}">
                  <a14:compatExt spid="_x0000_s1031"/>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4763</xdr:colOff>
          <xdr:row>6</xdr:row>
          <xdr:rowOff>119063</xdr:rowOff>
        </xdr:from>
        <xdr:to>
          <xdr:col>50</xdr:col>
          <xdr:colOff>76200</xdr:colOff>
          <xdr:row>7</xdr:row>
          <xdr:rowOff>119063</xdr:rowOff>
        </xdr:to>
        <xdr:sp macro="" textlink="">
          <xdr:nvSpPr>
            <xdr:cNvPr id="9" name="Check Box 8" hidden="1">
              <a:extLst>
                <a:ext uri="{63B3BB69-23CF-44E3-9099-C40C66FF867C}">
                  <a14:compatExt spid="_x0000_s1032"/>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104775</xdr:rowOff>
    </xdr:from>
    <xdr:to>
      <xdr:col>0</xdr:col>
      <xdr:colOff>19050</xdr:colOff>
      <xdr:row>39</xdr:row>
      <xdr:rowOff>109538</xdr:rowOff>
    </xdr:to>
    <xdr:cxnSp macro="">
      <xdr:nvCxnSpPr>
        <xdr:cNvPr id="2" name="直線矢印コネクタ 1">
          <a:extLst>
            <a:ext uri="{FF2B5EF4-FFF2-40B4-BE49-F238E27FC236}">
              <a16:creationId xmlns:a16="http://schemas.microsoft.com/office/drawing/2014/main" id="{894CDC9F-C787-4086-BA70-B7765F753E74}"/>
            </a:ext>
          </a:extLst>
        </xdr:cNvPr>
        <xdr:cNvCxnSpPr/>
      </xdr:nvCxnSpPr>
      <xdr:spPr>
        <a:xfrm flipV="1">
          <a:off x="0" y="11139488"/>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41</xdr:row>
      <xdr:rowOff>104775</xdr:rowOff>
    </xdr:from>
    <xdr:to>
      <xdr:col>0</xdr:col>
      <xdr:colOff>19050</xdr:colOff>
      <xdr:row>41</xdr:row>
      <xdr:rowOff>109538</xdr:rowOff>
    </xdr:to>
    <xdr:cxnSp macro="">
      <xdr:nvCxnSpPr>
        <xdr:cNvPr id="3" name="直線矢印コネクタ 2">
          <a:extLst>
            <a:ext uri="{FF2B5EF4-FFF2-40B4-BE49-F238E27FC236}">
              <a16:creationId xmlns:a16="http://schemas.microsoft.com/office/drawing/2014/main" id="{B5FAC003-D7FC-4AA1-91EA-6C2CBDFE57DC}"/>
            </a:ext>
          </a:extLst>
        </xdr:cNvPr>
        <xdr:cNvCxnSpPr/>
      </xdr:nvCxnSpPr>
      <xdr:spPr>
        <a:xfrm flipV="1">
          <a:off x="0" y="11582400"/>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31750</xdr:colOff>
      <xdr:row>0</xdr:row>
      <xdr:rowOff>0</xdr:rowOff>
    </xdr:from>
    <xdr:to>
      <xdr:col>18</xdr:col>
      <xdr:colOff>593725</xdr:colOff>
      <xdr:row>4</xdr:row>
      <xdr:rowOff>387770</xdr:rowOff>
    </xdr:to>
    <xdr:sp macro="" textlink="">
      <xdr:nvSpPr>
        <xdr:cNvPr id="4" name="正方形/長方形 3">
          <a:extLst>
            <a:ext uri="{FF2B5EF4-FFF2-40B4-BE49-F238E27FC236}">
              <a16:creationId xmlns:a16="http://schemas.microsoft.com/office/drawing/2014/main" id="{F782D39E-DA23-4291-A7A5-E5D3C8C353EC}"/>
            </a:ext>
          </a:extLst>
        </xdr:cNvPr>
        <xdr:cNvSpPr/>
      </xdr:nvSpPr>
      <xdr:spPr>
        <a:xfrm>
          <a:off x="8123238" y="0"/>
          <a:ext cx="5062537" cy="143075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09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09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09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09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09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9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4">
          <a:extLst>
            <a:ext uri="{FF2B5EF4-FFF2-40B4-BE49-F238E27FC236}">
              <a16:creationId xmlns:a16="http://schemas.microsoft.com/office/drawing/2014/main" id="{00000000-0008-0000-09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09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9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182166</xdr:colOff>
      <xdr:row>12</xdr:row>
      <xdr:rowOff>22623</xdr:rowOff>
    </xdr:from>
    <xdr:to>
      <xdr:col>28</xdr:col>
      <xdr:colOff>29767</xdr:colOff>
      <xdr:row>16</xdr:row>
      <xdr:rowOff>82154</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5516166" y="2451498"/>
          <a:ext cx="252414" cy="869156"/>
          <a:chOff x="4107" y="3345"/>
          <a:chExt cx="400" cy="1350"/>
        </a:xfrm>
      </xdr:grpSpPr>
      <xdr:sp macro="" textlink="">
        <xdr:nvSpPr>
          <xdr:cNvPr id="3" name="Freeform 2">
            <a:extLst>
              <a:ext uri="{FF2B5EF4-FFF2-40B4-BE49-F238E27FC236}">
                <a16:creationId xmlns:a16="http://schemas.microsoft.com/office/drawing/2014/main" id="{00000000-0008-0000-0A00-000003000000}"/>
              </a:ext>
            </a:extLst>
          </xdr:cNvPr>
          <xdr:cNvSpPr>
            <a:spLocks/>
          </xdr:cNvSpPr>
        </xdr:nvSpPr>
        <xdr:spPr bwMode="auto">
          <a:xfrm>
            <a:off x="4207" y="3345"/>
            <a:ext cx="200" cy="1350"/>
          </a:xfrm>
          <a:custGeom>
            <a:avLst/>
            <a:gdLst>
              <a:gd name="T0" fmla="*/ 100 w 200"/>
              <a:gd name="T1" fmla="*/ 1350 h 1350"/>
              <a:gd name="T2" fmla="*/ 100 w 200"/>
              <a:gd name="T3" fmla="*/ 0 h 1350"/>
              <a:gd name="T4" fmla="*/ 200 w 200"/>
              <a:gd name="T5" fmla="*/ 600 h 1350"/>
              <a:gd name="T6" fmla="*/ 0 w 200"/>
              <a:gd name="T7" fmla="*/ 750 h 1350"/>
            </a:gdLst>
            <a:ahLst/>
            <a:cxnLst>
              <a:cxn ang="0">
                <a:pos x="T0" y="T1"/>
              </a:cxn>
              <a:cxn ang="0">
                <a:pos x="T2" y="T3"/>
              </a:cxn>
              <a:cxn ang="0">
                <a:pos x="T4" y="T5"/>
              </a:cxn>
              <a:cxn ang="0">
                <a:pos x="T6" y="T7"/>
              </a:cxn>
            </a:cxnLst>
            <a:rect l="0" t="0" r="r" b="b"/>
            <a:pathLst>
              <a:path w="200" h="1350">
                <a:moveTo>
                  <a:pt x="100" y="1350"/>
                </a:moveTo>
                <a:lnTo>
                  <a:pt x="100" y="0"/>
                </a:lnTo>
                <a:lnTo>
                  <a:pt x="200" y="600"/>
                </a:lnTo>
                <a:lnTo>
                  <a:pt x="0" y="75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4107" y="4245"/>
            <a:ext cx="40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2</xdr:row>
          <xdr:rowOff>19050</xdr:rowOff>
        </xdr:from>
        <xdr:to>
          <xdr:col>24</xdr:col>
          <xdr:colOff>71438</xdr:colOff>
          <xdr:row>3</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19050</xdr:rowOff>
        </xdr:from>
        <xdr:to>
          <xdr:col>24</xdr:col>
          <xdr:colOff>71438</xdr:colOff>
          <xdr:row>4</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0</xdr:colOff>
          <xdr:row>2</xdr:row>
          <xdr:rowOff>19050</xdr:rowOff>
        </xdr:from>
        <xdr:to>
          <xdr:col>24</xdr:col>
          <xdr:colOff>71438</xdr:colOff>
          <xdr:row>3</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xdr:row>
          <xdr:rowOff>19050</xdr:rowOff>
        </xdr:from>
        <xdr:to>
          <xdr:col>24</xdr:col>
          <xdr:colOff>71438</xdr:colOff>
          <xdr:row>4</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2</xdr:row>
          <xdr:rowOff>19050</xdr:rowOff>
        </xdr:from>
        <xdr:to>
          <xdr:col>57</xdr:col>
          <xdr:colOff>71438</xdr:colOff>
          <xdr:row>3</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3</xdr:row>
          <xdr:rowOff>19050</xdr:rowOff>
        </xdr:from>
        <xdr:to>
          <xdr:col>57</xdr:col>
          <xdr:colOff>71438</xdr:colOff>
          <xdr:row>4</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57</xdr:row>
          <xdr:rowOff>19050</xdr:rowOff>
        </xdr:from>
        <xdr:to>
          <xdr:col>24</xdr:col>
          <xdr:colOff>71438</xdr:colOff>
          <xdr:row>58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58</xdr:row>
          <xdr:rowOff>19050</xdr:rowOff>
        </xdr:from>
        <xdr:to>
          <xdr:col>24</xdr:col>
          <xdr:colOff>71438</xdr:colOff>
          <xdr:row>59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57</xdr:row>
          <xdr:rowOff>19050</xdr:rowOff>
        </xdr:from>
        <xdr:to>
          <xdr:col>57</xdr:col>
          <xdr:colOff>71438</xdr:colOff>
          <xdr:row>58</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0</xdr:colOff>
          <xdr:row>58</xdr:row>
          <xdr:rowOff>19050</xdr:rowOff>
        </xdr:from>
        <xdr:to>
          <xdr:col>57</xdr:col>
          <xdr:colOff>71438</xdr:colOff>
          <xdr:row>59</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C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2</xdr:row>
          <xdr:rowOff>19050</xdr:rowOff>
        </xdr:from>
        <xdr:to>
          <xdr:col>91</xdr:col>
          <xdr:colOff>71438</xdr:colOff>
          <xdr:row>3</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C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3</xdr:row>
          <xdr:rowOff>19050</xdr:rowOff>
        </xdr:from>
        <xdr:to>
          <xdr:col>91</xdr:col>
          <xdr:colOff>71438</xdr:colOff>
          <xdr:row>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C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57</xdr:row>
          <xdr:rowOff>19050</xdr:rowOff>
        </xdr:from>
        <xdr:to>
          <xdr:col>91</xdr:col>
          <xdr:colOff>71438</xdr:colOff>
          <xdr:row>58</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C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xdr:col>
          <xdr:colOff>0</xdr:colOff>
          <xdr:row>58</xdr:row>
          <xdr:rowOff>19050</xdr:rowOff>
        </xdr:from>
        <xdr:to>
          <xdr:col>91</xdr:col>
          <xdr:colOff>71438</xdr:colOff>
          <xdr:row>59</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9525</xdr:rowOff>
    </xdr:from>
    <xdr:to>
      <xdr:col>2</xdr:col>
      <xdr:colOff>190500</xdr:colOff>
      <xdr:row>37</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28575</xdr:colOff>
      <xdr:row>0</xdr:row>
      <xdr:rowOff>5293</xdr:rowOff>
    </xdr:from>
    <xdr:to>
      <xdr:col>57</xdr:col>
      <xdr:colOff>129117</xdr:colOff>
      <xdr:row>7</xdr:row>
      <xdr:rowOff>210609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494992" y="5293"/>
          <a:ext cx="6180667" cy="166581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800"/>
            <a:t>↓こちらに入力ください（左側に自動的に反映されます。）</a:t>
          </a:r>
          <a:endParaRPr kumimoji="1" lang="en-US" altLang="ja-JP" sz="1800"/>
        </a:p>
        <a:p>
          <a:pPr algn="ctr"/>
          <a:r>
            <a:rPr kumimoji="1" lang="en-US" altLang="ja-JP" sz="1800"/>
            <a:t>※</a:t>
          </a:r>
          <a:r>
            <a:rPr kumimoji="1" lang="ja-JP" altLang="en-US" sz="1800"/>
            <a:t>役員が就任した場合は「変更後」のみ、退任した場合は</a:t>
          </a:r>
          <a:endParaRPr kumimoji="1" lang="en-US" altLang="ja-JP" sz="1800"/>
        </a:p>
        <a:p>
          <a:pPr algn="ctr"/>
          <a:r>
            <a:rPr kumimoji="1" lang="ja-JP" altLang="en-US" sz="1800"/>
            <a:t>「変更前」のみ、就退任両方の場合は、変更後と変更前</a:t>
          </a:r>
          <a:endParaRPr kumimoji="1" lang="en-US" altLang="ja-JP" sz="1800"/>
        </a:p>
        <a:p>
          <a:pPr algn="ctr"/>
          <a:r>
            <a:rPr kumimoji="1" lang="ja-JP" altLang="en-US" sz="1800"/>
            <a:t>両方に入力してください。</a:t>
          </a:r>
          <a:endParaRPr kumimoji="1" lang="en-US" altLang="ja-JP" sz="1800"/>
        </a:p>
        <a:p>
          <a:pPr algn="ctr"/>
          <a:r>
            <a:rPr kumimoji="1" lang="en-US" altLang="ja-JP" sz="1800"/>
            <a:t>※</a:t>
          </a:r>
          <a:r>
            <a:rPr kumimoji="1" lang="ja-JP" altLang="en-US" sz="1800"/>
            <a:t>１枚で入りきれない場合は、必要に応じてコピーしてください。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23</xdr:row>
      <xdr:rowOff>9525</xdr:rowOff>
    </xdr:from>
    <xdr:to>
      <xdr:col>2</xdr:col>
      <xdr:colOff>190500</xdr:colOff>
      <xdr:row>26</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bwMode="auto">
        <a:xfrm rot="5400000" flipH="1">
          <a:off x="242887" y="5186363"/>
          <a:ext cx="7524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36</xdr:row>
      <xdr:rowOff>38100</xdr:rowOff>
    </xdr:from>
    <xdr:to>
      <xdr:col>2</xdr:col>
      <xdr:colOff>190500</xdr:colOff>
      <xdr:row>40</xdr:row>
      <xdr:rowOff>76200</xdr:rowOff>
    </xdr:to>
    <xdr:cxnSp macro="">
      <xdr:nvCxnSpPr>
        <xdr:cNvPr id="3" name="AutoShape 2">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flipH="1">
          <a:off x="142875" y="8286750"/>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18</xdr:row>
      <xdr:rowOff>190500</xdr:rowOff>
    </xdr:from>
    <xdr:to>
      <xdr:col>16</xdr:col>
      <xdr:colOff>209550</xdr:colOff>
      <xdr:row>18</xdr:row>
      <xdr:rowOff>190500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18</xdr:row>
      <xdr:rowOff>190500</xdr:rowOff>
    </xdr:from>
    <xdr:to>
      <xdr:col>22</xdr:col>
      <xdr:colOff>209550</xdr:colOff>
      <xdr:row>18</xdr:row>
      <xdr:rowOff>190500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57150</xdr:colOff>
      <xdr:row>18</xdr:row>
      <xdr:rowOff>190500</xdr:rowOff>
    </xdr:from>
    <xdr:to>
      <xdr:col>27</xdr:col>
      <xdr:colOff>209550</xdr:colOff>
      <xdr:row>18</xdr:row>
      <xdr:rowOff>190500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451485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31750</xdr:colOff>
      <xdr:row>13</xdr:row>
      <xdr:rowOff>10581</xdr:rowOff>
    </xdr:from>
    <xdr:to>
      <xdr:col>45</xdr:col>
      <xdr:colOff>201084</xdr:colOff>
      <xdr:row>13</xdr:row>
      <xdr:rowOff>179916</xdr:rowOff>
    </xdr:to>
    <xdr:sp macro="" textlink="">
      <xdr:nvSpPr>
        <xdr:cNvPr id="15" name="左矢印 14">
          <a:extLst>
            <a:ext uri="{FF2B5EF4-FFF2-40B4-BE49-F238E27FC236}">
              <a16:creationId xmlns:a16="http://schemas.microsoft.com/office/drawing/2014/main" id="{00000000-0008-0000-0200-00000F000000}"/>
            </a:ext>
          </a:extLst>
        </xdr:cNvPr>
        <xdr:cNvSpPr/>
      </xdr:nvSpPr>
      <xdr:spPr>
        <a:xfrm rot="10800000">
          <a:off x="9186333" y="2709331"/>
          <a:ext cx="1439334" cy="16933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31750</xdr:colOff>
      <xdr:row>24</xdr:row>
      <xdr:rowOff>222251</xdr:rowOff>
    </xdr:from>
    <xdr:to>
      <xdr:col>60</xdr:col>
      <xdr:colOff>42334</xdr:colOff>
      <xdr:row>25</xdr:row>
      <xdr:rowOff>201085</xdr:rowOff>
    </xdr:to>
    <xdr:sp macro="" textlink="">
      <xdr:nvSpPr>
        <xdr:cNvPr id="16" name="左矢印 15">
          <a:extLst>
            <a:ext uri="{FF2B5EF4-FFF2-40B4-BE49-F238E27FC236}">
              <a16:creationId xmlns:a16="http://schemas.microsoft.com/office/drawing/2014/main" id="{00000000-0008-0000-0200-000010000000}"/>
            </a:ext>
          </a:extLst>
        </xdr:cNvPr>
        <xdr:cNvSpPr/>
      </xdr:nvSpPr>
      <xdr:spPr>
        <a:xfrm>
          <a:off x="12742333" y="5482168"/>
          <a:ext cx="1534584" cy="21166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222251</xdr:colOff>
      <xdr:row>13</xdr:row>
      <xdr:rowOff>74083</xdr:rowOff>
    </xdr:from>
    <xdr:to>
      <xdr:col>60</xdr:col>
      <xdr:colOff>63500</xdr:colOff>
      <xdr:row>25</xdr:row>
      <xdr:rowOff>148166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4202834" y="2772833"/>
          <a:ext cx="95249" cy="286808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42333</xdr:colOff>
      <xdr:row>13</xdr:row>
      <xdr:rowOff>63502</xdr:rowOff>
    </xdr:from>
    <xdr:to>
      <xdr:col>60</xdr:col>
      <xdr:colOff>42334</xdr:colOff>
      <xdr:row>13</xdr:row>
      <xdr:rowOff>169334</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228916" y="2762252"/>
          <a:ext cx="3048001" cy="10583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21166</xdr:colOff>
      <xdr:row>1</xdr:row>
      <xdr:rowOff>137582</xdr:rowOff>
    </xdr:from>
    <xdr:to>
      <xdr:col>58</xdr:col>
      <xdr:colOff>222250</xdr:colOff>
      <xdr:row>5</xdr:row>
      <xdr:rowOff>169332</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6974416" y="338665"/>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21167</xdr:colOff>
      <xdr:row>0</xdr:row>
      <xdr:rowOff>0</xdr:rowOff>
    </xdr:from>
    <xdr:to>
      <xdr:col>58</xdr:col>
      <xdr:colOff>212990</xdr:colOff>
      <xdr:row>1</xdr:row>
      <xdr:rowOff>201083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974417"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20</xdr:row>
      <xdr:rowOff>38100</xdr:rowOff>
    </xdr:from>
    <xdr:to>
      <xdr:col>2</xdr:col>
      <xdr:colOff>190500</xdr:colOff>
      <xdr:row>24</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21167</xdr:colOff>
      <xdr:row>1</xdr:row>
      <xdr:rowOff>148167</xdr:rowOff>
    </xdr:from>
    <xdr:to>
      <xdr:col>58</xdr:col>
      <xdr:colOff>148167</xdr:colOff>
      <xdr:row>5</xdr:row>
      <xdr:rowOff>179917</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4417" y="349250"/>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31750</xdr:colOff>
      <xdr:row>0</xdr:row>
      <xdr:rowOff>0</xdr:rowOff>
    </xdr:from>
    <xdr:to>
      <xdr:col>58</xdr:col>
      <xdr:colOff>149489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85000"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43967" y="33617"/>
          <a:ext cx="6891197" cy="134988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V="1">
          <a:off x="0" y="50577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14942</xdr:colOff>
      <xdr:row>1</xdr:row>
      <xdr:rowOff>298823</xdr:rowOff>
    </xdr:from>
    <xdr:to>
      <xdr:col>21</xdr:col>
      <xdr:colOff>574675</xdr:colOff>
      <xdr:row>5</xdr:row>
      <xdr:rowOff>442305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432177" y="552823"/>
          <a:ext cx="4952439" cy="142842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14941</xdr:colOff>
      <xdr:row>0</xdr:row>
      <xdr:rowOff>0</xdr:rowOff>
    </xdr:from>
    <xdr:to>
      <xdr:col>21</xdr:col>
      <xdr:colOff>582705</xdr:colOff>
      <xdr:row>1</xdr:row>
      <xdr:rowOff>265439</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432176" y="0"/>
          <a:ext cx="4960470" cy="51943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20</xdr:col>
      <xdr:colOff>2613</xdr:colOff>
      <xdr:row>6</xdr:row>
      <xdr:rowOff>144975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523939" y="599140"/>
          <a:ext cx="4952439" cy="142842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016999" y="33618"/>
          <a:ext cx="5364256" cy="51252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flipV="1">
          <a:off x="0" y="76993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104775</xdr:rowOff>
    </xdr:from>
    <xdr:to>
      <xdr:col>0</xdr:col>
      <xdr:colOff>19050</xdr:colOff>
      <xdr:row>32</xdr:row>
      <xdr:rowOff>109538</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V="1">
          <a:off x="0" y="82073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44824</xdr:colOff>
      <xdr:row>1</xdr:row>
      <xdr:rowOff>298823</xdr:rowOff>
    </xdr:from>
    <xdr:to>
      <xdr:col>21</xdr:col>
      <xdr:colOff>614643</xdr:colOff>
      <xdr:row>6</xdr:row>
      <xdr:rowOff>294761</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462059" y="552823"/>
          <a:ext cx="4962525" cy="14228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29882</xdr:colOff>
      <xdr:row>0</xdr:row>
      <xdr:rowOff>29882</xdr:rowOff>
    </xdr:from>
    <xdr:to>
      <xdr:col>21</xdr:col>
      <xdr:colOff>618751</xdr:colOff>
      <xdr:row>1</xdr:row>
      <xdr:rowOff>294201</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447117" y="29882"/>
          <a:ext cx="4981575" cy="51831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14.xml"/><Relationship Id="rId16" Type="http://schemas.openxmlformats.org/officeDocument/2006/relationships/comments" Target="../comments1.xml"/><Relationship Id="rId1" Type="http://schemas.openxmlformats.org/officeDocument/2006/relationships/printerSettings" Target="../printerSettings/printerSettings1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53"/>
  <sheetViews>
    <sheetView view="pageBreakPreview" zoomScaleNormal="100" zoomScaleSheetLayoutView="100" workbookViewId="0">
      <selection activeCell="AL10" sqref="AL10:AO10"/>
    </sheetView>
  </sheetViews>
  <sheetFormatPr defaultColWidth="3.33203125" defaultRowHeight="16.05" customHeight="1"/>
  <cols>
    <col min="1" max="1" width="4.59765625" style="6" customWidth="1"/>
    <col min="2" max="2" width="2.06640625" style="6" customWidth="1"/>
    <col min="3" max="31" width="2.796875" style="6" customWidth="1"/>
    <col min="32" max="32" width="1.06640625" style="7" customWidth="1"/>
    <col min="33" max="37" width="2.796875" style="7" customWidth="1"/>
    <col min="38" max="40" width="4.06640625" style="7" customWidth="1"/>
    <col min="41" max="41" width="3.33203125" style="7" customWidth="1"/>
    <col min="42" max="45" width="2.796875" style="7" customWidth="1"/>
    <col min="46" max="55" width="3.33203125" style="7"/>
    <col min="56" max="16384" width="3.33203125" style="10"/>
  </cols>
  <sheetData>
    <row r="1" spans="1:56" ht="16.05" customHeight="1" thickBot="1">
      <c r="A1" s="320" t="s">
        <v>4606</v>
      </c>
      <c r="B1" s="71"/>
      <c r="C1" s="71"/>
      <c r="D1" s="72"/>
      <c r="E1" s="72"/>
      <c r="F1" s="72"/>
      <c r="G1" s="72"/>
      <c r="H1" s="72"/>
      <c r="I1" s="72"/>
      <c r="J1" s="72"/>
      <c r="K1" s="72"/>
      <c r="L1" s="72"/>
      <c r="M1" s="72"/>
      <c r="N1" s="72"/>
      <c r="O1" s="72"/>
      <c r="P1" s="72"/>
      <c r="Q1" s="72"/>
      <c r="R1" s="72"/>
      <c r="S1" s="72"/>
      <c r="T1" s="72"/>
      <c r="U1" s="72"/>
      <c r="V1" s="72"/>
      <c r="W1" s="72"/>
      <c r="X1" s="72"/>
      <c r="Y1" s="72"/>
      <c r="Z1" s="72"/>
      <c r="AA1" s="72"/>
      <c r="AB1" s="402" t="s">
        <v>26</v>
      </c>
      <c r="AC1" s="402"/>
      <c r="AD1" s="402"/>
      <c r="AE1" s="72"/>
      <c r="AH1" s="8"/>
      <c r="BD1" s="9" t="s">
        <v>4384</v>
      </c>
    </row>
    <row r="2" spans="1:56" ht="16.0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3" t="s">
        <v>27</v>
      </c>
      <c r="AC2" s="74" t="s">
        <v>28</v>
      </c>
      <c r="AD2" s="75" t="s">
        <v>29</v>
      </c>
      <c r="AE2" s="72"/>
      <c r="BD2" s="9" t="s">
        <v>4385</v>
      </c>
    </row>
    <row r="3" spans="1:56" ht="16.0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BD3" s="9" t="s">
        <v>89</v>
      </c>
    </row>
    <row r="4" spans="1:56" ht="25.05" customHeight="1">
      <c r="A4" s="403" t="s">
        <v>4607</v>
      </c>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11"/>
      <c r="AG4" s="11"/>
      <c r="AH4" s="70" t="str">
        <f>IF(AH5=FALSE,"","(1)商号又は名称")</f>
        <v>(1)商号又は名称</v>
      </c>
      <c r="AI4" s="70" t="str">
        <f>IF(AI5=FALSE,"","(2)代表者又は個人")</f>
        <v>(2)代表者又は個人</v>
      </c>
      <c r="AJ4" s="70" t="str">
        <f>IF(AJ5=FALSE,"","(3)役員")</f>
        <v>(3)役員</v>
      </c>
      <c r="AK4" s="70" t="str">
        <f>IF(AK5=FALSE,"","(4)事務所")</f>
        <v>(4)事務所</v>
      </c>
      <c r="AL4" s="70" t="str">
        <f>IF(AL5=FALSE,"","(5)政令第2条の2で定める使用人")</f>
        <v>(5)政令第2条の2で定める使用人</v>
      </c>
      <c r="AM4" s="70" t="str">
        <f>IF(AM5=FALSE,"","(6)専任の宅地建物取引士")</f>
        <v>(6)専任の宅地建物取引士</v>
      </c>
      <c r="AN4" s="11"/>
      <c r="AO4" s="11"/>
      <c r="AP4" s="11"/>
      <c r="BD4" s="9" t="s">
        <v>4386</v>
      </c>
    </row>
    <row r="5" spans="1:56" ht="18.75" customHeight="1">
      <c r="A5" s="387" t="s">
        <v>1</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11"/>
      <c r="AG5" s="11"/>
      <c r="AH5" s="70" t="b">
        <v>1</v>
      </c>
      <c r="AI5" s="70" t="b">
        <v>1</v>
      </c>
      <c r="AJ5" s="70" t="b">
        <v>1</v>
      </c>
      <c r="AK5" s="70" t="b">
        <v>1</v>
      </c>
      <c r="AL5" s="70" t="b">
        <v>1</v>
      </c>
      <c r="AM5" s="70" t="b">
        <v>1</v>
      </c>
      <c r="AN5" s="11"/>
      <c r="AO5" s="11"/>
      <c r="AP5" s="11"/>
      <c r="AQ5" s="12"/>
      <c r="BD5" s="9" t="s">
        <v>4387</v>
      </c>
    </row>
    <row r="6" spans="1:56" ht="16.05" customHeight="1">
      <c r="A6" s="76"/>
      <c r="B6" s="77" t="s">
        <v>4608</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c r="AF6" s="13" t="s">
        <v>4399</v>
      </c>
      <c r="AG6" s="13"/>
      <c r="AH6" s="12"/>
      <c r="AI6" s="12"/>
      <c r="AJ6" s="12"/>
      <c r="AK6" s="12"/>
      <c r="AL6" s="12"/>
      <c r="AM6" s="12"/>
      <c r="AN6" s="12"/>
      <c r="AO6" s="12"/>
      <c r="AP6" s="12"/>
      <c r="AQ6" s="12"/>
      <c r="BD6" s="9" t="s">
        <v>4388</v>
      </c>
    </row>
    <row r="7" spans="1:56" ht="20.2" customHeight="1">
      <c r="A7" s="72"/>
      <c r="B7" s="405" t="str">
        <f>AH4&amp;"　"&amp;AI4&amp;"　"&amp;AJ4&amp;"　"&amp;AK4&amp;"　"&amp;AL4&amp;"　"&amp;AM4&amp;"　"&amp;"について変更がありましたので、宅地建物取引業法第9条の規定により届け出ます。"</f>
        <v>(1)商号又は名称　(2)代表者又は個人　(3)役員　(4)事務所　(5)政令第2条の2で定める使用人　(6)専任の宅地建物取引士　について変更がありましたので、宅地建物取引業法第9条の規定により届け出ます。</v>
      </c>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78"/>
      <c r="AE7" s="78"/>
      <c r="AG7" s="33"/>
      <c r="AH7" s="34"/>
      <c r="AI7" s="35"/>
      <c r="AJ7" s="35"/>
      <c r="AK7" s="35"/>
      <c r="AL7" s="35"/>
      <c r="AM7" s="35"/>
      <c r="AN7" s="35"/>
      <c r="AO7" s="35"/>
      <c r="AP7" s="35"/>
      <c r="AQ7" s="35"/>
      <c r="AR7" s="35"/>
      <c r="AS7" s="35"/>
      <c r="AT7" s="35"/>
      <c r="AU7" s="35"/>
      <c r="AV7" s="35"/>
      <c r="AW7" s="35"/>
      <c r="AX7" s="35"/>
      <c r="AY7" s="35"/>
      <c r="AZ7" s="35"/>
      <c r="BA7" s="35"/>
      <c r="BB7" s="35"/>
      <c r="BC7" s="36"/>
      <c r="BD7" s="9" t="s">
        <v>4389</v>
      </c>
    </row>
    <row r="8" spans="1:56" ht="20.2" customHeight="1">
      <c r="A8" s="72"/>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78"/>
      <c r="AE8" s="78"/>
      <c r="AG8" s="33"/>
      <c r="AH8" s="37"/>
      <c r="AI8" s="38"/>
      <c r="AJ8" s="38"/>
      <c r="AK8" s="38"/>
      <c r="AL8" s="38"/>
      <c r="AM8" s="38"/>
      <c r="AN8" s="38"/>
      <c r="AO8" s="38"/>
      <c r="AP8" s="38"/>
      <c r="AQ8" s="38"/>
      <c r="AR8" s="38"/>
      <c r="AS8" s="38"/>
      <c r="AT8" s="38"/>
      <c r="AU8" s="38"/>
      <c r="AV8" s="38"/>
      <c r="AW8" s="38"/>
      <c r="AX8" s="38"/>
      <c r="AY8" s="38"/>
      <c r="AZ8" s="38"/>
      <c r="BA8" s="38"/>
      <c r="BB8" s="38"/>
      <c r="BC8" s="39"/>
      <c r="BD8" s="9" t="s">
        <v>4390</v>
      </c>
    </row>
    <row r="9" spans="1:56" ht="16.05" customHeight="1" thickBot="1">
      <c r="A9" s="72"/>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2"/>
      <c r="BD9" s="9" t="s">
        <v>4391</v>
      </c>
    </row>
    <row r="10" spans="1:56" ht="16.05" customHeight="1" thickBot="1">
      <c r="A10" s="72"/>
      <c r="B10" s="72"/>
      <c r="C10" s="72"/>
      <c r="D10" s="72"/>
      <c r="E10" s="72"/>
      <c r="F10" s="72"/>
      <c r="G10" s="72"/>
      <c r="H10" s="72"/>
      <c r="I10" s="72"/>
      <c r="J10" s="72"/>
      <c r="K10" s="72"/>
      <c r="L10" s="72"/>
      <c r="M10" s="72"/>
      <c r="N10" s="72"/>
      <c r="O10" s="72"/>
      <c r="P10" s="72"/>
      <c r="Q10" s="72"/>
      <c r="R10" s="72"/>
      <c r="S10" s="72"/>
      <c r="T10" s="72"/>
      <c r="U10" s="72"/>
      <c r="V10" s="72"/>
      <c r="W10" s="72"/>
      <c r="X10" s="404" t="str">
        <f>IF(AL10="","　　年　　月　　日",AL10)</f>
        <v>　　年　　月　　日</v>
      </c>
      <c r="Y10" s="404"/>
      <c r="Z10" s="404"/>
      <c r="AA10" s="404"/>
      <c r="AB10" s="404"/>
      <c r="AC10" s="404"/>
      <c r="AD10" s="404"/>
      <c r="AE10" s="72"/>
      <c r="AF10" s="14" t="s">
        <v>84</v>
      </c>
      <c r="AL10" s="337"/>
      <c r="AM10" s="338"/>
      <c r="AN10" s="338"/>
      <c r="AO10" s="339"/>
      <c r="AP10" s="15" t="s">
        <v>85</v>
      </c>
      <c r="BD10" s="16" t="s">
        <v>86</v>
      </c>
    </row>
    <row r="11" spans="1:56" ht="16.05" customHeight="1">
      <c r="A11" s="72"/>
      <c r="B11" s="72"/>
      <c r="C11" s="72"/>
      <c r="D11" s="71"/>
      <c r="E11" s="71"/>
      <c r="F11" s="71"/>
      <c r="G11" s="71"/>
      <c r="H11" s="71"/>
      <c r="I11" s="71"/>
      <c r="J11" s="71"/>
      <c r="K11" s="72"/>
      <c r="L11" s="72"/>
      <c r="M11" s="72"/>
      <c r="N11" s="72"/>
      <c r="O11" s="72"/>
      <c r="P11" s="72"/>
      <c r="Q11" s="72"/>
      <c r="R11" s="72"/>
      <c r="S11" s="72"/>
      <c r="T11" s="72"/>
      <c r="U11" s="72"/>
      <c r="V11" s="72"/>
      <c r="W11" s="72"/>
      <c r="X11" s="76"/>
      <c r="Y11" s="76"/>
      <c r="Z11" s="76"/>
      <c r="AA11" s="76"/>
      <c r="AB11" s="76"/>
      <c r="AC11" s="76"/>
      <c r="AD11" s="76"/>
      <c r="AE11" s="72"/>
      <c r="AF11" s="14"/>
      <c r="AL11" s="17"/>
      <c r="AZ11" s="10"/>
      <c r="BA11" s="10"/>
      <c r="BB11" s="10"/>
      <c r="BC11" s="10"/>
    </row>
    <row r="12" spans="1:56" ht="16.05" customHeight="1">
      <c r="A12" s="72"/>
      <c r="B12" s="72"/>
      <c r="C12" s="72"/>
      <c r="D12" s="386" t="s">
        <v>4473</v>
      </c>
      <c r="E12" s="386"/>
      <c r="F12" s="386"/>
      <c r="G12" s="386"/>
      <c r="H12" s="386"/>
      <c r="I12" s="386"/>
      <c r="J12" s="386"/>
      <c r="K12" s="77"/>
      <c r="L12" s="72"/>
      <c r="M12" s="72"/>
      <c r="N12" s="72"/>
      <c r="O12" s="72"/>
      <c r="P12" s="72"/>
      <c r="Q12" s="72"/>
      <c r="R12" s="72"/>
      <c r="S12" s="72"/>
      <c r="T12" s="72"/>
      <c r="U12" s="72"/>
      <c r="V12" s="72"/>
      <c r="W12" s="72"/>
      <c r="X12" s="72"/>
      <c r="Y12" s="72"/>
      <c r="Z12" s="72"/>
      <c r="AA12" s="72"/>
      <c r="AB12" s="72"/>
      <c r="AC12" s="72"/>
      <c r="AD12" s="72"/>
      <c r="AE12" s="72"/>
      <c r="AF12" s="14"/>
    </row>
    <row r="13" spans="1:56" ht="16.05" customHeight="1" thickBot="1">
      <c r="A13" s="72"/>
      <c r="B13" s="72"/>
      <c r="C13" s="72"/>
      <c r="D13" s="71"/>
      <c r="E13" s="71"/>
      <c r="F13" s="71"/>
      <c r="G13" s="71"/>
      <c r="H13" s="71"/>
      <c r="I13" s="71"/>
      <c r="J13" s="71"/>
      <c r="K13" s="72"/>
      <c r="L13" s="72"/>
      <c r="M13" s="72"/>
      <c r="N13" s="72"/>
      <c r="O13" s="72"/>
      <c r="P13" s="72"/>
      <c r="Q13" s="72"/>
      <c r="R13" s="72"/>
      <c r="S13" s="72"/>
      <c r="T13" s="72"/>
      <c r="U13" s="72"/>
      <c r="V13" s="72"/>
      <c r="W13" s="72"/>
      <c r="X13" s="72"/>
      <c r="Y13" s="72"/>
      <c r="Z13" s="72"/>
      <c r="AA13" s="72"/>
      <c r="AB13" s="72"/>
      <c r="AC13" s="72"/>
      <c r="AD13" s="72"/>
      <c r="AE13" s="72"/>
    </row>
    <row r="14" spans="1:56" ht="18" customHeight="1" thickBot="1">
      <c r="A14" s="72"/>
      <c r="B14" s="72"/>
      <c r="C14" s="72"/>
      <c r="D14" s="72"/>
      <c r="E14" s="72"/>
      <c r="F14" s="72"/>
      <c r="G14" s="72"/>
      <c r="H14" s="72"/>
      <c r="I14" s="72"/>
      <c r="J14" s="406" t="s">
        <v>69</v>
      </c>
      <c r="K14" s="406"/>
      <c r="L14" s="406"/>
      <c r="M14" s="366" t="s">
        <v>2</v>
      </c>
      <c r="N14" s="366"/>
      <c r="O14" s="366"/>
      <c r="P14" s="366"/>
      <c r="Q14" s="366"/>
      <c r="R14" s="72"/>
      <c r="S14" s="386" t="str">
        <f>IF(AL14="","",AL14)</f>
        <v/>
      </c>
      <c r="T14" s="386"/>
      <c r="U14" s="386"/>
      <c r="V14" s="386"/>
      <c r="W14" s="386"/>
      <c r="X14" s="386"/>
      <c r="Y14" s="386"/>
      <c r="Z14" s="386"/>
      <c r="AA14" s="386"/>
      <c r="AB14" s="386"/>
      <c r="AC14" s="386"/>
      <c r="AD14" s="386"/>
      <c r="AE14" s="386"/>
      <c r="AF14" s="18" t="s">
        <v>2</v>
      </c>
      <c r="AL14" s="340"/>
      <c r="AM14" s="341"/>
      <c r="AN14" s="341"/>
      <c r="AO14" s="341"/>
      <c r="AP14" s="341"/>
      <c r="AQ14" s="341"/>
      <c r="AR14" s="341"/>
      <c r="AS14" s="341"/>
      <c r="AT14" s="341"/>
      <c r="AU14" s="341"/>
      <c r="AV14" s="341"/>
      <c r="AW14" s="341"/>
      <c r="AX14" s="341"/>
      <c r="AY14" s="341"/>
      <c r="AZ14" s="341"/>
      <c r="BA14" s="341"/>
      <c r="BB14" s="342"/>
      <c r="BC14" s="19" t="s">
        <v>87</v>
      </c>
    </row>
    <row r="15" spans="1:56" ht="16.05" customHeight="1" thickBot="1">
      <c r="A15" s="72"/>
      <c r="B15" s="72"/>
      <c r="C15" s="72"/>
      <c r="D15" s="72"/>
      <c r="E15" s="72"/>
      <c r="F15" s="72"/>
      <c r="G15" s="72"/>
      <c r="H15" s="72"/>
      <c r="I15" s="72"/>
      <c r="J15" s="72"/>
      <c r="K15" s="72"/>
      <c r="L15" s="72"/>
      <c r="M15" s="366" t="s">
        <v>3</v>
      </c>
      <c r="N15" s="366"/>
      <c r="O15" s="366"/>
      <c r="P15" s="366"/>
      <c r="Q15" s="366"/>
      <c r="R15" s="72"/>
      <c r="S15" s="386" t="str">
        <f>IF(AL15="","（　　　　）","〒"&amp;LEFT(AL15,3)&amp;"-"&amp;RIGHT(AL15,4))</f>
        <v>（　　　　）</v>
      </c>
      <c r="T15" s="386"/>
      <c r="U15" s="386"/>
      <c r="V15" s="386"/>
      <c r="W15" s="386"/>
      <c r="X15" s="386"/>
      <c r="Y15" s="386"/>
      <c r="Z15" s="386"/>
      <c r="AA15" s="386"/>
      <c r="AB15" s="386"/>
      <c r="AC15" s="386"/>
      <c r="AD15" s="386"/>
      <c r="AE15" s="386"/>
      <c r="AF15" s="14" t="s">
        <v>91</v>
      </c>
      <c r="AL15" s="411"/>
      <c r="AM15" s="412"/>
      <c r="AN15" s="412"/>
      <c r="AO15" s="413"/>
      <c r="AP15" s="20" t="s">
        <v>4392</v>
      </c>
      <c r="BC15" s="19" t="s">
        <v>87</v>
      </c>
    </row>
    <row r="16" spans="1:56" ht="8.1999999999999993" customHeight="1" thickBot="1">
      <c r="A16" s="72"/>
      <c r="B16" s="72"/>
      <c r="C16" s="72"/>
      <c r="D16" s="72"/>
      <c r="E16" s="72"/>
      <c r="F16" s="72"/>
      <c r="G16" s="72"/>
      <c r="H16" s="72"/>
      <c r="I16" s="72"/>
      <c r="J16" s="72"/>
      <c r="K16" s="72"/>
      <c r="L16" s="72"/>
      <c r="M16" s="71"/>
      <c r="N16" s="71"/>
      <c r="O16" s="71"/>
      <c r="P16" s="71"/>
      <c r="Q16" s="71"/>
      <c r="R16" s="72"/>
      <c r="S16" s="79"/>
      <c r="T16" s="79"/>
      <c r="U16" s="79"/>
      <c r="V16" s="79"/>
      <c r="W16" s="79"/>
      <c r="X16" s="79"/>
      <c r="Y16" s="79"/>
      <c r="Z16" s="79"/>
      <c r="AA16" s="79"/>
      <c r="AB16" s="79"/>
      <c r="AC16" s="79"/>
      <c r="AD16" s="79"/>
      <c r="AE16" s="79"/>
    </row>
    <row r="17" spans="1:110" ht="16.05" customHeight="1">
      <c r="A17" s="72"/>
      <c r="B17" s="72"/>
      <c r="C17" s="72"/>
      <c r="D17" s="72"/>
      <c r="E17" s="72"/>
      <c r="F17" s="72"/>
      <c r="G17" s="72"/>
      <c r="H17" s="72"/>
      <c r="I17" s="72"/>
      <c r="J17" s="72"/>
      <c r="K17" s="72"/>
      <c r="L17" s="72"/>
      <c r="M17" s="366" t="s">
        <v>4</v>
      </c>
      <c r="N17" s="366"/>
      <c r="O17" s="366"/>
      <c r="P17" s="366"/>
      <c r="Q17" s="366"/>
      <c r="R17" s="72"/>
      <c r="S17" s="414" t="str">
        <f>IF(AL17="","",AL17)</f>
        <v/>
      </c>
      <c r="T17" s="414"/>
      <c r="U17" s="414"/>
      <c r="V17" s="414"/>
      <c r="W17" s="414"/>
      <c r="X17" s="414"/>
      <c r="Y17" s="414"/>
      <c r="Z17" s="414"/>
      <c r="AA17" s="414"/>
      <c r="AB17" s="414"/>
      <c r="AC17" s="414"/>
      <c r="AD17" s="414"/>
      <c r="AE17" s="414"/>
      <c r="AF17" s="21" t="s">
        <v>4393</v>
      </c>
      <c r="AL17" s="350"/>
      <c r="AM17" s="351"/>
      <c r="AN17" s="351"/>
      <c r="AO17" s="351"/>
      <c r="AP17" s="351"/>
      <c r="AQ17" s="351"/>
      <c r="AR17" s="351"/>
      <c r="AS17" s="351"/>
      <c r="AT17" s="351"/>
      <c r="AU17" s="351"/>
      <c r="AV17" s="351"/>
      <c r="AW17" s="351"/>
      <c r="AX17" s="351"/>
      <c r="AY17" s="351"/>
      <c r="AZ17" s="351"/>
      <c r="BA17" s="351"/>
      <c r="BB17" s="352"/>
      <c r="BC17" s="19" t="s">
        <v>87</v>
      </c>
    </row>
    <row r="18" spans="1:110" ht="16.05" customHeight="1" thickBot="1">
      <c r="A18" s="72"/>
      <c r="B18" s="72"/>
      <c r="C18" s="72"/>
      <c r="D18" s="72"/>
      <c r="E18" s="72"/>
      <c r="F18" s="72"/>
      <c r="G18" s="72"/>
      <c r="H18" s="72"/>
      <c r="I18" s="72"/>
      <c r="J18" s="72"/>
      <c r="K18" s="72"/>
      <c r="L18" s="72"/>
      <c r="M18" s="366" t="s">
        <v>5</v>
      </c>
      <c r="N18" s="366"/>
      <c r="O18" s="366"/>
      <c r="P18" s="366"/>
      <c r="Q18" s="366"/>
      <c r="R18" s="72"/>
      <c r="S18" s="414"/>
      <c r="T18" s="414"/>
      <c r="U18" s="414"/>
      <c r="V18" s="414"/>
      <c r="W18" s="414"/>
      <c r="X18" s="414"/>
      <c r="Y18" s="414"/>
      <c r="Z18" s="414"/>
      <c r="AA18" s="414"/>
      <c r="AB18" s="414"/>
      <c r="AC18" s="414"/>
      <c r="AD18" s="414"/>
      <c r="AE18" s="414"/>
      <c r="AF18" s="14" t="s">
        <v>4394</v>
      </c>
      <c r="AL18" s="353"/>
      <c r="AM18" s="354"/>
      <c r="AN18" s="354"/>
      <c r="AO18" s="354"/>
      <c r="AP18" s="354"/>
      <c r="AQ18" s="354"/>
      <c r="AR18" s="354"/>
      <c r="AS18" s="354"/>
      <c r="AT18" s="354"/>
      <c r="AU18" s="354"/>
      <c r="AV18" s="354"/>
      <c r="AW18" s="354"/>
      <c r="AX18" s="354"/>
      <c r="AY18" s="354"/>
      <c r="AZ18" s="354"/>
      <c r="BA18" s="354"/>
      <c r="BB18" s="355"/>
      <c r="BC18" s="6"/>
    </row>
    <row r="19" spans="1:110" ht="8.1999999999999993" customHeight="1" thickBot="1">
      <c r="A19" s="72"/>
      <c r="B19" s="72"/>
      <c r="C19" s="72"/>
      <c r="D19" s="72"/>
      <c r="E19" s="72"/>
      <c r="F19" s="72"/>
      <c r="G19" s="72"/>
      <c r="H19" s="72"/>
      <c r="I19" s="72"/>
      <c r="J19" s="72"/>
      <c r="K19" s="72"/>
      <c r="L19" s="72"/>
      <c r="M19" s="80"/>
      <c r="N19" s="80"/>
      <c r="O19" s="80"/>
      <c r="P19" s="80"/>
      <c r="Q19" s="80"/>
      <c r="R19" s="72"/>
      <c r="S19" s="81"/>
      <c r="T19" s="81"/>
      <c r="U19" s="81"/>
      <c r="V19" s="81"/>
      <c r="W19" s="81"/>
      <c r="X19" s="81"/>
      <c r="Y19" s="81"/>
      <c r="Z19" s="81"/>
      <c r="AA19" s="81"/>
      <c r="AB19" s="81"/>
      <c r="AC19" s="81"/>
      <c r="AD19" s="81"/>
      <c r="AE19" s="81"/>
    </row>
    <row r="20" spans="1:110" ht="16.05" customHeight="1" thickBot="1">
      <c r="A20" s="72"/>
      <c r="B20" s="72"/>
      <c r="C20" s="72"/>
      <c r="D20" s="72"/>
      <c r="E20" s="72"/>
      <c r="F20" s="72"/>
      <c r="G20" s="72"/>
      <c r="H20" s="72"/>
      <c r="I20" s="72"/>
      <c r="J20" s="72"/>
      <c r="K20" s="72"/>
      <c r="L20" s="72"/>
      <c r="M20" s="366" t="s">
        <v>6</v>
      </c>
      <c r="N20" s="366"/>
      <c r="O20" s="366"/>
      <c r="P20" s="366"/>
      <c r="Q20" s="366"/>
      <c r="R20" s="72"/>
      <c r="S20" s="410" t="str">
        <f>IF(AL20="","",AL20)</f>
        <v/>
      </c>
      <c r="T20" s="410"/>
      <c r="U20" s="410"/>
      <c r="V20" s="410"/>
      <c r="W20" s="410"/>
      <c r="X20" s="410"/>
      <c r="Y20" s="410"/>
      <c r="Z20" s="410"/>
      <c r="AA20" s="410"/>
      <c r="AB20" s="410"/>
      <c r="AC20" s="410"/>
      <c r="AD20" s="82"/>
      <c r="AE20" s="83"/>
      <c r="AF20" s="356" t="s">
        <v>4395</v>
      </c>
      <c r="AG20" s="356"/>
      <c r="AH20" s="356"/>
      <c r="AI20" s="356"/>
      <c r="AJ20" s="356"/>
      <c r="AK20" s="356"/>
      <c r="AL20" s="340"/>
      <c r="AM20" s="341"/>
      <c r="AN20" s="341"/>
      <c r="AO20" s="341"/>
      <c r="AP20" s="341"/>
      <c r="AQ20" s="341"/>
      <c r="AR20" s="341"/>
      <c r="AS20" s="341"/>
      <c r="AT20" s="341"/>
      <c r="AU20" s="341"/>
      <c r="AV20" s="341"/>
      <c r="AW20" s="341"/>
      <c r="AX20" s="341"/>
      <c r="AY20" s="341"/>
      <c r="AZ20" s="341"/>
      <c r="BA20" s="341"/>
      <c r="BB20" s="342"/>
      <c r="BC20" s="19" t="s">
        <v>87</v>
      </c>
    </row>
    <row r="21" spans="1:110" ht="16.05" customHeight="1" thickBot="1">
      <c r="A21" s="72"/>
      <c r="B21" s="72"/>
      <c r="C21" s="72"/>
      <c r="D21" s="72"/>
      <c r="E21" s="72"/>
      <c r="F21" s="72"/>
      <c r="G21" s="72"/>
      <c r="H21" s="72"/>
      <c r="I21" s="72"/>
      <c r="J21" s="72"/>
      <c r="K21" s="72"/>
      <c r="L21" s="72"/>
      <c r="M21" s="385" t="s">
        <v>49</v>
      </c>
      <c r="N21" s="385"/>
      <c r="O21" s="385"/>
      <c r="P21" s="385"/>
      <c r="Q21" s="385"/>
      <c r="R21" s="385"/>
      <c r="S21" s="385"/>
      <c r="T21" s="385"/>
      <c r="U21" s="385"/>
      <c r="V21" s="385"/>
      <c r="W21" s="385"/>
      <c r="X21" s="385"/>
      <c r="Y21" s="385"/>
      <c r="Z21" s="385"/>
      <c r="AA21" s="385"/>
      <c r="AB21" s="385"/>
      <c r="AC21" s="84"/>
      <c r="AD21" s="84"/>
      <c r="AE21" s="72"/>
      <c r="AF21" s="356"/>
      <c r="AG21" s="356"/>
      <c r="AH21" s="356"/>
      <c r="AI21" s="356"/>
      <c r="AJ21" s="356"/>
      <c r="AK21" s="356"/>
    </row>
    <row r="22" spans="1:110" ht="16.05" customHeight="1" thickBot="1">
      <c r="A22" s="72"/>
      <c r="B22" s="72"/>
      <c r="C22" s="72"/>
      <c r="D22" s="72"/>
      <c r="E22" s="72"/>
      <c r="F22" s="72"/>
      <c r="G22" s="72"/>
      <c r="H22" s="72"/>
      <c r="I22" s="72"/>
      <c r="J22" s="72"/>
      <c r="K22" s="72"/>
      <c r="L22" s="72"/>
      <c r="M22" s="366" t="s">
        <v>7</v>
      </c>
      <c r="N22" s="366"/>
      <c r="O22" s="366"/>
      <c r="P22" s="366"/>
      <c r="Q22" s="366"/>
      <c r="R22" s="72"/>
      <c r="S22" s="386" t="str">
        <f>IF(AL22="","（　　　　）　　　　－",AL22)</f>
        <v>（　　　　）　　　　－</v>
      </c>
      <c r="T22" s="386"/>
      <c r="U22" s="386"/>
      <c r="V22" s="386"/>
      <c r="W22" s="386"/>
      <c r="X22" s="386"/>
      <c r="Y22" s="386"/>
      <c r="Z22" s="386"/>
      <c r="AA22" s="386"/>
      <c r="AB22" s="386"/>
      <c r="AC22" s="386"/>
      <c r="AD22" s="386"/>
      <c r="AE22" s="386"/>
      <c r="AF22" s="22" t="s">
        <v>4396</v>
      </c>
      <c r="AG22" s="23"/>
      <c r="AL22" s="357"/>
      <c r="AM22" s="358"/>
      <c r="AN22" s="358"/>
      <c r="AO22" s="359"/>
      <c r="AP22" s="24" t="s">
        <v>4398</v>
      </c>
      <c r="BC22" s="19" t="s">
        <v>87</v>
      </c>
    </row>
    <row r="23" spans="1:110" ht="16.05" customHeight="1" thickBot="1">
      <c r="A23" s="72"/>
      <c r="B23" s="72"/>
      <c r="C23" s="72"/>
      <c r="D23" s="72"/>
      <c r="E23" s="72"/>
      <c r="F23" s="72"/>
      <c r="G23" s="72"/>
      <c r="H23" s="72"/>
      <c r="I23" s="72"/>
      <c r="J23" s="72"/>
      <c r="K23" s="72"/>
      <c r="L23" s="72"/>
      <c r="M23" s="366" t="s">
        <v>8</v>
      </c>
      <c r="N23" s="366"/>
      <c r="O23" s="366"/>
      <c r="P23" s="366"/>
      <c r="Q23" s="366"/>
      <c r="R23" s="72"/>
      <c r="S23" s="386" t="str">
        <f>IF(AL23="","（　　　　）　　　　－",AL23)</f>
        <v>（　　　　）　　　　－</v>
      </c>
      <c r="T23" s="386"/>
      <c r="U23" s="386"/>
      <c r="V23" s="386"/>
      <c r="W23" s="386"/>
      <c r="X23" s="386"/>
      <c r="Y23" s="386"/>
      <c r="Z23" s="386"/>
      <c r="AA23" s="386"/>
      <c r="AB23" s="386"/>
      <c r="AC23" s="386"/>
      <c r="AD23" s="386"/>
      <c r="AE23" s="386"/>
      <c r="AF23" s="14" t="s">
        <v>4397</v>
      </c>
      <c r="AL23" s="360"/>
      <c r="AM23" s="361"/>
      <c r="AN23" s="361"/>
      <c r="AO23" s="362"/>
      <c r="AP23" s="24" t="s">
        <v>4398</v>
      </c>
      <c r="BC23" s="19" t="s">
        <v>87</v>
      </c>
    </row>
    <row r="24" spans="1:110" ht="16.05" customHeight="1">
      <c r="A24" s="72"/>
      <c r="B24" s="72"/>
      <c r="C24" s="72"/>
      <c r="D24" s="72"/>
      <c r="E24" s="72"/>
      <c r="F24" s="72"/>
      <c r="G24" s="72"/>
      <c r="H24" s="72"/>
      <c r="I24" s="72"/>
      <c r="J24" s="72"/>
      <c r="K24" s="72"/>
      <c r="L24" s="72"/>
      <c r="M24" s="80"/>
      <c r="N24" s="80"/>
      <c r="O24" s="80"/>
      <c r="P24" s="80"/>
      <c r="Q24" s="80"/>
      <c r="R24" s="72"/>
      <c r="S24" s="85"/>
      <c r="T24" s="85"/>
      <c r="U24" s="85"/>
      <c r="V24" s="85"/>
      <c r="W24" s="85"/>
      <c r="X24" s="85"/>
      <c r="Y24" s="85"/>
      <c r="Z24" s="85"/>
      <c r="AA24" s="85"/>
      <c r="AB24" s="85"/>
      <c r="AC24" s="85"/>
      <c r="AD24" s="85"/>
      <c r="AE24" s="85"/>
    </row>
    <row r="25" spans="1:110" ht="16.05" customHeight="1" thickBot="1">
      <c r="A25" s="72"/>
      <c r="B25" s="72"/>
      <c r="C25" s="72"/>
      <c r="D25" s="409" t="s">
        <v>9</v>
      </c>
      <c r="E25" s="409"/>
      <c r="F25" s="409"/>
      <c r="G25" s="409"/>
      <c r="H25" s="72"/>
      <c r="I25" s="72"/>
      <c r="J25" s="72"/>
      <c r="K25" s="409" t="s">
        <v>10</v>
      </c>
      <c r="L25" s="409"/>
      <c r="M25" s="409"/>
      <c r="N25" s="409"/>
      <c r="O25" s="409"/>
      <c r="P25" s="72"/>
      <c r="Q25" s="72"/>
      <c r="R25" s="72"/>
      <c r="S25" s="72"/>
      <c r="T25" s="85" t="s">
        <v>30</v>
      </c>
      <c r="U25" s="85"/>
      <c r="V25" s="85"/>
      <c r="W25" s="85"/>
      <c r="X25" s="85"/>
      <c r="Y25" s="85"/>
      <c r="Z25" s="85"/>
      <c r="AA25" s="85"/>
      <c r="AB25" s="72"/>
      <c r="AC25" s="72"/>
      <c r="AD25" s="72"/>
      <c r="AE25" s="72"/>
      <c r="AL25" s="17" t="s">
        <v>90</v>
      </c>
      <c r="AM25" s="6"/>
      <c r="AN25" s="6"/>
    </row>
    <row r="26" spans="1:110" ht="16.05" customHeight="1" thickBot="1">
      <c r="A26" s="72"/>
      <c r="B26" s="72"/>
      <c r="C26" s="86" t="s">
        <v>31</v>
      </c>
      <c r="D26" s="87"/>
      <c r="E26" s="87"/>
      <c r="F26" s="87"/>
      <c r="G26" s="87"/>
      <c r="H26" s="88"/>
      <c r="I26" s="89"/>
      <c r="J26" s="86" t="s">
        <v>31</v>
      </c>
      <c r="K26" s="87"/>
      <c r="L26" s="87"/>
      <c r="M26" s="87"/>
      <c r="N26" s="87"/>
      <c r="O26" s="87"/>
      <c r="P26" s="88"/>
      <c r="Q26" s="89"/>
      <c r="R26" s="72"/>
      <c r="S26" s="90" t="str">
        <f>IF(AL26="","",LEFT(AL26))</f>
        <v/>
      </c>
      <c r="T26" s="91" t="str">
        <f>IF(AL26="","",MID(AL26,2,1))</f>
        <v/>
      </c>
      <c r="U26" s="415" t="str">
        <f>IF(AQ26="","(　　）","（ "&amp;AQ26&amp;" ）")</f>
        <v>(　　）</v>
      </c>
      <c r="V26" s="416"/>
      <c r="W26" s="92" t="str">
        <f>IF(AT26&gt;=100000,LEFT(AX26,1),"")</f>
        <v/>
      </c>
      <c r="X26" s="93" t="str">
        <f>IF(AT26&gt;=10000,MID(AX26,2,1),"")</f>
        <v/>
      </c>
      <c r="Y26" s="93" t="str">
        <f>IF(AT26&gt;=1000,MID(AX26,3,1),"")</f>
        <v/>
      </c>
      <c r="Z26" s="93" t="str">
        <f>IF(AT26&gt;=100,MID(AX26,4,1),"")</f>
        <v/>
      </c>
      <c r="AA26" s="93" t="str">
        <f>IF(AT26&gt;=10,MID(AX26,5,1),"")</f>
        <v/>
      </c>
      <c r="AB26" s="94" t="str">
        <f>IF(AT26&gt;=1,RIGHT(AX26),"")</f>
        <v/>
      </c>
      <c r="AC26" s="72"/>
      <c r="AD26" s="72"/>
      <c r="AE26" s="72"/>
      <c r="AF26" s="25" t="s">
        <v>4400</v>
      </c>
      <c r="AL26" s="363"/>
      <c r="AM26" s="364"/>
      <c r="AN26" s="364"/>
      <c r="AO26" s="365"/>
      <c r="AP26" s="40" t="s">
        <v>4401</v>
      </c>
      <c r="AQ26" s="367"/>
      <c r="AR26" s="368"/>
      <c r="AS26" s="41" t="s">
        <v>4402</v>
      </c>
      <c r="AT26" s="346"/>
      <c r="AU26" s="347"/>
      <c r="AV26" s="347"/>
      <c r="AW26" s="348"/>
      <c r="AX26" s="11" t="str">
        <f>RIGHT("000000"&amp;AT26,6)</f>
        <v>000000</v>
      </c>
      <c r="BC26" s="19" t="s">
        <v>87</v>
      </c>
    </row>
    <row r="27" spans="1:110" ht="16.05" customHeight="1">
      <c r="A27" s="72"/>
      <c r="B27" s="72"/>
      <c r="C27" s="72"/>
      <c r="D27" s="72"/>
      <c r="E27" s="72"/>
      <c r="F27" s="72"/>
      <c r="G27" s="72"/>
      <c r="H27" s="72"/>
      <c r="I27" s="72"/>
      <c r="J27" s="72"/>
      <c r="K27" s="72"/>
      <c r="L27" s="72"/>
      <c r="M27" s="76"/>
      <c r="N27" s="76"/>
      <c r="O27" s="76"/>
      <c r="P27" s="76"/>
      <c r="Q27" s="76"/>
      <c r="R27" s="76"/>
      <c r="S27" s="76"/>
      <c r="T27" s="76"/>
      <c r="U27" s="76"/>
      <c r="V27" s="76"/>
      <c r="W27" s="76"/>
      <c r="X27" s="76"/>
      <c r="Y27" s="76"/>
      <c r="Z27" s="76"/>
      <c r="AA27" s="76"/>
      <c r="AB27" s="76"/>
      <c r="AC27" s="72"/>
      <c r="AD27" s="72"/>
      <c r="AE27" s="72"/>
      <c r="AF27" s="26"/>
    </row>
    <row r="28" spans="1:110" ht="16.05" customHeight="1" thickBot="1">
      <c r="A28" s="76" t="s">
        <v>0</v>
      </c>
      <c r="B28" s="72"/>
      <c r="C28" s="95" t="s">
        <v>64</v>
      </c>
      <c r="D28" s="72"/>
      <c r="E28" s="72"/>
      <c r="F28" s="72"/>
      <c r="G28" s="72"/>
      <c r="H28" s="72"/>
      <c r="I28" s="72"/>
      <c r="J28" s="72"/>
      <c r="K28" s="72"/>
      <c r="L28" s="72"/>
      <c r="M28" s="72"/>
      <c r="N28" s="72"/>
      <c r="O28" s="72"/>
      <c r="P28" s="72"/>
      <c r="Q28" s="72"/>
      <c r="R28" s="72"/>
      <c r="S28" s="72"/>
      <c r="T28" s="72"/>
      <c r="U28" s="72"/>
      <c r="V28" s="72"/>
      <c r="W28" s="72"/>
      <c r="X28" s="72"/>
      <c r="Y28" s="72"/>
      <c r="Z28" s="72"/>
      <c r="AA28" s="96"/>
      <c r="AB28" s="96"/>
      <c r="AC28" s="96"/>
      <c r="AD28" s="72"/>
      <c r="AE28" s="72"/>
      <c r="AF28" s="26" t="s">
        <v>4403</v>
      </c>
      <c r="AL28" s="17" t="s">
        <v>90</v>
      </c>
    </row>
    <row r="29" spans="1:110" ht="16.05" customHeight="1" thickBot="1">
      <c r="A29" s="97" t="s">
        <v>71</v>
      </c>
      <c r="B29" s="72"/>
      <c r="C29" s="372" t="s">
        <v>50</v>
      </c>
      <c r="D29" s="373"/>
      <c r="E29" s="373"/>
      <c r="F29" s="373"/>
      <c r="G29" s="373"/>
      <c r="H29" s="374"/>
      <c r="I29" s="98" t="str">
        <f>IF(AL29="","",LEFT(AL29))</f>
        <v/>
      </c>
      <c r="J29" s="99" t="s">
        <v>32</v>
      </c>
      <c r="K29" s="92" t="str">
        <f>IF(AO29="","",LEFT(AO29))</f>
        <v/>
      </c>
      <c r="L29" s="94" t="str">
        <f>IF(AO29="","",MID(AO29,2,1))</f>
        <v/>
      </c>
      <c r="M29" s="100" t="s">
        <v>25</v>
      </c>
      <c r="N29" s="92" t="str">
        <f>IF(AQ29="","",LEFT(AQ29))</f>
        <v/>
      </c>
      <c r="O29" s="94" t="str">
        <f>IF(AQ29="","",MID(AQ29,2,1))</f>
        <v/>
      </c>
      <c r="P29" s="100" t="s">
        <v>33</v>
      </c>
      <c r="Q29" s="92" t="str">
        <f>IF(AS29="","",LEFT(AS29))</f>
        <v/>
      </c>
      <c r="R29" s="94" t="str">
        <f>IF(AS29="","",MID(AS29,2,1))</f>
        <v/>
      </c>
      <c r="S29" s="76" t="s">
        <v>15</v>
      </c>
      <c r="T29" s="72"/>
      <c r="U29" s="72"/>
      <c r="V29" s="72"/>
      <c r="W29" s="72"/>
      <c r="X29" s="72"/>
      <c r="Y29" s="72"/>
      <c r="Z29" s="72"/>
      <c r="AA29" s="72"/>
      <c r="AB29" s="72"/>
      <c r="AC29" s="96"/>
      <c r="AD29" s="96"/>
      <c r="AE29" s="72"/>
      <c r="AF29" s="18" t="s">
        <v>4404</v>
      </c>
      <c r="AL29" s="407"/>
      <c r="AM29" s="408"/>
      <c r="AN29" s="42" t="s">
        <v>4410</v>
      </c>
      <c r="AO29" s="5"/>
      <c r="AP29" s="43" t="s">
        <v>25</v>
      </c>
      <c r="AQ29" s="5"/>
      <c r="AR29" s="43" t="s">
        <v>14</v>
      </c>
      <c r="AS29" s="5"/>
      <c r="AT29" s="26" t="s">
        <v>15</v>
      </c>
      <c r="AU29" s="24" t="s">
        <v>4411</v>
      </c>
    </row>
    <row r="30" spans="1:110" ht="16.05" customHeight="1">
      <c r="A30" s="72"/>
      <c r="B30" s="72"/>
      <c r="C30" s="369" t="s">
        <v>34</v>
      </c>
      <c r="D30" s="388" t="s">
        <v>70</v>
      </c>
      <c r="E30" s="389"/>
      <c r="F30" s="389"/>
      <c r="G30" s="389"/>
      <c r="H30" s="390"/>
      <c r="I30" s="101" t="str">
        <f>BH30</f>
        <v/>
      </c>
      <c r="J30" s="102" t="str">
        <f t="shared" ref="J30:AB30" si="0">BI30</f>
        <v/>
      </c>
      <c r="K30" s="102" t="str">
        <f t="shared" si="0"/>
        <v/>
      </c>
      <c r="L30" s="102" t="str">
        <f t="shared" si="0"/>
        <v/>
      </c>
      <c r="M30" s="102" t="str">
        <f t="shared" si="0"/>
        <v/>
      </c>
      <c r="N30" s="102" t="str">
        <f t="shared" si="0"/>
        <v/>
      </c>
      <c r="O30" s="102" t="str">
        <f t="shared" si="0"/>
        <v/>
      </c>
      <c r="P30" s="102" t="str">
        <f t="shared" si="0"/>
        <v/>
      </c>
      <c r="Q30" s="102" t="str">
        <f t="shared" si="0"/>
        <v/>
      </c>
      <c r="R30" s="102" t="str">
        <f t="shared" si="0"/>
        <v/>
      </c>
      <c r="S30" s="102" t="str">
        <f t="shared" si="0"/>
        <v/>
      </c>
      <c r="T30" s="102" t="str">
        <f t="shared" si="0"/>
        <v/>
      </c>
      <c r="U30" s="102" t="str">
        <f t="shared" si="0"/>
        <v/>
      </c>
      <c r="V30" s="102" t="str">
        <f t="shared" si="0"/>
        <v/>
      </c>
      <c r="W30" s="102" t="str">
        <f t="shared" si="0"/>
        <v/>
      </c>
      <c r="X30" s="102" t="str">
        <f t="shared" si="0"/>
        <v/>
      </c>
      <c r="Y30" s="102" t="str">
        <f t="shared" si="0"/>
        <v/>
      </c>
      <c r="Z30" s="102" t="str">
        <f t="shared" si="0"/>
        <v/>
      </c>
      <c r="AA30" s="102" t="str">
        <f t="shared" si="0"/>
        <v/>
      </c>
      <c r="AB30" s="103" t="str">
        <f t="shared" si="0"/>
        <v/>
      </c>
      <c r="AC30" s="96"/>
      <c r="AD30" s="96"/>
      <c r="AE30" s="72"/>
      <c r="AF30" s="349" t="s">
        <v>4406</v>
      </c>
      <c r="AG30" s="349"/>
      <c r="AH30" s="349"/>
      <c r="AI30" s="349"/>
      <c r="AJ30" s="349"/>
      <c r="AK30" s="349"/>
      <c r="AL30" s="350"/>
      <c r="AM30" s="351"/>
      <c r="AN30" s="351"/>
      <c r="AO30" s="351"/>
      <c r="AP30" s="351"/>
      <c r="AQ30" s="351"/>
      <c r="AR30" s="351"/>
      <c r="AS30" s="351"/>
      <c r="AT30" s="351"/>
      <c r="AU30" s="351"/>
      <c r="AV30" s="351"/>
      <c r="AW30" s="351"/>
      <c r="AX30" s="351"/>
      <c r="AY30" s="351"/>
      <c r="AZ30" s="351"/>
      <c r="BA30" s="351"/>
      <c r="BB30" s="352"/>
      <c r="BC30" s="19" t="s">
        <v>87</v>
      </c>
      <c r="BF30" s="28" t="str">
        <f>ASC(AL30)</f>
        <v/>
      </c>
      <c r="BG30" s="28"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28" t="str">
        <f>DBCS(MID($BG30,COLUMNS($BB30:BB30),1))</f>
        <v/>
      </c>
      <c r="BI30" s="28" t="str">
        <f>DBCS(MID($BG30,COLUMNS($BB30:BC30),1))</f>
        <v/>
      </c>
      <c r="BJ30" s="28" t="str">
        <f>DBCS(MID($BG30,COLUMNS($BB30:BD30),1))</f>
        <v/>
      </c>
      <c r="BK30" s="28" t="str">
        <f>DBCS(MID($BG30,COLUMNS($BB30:BE30),1))</f>
        <v/>
      </c>
      <c r="BL30" s="28" t="str">
        <f>DBCS(MID($BG30,COLUMNS($BB30:BF30),1))</f>
        <v/>
      </c>
      <c r="BM30" s="28" t="str">
        <f>DBCS(MID($BG30,COLUMNS($BB30:BG30),1))</f>
        <v/>
      </c>
      <c r="BN30" s="28" t="str">
        <f>DBCS(MID($BG30,COLUMNS($BB30:BH30),1))</f>
        <v/>
      </c>
      <c r="BO30" s="28" t="str">
        <f>DBCS(MID($BG30,COLUMNS($BB30:BI30),1))</f>
        <v/>
      </c>
      <c r="BP30" s="28" t="str">
        <f>DBCS(MID($BG30,COLUMNS($BB30:BJ30),1))</f>
        <v/>
      </c>
      <c r="BQ30" s="28" t="str">
        <f>DBCS(MID($BG30,COLUMNS($BB30:BK30),1))</f>
        <v/>
      </c>
      <c r="BR30" s="28" t="str">
        <f>DBCS(MID($BG30,COLUMNS($BB30:BL30),1))</f>
        <v/>
      </c>
      <c r="BS30" s="28" t="str">
        <f>DBCS(MID($BG30,COLUMNS($BB30:BM30),1))</f>
        <v/>
      </c>
      <c r="BT30" s="28" t="str">
        <f>DBCS(MID($BG30,COLUMNS($BB30:BN30),1))</f>
        <v/>
      </c>
      <c r="BU30" s="28" t="str">
        <f>DBCS(MID($BG30,COLUMNS($BB30:BO30),1))</f>
        <v/>
      </c>
      <c r="BV30" s="28" t="str">
        <f>DBCS(MID($BG30,COLUMNS($BB30:BP30),1))</f>
        <v/>
      </c>
      <c r="BW30" s="28" t="str">
        <f>DBCS(MID($BG30,COLUMNS($BB30:BQ30),1))</f>
        <v/>
      </c>
      <c r="BX30" s="28" t="str">
        <f>DBCS(MID($BG30,COLUMNS($BB30:BR30),1))</f>
        <v/>
      </c>
      <c r="BY30" s="28" t="str">
        <f>DBCS(MID($BG30,COLUMNS($BB30:BS30),1))</f>
        <v/>
      </c>
      <c r="BZ30" s="28" t="str">
        <f>DBCS(MID($BG30,COLUMNS($BB30:BT30),1))</f>
        <v/>
      </c>
      <c r="CA30" s="28" t="str">
        <f>DBCS(MID($BG30,COLUMNS($BB30:BU30),1))</f>
        <v/>
      </c>
      <c r="CB30" s="28" t="str">
        <f>DBCS(MID($BG30,COLUMNS($BB30:BV30),1))</f>
        <v/>
      </c>
      <c r="CC30" s="28" t="str">
        <f>DBCS(MID($BG30,COLUMNS($BB30:BW30),1))</f>
        <v/>
      </c>
      <c r="CD30" s="28" t="str">
        <f>DBCS(MID($BG30,COLUMNS($BB30:BX30),1))</f>
        <v/>
      </c>
      <c r="CE30" s="28" t="str">
        <f>DBCS(MID($BG30,COLUMNS($BB30:BY30),1))</f>
        <v/>
      </c>
      <c r="CF30" s="28" t="str">
        <f>DBCS(MID($BG30,COLUMNS($BB30:BZ30),1))</f>
        <v/>
      </c>
      <c r="CG30" s="28" t="str">
        <f>DBCS(MID($BG30,COLUMNS($BB30:CA30),1))</f>
        <v/>
      </c>
      <c r="CH30" s="28" t="str">
        <f>DBCS(MID($BG30,COLUMNS($BB30:CB30),1))</f>
        <v/>
      </c>
      <c r="CI30" s="28" t="str">
        <f>DBCS(MID($BG30,COLUMNS($BB30:CC30),1))</f>
        <v/>
      </c>
      <c r="CJ30" s="28" t="str">
        <f>DBCS(MID($BG30,COLUMNS($BB30:CD30),1))</f>
        <v/>
      </c>
      <c r="CK30" s="28" t="str">
        <f>DBCS(MID($BG30,COLUMNS($BB30:CE30),1))</f>
        <v/>
      </c>
      <c r="CL30" s="28" t="str">
        <f>DBCS(MID($BG30,COLUMNS($BB30:CF30),1))</f>
        <v/>
      </c>
      <c r="CM30" s="28" t="str">
        <f>DBCS(MID($BG30,COLUMNS($BB30:CG30),1))</f>
        <v/>
      </c>
      <c r="CN30" s="28" t="str">
        <f>DBCS(MID($BG30,COLUMNS($BB30:CH30),1))</f>
        <v/>
      </c>
      <c r="CO30" s="28" t="str">
        <f>DBCS(MID($BG30,COLUMNS($BB30:CI30),1))</f>
        <v/>
      </c>
      <c r="CP30" s="28" t="str">
        <f>DBCS(MID($BG30,COLUMNS($BB30:CJ30),1))</f>
        <v/>
      </c>
      <c r="CQ30" s="28" t="str">
        <f>DBCS(MID($BG30,COLUMNS($BB30:CK30),1))</f>
        <v/>
      </c>
      <c r="CR30" s="28" t="str">
        <f>DBCS(MID($BG30,COLUMNS($BB30:CL30),1))</f>
        <v/>
      </c>
      <c r="CS30" s="28" t="str">
        <f>DBCS(MID($BG30,COLUMNS($BB30:CM30),1))</f>
        <v/>
      </c>
      <c r="CT30" s="28" t="str">
        <f>DBCS(MID($BG30,COLUMNS($BB30:CN30),1))</f>
        <v/>
      </c>
      <c r="CU30" s="28" t="str">
        <f>DBCS(MID($BG30,COLUMNS($BB30:CO30),1))</f>
        <v/>
      </c>
      <c r="CV30" s="29"/>
      <c r="CW30" s="29"/>
      <c r="CX30" s="29"/>
      <c r="CY30" s="29"/>
      <c r="CZ30" s="29"/>
      <c r="DA30" s="29"/>
      <c r="DB30" s="29"/>
      <c r="DC30" s="29"/>
      <c r="DD30" s="29"/>
      <c r="DE30" s="29"/>
      <c r="DF30" s="29"/>
    </row>
    <row r="31" spans="1:110" ht="16.05" customHeight="1" thickBot="1">
      <c r="A31" s="72"/>
      <c r="B31" s="72"/>
      <c r="C31" s="370"/>
      <c r="D31" s="391"/>
      <c r="E31" s="392"/>
      <c r="F31" s="392"/>
      <c r="G31" s="392"/>
      <c r="H31" s="393"/>
      <c r="I31" s="104" t="str">
        <f>CB30</f>
        <v/>
      </c>
      <c r="J31" s="105" t="str">
        <f t="shared" ref="J31:AB31" si="1">CC30</f>
        <v/>
      </c>
      <c r="K31" s="105" t="str">
        <f t="shared" si="1"/>
        <v/>
      </c>
      <c r="L31" s="105" t="str">
        <f t="shared" si="1"/>
        <v/>
      </c>
      <c r="M31" s="105" t="str">
        <f t="shared" si="1"/>
        <v/>
      </c>
      <c r="N31" s="105" t="str">
        <f t="shared" si="1"/>
        <v/>
      </c>
      <c r="O31" s="105" t="str">
        <f t="shared" si="1"/>
        <v/>
      </c>
      <c r="P31" s="105" t="str">
        <f t="shared" si="1"/>
        <v/>
      </c>
      <c r="Q31" s="105" t="str">
        <f t="shared" si="1"/>
        <v/>
      </c>
      <c r="R31" s="105" t="str">
        <f t="shared" si="1"/>
        <v/>
      </c>
      <c r="S31" s="105" t="str">
        <f t="shared" si="1"/>
        <v/>
      </c>
      <c r="T31" s="105" t="str">
        <f t="shared" si="1"/>
        <v/>
      </c>
      <c r="U31" s="105" t="str">
        <f t="shared" si="1"/>
        <v/>
      </c>
      <c r="V31" s="105" t="str">
        <f t="shared" si="1"/>
        <v/>
      </c>
      <c r="W31" s="105" t="str">
        <f t="shared" si="1"/>
        <v/>
      </c>
      <c r="X31" s="105" t="str">
        <f t="shared" si="1"/>
        <v/>
      </c>
      <c r="Y31" s="105" t="str">
        <f t="shared" si="1"/>
        <v/>
      </c>
      <c r="Z31" s="105" t="str">
        <f t="shared" si="1"/>
        <v/>
      </c>
      <c r="AA31" s="105" t="str">
        <f t="shared" si="1"/>
        <v/>
      </c>
      <c r="AB31" s="106" t="str">
        <f t="shared" si="1"/>
        <v/>
      </c>
      <c r="AC31" s="96"/>
      <c r="AD31" s="96"/>
      <c r="AE31" s="72"/>
      <c r="AF31" s="349"/>
      <c r="AG31" s="349"/>
      <c r="AH31" s="349"/>
      <c r="AI31" s="349"/>
      <c r="AJ31" s="349"/>
      <c r="AK31" s="349"/>
      <c r="AL31" s="353"/>
      <c r="AM31" s="354"/>
      <c r="AN31" s="354"/>
      <c r="AO31" s="354"/>
      <c r="AP31" s="354"/>
      <c r="AQ31" s="354"/>
      <c r="AR31" s="354"/>
      <c r="AS31" s="354"/>
      <c r="AT31" s="354"/>
      <c r="AU31" s="354"/>
      <c r="AV31" s="354"/>
      <c r="AW31" s="354"/>
      <c r="AX31" s="354"/>
      <c r="AY31" s="354"/>
      <c r="AZ31" s="354"/>
      <c r="BA31" s="354"/>
      <c r="BB31" s="355"/>
    </row>
    <row r="32" spans="1:110" ht="16.05" customHeight="1">
      <c r="A32" s="72"/>
      <c r="B32" s="72"/>
      <c r="C32" s="370"/>
      <c r="D32" s="388" t="s">
        <v>2</v>
      </c>
      <c r="E32" s="389"/>
      <c r="F32" s="389"/>
      <c r="G32" s="389"/>
      <c r="H32" s="390"/>
      <c r="I32" s="101" t="str">
        <f>BH32</f>
        <v/>
      </c>
      <c r="J32" s="102" t="str">
        <f t="shared" ref="J32" si="2">BI32</f>
        <v/>
      </c>
      <c r="K32" s="102" t="str">
        <f t="shared" ref="K32" si="3">BJ32</f>
        <v/>
      </c>
      <c r="L32" s="102" t="str">
        <f t="shared" ref="L32" si="4">BK32</f>
        <v/>
      </c>
      <c r="M32" s="102" t="str">
        <f t="shared" ref="M32" si="5">BL32</f>
        <v/>
      </c>
      <c r="N32" s="102" t="str">
        <f t="shared" ref="N32" si="6">BM32</f>
        <v/>
      </c>
      <c r="O32" s="102" t="str">
        <f t="shared" ref="O32" si="7">BN32</f>
        <v/>
      </c>
      <c r="P32" s="102" t="str">
        <f t="shared" ref="P32" si="8">BO32</f>
        <v/>
      </c>
      <c r="Q32" s="102" t="str">
        <f t="shared" ref="Q32" si="9">BP32</f>
        <v/>
      </c>
      <c r="R32" s="102" t="str">
        <f t="shared" ref="R32" si="10">BQ32</f>
        <v/>
      </c>
      <c r="S32" s="102" t="str">
        <f t="shared" ref="S32" si="11">BR32</f>
        <v/>
      </c>
      <c r="T32" s="102" t="str">
        <f t="shared" ref="T32" si="12">BS32</f>
        <v/>
      </c>
      <c r="U32" s="102" t="str">
        <f t="shared" ref="U32" si="13">BT32</f>
        <v/>
      </c>
      <c r="V32" s="102" t="str">
        <f t="shared" ref="V32" si="14">BU32</f>
        <v/>
      </c>
      <c r="W32" s="102" t="str">
        <f t="shared" ref="W32" si="15">BV32</f>
        <v/>
      </c>
      <c r="X32" s="102" t="str">
        <f t="shared" ref="X32" si="16">BW32</f>
        <v/>
      </c>
      <c r="Y32" s="102" t="str">
        <f t="shared" ref="Y32" si="17">BX32</f>
        <v/>
      </c>
      <c r="Z32" s="102" t="str">
        <f t="shared" ref="Z32" si="18">BY32</f>
        <v/>
      </c>
      <c r="AA32" s="102" t="str">
        <f t="shared" ref="AA32" si="19">BZ32</f>
        <v/>
      </c>
      <c r="AB32" s="103" t="str">
        <f t="shared" ref="AB32" si="20">CA32</f>
        <v/>
      </c>
      <c r="AC32" s="72"/>
      <c r="AD32" s="72"/>
      <c r="AE32" s="72"/>
      <c r="AF32" s="349" t="s">
        <v>4405</v>
      </c>
      <c r="AG32" s="349"/>
      <c r="AH32" s="349"/>
      <c r="AI32" s="349"/>
      <c r="AJ32" s="349"/>
      <c r="AK32" s="349"/>
      <c r="AL32" s="350"/>
      <c r="AM32" s="351"/>
      <c r="AN32" s="351"/>
      <c r="AO32" s="351"/>
      <c r="AP32" s="351"/>
      <c r="AQ32" s="351"/>
      <c r="AR32" s="351"/>
      <c r="AS32" s="351"/>
      <c r="AT32" s="351"/>
      <c r="AU32" s="351"/>
      <c r="AV32" s="351"/>
      <c r="AW32" s="351"/>
      <c r="AX32" s="351"/>
      <c r="AY32" s="351"/>
      <c r="AZ32" s="351"/>
      <c r="BA32" s="351"/>
      <c r="BB32" s="352"/>
      <c r="BC32" s="19" t="s">
        <v>87</v>
      </c>
      <c r="BF32" s="28" t="str">
        <f>ASC(AL32)</f>
        <v/>
      </c>
      <c r="BG32" s="28"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8" t="str">
        <f>DBCS(MID($BG32,COLUMNS($BB32:BB32),1))</f>
        <v/>
      </c>
      <c r="BI32" s="28" t="str">
        <f>DBCS(MID($BG32,COLUMNS($BB32:BC32),1))</f>
        <v/>
      </c>
      <c r="BJ32" s="28" t="str">
        <f>DBCS(MID($BG32,COLUMNS($BB32:BD32),1))</f>
        <v/>
      </c>
      <c r="BK32" s="28" t="str">
        <f>DBCS(MID($BG32,COLUMNS($BB32:BE32),1))</f>
        <v/>
      </c>
      <c r="BL32" s="28" t="str">
        <f>DBCS(MID($BG32,COLUMNS($BB32:BF32),1))</f>
        <v/>
      </c>
      <c r="BM32" s="28" t="str">
        <f>DBCS(MID($BG32,COLUMNS($BB32:BG32),1))</f>
        <v/>
      </c>
      <c r="BN32" s="28" t="str">
        <f>DBCS(MID($BG32,COLUMNS($BB32:BH32),1))</f>
        <v/>
      </c>
      <c r="BO32" s="28" t="str">
        <f>DBCS(MID($BG32,COLUMNS($BB32:BI32),1))</f>
        <v/>
      </c>
      <c r="BP32" s="28" t="str">
        <f>DBCS(MID($BG32,COLUMNS($BB32:BJ32),1))</f>
        <v/>
      </c>
      <c r="BQ32" s="28" t="str">
        <f>DBCS(MID($BG32,COLUMNS($BB32:BK32),1))</f>
        <v/>
      </c>
      <c r="BR32" s="28" t="str">
        <f>DBCS(MID($BG32,COLUMNS($BB32:BL32),1))</f>
        <v/>
      </c>
      <c r="BS32" s="28" t="str">
        <f>DBCS(MID($BG32,COLUMNS($BB32:BM32),1))</f>
        <v/>
      </c>
      <c r="BT32" s="28" t="str">
        <f>DBCS(MID($BG32,COLUMNS($BB32:BN32),1))</f>
        <v/>
      </c>
      <c r="BU32" s="28" t="str">
        <f>DBCS(MID($BG32,COLUMNS($BB32:BO32),1))</f>
        <v/>
      </c>
      <c r="BV32" s="28" t="str">
        <f>DBCS(MID($BG32,COLUMNS($BB32:BP32),1))</f>
        <v/>
      </c>
      <c r="BW32" s="28" t="str">
        <f>DBCS(MID($BG32,COLUMNS($BB32:BQ32),1))</f>
        <v/>
      </c>
      <c r="BX32" s="28" t="str">
        <f>DBCS(MID($BG32,COLUMNS($BB32:BR32),1))</f>
        <v/>
      </c>
      <c r="BY32" s="28" t="str">
        <f>DBCS(MID($BG32,COLUMNS($BB32:BS32),1))</f>
        <v/>
      </c>
      <c r="BZ32" s="28" t="str">
        <f>DBCS(MID($BG32,COLUMNS($BB32:BT32),1))</f>
        <v/>
      </c>
      <c r="CA32" s="28" t="str">
        <f>DBCS(MID($BG32,COLUMNS($BB32:BU32),1))</f>
        <v/>
      </c>
      <c r="CB32" s="28" t="str">
        <f>DBCS(MID($BG32,COLUMNS($BB32:BV32),1))</f>
        <v/>
      </c>
      <c r="CC32" s="28" t="str">
        <f>DBCS(MID($BG32,COLUMNS($BB32:BW32),1))</f>
        <v/>
      </c>
      <c r="CD32" s="28" t="str">
        <f>DBCS(MID($BG32,COLUMNS($BB32:BX32),1))</f>
        <v/>
      </c>
      <c r="CE32" s="28" t="str">
        <f>DBCS(MID($BG32,COLUMNS($BB32:BY32),1))</f>
        <v/>
      </c>
      <c r="CF32" s="28" t="str">
        <f>DBCS(MID($BG32,COLUMNS($BB32:BZ32),1))</f>
        <v/>
      </c>
      <c r="CG32" s="28" t="str">
        <f>DBCS(MID($BG32,COLUMNS($BB32:CA32),1))</f>
        <v/>
      </c>
      <c r="CH32" s="28" t="str">
        <f>DBCS(MID($BG32,COLUMNS($BB32:CB32),1))</f>
        <v/>
      </c>
      <c r="CI32" s="28" t="str">
        <f>DBCS(MID($BG32,COLUMNS($BB32:CC32),1))</f>
        <v/>
      </c>
      <c r="CJ32" s="28" t="str">
        <f>DBCS(MID($BG32,COLUMNS($BB32:CD32),1))</f>
        <v/>
      </c>
      <c r="CK32" s="28" t="str">
        <f>DBCS(MID($BG32,COLUMNS($BB32:CE32),1))</f>
        <v/>
      </c>
      <c r="CL32" s="28" t="str">
        <f>DBCS(MID($BG32,COLUMNS($BB32:CF32),1))</f>
        <v/>
      </c>
      <c r="CM32" s="28" t="str">
        <f>DBCS(MID($BG32,COLUMNS($BB32:CG32),1))</f>
        <v/>
      </c>
      <c r="CN32" s="28" t="str">
        <f>DBCS(MID($BG32,COLUMNS($BB32:CH32),1))</f>
        <v/>
      </c>
      <c r="CO32" s="28" t="str">
        <f>DBCS(MID($BG32,COLUMNS($BB32:CI32),1))</f>
        <v/>
      </c>
      <c r="CP32" s="28" t="str">
        <f>DBCS(MID($BG32,COLUMNS($BB32:CJ32),1))</f>
        <v/>
      </c>
      <c r="CQ32" s="28" t="str">
        <f>DBCS(MID($BG32,COLUMNS($BB32:CK32),1))</f>
        <v/>
      </c>
      <c r="CR32" s="28" t="str">
        <f>DBCS(MID($BG32,COLUMNS($BB32:CL32),1))</f>
        <v/>
      </c>
      <c r="CS32" s="28" t="str">
        <f>DBCS(MID($BG32,COLUMNS($BB32:CM32),1))</f>
        <v/>
      </c>
      <c r="CT32" s="28" t="str">
        <f>DBCS(MID($BG32,COLUMNS($BB32:CN32),1))</f>
        <v/>
      </c>
      <c r="CU32" s="28" t="str">
        <f>DBCS(MID($BG32,COLUMNS($BB32:CO32),1))</f>
        <v/>
      </c>
      <c r="CV32" s="29" t="str">
        <f>DBCS(MID($BG32,COLUMNS($BB32:CP32),1))</f>
        <v/>
      </c>
      <c r="CW32" s="29" t="str">
        <f>DBCS(MID($BG32,COLUMNS($BB32:CQ32),1))</f>
        <v/>
      </c>
      <c r="CX32" s="29" t="str">
        <f>DBCS(MID($BG32,COLUMNS($BB32:CR32),1))</f>
        <v/>
      </c>
      <c r="CY32" s="29" t="str">
        <f>DBCS(MID($BG32,COLUMNS($BB32:CS32),1))</f>
        <v/>
      </c>
      <c r="CZ32" s="29" t="str">
        <f>DBCS(MID($BG32,COLUMNS($BB32:CT32),1))</f>
        <v/>
      </c>
      <c r="DA32" s="29" t="str">
        <f>DBCS(MID($BG32,COLUMNS($BB32:CU32),1))</f>
        <v/>
      </c>
      <c r="DB32" s="29" t="str">
        <f>DBCS(MID($BG32,COLUMNS($BB32:CV32),1))</f>
        <v/>
      </c>
      <c r="DC32" s="29" t="str">
        <f>DBCS(MID($BG32,COLUMNS($BB32:CW32),1))</f>
        <v/>
      </c>
      <c r="DD32" s="29" t="str">
        <f>DBCS(MID($BG32,COLUMNS($BB32:CX32),1))</f>
        <v/>
      </c>
      <c r="DE32" s="29" t="str">
        <f>DBCS(MID($BG32,COLUMNS($BB32:CY32),1))</f>
        <v/>
      </c>
      <c r="DF32" s="29" t="str">
        <f>DBCS(MID($BG32,COLUMNS($BB32:CZ32),1))</f>
        <v/>
      </c>
    </row>
    <row r="33" spans="1:79" ht="16.05" customHeight="1" thickBot="1">
      <c r="A33" s="72"/>
      <c r="B33" s="72"/>
      <c r="C33" s="371"/>
      <c r="D33" s="391"/>
      <c r="E33" s="392"/>
      <c r="F33" s="392"/>
      <c r="G33" s="392"/>
      <c r="H33" s="393"/>
      <c r="I33" s="104" t="str">
        <f>CB32</f>
        <v/>
      </c>
      <c r="J33" s="105" t="str">
        <f t="shared" ref="J33" si="21">CC32</f>
        <v/>
      </c>
      <c r="K33" s="105" t="str">
        <f t="shared" ref="K33" si="22">CD32</f>
        <v/>
      </c>
      <c r="L33" s="105" t="str">
        <f t="shared" ref="L33" si="23">CE32</f>
        <v/>
      </c>
      <c r="M33" s="105" t="str">
        <f t="shared" ref="M33" si="24">CF32</f>
        <v/>
      </c>
      <c r="N33" s="105" t="str">
        <f t="shared" ref="N33" si="25">CG32</f>
        <v/>
      </c>
      <c r="O33" s="105" t="str">
        <f t="shared" ref="O33" si="26">CH32</f>
        <v/>
      </c>
      <c r="P33" s="105" t="str">
        <f t="shared" ref="P33" si="27">CI32</f>
        <v/>
      </c>
      <c r="Q33" s="105" t="str">
        <f t="shared" ref="Q33" si="28">CJ32</f>
        <v/>
      </c>
      <c r="R33" s="105" t="str">
        <f t="shared" ref="R33" si="29">CK32</f>
        <v/>
      </c>
      <c r="S33" s="105" t="str">
        <f t="shared" ref="S33" si="30">CL32</f>
        <v/>
      </c>
      <c r="T33" s="105" t="str">
        <f t="shared" ref="T33" si="31">CM32</f>
        <v/>
      </c>
      <c r="U33" s="105" t="str">
        <f t="shared" ref="U33" si="32">CN32</f>
        <v/>
      </c>
      <c r="V33" s="105" t="str">
        <f t="shared" ref="V33" si="33">CO32</f>
        <v/>
      </c>
      <c r="W33" s="105" t="str">
        <f t="shared" ref="W33" si="34">CP32</f>
        <v/>
      </c>
      <c r="X33" s="105" t="str">
        <f t="shared" ref="X33" si="35">CQ32</f>
        <v/>
      </c>
      <c r="Y33" s="105" t="str">
        <f t="shared" ref="Y33" si="36">CR32</f>
        <v/>
      </c>
      <c r="Z33" s="105" t="str">
        <f t="shared" ref="Z33" si="37">CS32</f>
        <v/>
      </c>
      <c r="AA33" s="105" t="str">
        <f t="shared" ref="AA33" si="38">CT32</f>
        <v/>
      </c>
      <c r="AB33" s="106" t="str">
        <f t="shared" ref="AB33" si="39">CU32</f>
        <v/>
      </c>
      <c r="AC33" s="72"/>
      <c r="AD33" s="72"/>
      <c r="AE33" s="72"/>
      <c r="AF33" s="349"/>
      <c r="AG33" s="349"/>
      <c r="AH33" s="349"/>
      <c r="AI33" s="349"/>
      <c r="AJ33" s="349"/>
      <c r="AK33" s="349"/>
      <c r="AL33" s="353"/>
      <c r="AM33" s="354"/>
      <c r="AN33" s="354"/>
      <c r="AO33" s="354"/>
      <c r="AP33" s="354"/>
      <c r="AQ33" s="354"/>
      <c r="AR33" s="354"/>
      <c r="AS33" s="354"/>
      <c r="AT33" s="354"/>
      <c r="AU33" s="354"/>
      <c r="AV33" s="354"/>
      <c r="AW33" s="354"/>
      <c r="AX33" s="354"/>
      <c r="AY33" s="354"/>
      <c r="AZ33" s="354"/>
      <c r="BA33" s="354"/>
      <c r="BB33" s="355"/>
    </row>
    <row r="34" spans="1:79" ht="16.05" customHeight="1" thickBot="1">
      <c r="A34" s="72"/>
      <c r="B34" s="72"/>
      <c r="C34" s="107"/>
      <c r="D34" s="107"/>
      <c r="E34" s="107"/>
      <c r="F34" s="108"/>
      <c r="G34" s="108"/>
      <c r="H34" s="72"/>
      <c r="I34" s="108"/>
      <c r="J34" s="108"/>
      <c r="K34" s="108"/>
      <c r="L34" s="108"/>
      <c r="M34" s="108"/>
      <c r="N34" s="108"/>
      <c r="O34" s="108"/>
      <c r="P34" s="108"/>
      <c r="Q34" s="108"/>
      <c r="R34" s="108"/>
      <c r="S34" s="108"/>
      <c r="T34" s="108"/>
      <c r="U34" s="108"/>
      <c r="V34" s="108"/>
      <c r="W34" s="108"/>
      <c r="X34" s="108"/>
      <c r="Y34" s="108"/>
      <c r="Z34" s="108"/>
      <c r="AA34" s="72"/>
      <c r="AB34" s="72"/>
      <c r="AC34" s="72"/>
      <c r="AD34" s="109"/>
      <c r="AE34" s="72"/>
      <c r="AF34" s="30" t="s">
        <v>4409</v>
      </c>
    </row>
    <row r="35" spans="1:79" ht="16.05" customHeight="1" thickBot="1">
      <c r="A35" s="72"/>
      <c r="B35" s="72"/>
      <c r="C35" s="107"/>
      <c r="D35" s="382" t="s">
        <v>36</v>
      </c>
      <c r="E35" s="372" t="s">
        <v>51</v>
      </c>
      <c r="F35" s="373"/>
      <c r="G35" s="373"/>
      <c r="H35" s="374"/>
      <c r="I35" s="343"/>
      <c r="J35" s="344"/>
      <c r="K35" s="344"/>
      <c r="L35" s="344"/>
      <c r="M35" s="344"/>
      <c r="N35" s="344"/>
      <c r="O35" s="344"/>
      <c r="P35" s="344"/>
      <c r="Q35" s="344"/>
      <c r="R35" s="344"/>
      <c r="S35" s="344"/>
      <c r="T35" s="344"/>
      <c r="U35" s="344"/>
      <c r="V35" s="344"/>
      <c r="W35" s="344"/>
      <c r="X35" s="344"/>
      <c r="Y35" s="344"/>
      <c r="Z35" s="344"/>
      <c r="AA35" s="344"/>
      <c r="AB35" s="345"/>
      <c r="AC35" s="387" t="s">
        <v>13</v>
      </c>
      <c r="AD35" s="387"/>
      <c r="AE35" s="387"/>
      <c r="AF35" s="18" t="s">
        <v>4408</v>
      </c>
      <c r="AL35" s="340"/>
      <c r="AM35" s="341"/>
      <c r="AN35" s="341"/>
      <c r="AO35" s="341"/>
      <c r="AP35" s="341"/>
      <c r="AQ35" s="341"/>
      <c r="AR35" s="341"/>
      <c r="AS35" s="341"/>
      <c r="AT35" s="341"/>
      <c r="AU35" s="341"/>
      <c r="AV35" s="341"/>
      <c r="AW35" s="341"/>
      <c r="AX35" s="341"/>
      <c r="AY35" s="341"/>
      <c r="AZ35" s="341"/>
      <c r="BA35" s="341"/>
      <c r="BB35" s="342"/>
      <c r="BC35" s="19" t="s">
        <v>87</v>
      </c>
    </row>
    <row r="36" spans="1:79" ht="16.05" customHeight="1" thickBot="1">
      <c r="A36" s="72"/>
      <c r="B36" s="72"/>
      <c r="C36" s="107"/>
      <c r="D36" s="383"/>
      <c r="E36" s="394" t="s">
        <v>2</v>
      </c>
      <c r="F36" s="395"/>
      <c r="G36" s="395"/>
      <c r="H36" s="396"/>
      <c r="I36" s="343" t="str">
        <f>IF(AL36="","",AL36)</f>
        <v/>
      </c>
      <c r="J36" s="344"/>
      <c r="K36" s="344"/>
      <c r="L36" s="344"/>
      <c r="M36" s="344"/>
      <c r="N36" s="344"/>
      <c r="O36" s="344"/>
      <c r="P36" s="344"/>
      <c r="Q36" s="344"/>
      <c r="R36" s="344"/>
      <c r="S36" s="344"/>
      <c r="T36" s="344"/>
      <c r="U36" s="344"/>
      <c r="V36" s="344"/>
      <c r="W36" s="344"/>
      <c r="X36" s="344"/>
      <c r="Y36" s="344"/>
      <c r="Z36" s="344"/>
      <c r="AA36" s="344"/>
      <c r="AB36" s="345"/>
      <c r="AC36" s="72"/>
      <c r="AD36" s="110" t="s">
        <v>37</v>
      </c>
      <c r="AE36" s="72"/>
      <c r="AF36" s="18" t="s">
        <v>4407</v>
      </c>
      <c r="AL36" s="340"/>
      <c r="AM36" s="341"/>
      <c r="AN36" s="341"/>
      <c r="AO36" s="341"/>
      <c r="AP36" s="341"/>
      <c r="AQ36" s="341"/>
      <c r="AR36" s="341"/>
      <c r="AS36" s="341"/>
      <c r="AT36" s="341"/>
      <c r="AU36" s="341"/>
      <c r="AV36" s="341"/>
      <c r="AW36" s="341"/>
      <c r="AX36" s="341"/>
      <c r="AY36" s="341"/>
      <c r="AZ36" s="341"/>
      <c r="BA36" s="341"/>
      <c r="BB36" s="342"/>
      <c r="BC36" s="19" t="s">
        <v>87</v>
      </c>
    </row>
    <row r="37" spans="1:79" ht="16.05" customHeight="1">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row>
    <row r="38" spans="1:79" ht="16.05" customHeight="1" thickBot="1">
      <c r="A38" s="72"/>
      <c r="B38" s="72"/>
      <c r="C38" s="95" t="s">
        <v>65</v>
      </c>
      <c r="D38" s="72"/>
      <c r="E38" s="72"/>
      <c r="F38" s="72"/>
      <c r="G38" s="72"/>
      <c r="H38" s="72"/>
      <c r="I38" s="72"/>
      <c r="J38" s="72"/>
      <c r="K38" s="72"/>
      <c r="L38" s="72"/>
      <c r="M38" s="72"/>
      <c r="N38" s="72"/>
      <c r="O38" s="72"/>
      <c r="P38" s="72"/>
      <c r="Q38" s="72"/>
      <c r="R38" s="72"/>
      <c r="S38" s="72"/>
      <c r="T38" s="72"/>
      <c r="U38" s="72"/>
      <c r="V38" s="72"/>
      <c r="W38" s="76" t="s">
        <v>38</v>
      </c>
      <c r="X38" s="72"/>
      <c r="Y38" s="72"/>
      <c r="Z38" s="72"/>
      <c r="AA38" s="72"/>
      <c r="AB38" s="72"/>
      <c r="AC38" s="72"/>
      <c r="AD38" s="72"/>
      <c r="AE38" s="72"/>
      <c r="AF38" s="26" t="s">
        <v>4412</v>
      </c>
      <c r="AL38" s="17"/>
      <c r="BC38" s="17" t="s">
        <v>90</v>
      </c>
    </row>
    <row r="39" spans="1:79" ht="16.05" customHeight="1" thickBot="1">
      <c r="A39" s="97" t="s">
        <v>72</v>
      </c>
      <c r="B39" s="72"/>
      <c r="C39" s="372" t="s">
        <v>50</v>
      </c>
      <c r="D39" s="373"/>
      <c r="E39" s="373"/>
      <c r="F39" s="373"/>
      <c r="G39" s="373"/>
      <c r="H39" s="374"/>
      <c r="I39" s="98" t="str">
        <f>IF(AL39="","",LEFT(AL39))</f>
        <v/>
      </c>
      <c r="J39" s="99" t="s">
        <v>32</v>
      </c>
      <c r="K39" s="92" t="str">
        <f>IF(AO39="","",LEFT(AO39))</f>
        <v/>
      </c>
      <c r="L39" s="94" t="str">
        <f>IF(AO39="","",MID(AO39,2,1))</f>
        <v/>
      </c>
      <c r="M39" s="100" t="s">
        <v>25</v>
      </c>
      <c r="N39" s="92" t="str">
        <f>IF(AQ39="","",LEFT(AQ39))</f>
        <v/>
      </c>
      <c r="O39" s="94" t="str">
        <f>IF(AQ39="","",MID(AQ39,2,1))</f>
        <v/>
      </c>
      <c r="P39" s="100" t="s">
        <v>33</v>
      </c>
      <c r="Q39" s="92" t="str">
        <f>IF(AS39="","",LEFT(AS39))</f>
        <v/>
      </c>
      <c r="R39" s="94" t="str">
        <f>IF(AS39="","",MID(AS39,2,1))</f>
        <v/>
      </c>
      <c r="S39" s="76" t="s">
        <v>15</v>
      </c>
      <c r="T39" s="72"/>
      <c r="U39" s="72"/>
      <c r="V39" s="72"/>
      <c r="W39" s="98" t="str">
        <f>IF(BC39="","",LEFT(BC39))</f>
        <v/>
      </c>
      <c r="X39" s="72" t="s">
        <v>73</v>
      </c>
      <c r="Y39" s="72"/>
      <c r="Z39" s="72"/>
      <c r="AA39" s="72"/>
      <c r="AB39" s="72"/>
      <c r="AC39" s="72"/>
      <c r="AD39" s="72"/>
      <c r="AE39" s="72"/>
      <c r="AF39" s="18" t="s">
        <v>4404</v>
      </c>
      <c r="AL39" s="407"/>
      <c r="AM39" s="408"/>
      <c r="AN39" s="42" t="s">
        <v>4410</v>
      </c>
      <c r="AO39" s="5"/>
      <c r="AP39" s="43" t="s">
        <v>25</v>
      </c>
      <c r="AQ39" s="5"/>
      <c r="AR39" s="43" t="s">
        <v>14</v>
      </c>
      <c r="AS39" s="5"/>
      <c r="AT39" s="26" t="s">
        <v>15</v>
      </c>
      <c r="AU39" s="24" t="s">
        <v>4411</v>
      </c>
      <c r="BA39" s="18"/>
      <c r="BB39" s="31" t="s">
        <v>38</v>
      </c>
      <c r="BC39" s="418"/>
      <c r="BD39" s="419"/>
      <c r="BE39" s="32"/>
    </row>
    <row r="40" spans="1:79" ht="16.05" customHeight="1" thickBot="1">
      <c r="A40" s="72"/>
      <c r="B40" s="72"/>
      <c r="C40" s="397" t="s">
        <v>53</v>
      </c>
      <c r="D40" s="376" t="s">
        <v>11</v>
      </c>
      <c r="E40" s="377"/>
      <c r="F40" s="377"/>
      <c r="G40" s="377"/>
      <c r="H40" s="378"/>
      <c r="I40" s="92" t="str">
        <f>IF(AL40="","",LEFT(AL40))</f>
        <v/>
      </c>
      <c r="J40" s="94" t="str">
        <f>IF(AL40="","",MID(AL40,2,1))</f>
        <v/>
      </c>
      <c r="K40" s="111"/>
      <c r="L40" s="111"/>
      <c r="M40" s="111"/>
      <c r="N40" s="111"/>
      <c r="O40" s="112"/>
      <c r="P40" s="112"/>
      <c r="Q40" s="112"/>
      <c r="R40" s="112"/>
      <c r="S40" s="112"/>
      <c r="T40" s="112"/>
      <c r="U40" s="112"/>
      <c r="V40" s="112"/>
      <c r="W40" s="112"/>
      <c r="X40" s="113" t="s">
        <v>74</v>
      </c>
      <c r="Y40" s="112"/>
      <c r="Z40" s="112"/>
      <c r="AA40" s="112"/>
      <c r="AB40" s="72"/>
      <c r="AC40" s="72"/>
      <c r="AD40" s="72"/>
      <c r="AE40" s="72"/>
      <c r="AF40" s="417" t="s">
        <v>4417</v>
      </c>
      <c r="AG40" s="417"/>
      <c r="AH40" s="417"/>
      <c r="AI40" s="417"/>
      <c r="AJ40" s="417"/>
      <c r="AK40" s="417"/>
      <c r="AL40" s="363"/>
      <c r="AM40" s="364"/>
      <c r="AN40" s="365"/>
      <c r="AO40" s="17"/>
    </row>
    <row r="41" spans="1:79" ht="16.05" customHeight="1" thickBot="1">
      <c r="A41" s="72"/>
      <c r="B41" s="72"/>
      <c r="C41" s="397"/>
      <c r="D41" s="114"/>
      <c r="E41" s="384" t="s">
        <v>39</v>
      </c>
      <c r="F41" s="384"/>
      <c r="G41" s="384"/>
      <c r="H41" s="115"/>
      <c r="I41" s="116" t="str">
        <f>IF(AL41="","",LEFT(AL41))</f>
        <v/>
      </c>
      <c r="J41" s="117" t="str">
        <f>IF(AL41="","",MID(AL41,2,1))</f>
        <v/>
      </c>
      <c r="K41" s="118" t="s">
        <v>32</v>
      </c>
      <c r="L41" s="116" t="str">
        <f>IF(LEFT($AP41,1)="","",LEFT($AP41,1))</f>
        <v/>
      </c>
      <c r="M41" s="119" t="str">
        <f>IF(MID($AP41,2,1)="","",MID($AP41,2,1))</f>
        <v/>
      </c>
      <c r="N41" s="119" t="str">
        <f>IF(MID($AP41,3,1)="","",MID($AP41,3,1))</f>
        <v/>
      </c>
      <c r="O41" s="119" t="str">
        <f>IF(MID($AP41,4,1)="","",MID($AP41,4,1))</f>
        <v/>
      </c>
      <c r="P41" s="119" t="str">
        <f>IF(MID($AP41,5,1)="","",MID($AP41,5,1))</f>
        <v/>
      </c>
      <c r="Q41" s="117" t="str">
        <f>IF(RIGHT(AP41)="","",RIGHT(AP41))</f>
        <v/>
      </c>
      <c r="R41" s="99" t="s">
        <v>4420</v>
      </c>
      <c r="S41" s="120" t="str">
        <f>IF(AV41="","",AV41)</f>
        <v/>
      </c>
      <c r="T41" s="121"/>
      <c r="U41" s="111"/>
      <c r="V41" s="111"/>
      <c r="W41" s="111"/>
      <c r="X41" s="111"/>
      <c r="Y41" s="111"/>
      <c r="Z41" s="111"/>
      <c r="AA41" s="111"/>
      <c r="AB41" s="108"/>
      <c r="AC41" s="72"/>
      <c r="AD41" s="108"/>
      <c r="AE41" s="72"/>
      <c r="AF41" s="417" t="s">
        <v>4414</v>
      </c>
      <c r="AG41" s="417"/>
      <c r="AH41" s="417"/>
      <c r="AI41" s="417"/>
      <c r="AJ41" s="417"/>
      <c r="AK41" s="417"/>
      <c r="AL41" s="363"/>
      <c r="AM41" s="364"/>
      <c r="AN41" s="365"/>
      <c r="AO41" s="27" t="s">
        <v>4410</v>
      </c>
      <c r="AP41" s="346"/>
      <c r="AQ41" s="347"/>
      <c r="AR41" s="347"/>
      <c r="AS41" s="347"/>
      <c r="AT41" s="348"/>
      <c r="AU41" s="42" t="s">
        <v>4410</v>
      </c>
      <c r="AV41" s="288"/>
      <c r="AW41" s="24" t="s">
        <v>4419</v>
      </c>
    </row>
    <row r="42" spans="1:79" ht="16.05" customHeight="1" thickBot="1">
      <c r="A42" s="72"/>
      <c r="B42" s="72"/>
      <c r="C42" s="397"/>
      <c r="D42" s="122"/>
      <c r="E42" s="375" t="s">
        <v>35</v>
      </c>
      <c r="F42" s="375"/>
      <c r="G42" s="375"/>
      <c r="H42" s="123"/>
      <c r="I42" s="92" t="str">
        <f>BH42</f>
        <v/>
      </c>
      <c r="J42" s="93" t="str">
        <f t="shared" ref="J42" si="40">BI42</f>
        <v/>
      </c>
      <c r="K42" s="93" t="str">
        <f t="shared" ref="K42" si="41">BJ42</f>
        <v/>
      </c>
      <c r="L42" s="93" t="str">
        <f t="shared" ref="L42" si="42">BK42</f>
        <v/>
      </c>
      <c r="M42" s="93" t="str">
        <f t="shared" ref="M42" si="43">BL42</f>
        <v/>
      </c>
      <c r="N42" s="93" t="str">
        <f t="shared" ref="N42" si="44">BM42</f>
        <v/>
      </c>
      <c r="O42" s="93" t="str">
        <f t="shared" ref="O42" si="45">BN42</f>
        <v/>
      </c>
      <c r="P42" s="93" t="str">
        <f t="shared" ref="P42" si="46">BO42</f>
        <v/>
      </c>
      <c r="Q42" s="93" t="str">
        <f t="shared" ref="Q42" si="47">BP42</f>
        <v/>
      </c>
      <c r="R42" s="93" t="str">
        <f t="shared" ref="R42" si="48">BQ42</f>
        <v/>
      </c>
      <c r="S42" s="93" t="str">
        <f t="shared" ref="S42" si="49">BR42</f>
        <v/>
      </c>
      <c r="T42" s="93" t="str">
        <f t="shared" ref="T42" si="50">BS42</f>
        <v/>
      </c>
      <c r="U42" s="93" t="str">
        <f t="shared" ref="U42" si="51">BT42</f>
        <v/>
      </c>
      <c r="V42" s="93" t="str">
        <f t="shared" ref="V42" si="52">BU42</f>
        <v/>
      </c>
      <c r="W42" s="93" t="str">
        <f t="shared" ref="W42" si="53">BV42</f>
        <v/>
      </c>
      <c r="X42" s="93" t="str">
        <f t="shared" ref="X42" si="54">BW42</f>
        <v/>
      </c>
      <c r="Y42" s="93" t="str">
        <f t="shared" ref="Y42" si="55">BX42</f>
        <v/>
      </c>
      <c r="Z42" s="93" t="str">
        <f t="shared" ref="Z42" si="56">BY42</f>
        <v/>
      </c>
      <c r="AA42" s="93" t="str">
        <f t="shared" ref="AA42" si="57">BZ42</f>
        <v/>
      </c>
      <c r="AB42" s="94" t="str">
        <f t="shared" ref="AB42" si="58">CA42</f>
        <v/>
      </c>
      <c r="AC42" s="72"/>
      <c r="AD42" s="72"/>
      <c r="AE42" s="72"/>
      <c r="AF42" s="417" t="s">
        <v>4415</v>
      </c>
      <c r="AG42" s="417"/>
      <c r="AH42" s="417"/>
      <c r="AI42" s="417"/>
      <c r="AJ42" s="417"/>
      <c r="AK42" s="417"/>
      <c r="AL42" s="340"/>
      <c r="AM42" s="341"/>
      <c r="AN42" s="341"/>
      <c r="AO42" s="341"/>
      <c r="AP42" s="341"/>
      <c r="AQ42" s="341"/>
      <c r="AR42" s="341"/>
      <c r="AS42" s="341"/>
      <c r="AT42" s="341"/>
      <c r="AU42" s="341"/>
      <c r="AV42" s="341"/>
      <c r="AW42" s="341"/>
      <c r="AX42" s="341"/>
      <c r="AY42" s="341"/>
      <c r="AZ42" s="341"/>
      <c r="BA42" s="341"/>
      <c r="BB42" s="342"/>
      <c r="BC42" s="19" t="s">
        <v>87</v>
      </c>
      <c r="BF42" s="28" t="str">
        <f t="shared" ref="BF42:BF43" si="59">ASC(AL42)</f>
        <v/>
      </c>
      <c r="BG42" s="28"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28" t="str">
        <f>DBCS(MID($BG42,COLUMNS($BB42:BB42),1))</f>
        <v/>
      </c>
      <c r="BI42" s="28" t="str">
        <f>DBCS(MID($BG42,COLUMNS($BB42:BC42),1))</f>
        <v/>
      </c>
      <c r="BJ42" s="28" t="str">
        <f>DBCS(MID($BG42,COLUMNS($BB42:BD42),1))</f>
        <v/>
      </c>
      <c r="BK42" s="28" t="str">
        <f>DBCS(MID($BG42,COLUMNS($BB42:BE42),1))</f>
        <v/>
      </c>
      <c r="BL42" s="28" t="str">
        <f>DBCS(MID($BG42,COLUMNS($BB42:BF42),1))</f>
        <v/>
      </c>
      <c r="BM42" s="28" t="str">
        <f>DBCS(MID($BG42,COLUMNS($BB42:BG42),1))</f>
        <v/>
      </c>
      <c r="BN42" s="28" t="str">
        <f>DBCS(MID($BG42,COLUMNS($BB42:BH42),1))</f>
        <v/>
      </c>
      <c r="BO42" s="28" t="str">
        <f>DBCS(MID($BG42,COLUMNS($BB42:BI42),1))</f>
        <v/>
      </c>
      <c r="BP42" s="28" t="str">
        <f>DBCS(MID($BG42,COLUMNS($BB42:BJ42),1))</f>
        <v/>
      </c>
      <c r="BQ42" s="28" t="str">
        <f>DBCS(MID($BG42,COLUMNS($BB42:BK42),1))</f>
        <v/>
      </c>
      <c r="BR42" s="28" t="str">
        <f>DBCS(MID($BG42,COLUMNS($BB42:BL42),1))</f>
        <v/>
      </c>
      <c r="BS42" s="28" t="str">
        <f>DBCS(MID($BG42,COLUMNS($BB42:BM42),1))</f>
        <v/>
      </c>
      <c r="BT42" s="28" t="str">
        <f>DBCS(MID($BG42,COLUMNS($BB42:BN42),1))</f>
        <v/>
      </c>
      <c r="BU42" s="28" t="str">
        <f>DBCS(MID($BG42,COLUMNS($BB42:BO42),1))</f>
        <v/>
      </c>
      <c r="BV42" s="28" t="str">
        <f>DBCS(MID($BG42,COLUMNS($BB42:BP42),1))</f>
        <v/>
      </c>
      <c r="BW42" s="28" t="str">
        <f>DBCS(MID($BG42,COLUMNS($BB42:BQ42),1))</f>
        <v/>
      </c>
      <c r="BX42" s="28" t="str">
        <f>DBCS(MID($BG42,COLUMNS($BB42:BR42),1))</f>
        <v/>
      </c>
      <c r="BY42" s="28" t="str">
        <f>DBCS(MID($BG42,COLUMNS($BB42:BS42),1))</f>
        <v/>
      </c>
      <c r="BZ42" s="28" t="str">
        <f>DBCS(MID($BG42,COLUMNS($BB42:BT42),1))</f>
        <v/>
      </c>
      <c r="CA42" s="28" t="str">
        <f>DBCS(MID($BG42,COLUMNS($BB42:BU42),1))</f>
        <v/>
      </c>
    </row>
    <row r="43" spans="1:79" ht="16.05" customHeight="1" thickBot="1">
      <c r="A43" s="72"/>
      <c r="B43" s="72"/>
      <c r="C43" s="397"/>
      <c r="D43" s="122"/>
      <c r="E43" s="375" t="s">
        <v>6</v>
      </c>
      <c r="F43" s="375"/>
      <c r="G43" s="375"/>
      <c r="H43" s="123"/>
      <c r="I43" s="92" t="str">
        <f>BH43</f>
        <v/>
      </c>
      <c r="J43" s="93" t="str">
        <f t="shared" ref="J43" si="61">BI43</f>
        <v/>
      </c>
      <c r="K43" s="93" t="str">
        <f t="shared" ref="K43" si="62">BJ43</f>
        <v/>
      </c>
      <c r="L43" s="93" t="str">
        <f t="shared" ref="L43" si="63">BK43</f>
        <v/>
      </c>
      <c r="M43" s="93" t="str">
        <f t="shared" ref="M43" si="64">BL43</f>
        <v/>
      </c>
      <c r="N43" s="93" t="str">
        <f t="shared" ref="N43" si="65">BM43</f>
        <v/>
      </c>
      <c r="O43" s="93" t="str">
        <f t="shared" ref="O43" si="66">BN43</f>
        <v/>
      </c>
      <c r="P43" s="93" t="str">
        <f t="shared" ref="P43" si="67">BO43</f>
        <v/>
      </c>
      <c r="Q43" s="93" t="str">
        <f t="shared" ref="Q43" si="68">BP43</f>
        <v/>
      </c>
      <c r="R43" s="93" t="str">
        <f t="shared" ref="R43" si="69">BQ43</f>
        <v/>
      </c>
      <c r="S43" s="93" t="str">
        <f t="shared" ref="S43" si="70">BR43</f>
        <v/>
      </c>
      <c r="T43" s="93" t="str">
        <f t="shared" ref="T43" si="71">BS43</f>
        <v/>
      </c>
      <c r="U43" s="93" t="str">
        <f t="shared" ref="U43" si="72">BT43</f>
        <v/>
      </c>
      <c r="V43" s="93" t="str">
        <f t="shared" ref="V43" si="73">BU43</f>
        <v/>
      </c>
      <c r="W43" s="93" t="str">
        <f t="shared" ref="W43" si="74">BV43</f>
        <v/>
      </c>
      <c r="X43" s="93" t="str">
        <f t="shared" ref="X43" si="75">BW43</f>
        <v/>
      </c>
      <c r="Y43" s="93" t="str">
        <f t="shared" ref="Y43" si="76">BX43</f>
        <v/>
      </c>
      <c r="Z43" s="93" t="str">
        <f t="shared" ref="Z43" si="77">BY43</f>
        <v/>
      </c>
      <c r="AA43" s="93" t="str">
        <f t="shared" ref="AA43" si="78">BZ43</f>
        <v/>
      </c>
      <c r="AB43" s="94" t="str">
        <f t="shared" ref="AB43" si="79">CA43</f>
        <v/>
      </c>
      <c r="AC43" s="72"/>
      <c r="AD43" s="72"/>
      <c r="AE43" s="72"/>
      <c r="AF43" s="417" t="s">
        <v>4416</v>
      </c>
      <c r="AG43" s="417"/>
      <c r="AH43" s="417"/>
      <c r="AI43" s="417"/>
      <c r="AJ43" s="417"/>
      <c r="AK43" s="417"/>
      <c r="AL43" s="340"/>
      <c r="AM43" s="341"/>
      <c r="AN43" s="341"/>
      <c r="AO43" s="341"/>
      <c r="AP43" s="341"/>
      <c r="AQ43" s="341"/>
      <c r="AR43" s="341"/>
      <c r="AS43" s="341"/>
      <c r="AT43" s="341"/>
      <c r="AU43" s="341"/>
      <c r="AV43" s="341"/>
      <c r="AW43" s="341"/>
      <c r="AX43" s="341"/>
      <c r="AY43" s="341"/>
      <c r="AZ43" s="341"/>
      <c r="BA43" s="341"/>
      <c r="BB43" s="342"/>
      <c r="BC43" s="19" t="s">
        <v>87</v>
      </c>
      <c r="BF43" s="28" t="str">
        <f t="shared" si="59"/>
        <v/>
      </c>
      <c r="BG43" s="28" t="str">
        <f t="shared" si="60"/>
        <v/>
      </c>
      <c r="BH43" s="28" t="str">
        <f>DBCS(MID($BG43,COLUMNS($BB43:BB43),1))</f>
        <v/>
      </c>
      <c r="BI43" s="28" t="str">
        <f>DBCS(MID($BG43,COLUMNS($BB43:BC43),1))</f>
        <v/>
      </c>
      <c r="BJ43" s="28" t="str">
        <f>DBCS(MID($BG43,COLUMNS($BB43:BD43),1))</f>
        <v/>
      </c>
      <c r="BK43" s="28" t="str">
        <f>DBCS(MID($BG43,COLUMNS($BB43:BE43),1))</f>
        <v/>
      </c>
      <c r="BL43" s="28" t="str">
        <f>DBCS(MID($BG43,COLUMNS($BB43:BF43),1))</f>
        <v/>
      </c>
      <c r="BM43" s="28" t="str">
        <f>DBCS(MID($BG43,COLUMNS($BB43:BG43),1))</f>
        <v/>
      </c>
      <c r="BN43" s="28" t="str">
        <f>DBCS(MID($BG43,COLUMNS($BB43:BH43),1))</f>
        <v/>
      </c>
      <c r="BO43" s="28" t="str">
        <f>DBCS(MID($BG43,COLUMNS($BB43:BI43),1))</f>
        <v/>
      </c>
      <c r="BP43" s="28" t="str">
        <f>DBCS(MID($BG43,COLUMNS($BB43:BJ43),1))</f>
        <v/>
      </c>
      <c r="BQ43" s="28" t="str">
        <f>DBCS(MID($BG43,COLUMNS($BB43:BK43),1))</f>
        <v/>
      </c>
      <c r="BR43" s="28" t="str">
        <f>DBCS(MID($BG43,COLUMNS($BB43:BL43),1))</f>
        <v/>
      </c>
      <c r="BS43" s="28" t="str">
        <f>DBCS(MID($BG43,COLUMNS($BB43:BM43),1))</f>
        <v/>
      </c>
      <c r="BT43" s="28" t="str">
        <f>DBCS(MID($BG43,COLUMNS($BB43:BN43),1))</f>
        <v/>
      </c>
      <c r="BU43" s="28" t="str">
        <f>DBCS(MID($BG43,COLUMNS($BB43:BO43),1))</f>
        <v/>
      </c>
      <c r="BV43" s="28" t="str">
        <f>DBCS(MID($BG43,COLUMNS($BB43:BP43),1))</f>
        <v/>
      </c>
      <c r="BW43" s="28" t="str">
        <f>DBCS(MID($BG43,COLUMNS($BB43:BQ43),1))</f>
        <v/>
      </c>
      <c r="BX43" s="28" t="str">
        <f>DBCS(MID($BG43,COLUMNS($BB43:BR43),1))</f>
        <v/>
      </c>
      <c r="BY43" s="28" t="str">
        <f>DBCS(MID($BG43,COLUMNS($BB43:BS43),1))</f>
        <v/>
      </c>
      <c r="BZ43" s="28" t="str">
        <f>DBCS(MID($BG43,COLUMNS($BB43:BT43),1))</f>
        <v/>
      </c>
      <c r="CA43" s="28" t="str">
        <f>DBCS(MID($BG43,COLUMNS($BB43:BU43),1))</f>
        <v/>
      </c>
    </row>
    <row r="44" spans="1:79" ht="16.05" customHeight="1" thickBot="1">
      <c r="A44" s="72"/>
      <c r="B44" s="72"/>
      <c r="C44" s="398"/>
      <c r="D44" s="122"/>
      <c r="E44" s="375" t="s">
        <v>12</v>
      </c>
      <c r="F44" s="375"/>
      <c r="G44" s="375"/>
      <c r="H44" s="123"/>
      <c r="I44" s="98" t="str">
        <f>IF(AL44="","",LEFT(AL44))</f>
        <v/>
      </c>
      <c r="J44" s="99" t="s">
        <v>32</v>
      </c>
      <c r="K44" s="92" t="str">
        <f>IF(AO44="","",LEFT(AO44))</f>
        <v/>
      </c>
      <c r="L44" s="94" t="str">
        <f>IF(AO44="","",MID(AO44,2,1))</f>
        <v/>
      </c>
      <c r="M44" s="100" t="s">
        <v>25</v>
      </c>
      <c r="N44" s="92" t="str">
        <f>IF(AQ44="","",LEFT(AQ44))</f>
        <v/>
      </c>
      <c r="O44" s="94" t="str">
        <f>IF(AQ44="","",MID(AQ44,2,1))</f>
        <v/>
      </c>
      <c r="P44" s="100" t="s">
        <v>33</v>
      </c>
      <c r="Q44" s="92" t="str">
        <f>IF(AS44="","",LEFT(AS44))</f>
        <v/>
      </c>
      <c r="R44" s="94" t="str">
        <f>IF(AS44="","",MID(AS44,2,1))</f>
        <v/>
      </c>
      <c r="S44" s="111" t="s">
        <v>15</v>
      </c>
      <c r="T44" s="111"/>
      <c r="U44" s="111"/>
      <c r="V44" s="111"/>
      <c r="W44" s="111"/>
      <c r="X44" s="111"/>
      <c r="Y44" s="111"/>
      <c r="Z44" s="111"/>
      <c r="AA44" s="111"/>
      <c r="AB44" s="108"/>
      <c r="AC44" s="72"/>
      <c r="AD44" s="72"/>
      <c r="AE44" s="72"/>
      <c r="AF44" s="417" t="s">
        <v>4418</v>
      </c>
      <c r="AG44" s="417"/>
      <c r="AH44" s="417"/>
      <c r="AI44" s="417"/>
      <c r="AJ44" s="417"/>
      <c r="AK44" s="417"/>
      <c r="AL44" s="407"/>
      <c r="AM44" s="408"/>
      <c r="AN44" s="42" t="s">
        <v>4410</v>
      </c>
      <c r="AO44" s="5"/>
      <c r="AP44" s="43" t="s">
        <v>25</v>
      </c>
      <c r="AQ44" s="5"/>
      <c r="AR44" s="43" t="s">
        <v>14</v>
      </c>
      <c r="AS44" s="5"/>
      <c r="AT44" s="26" t="s">
        <v>15</v>
      </c>
      <c r="AU44" s="24" t="s">
        <v>4411</v>
      </c>
    </row>
    <row r="45" spans="1:79" ht="16.05" customHeight="1" thickBot="1">
      <c r="A45" s="72"/>
      <c r="B45" s="72"/>
      <c r="C45" s="72"/>
      <c r="D45" s="72"/>
      <c r="E45" s="72"/>
      <c r="F45" s="72"/>
      <c r="G45" s="72"/>
      <c r="H45" s="72"/>
      <c r="I45" s="72"/>
      <c r="J45" s="72"/>
      <c r="K45" s="72"/>
      <c r="L45" s="72"/>
      <c r="M45" s="72"/>
      <c r="N45" s="72"/>
      <c r="O45" s="124"/>
      <c r="P45" s="72"/>
      <c r="Q45" s="72"/>
      <c r="R45" s="72"/>
      <c r="S45" s="72"/>
      <c r="T45" s="72"/>
      <c r="U45" s="72"/>
      <c r="V45" s="125"/>
      <c r="W45" s="125"/>
      <c r="X45" s="125"/>
      <c r="Y45" s="125"/>
      <c r="Z45" s="125"/>
      <c r="AA45" s="125"/>
      <c r="AB45" s="125"/>
      <c r="AC45" s="72"/>
      <c r="AD45" s="72"/>
      <c r="AE45" s="72"/>
    </row>
    <row r="46" spans="1:79" ht="16.05" customHeight="1" thickBot="1">
      <c r="A46" s="72"/>
      <c r="B46" s="72"/>
      <c r="C46" s="72"/>
      <c r="D46" s="399" t="s">
        <v>50</v>
      </c>
      <c r="E46" s="400"/>
      <c r="F46" s="400"/>
      <c r="G46" s="400"/>
      <c r="H46" s="401"/>
      <c r="I46" s="98" t="str">
        <f>IF(AL46="","",LEFT(AL46))</f>
        <v/>
      </c>
      <c r="J46" s="99" t="s">
        <v>32</v>
      </c>
      <c r="K46" s="92" t="str">
        <f>IF(AO46="","",LEFT(AO46))</f>
        <v/>
      </c>
      <c r="L46" s="94" t="str">
        <f>IF(AO46="","",MID(AO46,2,1))</f>
        <v/>
      </c>
      <c r="M46" s="100" t="s">
        <v>25</v>
      </c>
      <c r="N46" s="92" t="str">
        <f>IF(AQ46="","",LEFT(AQ46))</f>
        <v/>
      </c>
      <c r="O46" s="94" t="str">
        <f>IF(AQ46="","",MID(AQ46,2,1))</f>
        <v/>
      </c>
      <c r="P46" s="100" t="s">
        <v>33</v>
      </c>
      <c r="Q46" s="92" t="str">
        <f>IF(AS46="","",LEFT(AS46))</f>
        <v/>
      </c>
      <c r="R46" s="94" t="str">
        <f>IF(AS46="","",MID(AS46,2,1))</f>
        <v/>
      </c>
      <c r="S46" s="76" t="s">
        <v>15</v>
      </c>
      <c r="T46" s="72"/>
      <c r="U46" s="125"/>
      <c r="V46" s="125"/>
      <c r="W46" s="125"/>
      <c r="X46" s="125"/>
      <c r="Y46" s="125"/>
      <c r="Z46" s="125"/>
      <c r="AA46" s="125"/>
      <c r="AB46" s="125"/>
      <c r="AC46" s="72"/>
      <c r="AD46" s="72"/>
      <c r="AE46" s="72"/>
      <c r="AF46" s="18" t="s">
        <v>4404</v>
      </c>
      <c r="AL46" s="407"/>
      <c r="AM46" s="408"/>
      <c r="AN46" s="42" t="s">
        <v>4410</v>
      </c>
      <c r="AO46" s="5"/>
      <c r="AP46" s="43" t="s">
        <v>25</v>
      </c>
      <c r="AQ46" s="5"/>
      <c r="AR46" s="43" t="s">
        <v>14</v>
      </c>
      <c r="AS46" s="5"/>
      <c r="AT46" s="26" t="s">
        <v>15</v>
      </c>
      <c r="AU46" s="24" t="s">
        <v>4411</v>
      </c>
      <c r="BA46" s="18"/>
      <c r="BB46" s="31"/>
      <c r="BC46" s="32"/>
      <c r="BD46" s="32"/>
      <c r="BE46" s="32"/>
    </row>
    <row r="47" spans="1:79" ht="16.05" customHeight="1" thickBot="1">
      <c r="A47" s="72"/>
      <c r="B47" s="72"/>
      <c r="C47" s="72"/>
      <c r="D47" s="397" t="s">
        <v>55</v>
      </c>
      <c r="E47" s="376" t="s">
        <v>11</v>
      </c>
      <c r="F47" s="377"/>
      <c r="G47" s="377"/>
      <c r="H47" s="378"/>
      <c r="I47" s="92" t="str">
        <f>IF(AL47="","",LEFT(AL47))</f>
        <v/>
      </c>
      <c r="J47" s="94" t="str">
        <f>IF(AL47="","",MID(AL47,2,1))</f>
        <v/>
      </c>
      <c r="K47" s="111"/>
      <c r="L47" s="111"/>
      <c r="M47" s="111"/>
      <c r="N47" s="111"/>
      <c r="O47" s="112"/>
      <c r="P47" s="112"/>
      <c r="Q47" s="112"/>
      <c r="R47" s="112"/>
      <c r="S47" s="112"/>
      <c r="T47" s="72"/>
      <c r="U47" s="125"/>
      <c r="V47" s="125"/>
      <c r="W47" s="125"/>
      <c r="X47" s="125"/>
      <c r="Y47" s="125"/>
      <c r="Z47" s="125"/>
      <c r="AA47" s="125"/>
      <c r="AB47" s="125"/>
      <c r="AC47" s="72"/>
      <c r="AD47" s="72"/>
      <c r="AE47" s="72"/>
      <c r="AF47" s="417" t="s">
        <v>4421</v>
      </c>
      <c r="AG47" s="417"/>
      <c r="AH47" s="417"/>
      <c r="AI47" s="417"/>
      <c r="AJ47" s="417"/>
      <c r="AK47" s="417"/>
      <c r="AL47" s="363"/>
      <c r="AM47" s="364"/>
      <c r="AN47" s="365"/>
      <c r="AO47" s="17"/>
    </row>
    <row r="48" spans="1:79" ht="16.05" customHeight="1" thickBot="1">
      <c r="A48" s="72"/>
      <c r="B48" s="72"/>
      <c r="C48" s="72"/>
      <c r="D48" s="397"/>
      <c r="E48" s="379" t="s">
        <v>39</v>
      </c>
      <c r="F48" s="380"/>
      <c r="G48" s="380"/>
      <c r="H48" s="381"/>
      <c r="I48" s="116" t="str">
        <f>IF(AL48="","",LEFT(AL48))</f>
        <v/>
      </c>
      <c r="J48" s="117" t="str">
        <f>IF(AL48="","",MID(AL48,2,1))</f>
        <v/>
      </c>
      <c r="K48" s="118" t="s">
        <v>32</v>
      </c>
      <c r="L48" s="116" t="str">
        <f>IF(LEFT($AP48,1)="","",LEFT($AP48,1))</f>
        <v/>
      </c>
      <c r="M48" s="119" t="str">
        <f>IF(MID($AP48,2,1)="","",MID($AP48,2,1))</f>
        <v/>
      </c>
      <c r="N48" s="119" t="str">
        <f>IF(MID($AP48,3,1)="","",MID($AP48,3,1))</f>
        <v/>
      </c>
      <c r="O48" s="119" t="str">
        <f>IF(MID($AP48,4,1)="","",MID($AP48,4,1))</f>
        <v/>
      </c>
      <c r="P48" s="119" t="str">
        <f>IF(MID($AP48,5,1)="","",MID($AP48,5,1))</f>
        <v/>
      </c>
      <c r="Q48" s="117" t="str">
        <f>IF(RIGHT(AP48)="","",RIGHT(AP48))</f>
        <v/>
      </c>
      <c r="R48" s="99" t="s">
        <v>4420</v>
      </c>
      <c r="S48" s="120" t="str">
        <f>IF(AV48="","",AV48)</f>
        <v/>
      </c>
      <c r="T48" s="126"/>
      <c r="U48" s="108"/>
      <c r="V48" s="108"/>
      <c r="W48" s="108"/>
      <c r="X48" s="108"/>
      <c r="Y48" s="108"/>
      <c r="Z48" s="108"/>
      <c r="AA48" s="108"/>
      <c r="AB48" s="108"/>
      <c r="AC48" s="72"/>
      <c r="AD48" s="72"/>
      <c r="AE48" s="72"/>
      <c r="AF48" s="417" t="s">
        <v>4422</v>
      </c>
      <c r="AG48" s="417"/>
      <c r="AH48" s="417"/>
      <c r="AI48" s="417"/>
      <c r="AJ48" s="417"/>
      <c r="AK48" s="417"/>
      <c r="AL48" s="363"/>
      <c r="AM48" s="364"/>
      <c r="AN48" s="365"/>
      <c r="AO48" s="27" t="s">
        <v>4410</v>
      </c>
      <c r="AP48" s="346"/>
      <c r="AQ48" s="347"/>
      <c r="AR48" s="347"/>
      <c r="AS48" s="347"/>
      <c r="AT48" s="348"/>
      <c r="AU48" s="42" t="s">
        <v>4410</v>
      </c>
      <c r="AV48" s="288"/>
      <c r="AW48" s="24" t="s">
        <v>4419</v>
      </c>
    </row>
    <row r="49" spans="1:79" ht="16.05" customHeight="1" thickBot="1">
      <c r="A49" s="72"/>
      <c r="B49" s="72"/>
      <c r="C49" s="72"/>
      <c r="D49" s="397"/>
      <c r="E49" s="372" t="s">
        <v>35</v>
      </c>
      <c r="F49" s="373"/>
      <c r="G49" s="373"/>
      <c r="H49" s="374"/>
      <c r="I49" s="343" t="str">
        <f>IF(AL49="","",AL49)</f>
        <v/>
      </c>
      <c r="J49" s="344"/>
      <c r="K49" s="344"/>
      <c r="L49" s="344"/>
      <c r="M49" s="344"/>
      <c r="N49" s="344"/>
      <c r="O49" s="344"/>
      <c r="P49" s="344"/>
      <c r="Q49" s="344"/>
      <c r="R49" s="344"/>
      <c r="S49" s="344"/>
      <c r="T49" s="344"/>
      <c r="U49" s="344"/>
      <c r="V49" s="344"/>
      <c r="W49" s="344"/>
      <c r="X49" s="344"/>
      <c r="Y49" s="344"/>
      <c r="Z49" s="344"/>
      <c r="AA49" s="344"/>
      <c r="AB49" s="345"/>
      <c r="AC49" s="387" t="s">
        <v>13</v>
      </c>
      <c r="AD49" s="387"/>
      <c r="AE49" s="387"/>
      <c r="AF49" s="417" t="s">
        <v>4423</v>
      </c>
      <c r="AG49" s="417"/>
      <c r="AH49" s="417"/>
      <c r="AI49" s="417"/>
      <c r="AJ49" s="417"/>
      <c r="AK49" s="417"/>
      <c r="AL49" s="340"/>
      <c r="AM49" s="341"/>
      <c r="AN49" s="341"/>
      <c r="AO49" s="341"/>
      <c r="AP49" s="341"/>
      <c r="AQ49" s="341"/>
      <c r="AR49" s="341"/>
      <c r="AS49" s="341"/>
      <c r="AT49" s="341"/>
      <c r="AU49" s="341"/>
      <c r="AV49" s="341"/>
      <c r="AW49" s="341"/>
      <c r="AX49" s="341"/>
      <c r="AY49" s="341"/>
      <c r="AZ49" s="341"/>
      <c r="BA49" s="341"/>
      <c r="BB49" s="342"/>
      <c r="BC49" s="19" t="s">
        <v>87</v>
      </c>
      <c r="BF49" s="29"/>
      <c r="BG49" s="29"/>
      <c r="BH49" s="29"/>
      <c r="BI49" s="29"/>
      <c r="BJ49" s="29"/>
      <c r="BK49" s="29"/>
      <c r="BL49" s="29"/>
      <c r="BM49" s="29"/>
      <c r="BN49" s="29"/>
      <c r="BO49" s="29"/>
      <c r="BP49" s="29"/>
      <c r="BQ49" s="29"/>
      <c r="BR49" s="29"/>
      <c r="BS49" s="29"/>
      <c r="BT49" s="29"/>
      <c r="BU49" s="29"/>
      <c r="BV49" s="29"/>
      <c r="BW49" s="29"/>
      <c r="BX49" s="29"/>
      <c r="BY49" s="29"/>
      <c r="BZ49" s="29"/>
      <c r="CA49" s="29"/>
    </row>
    <row r="50" spans="1:79" ht="16.05" customHeight="1" thickBot="1">
      <c r="A50" s="72"/>
      <c r="B50" s="72"/>
      <c r="C50" s="72"/>
      <c r="D50" s="397"/>
      <c r="E50" s="372" t="s">
        <v>40</v>
      </c>
      <c r="F50" s="373"/>
      <c r="G50" s="373"/>
      <c r="H50" s="374"/>
      <c r="I50" s="343" t="str">
        <f>IF(AL50="","",AL50)</f>
        <v/>
      </c>
      <c r="J50" s="344"/>
      <c r="K50" s="344"/>
      <c r="L50" s="344"/>
      <c r="M50" s="344"/>
      <c r="N50" s="344"/>
      <c r="O50" s="344"/>
      <c r="P50" s="344"/>
      <c r="Q50" s="344"/>
      <c r="R50" s="344"/>
      <c r="S50" s="344"/>
      <c r="T50" s="344"/>
      <c r="U50" s="344"/>
      <c r="V50" s="344"/>
      <c r="W50" s="344"/>
      <c r="X50" s="344"/>
      <c r="Y50" s="344"/>
      <c r="Z50" s="344"/>
      <c r="AA50" s="344"/>
      <c r="AB50" s="345"/>
      <c r="AC50" s="72"/>
      <c r="AD50" s="110" t="s">
        <v>41</v>
      </c>
      <c r="AE50" s="72"/>
      <c r="AF50" s="417" t="s">
        <v>4424</v>
      </c>
      <c r="AG50" s="417"/>
      <c r="AH50" s="417"/>
      <c r="AI50" s="417"/>
      <c r="AJ50" s="417"/>
      <c r="AK50" s="417"/>
      <c r="AL50" s="340"/>
      <c r="AM50" s="341"/>
      <c r="AN50" s="341"/>
      <c r="AO50" s="341"/>
      <c r="AP50" s="341"/>
      <c r="AQ50" s="341"/>
      <c r="AR50" s="341"/>
      <c r="AS50" s="341"/>
      <c r="AT50" s="341"/>
      <c r="AU50" s="341"/>
      <c r="AV50" s="341"/>
      <c r="AW50" s="341"/>
      <c r="AX50" s="341"/>
      <c r="AY50" s="341"/>
      <c r="AZ50" s="341"/>
      <c r="BA50" s="341"/>
      <c r="BB50" s="342"/>
      <c r="BC50" s="19" t="s">
        <v>87</v>
      </c>
      <c r="BF50" s="29"/>
      <c r="BG50" s="29"/>
      <c r="BH50" s="29"/>
      <c r="BI50" s="29"/>
      <c r="BJ50" s="29"/>
      <c r="BK50" s="29"/>
      <c r="BL50" s="29"/>
      <c r="BM50" s="29"/>
      <c r="BN50" s="29"/>
      <c r="BO50" s="29"/>
      <c r="BP50" s="29"/>
      <c r="BQ50" s="29"/>
      <c r="BR50" s="29"/>
      <c r="BS50" s="29"/>
      <c r="BT50" s="29"/>
      <c r="BU50" s="29"/>
      <c r="BV50" s="29"/>
      <c r="BW50" s="29"/>
      <c r="BX50" s="29"/>
      <c r="BY50" s="29"/>
      <c r="BZ50" s="29"/>
      <c r="CA50" s="29"/>
    </row>
    <row r="51" spans="1:79" ht="16.05" customHeight="1" thickBot="1">
      <c r="A51" s="72"/>
      <c r="B51" s="72"/>
      <c r="C51" s="72"/>
      <c r="D51" s="398"/>
      <c r="E51" s="372" t="s">
        <v>12</v>
      </c>
      <c r="F51" s="373"/>
      <c r="G51" s="373"/>
      <c r="H51" s="374"/>
      <c r="I51" s="98" t="str">
        <f>IF(AL51="","",LEFT(AL51))</f>
        <v/>
      </c>
      <c r="J51" s="99" t="s">
        <v>32</v>
      </c>
      <c r="K51" s="92" t="str">
        <f>IF(AO51="","",LEFT(AO51))</f>
        <v/>
      </c>
      <c r="L51" s="94" t="str">
        <f>IF(AO51="","",MID(AO51,2,1))</f>
        <v/>
      </c>
      <c r="M51" s="100" t="s">
        <v>25</v>
      </c>
      <c r="N51" s="92" t="str">
        <f>IF(AQ51="","",LEFT(AQ51))</f>
        <v/>
      </c>
      <c r="O51" s="94" t="str">
        <f>IF(AQ51="","",MID(AQ51,2,1))</f>
        <v/>
      </c>
      <c r="P51" s="100" t="s">
        <v>33</v>
      </c>
      <c r="Q51" s="92" t="str">
        <f>IF(AS51="","",LEFT(AS51))</f>
        <v/>
      </c>
      <c r="R51" s="94" t="str">
        <f>IF(AS51="","",MID(AS51,2,1))</f>
        <v/>
      </c>
      <c r="S51" s="111" t="s">
        <v>15</v>
      </c>
      <c r="T51" s="111"/>
      <c r="U51" s="111"/>
      <c r="V51" s="111"/>
      <c r="W51" s="111"/>
      <c r="X51" s="111"/>
      <c r="Y51" s="111"/>
      <c r="Z51" s="111"/>
      <c r="AA51" s="111"/>
      <c r="AB51" s="111"/>
      <c r="AC51" s="72"/>
      <c r="AD51" s="72"/>
      <c r="AE51" s="72"/>
      <c r="AF51" s="417" t="s">
        <v>4425</v>
      </c>
      <c r="AG51" s="417"/>
      <c r="AH51" s="417"/>
      <c r="AI51" s="417"/>
      <c r="AJ51" s="417"/>
      <c r="AK51" s="417"/>
      <c r="AL51" s="407"/>
      <c r="AM51" s="408"/>
      <c r="AN51" s="42" t="s">
        <v>4410</v>
      </c>
      <c r="AO51" s="5"/>
      <c r="AP51" s="43" t="s">
        <v>25</v>
      </c>
      <c r="AQ51" s="5"/>
      <c r="AR51" s="43" t="s">
        <v>14</v>
      </c>
      <c r="AS51" s="5"/>
      <c r="AT51" s="26" t="s">
        <v>15</v>
      </c>
      <c r="AU51" s="24" t="s">
        <v>4411</v>
      </c>
    </row>
    <row r="52" spans="1:79" ht="16.05" customHeight="1">
      <c r="A52" s="72"/>
      <c r="B52" s="72"/>
      <c r="C52" s="72"/>
      <c r="D52" s="127"/>
      <c r="E52" s="128"/>
      <c r="F52" s="128"/>
      <c r="G52" s="128"/>
      <c r="H52" s="128"/>
      <c r="I52" s="129"/>
      <c r="J52" s="108"/>
      <c r="K52" s="129"/>
      <c r="L52" s="129"/>
      <c r="M52" s="108"/>
      <c r="N52" s="129"/>
      <c r="O52" s="129"/>
      <c r="P52" s="108"/>
      <c r="Q52" s="129"/>
      <c r="R52" s="129"/>
      <c r="S52" s="108"/>
      <c r="T52" s="108"/>
      <c r="U52" s="108"/>
      <c r="V52" s="108"/>
      <c r="W52" s="108"/>
      <c r="X52" s="108"/>
      <c r="Y52" s="108"/>
      <c r="Z52" s="108"/>
      <c r="AA52" s="108"/>
      <c r="AB52" s="108"/>
      <c r="AC52" s="72"/>
      <c r="AD52" s="72"/>
      <c r="AE52" s="72"/>
    </row>
    <row r="53" spans="1:79" ht="16.05" customHeight="1">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row>
  </sheetData>
  <mergeCells count="94">
    <mergeCell ref="AL50:BB50"/>
    <mergeCell ref="AL51:AM51"/>
    <mergeCell ref="AL46:AM46"/>
    <mergeCell ref="AL47:AN47"/>
    <mergeCell ref="AL48:AN48"/>
    <mergeCell ref="AP48:AT48"/>
    <mergeCell ref="AL49:BB49"/>
    <mergeCell ref="AF47:AK47"/>
    <mergeCell ref="AF48:AK48"/>
    <mergeCell ref="AF49:AK49"/>
    <mergeCell ref="AF50:AK50"/>
    <mergeCell ref="AF51:AK51"/>
    <mergeCell ref="BC39:BD39"/>
    <mergeCell ref="AF40:AK40"/>
    <mergeCell ref="AL40:AN40"/>
    <mergeCell ref="AF41:AK41"/>
    <mergeCell ref="AF42:AK42"/>
    <mergeCell ref="AL39:AM39"/>
    <mergeCell ref="AF43:AK43"/>
    <mergeCell ref="AF44:AK44"/>
    <mergeCell ref="AL41:AN41"/>
    <mergeCell ref="AP41:AT41"/>
    <mergeCell ref="AL44:AM44"/>
    <mergeCell ref="AL42:BB42"/>
    <mergeCell ref="AL43:BB43"/>
    <mergeCell ref="D12:J12"/>
    <mergeCell ref="J14:L14"/>
    <mergeCell ref="AL29:AM29"/>
    <mergeCell ref="M14:Q14"/>
    <mergeCell ref="S14:AE14"/>
    <mergeCell ref="M15:Q15"/>
    <mergeCell ref="S15:AE15"/>
    <mergeCell ref="D25:G25"/>
    <mergeCell ref="K25:O25"/>
    <mergeCell ref="S20:AC20"/>
    <mergeCell ref="AL14:BB14"/>
    <mergeCell ref="AL15:AO15"/>
    <mergeCell ref="S17:AE18"/>
    <mergeCell ref="AL17:BB18"/>
    <mergeCell ref="U26:V26"/>
    <mergeCell ref="M20:Q20"/>
    <mergeCell ref="AB1:AD1"/>
    <mergeCell ref="A4:AE4"/>
    <mergeCell ref="A5:AE5"/>
    <mergeCell ref="X10:AD10"/>
    <mergeCell ref="B7:AC8"/>
    <mergeCell ref="AC49:AE49"/>
    <mergeCell ref="C29:H29"/>
    <mergeCell ref="D30:H31"/>
    <mergeCell ref="D32:H33"/>
    <mergeCell ref="I49:AB49"/>
    <mergeCell ref="E36:H36"/>
    <mergeCell ref="D47:D51"/>
    <mergeCell ref="D46:H46"/>
    <mergeCell ref="E51:H51"/>
    <mergeCell ref="C40:C44"/>
    <mergeCell ref="E35:H35"/>
    <mergeCell ref="M22:Q22"/>
    <mergeCell ref="S22:AE22"/>
    <mergeCell ref="M23:Q23"/>
    <mergeCell ref="S23:AE23"/>
    <mergeCell ref="AC35:AE35"/>
    <mergeCell ref="M18:Q18"/>
    <mergeCell ref="I50:AB50"/>
    <mergeCell ref="AQ26:AR26"/>
    <mergeCell ref="C30:C33"/>
    <mergeCell ref="E50:H50"/>
    <mergeCell ref="E44:G44"/>
    <mergeCell ref="E47:H47"/>
    <mergeCell ref="E48:H48"/>
    <mergeCell ref="E49:H49"/>
    <mergeCell ref="D35:D36"/>
    <mergeCell ref="D40:H40"/>
    <mergeCell ref="E41:G41"/>
    <mergeCell ref="E42:G42"/>
    <mergeCell ref="E43:G43"/>
    <mergeCell ref="C39:H39"/>
    <mergeCell ref="M21:AB21"/>
    <mergeCell ref="AL10:AO10"/>
    <mergeCell ref="AL35:BB35"/>
    <mergeCell ref="AL36:BB36"/>
    <mergeCell ref="I35:AB35"/>
    <mergeCell ref="I36:AB36"/>
    <mergeCell ref="AT26:AW26"/>
    <mergeCell ref="AF32:AK33"/>
    <mergeCell ref="AF30:AK31"/>
    <mergeCell ref="AL30:BB31"/>
    <mergeCell ref="AL32:BB33"/>
    <mergeCell ref="AF20:AK21"/>
    <mergeCell ref="AL20:BB20"/>
    <mergeCell ref="AL22:AO22"/>
    <mergeCell ref="AL23:AO23"/>
    <mergeCell ref="AL26:AO26"/>
    <mergeCell ref="M17:Q17"/>
  </mergeCells>
  <phoneticPr fontId="2"/>
  <dataValidations count="6">
    <dataValidation type="textLength" imeMode="disabled" operator="equal" allowBlank="1" showInputMessage="1" showErrorMessage="1" error="7桁で入力ください。" prompt="7桁で入力ください。" sqref="AL15:AO15" xr:uid="{00000000-0002-0000-0000-000001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2000000}">
      <formula1>6</formula1>
    </dataValidation>
    <dataValidation imeMode="fullKatakana" allowBlank="1" showInputMessage="1" showErrorMessage="1" sqref="AL35:BB35 AL30:BB31 AL42:BB42 AL49:BB49" xr:uid="{00000000-0002-0000-0000-000003000000}"/>
    <dataValidation type="textLength" imeMode="disabled" operator="equal" allowBlank="1" showInputMessage="1" showErrorMessage="1" error="2桁の数字を入力ください。" prompt="2桁の数字を入力ください。" sqref="AO29 AQ29 AS29 AO39 AQ39 AS39 AO44 AQ44 AS44 AO46 AQ46 AS46 AO51 AQ51 AS51" xr:uid="{00000000-0002-0000-0000-000004000000}">
      <formula1>2</formula1>
    </dataValidation>
    <dataValidation type="textLength" operator="equal" allowBlank="1" showInputMessage="1" showErrorMessage="1" error="1桁で入力ください。" prompt="1桁で入力ください。" sqref="AV41 AV48" xr:uid="{00000000-0002-0000-0000-000005000000}">
      <formula1>1</formula1>
    </dataValidation>
    <dataValidation imeMode="halfAlpha" allowBlank="1" showInputMessage="1" showErrorMessage="1" sqref="AQ26:AR26" xr:uid="{00000000-0002-0000-0000-000006000000}"/>
  </dataValidations>
  <pageMargins left="0.59055118110236227" right="0.59055118110236227" top="0.59055118110236227" bottom="0.39370078740157483" header="0.51181102362204722" footer="0.51181102362204722"/>
  <pageSetup paperSize="9" scale="92" orientation="portrait" horizontalDpi="300"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locked="0" defaultSize="0" autoFill="0" autoLine="0" autoPict="0">
                <anchor moveWithCells="1">
                  <from>
                    <xdr:col>33</xdr:col>
                    <xdr:colOff>4763</xdr:colOff>
                    <xdr:row>5</xdr:row>
                    <xdr:rowOff>80963</xdr:rowOff>
                  </from>
                  <to>
                    <xdr:col>38</xdr:col>
                    <xdr:colOff>38100</xdr:colOff>
                    <xdr:row>7</xdr:row>
                    <xdr:rowOff>14288</xdr:rowOff>
                  </to>
                </anchor>
              </controlPr>
            </control>
          </mc:Choice>
        </mc:AlternateContent>
        <mc:AlternateContent xmlns:mc="http://schemas.openxmlformats.org/markup-compatibility/2006">
          <mc:Choice Requires="x14">
            <control shapeId="5" r:id="rId5" name="Check Box 4">
              <controlPr locked="0" defaultSize="0" autoFill="0" autoLine="0" autoPict="0">
                <anchor moveWithCells="1">
                  <from>
                    <xdr:col>39</xdr:col>
                    <xdr:colOff>38100</xdr:colOff>
                    <xdr:row>5</xdr:row>
                    <xdr:rowOff>76200</xdr:rowOff>
                  </from>
                  <to>
                    <xdr:col>45</xdr:col>
                    <xdr:colOff>14288</xdr:colOff>
                    <xdr:row>7</xdr:row>
                    <xdr:rowOff>23813</xdr:rowOff>
                  </to>
                </anchor>
              </controlPr>
            </control>
          </mc:Choice>
        </mc:AlternateContent>
        <mc:AlternateContent xmlns:mc="http://schemas.openxmlformats.org/markup-compatibility/2006">
          <mc:Choice Requires="x14">
            <control shapeId="6" r:id="rId6" name="Check Box 5">
              <controlPr locked="0" defaultSize="0" autoFill="0" autoLine="0" autoPict="0" altText="(3)役員">
                <anchor moveWithCells="1">
                  <from>
                    <xdr:col>46</xdr:col>
                    <xdr:colOff>4763</xdr:colOff>
                    <xdr:row>6</xdr:row>
                    <xdr:rowOff>0</xdr:rowOff>
                  </from>
                  <to>
                    <xdr:col>49</xdr:col>
                    <xdr:colOff>90488</xdr:colOff>
                    <xdr:row>7</xdr:row>
                    <xdr:rowOff>0</xdr:rowOff>
                  </to>
                </anchor>
              </controlPr>
            </control>
          </mc:Choice>
        </mc:AlternateContent>
        <mc:AlternateContent xmlns:mc="http://schemas.openxmlformats.org/markup-compatibility/2006">
          <mc:Choice Requires="x14">
            <control shapeId="7" r:id="rId7" name="Check Box 6">
              <controlPr locked="0" defaultSize="0" autoFill="0" autoLine="0" autoPict="0">
                <anchor moveWithCells="1">
                  <from>
                    <xdr:col>50</xdr:col>
                    <xdr:colOff>0</xdr:colOff>
                    <xdr:row>6</xdr:row>
                    <xdr:rowOff>0</xdr:rowOff>
                  </from>
                  <to>
                    <xdr:col>53</xdr:col>
                    <xdr:colOff>57150</xdr:colOff>
                    <xdr:row>7</xdr:row>
                    <xdr:rowOff>0</xdr:rowOff>
                  </to>
                </anchor>
              </controlPr>
            </control>
          </mc:Choice>
        </mc:AlternateContent>
        <mc:AlternateContent xmlns:mc="http://schemas.openxmlformats.org/markup-compatibility/2006">
          <mc:Choice Requires="x14">
            <control shapeId="8" r:id="rId8" name="Check Box 7">
              <controlPr locked="0" defaultSize="0" autoFill="0" autoLine="0" autoPict="0">
                <anchor moveWithCells="1">
                  <from>
                    <xdr:col>33</xdr:col>
                    <xdr:colOff>4763</xdr:colOff>
                    <xdr:row>6</xdr:row>
                    <xdr:rowOff>119063</xdr:rowOff>
                  </from>
                  <to>
                    <xdr:col>40</xdr:col>
                    <xdr:colOff>90488</xdr:colOff>
                    <xdr:row>7</xdr:row>
                    <xdr:rowOff>119063</xdr:rowOff>
                  </to>
                </anchor>
              </controlPr>
            </control>
          </mc:Choice>
        </mc:AlternateContent>
        <mc:AlternateContent xmlns:mc="http://schemas.openxmlformats.org/markup-compatibility/2006">
          <mc:Choice Requires="x14">
            <control shapeId="9" r:id="rId9" name="Check Box 8">
              <controlPr locked="0" defaultSize="0" autoFill="0" autoLine="0" autoPict="0">
                <anchor moveWithCells="1">
                  <from>
                    <xdr:col>43</xdr:col>
                    <xdr:colOff>4763</xdr:colOff>
                    <xdr:row>6</xdr:row>
                    <xdr:rowOff>119063</xdr:rowOff>
                  </from>
                  <to>
                    <xdr:col>50</xdr:col>
                    <xdr:colOff>76200</xdr:colOff>
                    <xdr:row>7</xdr:row>
                    <xdr:rowOff>119063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7000000}">
          <x14:formula1>
            <xm:f>コード１!$I$2:$I$6</xm:f>
          </x14:formula1>
          <xm:sqref>AL29:AM29 AL39:AM39 AL44:AM44 AL46:AM46 AL51:AM51</xm:sqref>
        </x14:dataValidation>
        <x14:dataValidation type="list" allowBlank="1" showInputMessage="1" showErrorMessage="1" xr:uid="{00000000-0002-0000-0000-000008000000}">
          <x14:formula1>
            <xm:f>コード１!$E$14:$E$15</xm:f>
          </x14:formula1>
          <xm:sqref>BC39</xm:sqref>
        </x14:dataValidation>
        <x14:dataValidation type="list" allowBlank="1" showInputMessage="1" showErrorMessage="1" xr:uid="{00000000-0002-0000-0000-000009000000}">
          <x14:formula1>
            <xm:f>コード１!$G$2:$G$12</xm:f>
          </x14:formula1>
          <xm:sqref>AL40:AN40 AL47:AN47</xm:sqref>
        </x14:dataValidation>
        <x14:dataValidation type="list" allowBlank="1" showInputMessage="1" showErrorMessage="1" xr:uid="{00000000-0002-0000-0000-00000A000000}">
          <x14:formula1>
            <xm:f>コード１!$A$2:$A$62</xm:f>
          </x14:formula1>
          <xm:sqref>AL26:AO26</xm:sqref>
        </x14:dataValidation>
        <x14:dataValidation type="list" allowBlank="1" showInputMessage="1" showErrorMessage="1" xr:uid="{00000000-0002-0000-0000-00000B000000}">
          <x14:formula1>
            <xm:f>コード１!$A$3:$A$62</xm:f>
          </x14:formula1>
          <xm:sqref>AL41:AN41 AL48:AN48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47431-20C8-4302-860E-6D19794D2883}">
  <sheetPr>
    <tabColor rgb="FFFFFF00"/>
    <pageSetUpPr fitToPage="1"/>
  </sheetPr>
  <dimension ref="A1:N46"/>
  <sheetViews>
    <sheetView tabSelected="1" view="pageBreakPreview" zoomScaleNormal="100" zoomScaleSheetLayoutView="100" workbookViewId="0">
      <selection activeCell="B9" sqref="B9:D9"/>
    </sheetView>
  </sheetViews>
  <sheetFormatPr defaultColWidth="9" defaultRowHeight="20.2" customHeight="1"/>
  <cols>
    <col min="1" max="1" width="5" style="321" customWidth="1"/>
    <col min="2" max="2" width="1.59765625" style="321" customWidth="1"/>
    <col min="3" max="3" width="23.33203125" style="748" customWidth="1"/>
    <col min="4" max="4" width="1.59765625" style="321" customWidth="1"/>
    <col min="5" max="5" width="1.73046875" style="321" customWidth="1"/>
    <col min="6" max="6" width="46.265625" style="748" customWidth="1"/>
    <col min="7" max="8" width="1.59765625" style="321" customWidth="1"/>
    <col min="9" max="9" width="23.59765625" style="748" customWidth="1"/>
    <col min="10" max="10" width="1.59765625" style="321" customWidth="1"/>
    <col min="11" max="11" width="5.33203125" style="321" customWidth="1"/>
    <col min="12" max="16384" width="9" style="321"/>
  </cols>
  <sheetData>
    <row r="1" spans="1:12" ht="20.2" customHeight="1">
      <c r="A1" s="548" t="s">
        <v>26</v>
      </c>
      <c r="B1" s="548"/>
      <c r="C1" s="548"/>
      <c r="D1" s="548"/>
      <c r="E1" s="548"/>
      <c r="F1" s="548"/>
      <c r="G1" s="548"/>
      <c r="H1" s="548"/>
      <c r="I1" s="548"/>
      <c r="J1" s="548"/>
      <c r="K1" s="548"/>
    </row>
    <row r="2" spans="1:12" ht="25.05" customHeight="1">
      <c r="B2" s="549" t="s">
        <v>4625</v>
      </c>
      <c r="C2" s="549"/>
      <c r="D2" s="549"/>
      <c r="E2" s="549"/>
      <c r="F2" s="549"/>
      <c r="G2" s="549"/>
      <c r="H2" s="549"/>
      <c r="I2" s="549"/>
      <c r="J2" s="549"/>
    </row>
    <row r="3" spans="1:12" ht="24.75" customHeight="1">
      <c r="B3" s="549" t="s">
        <v>4626</v>
      </c>
      <c r="C3" s="549"/>
      <c r="D3" s="549"/>
      <c r="E3" s="549"/>
      <c r="F3" s="549"/>
      <c r="G3" s="549"/>
      <c r="H3" s="549"/>
      <c r="I3" s="549"/>
      <c r="J3" s="549"/>
    </row>
    <row r="4" spans="1:12" ht="12.75" customHeight="1">
      <c r="B4" s="546"/>
      <c r="C4" s="546"/>
      <c r="D4" s="546"/>
      <c r="E4" s="546"/>
      <c r="F4" s="546"/>
      <c r="G4" s="546"/>
      <c r="H4" s="546"/>
      <c r="I4" s="546"/>
      <c r="J4" s="546"/>
    </row>
    <row r="5" spans="1:12" ht="37.5" customHeight="1">
      <c r="B5" s="555" t="s">
        <v>4627</v>
      </c>
      <c r="C5" s="559"/>
      <c r="D5" s="559"/>
      <c r="E5" s="559"/>
      <c r="F5" s="559"/>
      <c r="G5" s="559"/>
      <c r="H5" s="559"/>
      <c r="I5" s="559"/>
      <c r="J5" s="556"/>
    </row>
    <row r="6" spans="1:12" ht="10.5" customHeight="1">
      <c r="B6" s="557"/>
      <c r="C6" s="735" t="s">
        <v>4628</v>
      </c>
      <c r="D6" s="558"/>
      <c r="E6" s="557"/>
      <c r="F6" s="735" t="s">
        <v>4629</v>
      </c>
      <c r="G6" s="558"/>
      <c r="H6" s="557"/>
      <c r="I6" s="736" t="s">
        <v>4630</v>
      </c>
      <c r="J6" s="558"/>
    </row>
    <row r="7" spans="1:12" ht="43.5" customHeight="1">
      <c r="B7" s="537"/>
      <c r="C7" s="552"/>
      <c r="D7" s="539"/>
      <c r="E7" s="537"/>
      <c r="F7" s="552"/>
      <c r="G7" s="539"/>
      <c r="H7" s="537"/>
      <c r="I7" s="644"/>
      <c r="J7" s="539"/>
      <c r="L7" s="321" t="s">
        <v>4631</v>
      </c>
    </row>
    <row r="8" spans="1:12" ht="14.25" customHeight="1">
      <c r="B8" s="534"/>
      <c r="C8" s="535"/>
      <c r="D8" s="536"/>
      <c r="E8" s="737"/>
      <c r="F8" s="738"/>
      <c r="G8" s="739"/>
      <c r="H8" s="534"/>
      <c r="I8" s="535"/>
      <c r="J8" s="536"/>
    </row>
    <row r="9" spans="1:12" ht="26.25" customHeight="1">
      <c r="B9" s="537"/>
      <c r="C9" s="538"/>
      <c r="D9" s="539"/>
      <c r="E9" s="740"/>
      <c r="F9" s="741"/>
      <c r="G9" s="742"/>
      <c r="H9" s="537"/>
      <c r="I9" s="538"/>
      <c r="J9" s="539"/>
    </row>
    <row r="10" spans="1:12" ht="14.25" customHeight="1">
      <c r="B10" s="534"/>
      <c r="C10" s="535"/>
      <c r="D10" s="536"/>
      <c r="E10" s="737"/>
      <c r="F10" s="738"/>
      <c r="G10" s="739"/>
      <c r="H10" s="534"/>
      <c r="I10" s="535"/>
      <c r="J10" s="536"/>
    </row>
    <row r="11" spans="1:12" ht="26.25" customHeight="1">
      <c r="B11" s="537"/>
      <c r="C11" s="538"/>
      <c r="D11" s="539"/>
      <c r="E11" s="740"/>
      <c r="F11" s="741"/>
      <c r="G11" s="742"/>
      <c r="H11" s="537"/>
      <c r="I11" s="538"/>
      <c r="J11" s="539"/>
    </row>
    <row r="12" spans="1:12" ht="14.25" customHeight="1">
      <c r="B12" s="534"/>
      <c r="C12" s="535"/>
      <c r="D12" s="536"/>
      <c r="E12" s="737" t="s">
        <v>4632</v>
      </c>
      <c r="F12" s="738"/>
      <c r="G12" s="739"/>
      <c r="H12" s="534"/>
      <c r="I12" s="535"/>
      <c r="J12" s="536"/>
    </row>
    <row r="13" spans="1:12" ht="26.25" customHeight="1">
      <c r="B13" s="537"/>
      <c r="C13" s="538"/>
      <c r="D13" s="539"/>
      <c r="E13" s="740"/>
      <c r="F13" s="741"/>
      <c r="G13" s="742"/>
      <c r="H13" s="537"/>
      <c r="I13" s="538"/>
      <c r="J13" s="539"/>
    </row>
    <row r="14" spans="1:12" ht="14.25" customHeight="1">
      <c r="B14" s="534"/>
      <c r="C14" s="535"/>
      <c r="D14" s="536"/>
      <c r="E14" s="737"/>
      <c r="F14" s="738"/>
      <c r="G14" s="739"/>
      <c r="H14" s="534"/>
      <c r="I14" s="535"/>
      <c r="J14" s="536"/>
    </row>
    <row r="15" spans="1:12" ht="26.25" customHeight="1">
      <c r="B15" s="537"/>
      <c r="C15" s="538"/>
      <c r="D15" s="539"/>
      <c r="E15" s="740"/>
      <c r="F15" s="741"/>
      <c r="G15" s="742"/>
      <c r="H15" s="537"/>
      <c r="I15" s="538"/>
      <c r="J15" s="539"/>
    </row>
    <row r="16" spans="1:12" ht="14.25" customHeight="1">
      <c r="B16" s="534"/>
      <c r="C16" s="535"/>
      <c r="D16" s="536"/>
      <c r="E16" s="737"/>
      <c r="F16" s="738"/>
      <c r="G16" s="739"/>
      <c r="H16" s="534"/>
      <c r="I16" s="535"/>
      <c r="J16" s="536"/>
      <c r="K16" s="335"/>
    </row>
    <row r="17" spans="2:12" ht="26.25" customHeight="1">
      <c r="B17" s="537"/>
      <c r="C17" s="538"/>
      <c r="D17" s="539"/>
      <c r="E17" s="740"/>
      <c r="F17" s="741"/>
      <c r="G17" s="742"/>
      <c r="H17" s="537"/>
      <c r="I17" s="538"/>
      <c r="J17" s="539"/>
    </row>
    <row r="18" spans="2:12" ht="14.25" customHeight="1">
      <c r="B18" s="534"/>
      <c r="C18" s="535"/>
      <c r="D18" s="536"/>
      <c r="E18" s="737"/>
      <c r="F18" s="738"/>
      <c r="G18" s="739"/>
      <c r="H18" s="534"/>
      <c r="I18" s="535"/>
      <c r="J18" s="536"/>
    </row>
    <row r="19" spans="2:12" ht="26.25" customHeight="1">
      <c r="B19" s="537"/>
      <c r="C19" s="538"/>
      <c r="D19" s="539"/>
      <c r="E19" s="740"/>
      <c r="F19" s="741"/>
      <c r="G19" s="742"/>
      <c r="H19" s="537"/>
      <c r="I19" s="538"/>
      <c r="J19" s="539"/>
    </row>
    <row r="20" spans="2:12" ht="14.25" customHeight="1">
      <c r="B20" s="534"/>
      <c r="C20" s="535"/>
      <c r="D20" s="536"/>
      <c r="E20" s="737"/>
      <c r="F20" s="738"/>
      <c r="G20" s="739"/>
      <c r="H20" s="534"/>
      <c r="I20" s="535"/>
      <c r="J20" s="536"/>
    </row>
    <row r="21" spans="2:12" ht="26.25" customHeight="1">
      <c r="B21" s="537"/>
      <c r="C21" s="538"/>
      <c r="D21" s="539"/>
      <c r="E21" s="740"/>
      <c r="F21" s="741"/>
      <c r="G21" s="742"/>
      <c r="H21" s="537"/>
      <c r="I21" s="538"/>
      <c r="J21" s="539"/>
    </row>
    <row r="22" spans="2:12" ht="37.5" customHeight="1">
      <c r="B22" s="555" t="s">
        <v>4633</v>
      </c>
      <c r="C22" s="559"/>
      <c r="D22" s="559"/>
      <c r="E22" s="559"/>
      <c r="F22" s="559"/>
      <c r="G22" s="559"/>
      <c r="H22" s="559"/>
      <c r="I22" s="559"/>
      <c r="J22" s="556"/>
      <c r="L22" s="321" t="s">
        <v>4634</v>
      </c>
    </row>
    <row r="23" spans="2:12" ht="10.5" customHeight="1">
      <c r="B23" s="534"/>
      <c r="C23" s="551" t="s">
        <v>4628</v>
      </c>
      <c r="D23" s="536"/>
      <c r="E23" s="534"/>
      <c r="F23" s="551" t="s">
        <v>4629</v>
      </c>
      <c r="G23" s="536"/>
      <c r="H23" s="534"/>
      <c r="I23" s="643" t="s">
        <v>4630</v>
      </c>
      <c r="J23" s="536"/>
    </row>
    <row r="24" spans="2:12" ht="39.75" customHeight="1">
      <c r="B24" s="537"/>
      <c r="C24" s="552"/>
      <c r="D24" s="539"/>
      <c r="E24" s="537"/>
      <c r="F24" s="552"/>
      <c r="G24" s="539"/>
      <c r="H24" s="537"/>
      <c r="I24" s="644"/>
      <c r="J24" s="539"/>
    </row>
    <row r="25" spans="2:12" ht="14.25" customHeight="1">
      <c r="B25" s="534"/>
      <c r="C25" s="535"/>
      <c r="D25" s="536"/>
      <c r="E25" s="737"/>
      <c r="F25" s="738"/>
      <c r="G25" s="739"/>
      <c r="H25" s="534"/>
      <c r="I25" s="535"/>
      <c r="J25" s="536"/>
    </row>
    <row r="26" spans="2:12" ht="30" customHeight="1">
      <c r="B26" s="537"/>
      <c r="C26" s="538"/>
      <c r="D26" s="539"/>
      <c r="E26" s="740"/>
      <c r="F26" s="741"/>
      <c r="G26" s="742"/>
      <c r="H26" s="537"/>
      <c r="I26" s="538"/>
      <c r="J26" s="539"/>
    </row>
    <row r="27" spans="2:12" ht="14.25" customHeight="1">
      <c r="B27" s="534"/>
      <c r="C27" s="535"/>
      <c r="D27" s="536"/>
      <c r="E27" s="737"/>
      <c r="F27" s="738"/>
      <c r="G27" s="739"/>
      <c r="H27" s="534"/>
      <c r="I27" s="535"/>
      <c r="J27" s="536"/>
    </row>
    <row r="28" spans="2:12" ht="30" customHeight="1">
      <c r="B28" s="537"/>
      <c r="C28" s="538"/>
      <c r="D28" s="539"/>
      <c r="E28" s="740"/>
      <c r="F28" s="741"/>
      <c r="G28" s="742"/>
      <c r="H28" s="537"/>
      <c r="I28" s="538"/>
      <c r="J28" s="539"/>
    </row>
    <row r="29" spans="2:12" ht="14.25" customHeight="1">
      <c r="B29" s="534"/>
      <c r="C29" s="535"/>
      <c r="D29" s="536"/>
      <c r="E29" s="737"/>
      <c r="F29" s="738"/>
      <c r="G29" s="739"/>
      <c r="H29" s="534"/>
      <c r="I29" s="535"/>
      <c r="J29" s="536"/>
    </row>
    <row r="30" spans="2:12" ht="30" customHeight="1">
      <c r="B30" s="537"/>
      <c r="C30" s="538"/>
      <c r="D30" s="539"/>
      <c r="E30" s="740"/>
      <c r="F30" s="741"/>
      <c r="G30" s="742"/>
      <c r="H30" s="537"/>
      <c r="I30" s="538"/>
      <c r="J30" s="539"/>
    </row>
    <row r="31" spans="2:12" ht="14.25" customHeight="1">
      <c r="B31" s="534"/>
      <c r="C31" s="535"/>
      <c r="D31" s="536"/>
      <c r="E31" s="737"/>
      <c r="F31" s="738"/>
      <c r="G31" s="739"/>
      <c r="H31" s="534"/>
      <c r="I31" s="535"/>
      <c r="J31" s="536"/>
    </row>
    <row r="32" spans="2:12" ht="30" customHeight="1">
      <c r="B32" s="537"/>
      <c r="C32" s="538"/>
      <c r="D32" s="539"/>
      <c r="E32" s="740"/>
      <c r="F32" s="741"/>
      <c r="G32" s="742"/>
      <c r="H32" s="537"/>
      <c r="I32" s="538"/>
      <c r="J32" s="539"/>
    </row>
    <row r="33" spans="2:14" ht="14.25" customHeight="1">
      <c r="B33" s="534"/>
      <c r="C33" s="535"/>
      <c r="D33" s="536"/>
      <c r="E33" s="737"/>
      <c r="F33" s="738"/>
      <c r="G33" s="739"/>
      <c r="H33" s="534"/>
      <c r="I33" s="535"/>
      <c r="J33" s="536"/>
    </row>
    <row r="34" spans="2:14" ht="30" customHeight="1">
      <c r="B34" s="537"/>
      <c r="C34" s="538"/>
      <c r="D34" s="539"/>
      <c r="E34" s="740"/>
      <c r="F34" s="741"/>
      <c r="G34" s="742"/>
      <c r="H34" s="537"/>
      <c r="I34" s="538"/>
      <c r="J34" s="539"/>
    </row>
    <row r="35" spans="2:14" ht="14.25" customHeight="1">
      <c r="B35" s="534"/>
      <c r="C35" s="535"/>
      <c r="D35" s="536"/>
      <c r="E35" s="737"/>
      <c r="F35" s="738"/>
      <c r="G35" s="739"/>
      <c r="H35" s="534"/>
      <c r="I35" s="535"/>
      <c r="J35" s="536"/>
    </row>
    <row r="36" spans="2:14" ht="30" customHeight="1">
      <c r="B36" s="537"/>
      <c r="C36" s="538"/>
      <c r="D36" s="539"/>
      <c r="E36" s="740"/>
      <c r="F36" s="741"/>
      <c r="G36" s="742"/>
      <c r="H36" s="537"/>
      <c r="I36" s="538"/>
      <c r="J36" s="539"/>
    </row>
    <row r="37" spans="2:14" ht="14.25" customHeight="1">
      <c r="B37" s="534"/>
      <c r="C37" s="535"/>
      <c r="D37" s="536"/>
      <c r="E37" s="737"/>
      <c r="F37" s="738"/>
      <c r="G37" s="739"/>
      <c r="H37" s="534"/>
      <c r="I37" s="535"/>
      <c r="J37" s="536"/>
    </row>
    <row r="38" spans="2:14" ht="30" customHeight="1">
      <c r="B38" s="537"/>
      <c r="C38" s="538"/>
      <c r="D38" s="539"/>
      <c r="E38" s="740"/>
      <c r="F38" s="741"/>
      <c r="G38" s="742"/>
      <c r="H38" s="537"/>
      <c r="I38" s="538"/>
      <c r="J38" s="539"/>
    </row>
    <row r="39" spans="2:14" ht="14.25" customHeight="1">
      <c r="B39" s="743"/>
      <c r="C39" s="744"/>
      <c r="D39" s="743"/>
      <c r="E39" s="745"/>
      <c r="F39" s="744"/>
      <c r="G39" s="746"/>
      <c r="H39" s="746"/>
      <c r="I39" s="747"/>
      <c r="J39" s="746"/>
    </row>
    <row r="40" spans="2:14" ht="20.2" customHeight="1">
      <c r="B40" s="321" t="s">
        <v>4523</v>
      </c>
    </row>
    <row r="41" spans="2:14" ht="15" customHeight="1">
      <c r="C41" s="546" t="s">
        <v>4635</v>
      </c>
      <c r="D41" s="546"/>
      <c r="E41" s="546"/>
      <c r="F41" s="546"/>
    </row>
    <row r="42" spans="2:14" ht="19.5" customHeight="1">
      <c r="G42" s="334" t="s">
        <v>4524</v>
      </c>
      <c r="I42" s="547"/>
      <c r="J42" s="547"/>
    </row>
    <row r="43" spans="2:14" ht="13.05" customHeight="1"/>
    <row r="44" spans="2:14" ht="11.25" customHeight="1">
      <c r="B44" s="321" t="s">
        <v>4620</v>
      </c>
      <c r="C44" s="321"/>
      <c r="F44" s="321"/>
      <c r="I44" s="321"/>
    </row>
    <row r="45" spans="2:14" ht="20.2" customHeight="1">
      <c r="B45" s="749" t="s">
        <v>4636</v>
      </c>
      <c r="C45" s="749"/>
      <c r="D45" s="749"/>
      <c r="E45" s="749"/>
      <c r="F45" s="749"/>
      <c r="G45" s="749"/>
      <c r="H45" s="749"/>
      <c r="I45" s="749"/>
      <c r="J45" s="749"/>
      <c r="K45" s="336"/>
      <c r="L45" s="336"/>
      <c r="M45" s="336"/>
      <c r="N45" s="336"/>
    </row>
    <row r="46" spans="2:14" ht="20.2" customHeight="1">
      <c r="B46" s="749"/>
      <c r="C46" s="749"/>
      <c r="D46" s="749"/>
      <c r="E46" s="749"/>
      <c r="F46" s="749"/>
      <c r="G46" s="749"/>
      <c r="H46" s="749"/>
      <c r="I46" s="749"/>
      <c r="J46" s="749"/>
      <c r="K46" s="336"/>
      <c r="L46" s="336"/>
      <c r="M46" s="336"/>
      <c r="N46" s="336"/>
    </row>
  </sheetData>
  <mergeCells count="83">
    <mergeCell ref="B45:J46"/>
    <mergeCell ref="B37:D37"/>
    <mergeCell ref="E37:G38"/>
    <mergeCell ref="H37:J38"/>
    <mergeCell ref="B38:D38"/>
    <mergeCell ref="C41:F41"/>
    <mergeCell ref="I42:J42"/>
    <mergeCell ref="B33:D33"/>
    <mergeCell ref="E33:G34"/>
    <mergeCell ref="H33:J34"/>
    <mergeCell ref="B34:D34"/>
    <mergeCell ref="B35:D35"/>
    <mergeCell ref="E35:G36"/>
    <mergeCell ref="H35:J36"/>
    <mergeCell ref="B36:D36"/>
    <mergeCell ref="B29:D29"/>
    <mergeCell ref="E29:G30"/>
    <mergeCell ref="H29:J30"/>
    <mergeCell ref="B30:D30"/>
    <mergeCell ref="B31:D31"/>
    <mergeCell ref="E31:G32"/>
    <mergeCell ref="H31:J32"/>
    <mergeCell ref="B32:D32"/>
    <mergeCell ref="B25:D25"/>
    <mergeCell ref="E25:G26"/>
    <mergeCell ref="H25:J26"/>
    <mergeCell ref="B26:D26"/>
    <mergeCell ref="B27:D27"/>
    <mergeCell ref="E27:G28"/>
    <mergeCell ref="H27:J28"/>
    <mergeCell ref="B28:D28"/>
    <mergeCell ref="B22:J22"/>
    <mergeCell ref="B23:B24"/>
    <mergeCell ref="C23:C24"/>
    <mergeCell ref="D23:D24"/>
    <mergeCell ref="E23:E24"/>
    <mergeCell ref="F23:F24"/>
    <mergeCell ref="G23:G24"/>
    <mergeCell ref="H23:H24"/>
    <mergeCell ref="I23:I24"/>
    <mergeCell ref="J23:J24"/>
    <mergeCell ref="B18:D18"/>
    <mergeCell ref="E18:G19"/>
    <mergeCell ref="H18:J19"/>
    <mergeCell ref="B19:D19"/>
    <mergeCell ref="B20:D20"/>
    <mergeCell ref="E20:G21"/>
    <mergeCell ref="H20:J21"/>
    <mergeCell ref="B21:D21"/>
    <mergeCell ref="B14:D14"/>
    <mergeCell ref="E14:G15"/>
    <mergeCell ref="H14:J15"/>
    <mergeCell ref="B15:D15"/>
    <mergeCell ref="B16:D16"/>
    <mergeCell ref="E16:G17"/>
    <mergeCell ref="H16:J17"/>
    <mergeCell ref="B17:D17"/>
    <mergeCell ref="B10:D10"/>
    <mergeCell ref="E10:G11"/>
    <mergeCell ref="H10:J11"/>
    <mergeCell ref="B11:D11"/>
    <mergeCell ref="B12:D12"/>
    <mergeCell ref="E12:G13"/>
    <mergeCell ref="H12:J13"/>
    <mergeCell ref="B13:D13"/>
    <mergeCell ref="G6:G7"/>
    <mergeCell ref="H6:H7"/>
    <mergeCell ref="I6:I7"/>
    <mergeCell ref="J6:J7"/>
    <mergeCell ref="B8:D8"/>
    <mergeCell ref="E8:G9"/>
    <mergeCell ref="H8:J9"/>
    <mergeCell ref="B9:D9"/>
    <mergeCell ref="A1:K1"/>
    <mergeCell ref="B2:J2"/>
    <mergeCell ref="B3:J3"/>
    <mergeCell ref="B4:J4"/>
    <mergeCell ref="B5:J5"/>
    <mergeCell ref="B6:B7"/>
    <mergeCell ref="C6:C7"/>
    <mergeCell ref="D6:D7"/>
    <mergeCell ref="E6:E7"/>
    <mergeCell ref="F6:F7"/>
  </mergeCells>
  <phoneticPr fontId="2"/>
  <pageMargins left="0.59055118110236227" right="0.59055118110236227" top="0.59055118110236227" bottom="0.59055118110236227" header="0.51181102362204722" footer="0.51181102362204722"/>
  <pageSetup paperSize="9" scale="7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F164"/>
  <sheetViews>
    <sheetView view="pageBreakPreview" zoomScale="90" zoomScaleNormal="100" zoomScaleSheetLayoutView="90" workbookViewId="0">
      <selection activeCell="AJ12" sqref="AJ12:AT12"/>
    </sheetView>
  </sheetViews>
  <sheetFormatPr defaultColWidth="3.33203125" defaultRowHeight="16.05" customHeight="1"/>
  <cols>
    <col min="1" max="1" width="4.46484375" style="193" bestFit="1" customWidth="1"/>
    <col min="2" max="2" width="1.59765625" style="193" customWidth="1"/>
    <col min="3" max="25" width="2.796875" style="193" customWidth="1"/>
    <col min="26" max="27" width="3.06640625" style="193" customWidth="1"/>
    <col min="28" max="34" width="2.796875" style="193" customWidth="1"/>
    <col min="35" max="35" width="3.59765625" style="236" customWidth="1"/>
    <col min="36" max="36" width="25.33203125" style="193" customWidth="1"/>
    <col min="37" max="37" width="2.265625" style="193" customWidth="1"/>
    <col min="38" max="38" width="5.73046875" style="193" customWidth="1"/>
    <col min="39" max="39" width="2.46484375" style="193" customWidth="1"/>
    <col min="40" max="40" width="4" style="193" customWidth="1"/>
    <col min="41" max="41" width="2.796875" style="193" customWidth="1"/>
    <col min="42" max="42" width="4" style="193" customWidth="1"/>
    <col min="43" max="43" width="2.796875" style="193" customWidth="1"/>
    <col min="44" max="44" width="4" style="193" customWidth="1"/>
    <col min="45" max="45" width="2.796875" style="193" customWidth="1"/>
    <col min="46" max="46" width="2.265625" style="193" customWidth="1"/>
    <col min="47" max="47" width="5.73046875" style="233" customWidth="1"/>
    <col min="48" max="48" width="2.265625" style="193" customWidth="1"/>
    <col min="49" max="49" width="10.06640625" style="193" customWidth="1"/>
    <col min="50" max="50" width="2.265625" style="193" customWidth="1"/>
    <col min="51" max="51" width="7.59765625" style="193" customWidth="1"/>
    <col min="52" max="52" width="2.265625" style="193" customWidth="1"/>
    <col min="53" max="53" width="3.33203125" style="193"/>
    <col min="54" max="54" width="6.73046875" style="234" customWidth="1"/>
    <col min="55" max="55" width="1.265625" style="193" customWidth="1"/>
    <col min="56" max="56" width="8.33203125" style="193" customWidth="1"/>
    <col min="57" max="260" width="3.33203125" style="193"/>
    <col min="261" max="261" width="4.59765625" style="193" customWidth="1"/>
    <col min="262" max="262" width="2.06640625" style="193" customWidth="1"/>
    <col min="263" max="304" width="2.796875" style="193" customWidth="1"/>
    <col min="305" max="516" width="3.33203125" style="193"/>
    <col min="517" max="517" width="4.59765625" style="193" customWidth="1"/>
    <col min="518" max="518" width="2.06640625" style="193" customWidth="1"/>
    <col min="519" max="560" width="2.796875" style="193" customWidth="1"/>
    <col min="561" max="772" width="3.33203125" style="193"/>
    <col min="773" max="773" width="4.59765625" style="193" customWidth="1"/>
    <col min="774" max="774" width="2.06640625" style="193" customWidth="1"/>
    <col min="775" max="816" width="2.796875" style="193" customWidth="1"/>
    <col min="817" max="1028" width="3.33203125" style="193"/>
    <col min="1029" max="1029" width="4.59765625" style="193" customWidth="1"/>
    <col min="1030" max="1030" width="2.06640625" style="193" customWidth="1"/>
    <col min="1031" max="1072" width="2.796875" style="193" customWidth="1"/>
    <col min="1073" max="1284" width="3.33203125" style="193"/>
    <col min="1285" max="1285" width="4.59765625" style="193" customWidth="1"/>
    <col min="1286" max="1286" width="2.06640625" style="193" customWidth="1"/>
    <col min="1287" max="1328" width="2.796875" style="193" customWidth="1"/>
    <col min="1329" max="1540" width="3.33203125" style="193"/>
    <col min="1541" max="1541" width="4.59765625" style="193" customWidth="1"/>
    <col min="1542" max="1542" width="2.06640625" style="193" customWidth="1"/>
    <col min="1543" max="1584" width="2.796875" style="193" customWidth="1"/>
    <col min="1585" max="1796" width="3.33203125" style="193"/>
    <col min="1797" max="1797" width="4.59765625" style="193" customWidth="1"/>
    <col min="1798" max="1798" width="2.06640625" style="193" customWidth="1"/>
    <col min="1799" max="1840" width="2.796875" style="193" customWidth="1"/>
    <col min="1841" max="2052" width="3.33203125" style="193"/>
    <col min="2053" max="2053" width="4.59765625" style="193" customWidth="1"/>
    <col min="2054" max="2054" width="2.06640625" style="193" customWidth="1"/>
    <col min="2055" max="2096" width="2.796875" style="193" customWidth="1"/>
    <col min="2097" max="2308" width="3.33203125" style="193"/>
    <col min="2309" max="2309" width="4.59765625" style="193" customWidth="1"/>
    <col min="2310" max="2310" width="2.06640625" style="193" customWidth="1"/>
    <col min="2311" max="2352" width="2.796875" style="193" customWidth="1"/>
    <col min="2353" max="2564" width="3.33203125" style="193"/>
    <col min="2565" max="2565" width="4.59765625" style="193" customWidth="1"/>
    <col min="2566" max="2566" width="2.06640625" style="193" customWidth="1"/>
    <col min="2567" max="2608" width="2.796875" style="193" customWidth="1"/>
    <col min="2609" max="2820" width="3.33203125" style="193"/>
    <col min="2821" max="2821" width="4.59765625" style="193" customWidth="1"/>
    <col min="2822" max="2822" width="2.06640625" style="193" customWidth="1"/>
    <col min="2823" max="2864" width="2.796875" style="193" customWidth="1"/>
    <col min="2865" max="3076" width="3.33203125" style="193"/>
    <col min="3077" max="3077" width="4.59765625" style="193" customWidth="1"/>
    <col min="3078" max="3078" width="2.06640625" style="193" customWidth="1"/>
    <col min="3079" max="3120" width="2.796875" style="193" customWidth="1"/>
    <col min="3121" max="3332" width="3.33203125" style="193"/>
    <col min="3333" max="3333" width="4.59765625" style="193" customWidth="1"/>
    <col min="3334" max="3334" width="2.06640625" style="193" customWidth="1"/>
    <col min="3335" max="3376" width="2.796875" style="193" customWidth="1"/>
    <col min="3377" max="3588" width="3.33203125" style="193"/>
    <col min="3589" max="3589" width="4.59765625" style="193" customWidth="1"/>
    <col min="3590" max="3590" width="2.06640625" style="193" customWidth="1"/>
    <col min="3591" max="3632" width="2.796875" style="193" customWidth="1"/>
    <col min="3633" max="3844" width="3.33203125" style="193"/>
    <col min="3845" max="3845" width="4.59765625" style="193" customWidth="1"/>
    <col min="3846" max="3846" width="2.06640625" style="193" customWidth="1"/>
    <col min="3847" max="3888" width="2.796875" style="193" customWidth="1"/>
    <col min="3889" max="4100" width="3.33203125" style="193"/>
    <col min="4101" max="4101" width="4.59765625" style="193" customWidth="1"/>
    <col min="4102" max="4102" width="2.06640625" style="193" customWidth="1"/>
    <col min="4103" max="4144" width="2.796875" style="193" customWidth="1"/>
    <col min="4145" max="4356" width="3.33203125" style="193"/>
    <col min="4357" max="4357" width="4.59765625" style="193" customWidth="1"/>
    <col min="4358" max="4358" width="2.06640625" style="193" customWidth="1"/>
    <col min="4359" max="4400" width="2.796875" style="193" customWidth="1"/>
    <col min="4401" max="4612" width="3.33203125" style="193"/>
    <col min="4613" max="4613" width="4.59765625" style="193" customWidth="1"/>
    <col min="4614" max="4614" width="2.06640625" style="193" customWidth="1"/>
    <col min="4615" max="4656" width="2.796875" style="193" customWidth="1"/>
    <col min="4657" max="4868" width="3.33203125" style="193"/>
    <col min="4869" max="4869" width="4.59765625" style="193" customWidth="1"/>
    <col min="4870" max="4870" width="2.06640625" style="193" customWidth="1"/>
    <col min="4871" max="4912" width="2.796875" style="193" customWidth="1"/>
    <col min="4913" max="5124" width="3.33203125" style="193"/>
    <col min="5125" max="5125" width="4.59765625" style="193" customWidth="1"/>
    <col min="5126" max="5126" width="2.06640625" style="193" customWidth="1"/>
    <col min="5127" max="5168" width="2.796875" style="193" customWidth="1"/>
    <col min="5169" max="5380" width="3.33203125" style="193"/>
    <col min="5381" max="5381" width="4.59765625" style="193" customWidth="1"/>
    <col min="5382" max="5382" width="2.06640625" style="193" customWidth="1"/>
    <col min="5383" max="5424" width="2.796875" style="193" customWidth="1"/>
    <col min="5425" max="5636" width="3.33203125" style="193"/>
    <col min="5637" max="5637" width="4.59765625" style="193" customWidth="1"/>
    <col min="5638" max="5638" width="2.06640625" style="193" customWidth="1"/>
    <col min="5639" max="5680" width="2.796875" style="193" customWidth="1"/>
    <col min="5681" max="5892" width="3.33203125" style="193"/>
    <col min="5893" max="5893" width="4.59765625" style="193" customWidth="1"/>
    <col min="5894" max="5894" width="2.06640625" style="193" customWidth="1"/>
    <col min="5895" max="5936" width="2.796875" style="193" customWidth="1"/>
    <col min="5937" max="6148" width="3.33203125" style="193"/>
    <col min="6149" max="6149" width="4.59765625" style="193" customWidth="1"/>
    <col min="6150" max="6150" width="2.06640625" style="193" customWidth="1"/>
    <col min="6151" max="6192" width="2.796875" style="193" customWidth="1"/>
    <col min="6193" max="6404" width="3.33203125" style="193"/>
    <col min="6405" max="6405" width="4.59765625" style="193" customWidth="1"/>
    <col min="6406" max="6406" width="2.06640625" style="193" customWidth="1"/>
    <col min="6407" max="6448" width="2.796875" style="193" customWidth="1"/>
    <col min="6449" max="6660" width="3.33203125" style="193"/>
    <col min="6661" max="6661" width="4.59765625" style="193" customWidth="1"/>
    <col min="6662" max="6662" width="2.06640625" style="193" customWidth="1"/>
    <col min="6663" max="6704" width="2.796875" style="193" customWidth="1"/>
    <col min="6705" max="6916" width="3.33203125" style="193"/>
    <col min="6917" max="6917" width="4.59765625" style="193" customWidth="1"/>
    <col min="6918" max="6918" width="2.06640625" style="193" customWidth="1"/>
    <col min="6919" max="6960" width="2.796875" style="193" customWidth="1"/>
    <col min="6961" max="7172" width="3.33203125" style="193"/>
    <col min="7173" max="7173" width="4.59765625" style="193" customWidth="1"/>
    <col min="7174" max="7174" width="2.06640625" style="193" customWidth="1"/>
    <col min="7175" max="7216" width="2.796875" style="193" customWidth="1"/>
    <col min="7217" max="7428" width="3.33203125" style="193"/>
    <col min="7429" max="7429" width="4.59765625" style="193" customWidth="1"/>
    <col min="7430" max="7430" width="2.06640625" style="193" customWidth="1"/>
    <col min="7431" max="7472" width="2.796875" style="193" customWidth="1"/>
    <col min="7473" max="7684" width="3.33203125" style="193"/>
    <col min="7685" max="7685" width="4.59765625" style="193" customWidth="1"/>
    <col min="7686" max="7686" width="2.06640625" style="193" customWidth="1"/>
    <col min="7687" max="7728" width="2.796875" style="193" customWidth="1"/>
    <col min="7729" max="7940" width="3.33203125" style="193"/>
    <col min="7941" max="7941" width="4.59765625" style="193" customWidth="1"/>
    <col min="7942" max="7942" width="2.06640625" style="193" customWidth="1"/>
    <col min="7943" max="7984" width="2.796875" style="193" customWidth="1"/>
    <col min="7985" max="8196" width="3.33203125" style="193"/>
    <col min="8197" max="8197" width="4.59765625" style="193" customWidth="1"/>
    <col min="8198" max="8198" width="2.06640625" style="193" customWidth="1"/>
    <col min="8199" max="8240" width="2.796875" style="193" customWidth="1"/>
    <col min="8241" max="8452" width="3.33203125" style="193"/>
    <col min="8453" max="8453" width="4.59765625" style="193" customWidth="1"/>
    <col min="8454" max="8454" width="2.06640625" style="193" customWidth="1"/>
    <col min="8455" max="8496" width="2.796875" style="193" customWidth="1"/>
    <col min="8497" max="8708" width="3.33203125" style="193"/>
    <col min="8709" max="8709" width="4.59765625" style="193" customWidth="1"/>
    <col min="8710" max="8710" width="2.06640625" style="193" customWidth="1"/>
    <col min="8711" max="8752" width="2.796875" style="193" customWidth="1"/>
    <col min="8753" max="8964" width="3.33203125" style="193"/>
    <col min="8965" max="8965" width="4.59765625" style="193" customWidth="1"/>
    <col min="8966" max="8966" width="2.06640625" style="193" customWidth="1"/>
    <col min="8967" max="9008" width="2.796875" style="193" customWidth="1"/>
    <col min="9009" max="9220" width="3.33203125" style="193"/>
    <col min="9221" max="9221" width="4.59765625" style="193" customWidth="1"/>
    <col min="9222" max="9222" width="2.06640625" style="193" customWidth="1"/>
    <col min="9223" max="9264" width="2.796875" style="193" customWidth="1"/>
    <col min="9265" max="9476" width="3.33203125" style="193"/>
    <col min="9477" max="9477" width="4.59765625" style="193" customWidth="1"/>
    <col min="9478" max="9478" width="2.06640625" style="193" customWidth="1"/>
    <col min="9479" max="9520" width="2.796875" style="193" customWidth="1"/>
    <col min="9521" max="9732" width="3.33203125" style="193"/>
    <col min="9733" max="9733" width="4.59765625" style="193" customWidth="1"/>
    <col min="9734" max="9734" width="2.06640625" style="193" customWidth="1"/>
    <col min="9735" max="9776" width="2.796875" style="193" customWidth="1"/>
    <col min="9777" max="9988" width="3.33203125" style="193"/>
    <col min="9989" max="9989" width="4.59765625" style="193" customWidth="1"/>
    <col min="9990" max="9990" width="2.06640625" style="193" customWidth="1"/>
    <col min="9991" max="10032" width="2.796875" style="193" customWidth="1"/>
    <col min="10033" max="10244" width="3.33203125" style="193"/>
    <col min="10245" max="10245" width="4.59765625" style="193" customWidth="1"/>
    <col min="10246" max="10246" width="2.06640625" style="193" customWidth="1"/>
    <col min="10247" max="10288" width="2.796875" style="193" customWidth="1"/>
    <col min="10289" max="10500" width="3.33203125" style="193"/>
    <col min="10501" max="10501" width="4.59765625" style="193" customWidth="1"/>
    <col min="10502" max="10502" width="2.06640625" style="193" customWidth="1"/>
    <col min="10503" max="10544" width="2.796875" style="193" customWidth="1"/>
    <col min="10545" max="10756" width="3.33203125" style="193"/>
    <col min="10757" max="10757" width="4.59765625" style="193" customWidth="1"/>
    <col min="10758" max="10758" width="2.06640625" style="193" customWidth="1"/>
    <col min="10759" max="10800" width="2.796875" style="193" customWidth="1"/>
    <col min="10801" max="11012" width="3.33203125" style="193"/>
    <col min="11013" max="11013" width="4.59765625" style="193" customWidth="1"/>
    <col min="11014" max="11014" width="2.06640625" style="193" customWidth="1"/>
    <col min="11015" max="11056" width="2.796875" style="193" customWidth="1"/>
    <col min="11057" max="11268" width="3.33203125" style="193"/>
    <col min="11269" max="11269" width="4.59765625" style="193" customWidth="1"/>
    <col min="11270" max="11270" width="2.06640625" style="193" customWidth="1"/>
    <col min="11271" max="11312" width="2.796875" style="193" customWidth="1"/>
    <col min="11313" max="11524" width="3.33203125" style="193"/>
    <col min="11525" max="11525" width="4.59765625" style="193" customWidth="1"/>
    <col min="11526" max="11526" width="2.06640625" style="193" customWidth="1"/>
    <col min="11527" max="11568" width="2.796875" style="193" customWidth="1"/>
    <col min="11569" max="11780" width="3.33203125" style="193"/>
    <col min="11781" max="11781" width="4.59765625" style="193" customWidth="1"/>
    <col min="11782" max="11782" width="2.06640625" style="193" customWidth="1"/>
    <col min="11783" max="11824" width="2.796875" style="193" customWidth="1"/>
    <col min="11825" max="12036" width="3.33203125" style="193"/>
    <col min="12037" max="12037" width="4.59765625" style="193" customWidth="1"/>
    <col min="12038" max="12038" width="2.06640625" style="193" customWidth="1"/>
    <col min="12039" max="12080" width="2.796875" style="193" customWidth="1"/>
    <col min="12081" max="12292" width="3.33203125" style="193"/>
    <col min="12293" max="12293" width="4.59765625" style="193" customWidth="1"/>
    <col min="12294" max="12294" width="2.06640625" style="193" customWidth="1"/>
    <col min="12295" max="12336" width="2.796875" style="193" customWidth="1"/>
    <col min="12337" max="12548" width="3.33203125" style="193"/>
    <col min="12549" max="12549" width="4.59765625" style="193" customWidth="1"/>
    <col min="12550" max="12550" width="2.06640625" style="193" customWidth="1"/>
    <col min="12551" max="12592" width="2.796875" style="193" customWidth="1"/>
    <col min="12593" max="12804" width="3.33203125" style="193"/>
    <col min="12805" max="12805" width="4.59765625" style="193" customWidth="1"/>
    <col min="12806" max="12806" width="2.06640625" style="193" customWidth="1"/>
    <col min="12807" max="12848" width="2.796875" style="193" customWidth="1"/>
    <col min="12849" max="13060" width="3.33203125" style="193"/>
    <col min="13061" max="13061" width="4.59765625" style="193" customWidth="1"/>
    <col min="13062" max="13062" width="2.06640625" style="193" customWidth="1"/>
    <col min="13063" max="13104" width="2.796875" style="193" customWidth="1"/>
    <col min="13105" max="13316" width="3.33203125" style="193"/>
    <col min="13317" max="13317" width="4.59765625" style="193" customWidth="1"/>
    <col min="13318" max="13318" width="2.06640625" style="193" customWidth="1"/>
    <col min="13319" max="13360" width="2.796875" style="193" customWidth="1"/>
    <col min="13361" max="13572" width="3.33203125" style="193"/>
    <col min="13573" max="13573" width="4.59765625" style="193" customWidth="1"/>
    <col min="13574" max="13574" width="2.06640625" style="193" customWidth="1"/>
    <col min="13575" max="13616" width="2.796875" style="193" customWidth="1"/>
    <col min="13617" max="13828" width="3.33203125" style="193"/>
    <col min="13829" max="13829" width="4.59765625" style="193" customWidth="1"/>
    <col min="13830" max="13830" width="2.06640625" style="193" customWidth="1"/>
    <col min="13831" max="13872" width="2.796875" style="193" customWidth="1"/>
    <col min="13873" max="14084" width="3.33203125" style="193"/>
    <col min="14085" max="14085" width="4.59765625" style="193" customWidth="1"/>
    <col min="14086" max="14086" width="2.06640625" style="193" customWidth="1"/>
    <col min="14087" max="14128" width="2.796875" style="193" customWidth="1"/>
    <col min="14129" max="14340" width="3.33203125" style="193"/>
    <col min="14341" max="14341" width="4.59765625" style="193" customWidth="1"/>
    <col min="14342" max="14342" width="2.06640625" style="193" customWidth="1"/>
    <col min="14343" max="14384" width="2.796875" style="193" customWidth="1"/>
    <col min="14385" max="14596" width="3.33203125" style="193"/>
    <col min="14597" max="14597" width="4.59765625" style="193" customWidth="1"/>
    <col min="14598" max="14598" width="2.06640625" style="193" customWidth="1"/>
    <col min="14599" max="14640" width="2.796875" style="193" customWidth="1"/>
    <col min="14641" max="14852" width="3.33203125" style="193"/>
    <col min="14853" max="14853" width="4.59765625" style="193" customWidth="1"/>
    <col min="14854" max="14854" width="2.06640625" style="193" customWidth="1"/>
    <col min="14855" max="14896" width="2.796875" style="193" customWidth="1"/>
    <col min="14897" max="15108" width="3.33203125" style="193"/>
    <col min="15109" max="15109" width="4.59765625" style="193" customWidth="1"/>
    <col min="15110" max="15110" width="2.06640625" style="193" customWidth="1"/>
    <col min="15111" max="15152" width="2.796875" style="193" customWidth="1"/>
    <col min="15153" max="15364" width="3.33203125" style="193"/>
    <col min="15365" max="15365" width="4.59765625" style="193" customWidth="1"/>
    <col min="15366" max="15366" width="2.06640625" style="193" customWidth="1"/>
    <col min="15367" max="15408" width="2.796875" style="193" customWidth="1"/>
    <col min="15409" max="15620" width="3.33203125" style="193"/>
    <col min="15621" max="15621" width="4.59765625" style="193" customWidth="1"/>
    <col min="15622" max="15622" width="2.06640625" style="193" customWidth="1"/>
    <col min="15623" max="15664" width="2.796875" style="193" customWidth="1"/>
    <col min="15665" max="15876" width="3.33203125" style="193"/>
    <col min="15877" max="15877" width="4.59765625" style="193" customWidth="1"/>
    <col min="15878" max="15878" width="2.06640625" style="193" customWidth="1"/>
    <col min="15879" max="15920" width="2.796875" style="193" customWidth="1"/>
    <col min="15921" max="16132" width="3.33203125" style="193"/>
    <col min="16133" max="16133" width="4.59765625" style="193" customWidth="1"/>
    <col min="16134" max="16134" width="2.06640625" style="193" customWidth="1"/>
    <col min="16135" max="16176" width="2.796875" style="193" customWidth="1"/>
    <col min="16177" max="16384" width="3.33203125" style="193"/>
  </cols>
  <sheetData>
    <row r="1" spans="1:58" ht="20.2" customHeight="1">
      <c r="A1" s="664"/>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232"/>
    </row>
    <row r="2" spans="1:58" ht="25.05" customHeight="1">
      <c r="A2" s="509" t="s">
        <v>4622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235"/>
    </row>
    <row r="3" spans="1:58" ht="16.05" customHeight="1">
      <c r="AD3" s="665" t="s">
        <v>26</v>
      </c>
      <c r="AE3" s="665"/>
      <c r="AF3" s="665"/>
    </row>
    <row r="4" spans="1:58" ht="16.05" customHeight="1">
      <c r="AD4" s="237" t="s">
        <v>4525</v>
      </c>
      <c r="AE4" s="238" t="s">
        <v>4526</v>
      </c>
      <c r="AF4" s="239" t="s">
        <v>29</v>
      </c>
      <c r="AG4" s="240"/>
      <c r="AI4" s="241"/>
    </row>
    <row r="5" spans="1:58" ht="25.05" customHeight="1">
      <c r="A5" s="509" t="s">
        <v>4527</v>
      </c>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241"/>
    </row>
    <row r="6" spans="1:58" ht="16.05" customHeight="1">
      <c r="AC6" s="240"/>
      <c r="AD6" s="240"/>
      <c r="AE6" s="240"/>
      <c r="AF6" s="240"/>
      <c r="AG6" s="240"/>
    </row>
    <row r="7" spans="1:58" ht="16.05" customHeight="1" thickBot="1">
      <c r="D7" s="666" t="s">
        <v>9</v>
      </c>
      <c r="E7" s="666"/>
      <c r="F7" s="666"/>
      <c r="G7" s="666"/>
      <c r="K7" s="667" t="s">
        <v>4528</v>
      </c>
      <c r="L7" s="667"/>
      <c r="M7" s="667"/>
      <c r="N7" s="667"/>
      <c r="O7" s="667"/>
      <c r="P7" s="667"/>
      <c r="Q7" s="667"/>
      <c r="R7" s="667"/>
    </row>
    <row r="8" spans="1:58" ht="16.05" customHeight="1" thickBot="1">
      <c r="C8" s="242" t="s">
        <v>31</v>
      </c>
      <c r="D8" s="243"/>
      <c r="E8" s="243"/>
      <c r="F8" s="243"/>
      <c r="G8" s="243"/>
      <c r="H8" s="244"/>
      <c r="J8" s="245" t="str">
        <f>変更届第１面!S26</f>
        <v/>
      </c>
      <c r="K8" s="246" t="str">
        <f>変更届第１面!T26</f>
        <v/>
      </c>
      <c r="L8" s="668" t="str">
        <f>変更届第１面!U26</f>
        <v>(　　）</v>
      </c>
      <c r="M8" s="669"/>
      <c r="N8" s="245" t="str">
        <f>変更届第１面!W26</f>
        <v/>
      </c>
      <c r="O8" s="247" t="str">
        <f>変更届第１面!X26</f>
        <v/>
      </c>
      <c r="P8" s="247" t="str">
        <f>変更届第１面!Y26</f>
        <v/>
      </c>
      <c r="Q8" s="247" t="str">
        <f>変更届第１面!Z26</f>
        <v/>
      </c>
      <c r="R8" s="247" t="str">
        <f>変更届第１面!AA26</f>
        <v/>
      </c>
      <c r="S8" s="246" t="str">
        <f>変更届第１面!AB26</f>
        <v/>
      </c>
      <c r="AJ8" s="234"/>
    </row>
    <row r="9" spans="1:58" ht="16.05" customHeight="1">
      <c r="L9" s="233"/>
      <c r="M9" s="233"/>
      <c r="AC9" s="248"/>
      <c r="AD9" s="670" t="s">
        <v>20</v>
      </c>
      <c r="AE9" s="670"/>
      <c r="AF9" s="670"/>
      <c r="AG9" s="249"/>
      <c r="AI9" s="204"/>
      <c r="AJ9" s="204"/>
    </row>
    <row r="10" spans="1:58" ht="16.05" customHeight="1" thickBot="1">
      <c r="L10" s="233"/>
      <c r="M10" s="233"/>
      <c r="AD10" s="250" t="s">
        <v>4529</v>
      </c>
      <c r="AE10" s="251"/>
      <c r="AF10" s="252"/>
      <c r="AG10" s="253"/>
    </row>
    <row r="11" spans="1:58" ht="16.05" customHeight="1" thickBot="1">
      <c r="E11" s="671" t="s">
        <v>23</v>
      </c>
      <c r="F11" s="671"/>
      <c r="G11" s="671"/>
      <c r="H11" s="671"/>
      <c r="I11" s="672" t="str">
        <f>IF(AJ12="","","　"&amp;AJ12)</f>
        <v/>
      </c>
      <c r="J11" s="672"/>
      <c r="K11" s="672"/>
      <c r="L11" s="672"/>
      <c r="M11" s="672"/>
      <c r="N11" s="672"/>
      <c r="O11" s="672"/>
      <c r="P11" s="672"/>
      <c r="Q11" s="672"/>
      <c r="R11" s="672"/>
      <c r="S11" s="672"/>
      <c r="T11" s="672"/>
      <c r="U11" s="672"/>
      <c r="V11" s="672"/>
      <c r="W11" s="672"/>
      <c r="X11" s="672"/>
      <c r="Y11" s="672"/>
      <c r="Z11" s="672"/>
      <c r="AA11" s="672"/>
      <c r="AI11" s="204" t="s">
        <v>23</v>
      </c>
      <c r="AY11" s="204" t="s">
        <v>4530</v>
      </c>
      <c r="BB11" s="673"/>
      <c r="BC11" s="674"/>
      <c r="BD11" s="234" t="s">
        <v>4490</v>
      </c>
    </row>
    <row r="12" spans="1:58" ht="16.05" customHeight="1" thickBot="1">
      <c r="E12" s="671" t="s">
        <v>4530</v>
      </c>
      <c r="F12" s="671"/>
      <c r="G12" s="671"/>
      <c r="H12" s="671"/>
      <c r="I12" s="675" t="str">
        <f>IF(BB11&lt;&gt;"",BB11,IF(COUNTA(AJ17:AJ41)=0,"",COUNTA(AJ17:AJ41)))</f>
        <v/>
      </c>
      <c r="J12" s="675"/>
      <c r="K12" s="675"/>
      <c r="L12" s="675"/>
      <c r="M12" s="233" t="s">
        <v>4490</v>
      </c>
      <c r="O12" s="676" t="s">
        <v>4531</v>
      </c>
      <c r="P12" s="676"/>
      <c r="Q12" s="676"/>
      <c r="R12" s="676"/>
      <c r="S12" s="676"/>
      <c r="T12" s="676"/>
      <c r="U12" s="676"/>
      <c r="V12" s="676"/>
      <c r="W12" s="677" t="str">
        <f>IF(BB13&lt;&gt;"",BB13,IF(COUNTIF(AB17:AB41,"○")=0,"",COUNTIF(AB17:AB41,"○")))</f>
        <v/>
      </c>
      <c r="X12" s="677"/>
      <c r="Y12" s="677"/>
      <c r="Z12" s="677"/>
      <c r="AA12" s="233" t="s">
        <v>4490</v>
      </c>
      <c r="AI12" s="204"/>
      <c r="AJ12" s="528"/>
      <c r="AK12" s="529"/>
      <c r="AL12" s="529"/>
      <c r="AM12" s="529"/>
      <c r="AN12" s="529"/>
      <c r="AO12" s="529"/>
      <c r="AP12" s="529"/>
      <c r="AQ12" s="529"/>
      <c r="AR12" s="529"/>
      <c r="AS12" s="529"/>
      <c r="AT12" s="530"/>
      <c r="AU12" s="254" t="s">
        <v>87</v>
      </c>
      <c r="AY12" s="692" t="s">
        <v>4532</v>
      </c>
      <c r="AZ12" s="692"/>
      <c r="BA12" s="692"/>
    </row>
    <row r="13" spans="1:58" ht="16.05" customHeight="1" thickBot="1">
      <c r="AI13" s="693"/>
      <c r="AJ13" s="694"/>
      <c r="AK13" s="694"/>
      <c r="AL13" s="694"/>
      <c r="AM13" s="694"/>
      <c r="AN13" s="694"/>
      <c r="AO13" s="694"/>
      <c r="AP13" s="694"/>
      <c r="AQ13" s="694"/>
      <c r="AR13" s="694"/>
      <c r="AS13" s="694"/>
      <c r="AT13" s="694"/>
      <c r="AU13" s="694"/>
      <c r="AV13" s="694"/>
      <c r="AW13" s="255"/>
      <c r="AX13" s="255"/>
      <c r="AY13" s="692"/>
      <c r="AZ13" s="692"/>
      <c r="BA13" s="692"/>
      <c r="BB13" s="673"/>
      <c r="BC13" s="674"/>
      <c r="BD13" s="234" t="s">
        <v>4490</v>
      </c>
    </row>
    <row r="14" spans="1:58" ht="16.05" customHeight="1" thickBot="1">
      <c r="A14" s="233" t="s">
        <v>0</v>
      </c>
      <c r="AI14" s="693"/>
      <c r="AJ14" s="694"/>
      <c r="AK14" s="694"/>
      <c r="AL14" s="694"/>
      <c r="AM14" s="694"/>
      <c r="AN14" s="694"/>
      <c r="AO14" s="694"/>
      <c r="AP14" s="694"/>
      <c r="AQ14" s="694"/>
      <c r="AR14" s="694"/>
      <c r="AS14" s="694"/>
      <c r="AT14" s="694"/>
      <c r="AU14" s="694"/>
      <c r="AV14" s="694"/>
      <c r="AW14" s="255"/>
      <c r="AX14" s="255"/>
      <c r="AY14" s="692"/>
      <c r="AZ14" s="692"/>
      <c r="BA14" s="692"/>
    </row>
    <row r="15" spans="1:58" ht="16.05" customHeight="1" thickBot="1">
      <c r="A15" s="256" t="s">
        <v>4533</v>
      </c>
      <c r="C15" s="695" t="s">
        <v>4534</v>
      </c>
      <c r="D15" s="696"/>
      <c r="E15" s="696"/>
      <c r="F15" s="696"/>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7"/>
      <c r="AG15" s="233"/>
      <c r="AI15" s="204"/>
      <c r="AJ15" s="694"/>
      <c r="AK15" s="694"/>
      <c r="AL15" s="694"/>
      <c r="AM15" s="694"/>
      <c r="AN15" s="694"/>
      <c r="AO15" s="694"/>
      <c r="AP15" s="694"/>
      <c r="AQ15" s="694"/>
      <c r="AR15" s="694"/>
      <c r="AS15" s="694"/>
      <c r="AT15" s="694"/>
      <c r="AU15" s="694"/>
      <c r="AV15" s="694"/>
      <c r="AW15" s="255"/>
    </row>
    <row r="16" spans="1:58" ht="32.200000000000003" customHeight="1" thickBot="1">
      <c r="C16" s="695" t="s">
        <v>4535</v>
      </c>
      <c r="D16" s="696"/>
      <c r="E16" s="696"/>
      <c r="F16" s="696"/>
      <c r="G16" s="696"/>
      <c r="H16" s="696"/>
      <c r="I16" s="696"/>
      <c r="J16" s="696"/>
      <c r="K16" s="696"/>
      <c r="L16" s="697"/>
      <c r="M16" s="698" t="s">
        <v>4536</v>
      </c>
      <c r="N16" s="699"/>
      <c r="O16" s="699"/>
      <c r="P16" s="699"/>
      <c r="Q16" s="699"/>
      <c r="R16" s="699"/>
      <c r="S16" s="700"/>
      <c r="T16" s="701" t="s">
        <v>218</v>
      </c>
      <c r="U16" s="679"/>
      <c r="V16" s="680"/>
      <c r="W16" s="678" t="s">
        <v>4537</v>
      </c>
      <c r="X16" s="679"/>
      <c r="Y16" s="680"/>
      <c r="Z16" s="678" t="s">
        <v>4538</v>
      </c>
      <c r="AA16" s="680"/>
      <c r="AB16" s="678" t="s">
        <v>4539</v>
      </c>
      <c r="AC16" s="679"/>
      <c r="AD16" s="679"/>
      <c r="AE16" s="679"/>
      <c r="AF16" s="680"/>
      <c r="AG16" s="257"/>
      <c r="AI16" s="204"/>
      <c r="AJ16" s="258" t="s">
        <v>4540</v>
      </c>
      <c r="AK16" s="259"/>
      <c r="AL16" s="681" t="s">
        <v>4541</v>
      </c>
      <c r="AM16" s="681"/>
      <c r="AN16" s="681"/>
      <c r="AO16" s="681"/>
      <c r="AP16" s="681"/>
      <c r="AQ16" s="681"/>
      <c r="AR16" s="681"/>
      <c r="AS16" s="259"/>
      <c r="AT16" s="259"/>
      <c r="AU16" s="258" t="s">
        <v>218</v>
      </c>
      <c r="AV16" s="259"/>
      <c r="AW16" s="260" t="s">
        <v>4542</v>
      </c>
      <c r="AX16" s="259"/>
      <c r="AY16" s="261" t="s">
        <v>4543</v>
      </c>
      <c r="AZ16" s="682" t="s">
        <v>4544</v>
      </c>
      <c r="BA16" s="682"/>
      <c r="BB16" s="682"/>
      <c r="BC16" s="262"/>
      <c r="BD16" s="263" t="s">
        <v>4545</v>
      </c>
      <c r="BE16" s="264"/>
      <c r="BF16" s="264"/>
    </row>
    <row r="17" spans="1:56" ht="23.2" customHeight="1" thickBot="1">
      <c r="A17" s="240" t="s">
        <v>4505</v>
      </c>
      <c r="C17" s="245" t="str">
        <f t="shared" ref="C17:C41" si="0">LEFT(AJ17)</f>
        <v/>
      </c>
      <c r="D17" s="247" t="str">
        <f t="shared" ref="D17:D41" si="1">MID(AJ17,2,1)</f>
        <v/>
      </c>
      <c r="E17" s="247" t="str">
        <f t="shared" ref="E17:E41" si="2">MID(AJ17,3,1)</f>
        <v/>
      </c>
      <c r="F17" s="247" t="str">
        <f t="shared" ref="F17:F41" si="3">MID(AJ17,4,1)</f>
        <v/>
      </c>
      <c r="G17" s="247" t="str">
        <f t="shared" ref="G17:G41" si="4">MID(AJ17,5,1)</f>
        <v/>
      </c>
      <c r="H17" s="247" t="str">
        <f t="shared" ref="H17:H41" si="5">MID(AJ17,6,1)</f>
        <v/>
      </c>
      <c r="I17" s="247" t="str">
        <f t="shared" ref="I17:I41" si="6">MID(AJ17,7,1)</f>
        <v/>
      </c>
      <c r="J17" s="247" t="str">
        <f t="shared" ref="J17:J41" si="7">MID(AJ17,8,1)</f>
        <v/>
      </c>
      <c r="K17" s="247" t="str">
        <f t="shared" ref="K17:K41" si="8">MID(AJ17,9,1)</f>
        <v/>
      </c>
      <c r="L17" s="246" t="str">
        <f t="shared" ref="L17:L41" si="9">MID(AJ17,10,1)</f>
        <v/>
      </c>
      <c r="M17" s="265" t="str">
        <f>LEFT(AL17)</f>
        <v/>
      </c>
      <c r="N17" s="266" t="str">
        <f>LEFT(AN17)</f>
        <v/>
      </c>
      <c r="O17" s="267" t="str">
        <f>MID(AN17,2,1)</f>
        <v/>
      </c>
      <c r="P17" s="266" t="str">
        <f>LEFT(AP17)</f>
        <v/>
      </c>
      <c r="Q17" s="267" t="str">
        <f>MID(AP17,2,1)</f>
        <v/>
      </c>
      <c r="R17" s="266" t="str">
        <f>LEFT(AR17)</f>
        <v/>
      </c>
      <c r="S17" s="246" t="str">
        <f>MID(AR17,2,1)</f>
        <v/>
      </c>
      <c r="T17" s="683" t="str">
        <f>IF(AU17="","1.男 2.女",LEFT(AU17,3))</f>
        <v>1.男 2.女</v>
      </c>
      <c r="U17" s="684"/>
      <c r="V17" s="685"/>
      <c r="W17" s="686" t="str">
        <f>IF(AW17="","",AW17)</f>
        <v/>
      </c>
      <c r="X17" s="687"/>
      <c r="Y17" s="688"/>
      <c r="Z17" s="686" t="str">
        <f>IF(AY17="","",AY17)</f>
        <v/>
      </c>
      <c r="AA17" s="688"/>
      <c r="AB17" s="268" t="str">
        <f>IF(BA17="","",BA17)</f>
        <v/>
      </c>
      <c r="AC17" s="689" t="str">
        <f>IF(BB17="","［","［"&amp;"（"&amp;BB17&amp;"）")</f>
        <v>［</v>
      </c>
      <c r="AD17" s="689"/>
      <c r="AE17" s="690" t="str">
        <f>IF(BD17="","］",BD17&amp;"］")</f>
        <v>］</v>
      </c>
      <c r="AF17" s="691"/>
      <c r="AG17" s="269"/>
      <c r="AI17" s="204">
        <v>1</v>
      </c>
      <c r="AJ17" s="270"/>
      <c r="AK17" s="271"/>
      <c r="AL17" s="272"/>
      <c r="AM17" s="273" t="s">
        <v>32</v>
      </c>
      <c r="AN17" s="274"/>
      <c r="AO17" s="271" t="s">
        <v>25</v>
      </c>
      <c r="AP17" s="274"/>
      <c r="AQ17" s="271" t="s">
        <v>14</v>
      </c>
      <c r="AR17" s="274"/>
      <c r="AS17" s="271" t="s">
        <v>15</v>
      </c>
      <c r="AT17" s="271"/>
      <c r="AU17" s="275"/>
      <c r="AV17" s="271"/>
      <c r="AW17" s="276"/>
      <c r="AX17" s="277"/>
      <c r="AY17" s="278"/>
      <c r="AZ17" s="271"/>
      <c r="BA17" s="279"/>
      <c r="BB17" s="272"/>
      <c r="BC17" s="271"/>
      <c r="BD17" s="274"/>
    </row>
    <row r="18" spans="1:56" ht="23.2" customHeight="1" thickBot="1">
      <c r="A18" s="240" t="s">
        <v>4546</v>
      </c>
      <c r="C18" s="245" t="str">
        <f t="shared" si="0"/>
        <v/>
      </c>
      <c r="D18" s="247" t="str">
        <f t="shared" si="1"/>
        <v/>
      </c>
      <c r="E18" s="247" t="str">
        <f t="shared" si="2"/>
        <v/>
      </c>
      <c r="F18" s="247" t="str">
        <f t="shared" si="3"/>
        <v/>
      </c>
      <c r="G18" s="247" t="str">
        <f t="shared" si="4"/>
        <v/>
      </c>
      <c r="H18" s="247" t="str">
        <f t="shared" si="5"/>
        <v/>
      </c>
      <c r="I18" s="247" t="str">
        <f t="shared" si="6"/>
        <v/>
      </c>
      <c r="J18" s="247" t="str">
        <f t="shared" si="7"/>
        <v/>
      </c>
      <c r="K18" s="247" t="str">
        <f t="shared" si="8"/>
        <v/>
      </c>
      <c r="L18" s="246" t="str">
        <f t="shared" si="9"/>
        <v/>
      </c>
      <c r="M18" s="265" t="str">
        <f t="shared" ref="M18:M41" si="10">LEFT(AL18)</f>
        <v/>
      </c>
      <c r="N18" s="266" t="str">
        <f t="shared" ref="N18:N41" si="11">LEFT(AN18)</f>
        <v/>
      </c>
      <c r="O18" s="267" t="str">
        <f t="shared" ref="O18:O41" si="12">MID(AN18,2,1)</f>
        <v/>
      </c>
      <c r="P18" s="266" t="str">
        <f t="shared" ref="P18:P41" si="13">LEFT(AP18)</f>
        <v/>
      </c>
      <c r="Q18" s="267" t="str">
        <f t="shared" ref="Q18:Q41" si="14">MID(AP18,2,1)</f>
        <v/>
      </c>
      <c r="R18" s="266" t="str">
        <f t="shared" ref="R18:R41" si="15">LEFT(AR18)</f>
        <v/>
      </c>
      <c r="S18" s="246" t="str">
        <f t="shared" ref="S18:S41" si="16">MID(AR18,2,1)</f>
        <v/>
      </c>
      <c r="T18" s="683" t="str">
        <f t="shared" ref="T18:T41" si="17">IF(AU18="","1.男 2.女",LEFT(AU18,3))</f>
        <v>1.男 2.女</v>
      </c>
      <c r="U18" s="684"/>
      <c r="V18" s="685"/>
      <c r="W18" s="686" t="str">
        <f t="shared" ref="W18:W41" si="18">IF(AW18="","",AW18)</f>
        <v/>
      </c>
      <c r="X18" s="687"/>
      <c r="Y18" s="688"/>
      <c r="Z18" s="686" t="str">
        <f t="shared" ref="Z18:Z41" si="19">IF(AY18="","",AY18)</f>
        <v/>
      </c>
      <c r="AA18" s="688"/>
      <c r="AB18" s="268" t="str">
        <f t="shared" ref="AB18:AB41" si="20">IF(BA18="","",BA18)</f>
        <v/>
      </c>
      <c r="AC18" s="689" t="str">
        <f t="shared" ref="AC18:AC41" si="21">IF(BB18="","［","［"&amp;"（"&amp;BB18&amp;"）")</f>
        <v>［</v>
      </c>
      <c r="AD18" s="689"/>
      <c r="AE18" s="690" t="str">
        <f t="shared" ref="AE18:AE41" si="22">IF(BD18="","］",BD18&amp;"］")</f>
        <v>］</v>
      </c>
      <c r="AF18" s="691"/>
      <c r="AG18" s="269"/>
      <c r="AI18" s="204">
        <v>2</v>
      </c>
      <c r="AJ18" s="270"/>
      <c r="AK18" s="271"/>
      <c r="AL18" s="272"/>
      <c r="AM18" s="273" t="s">
        <v>32</v>
      </c>
      <c r="AN18" s="274"/>
      <c r="AO18" s="271" t="s">
        <v>25</v>
      </c>
      <c r="AP18" s="274"/>
      <c r="AQ18" s="271" t="s">
        <v>14</v>
      </c>
      <c r="AR18" s="274"/>
      <c r="AS18" s="271" t="s">
        <v>15</v>
      </c>
      <c r="AT18" s="271"/>
      <c r="AU18" s="275"/>
      <c r="AV18" s="271"/>
      <c r="AW18" s="276"/>
      <c r="AX18" s="277"/>
      <c r="AY18" s="278"/>
      <c r="AZ18" s="271"/>
      <c r="BA18" s="279"/>
      <c r="BB18" s="272"/>
      <c r="BC18" s="271"/>
      <c r="BD18" s="274"/>
    </row>
    <row r="19" spans="1:56" ht="23.2" customHeight="1" thickBot="1">
      <c r="A19" s="240" t="s">
        <v>4547</v>
      </c>
      <c r="C19" s="245" t="str">
        <f t="shared" si="0"/>
        <v/>
      </c>
      <c r="D19" s="247" t="str">
        <f t="shared" si="1"/>
        <v/>
      </c>
      <c r="E19" s="247" t="str">
        <f t="shared" si="2"/>
        <v/>
      </c>
      <c r="F19" s="247" t="str">
        <f t="shared" si="3"/>
        <v/>
      </c>
      <c r="G19" s="247" t="str">
        <f t="shared" si="4"/>
        <v/>
      </c>
      <c r="H19" s="247" t="str">
        <f t="shared" si="5"/>
        <v/>
      </c>
      <c r="I19" s="247" t="str">
        <f t="shared" si="6"/>
        <v/>
      </c>
      <c r="J19" s="247" t="str">
        <f t="shared" si="7"/>
        <v/>
      </c>
      <c r="K19" s="247" t="str">
        <f t="shared" si="8"/>
        <v/>
      </c>
      <c r="L19" s="246" t="str">
        <f t="shared" si="9"/>
        <v/>
      </c>
      <c r="M19" s="265" t="str">
        <f t="shared" si="10"/>
        <v/>
      </c>
      <c r="N19" s="266" t="str">
        <f t="shared" si="11"/>
        <v/>
      </c>
      <c r="O19" s="267" t="str">
        <f t="shared" si="12"/>
        <v/>
      </c>
      <c r="P19" s="266" t="str">
        <f t="shared" si="13"/>
        <v/>
      </c>
      <c r="Q19" s="267" t="str">
        <f t="shared" si="14"/>
        <v/>
      </c>
      <c r="R19" s="266" t="str">
        <f t="shared" si="15"/>
        <v/>
      </c>
      <c r="S19" s="246" t="str">
        <f t="shared" si="16"/>
        <v/>
      </c>
      <c r="T19" s="683" t="str">
        <f t="shared" si="17"/>
        <v>1.男 2.女</v>
      </c>
      <c r="U19" s="684"/>
      <c r="V19" s="685"/>
      <c r="W19" s="686" t="str">
        <f t="shared" si="18"/>
        <v/>
      </c>
      <c r="X19" s="687"/>
      <c r="Y19" s="688"/>
      <c r="Z19" s="686" t="str">
        <f t="shared" si="19"/>
        <v/>
      </c>
      <c r="AA19" s="688"/>
      <c r="AB19" s="268" t="str">
        <f t="shared" si="20"/>
        <v/>
      </c>
      <c r="AC19" s="689" t="str">
        <f t="shared" si="21"/>
        <v>［</v>
      </c>
      <c r="AD19" s="689"/>
      <c r="AE19" s="690" t="str">
        <f t="shared" si="22"/>
        <v>］</v>
      </c>
      <c r="AF19" s="691"/>
      <c r="AG19" s="269"/>
      <c r="AI19" s="204">
        <v>3</v>
      </c>
      <c r="AJ19" s="270"/>
      <c r="AK19" s="271"/>
      <c r="AL19" s="272"/>
      <c r="AM19" s="273" t="s">
        <v>32</v>
      </c>
      <c r="AN19" s="274"/>
      <c r="AO19" s="271" t="s">
        <v>25</v>
      </c>
      <c r="AP19" s="274"/>
      <c r="AQ19" s="271" t="s">
        <v>14</v>
      </c>
      <c r="AR19" s="274"/>
      <c r="AS19" s="271" t="s">
        <v>15</v>
      </c>
      <c r="AT19" s="271"/>
      <c r="AU19" s="275"/>
      <c r="AV19" s="271"/>
      <c r="AW19" s="276"/>
      <c r="AX19" s="277"/>
      <c r="AY19" s="278"/>
      <c r="AZ19" s="271"/>
      <c r="BA19" s="279"/>
      <c r="BB19" s="272"/>
      <c r="BC19" s="271"/>
      <c r="BD19" s="274"/>
    </row>
    <row r="20" spans="1:56" ht="23.2" customHeight="1" thickBot="1">
      <c r="A20" s="240" t="s">
        <v>4548</v>
      </c>
      <c r="C20" s="245" t="str">
        <f t="shared" si="0"/>
        <v/>
      </c>
      <c r="D20" s="247" t="str">
        <f t="shared" si="1"/>
        <v/>
      </c>
      <c r="E20" s="247" t="str">
        <f t="shared" si="2"/>
        <v/>
      </c>
      <c r="F20" s="247" t="str">
        <f t="shared" si="3"/>
        <v/>
      </c>
      <c r="G20" s="247" t="str">
        <f t="shared" si="4"/>
        <v/>
      </c>
      <c r="H20" s="247" t="str">
        <f t="shared" si="5"/>
        <v/>
      </c>
      <c r="I20" s="247" t="str">
        <f t="shared" si="6"/>
        <v/>
      </c>
      <c r="J20" s="247" t="str">
        <f t="shared" si="7"/>
        <v/>
      </c>
      <c r="K20" s="247" t="str">
        <f t="shared" si="8"/>
        <v/>
      </c>
      <c r="L20" s="246" t="str">
        <f t="shared" si="9"/>
        <v/>
      </c>
      <c r="M20" s="265" t="str">
        <f t="shared" si="10"/>
        <v/>
      </c>
      <c r="N20" s="266" t="str">
        <f t="shared" si="11"/>
        <v/>
      </c>
      <c r="O20" s="267" t="str">
        <f t="shared" si="12"/>
        <v/>
      </c>
      <c r="P20" s="266" t="str">
        <f t="shared" si="13"/>
        <v/>
      </c>
      <c r="Q20" s="267" t="str">
        <f t="shared" si="14"/>
        <v/>
      </c>
      <c r="R20" s="266" t="str">
        <f t="shared" si="15"/>
        <v/>
      </c>
      <c r="S20" s="246" t="str">
        <f t="shared" si="16"/>
        <v/>
      </c>
      <c r="T20" s="683" t="str">
        <f t="shared" si="17"/>
        <v>1.男 2.女</v>
      </c>
      <c r="U20" s="684"/>
      <c r="V20" s="685"/>
      <c r="W20" s="686" t="str">
        <f t="shared" si="18"/>
        <v/>
      </c>
      <c r="X20" s="687"/>
      <c r="Y20" s="688"/>
      <c r="Z20" s="686" t="str">
        <f t="shared" si="19"/>
        <v/>
      </c>
      <c r="AA20" s="688"/>
      <c r="AB20" s="268" t="str">
        <f t="shared" si="20"/>
        <v/>
      </c>
      <c r="AC20" s="689" t="str">
        <f t="shared" si="21"/>
        <v>［</v>
      </c>
      <c r="AD20" s="689"/>
      <c r="AE20" s="690" t="str">
        <f t="shared" si="22"/>
        <v>］</v>
      </c>
      <c r="AF20" s="691"/>
      <c r="AG20" s="269"/>
      <c r="AI20" s="204">
        <v>4</v>
      </c>
      <c r="AJ20" s="270"/>
      <c r="AK20" s="271"/>
      <c r="AL20" s="272"/>
      <c r="AM20" s="273" t="s">
        <v>32</v>
      </c>
      <c r="AN20" s="274"/>
      <c r="AO20" s="271" t="s">
        <v>25</v>
      </c>
      <c r="AP20" s="274"/>
      <c r="AQ20" s="271" t="s">
        <v>14</v>
      </c>
      <c r="AR20" s="274"/>
      <c r="AS20" s="271" t="s">
        <v>15</v>
      </c>
      <c r="AT20" s="271"/>
      <c r="AU20" s="275"/>
      <c r="AV20" s="271"/>
      <c r="AW20" s="276"/>
      <c r="AX20" s="277"/>
      <c r="AY20" s="278"/>
      <c r="AZ20" s="271"/>
      <c r="BA20" s="279"/>
      <c r="BB20" s="272"/>
      <c r="BC20" s="271"/>
      <c r="BD20" s="274"/>
    </row>
    <row r="21" spans="1:56" ht="23.2" customHeight="1" thickBot="1">
      <c r="A21" s="240" t="s">
        <v>4549</v>
      </c>
      <c r="C21" s="245" t="str">
        <f t="shared" si="0"/>
        <v/>
      </c>
      <c r="D21" s="247" t="str">
        <f t="shared" si="1"/>
        <v/>
      </c>
      <c r="E21" s="247" t="str">
        <f t="shared" si="2"/>
        <v/>
      </c>
      <c r="F21" s="247" t="str">
        <f t="shared" si="3"/>
        <v/>
      </c>
      <c r="G21" s="247" t="str">
        <f t="shared" si="4"/>
        <v/>
      </c>
      <c r="H21" s="247" t="str">
        <f t="shared" si="5"/>
        <v/>
      </c>
      <c r="I21" s="247" t="str">
        <f t="shared" si="6"/>
        <v/>
      </c>
      <c r="J21" s="247" t="str">
        <f t="shared" si="7"/>
        <v/>
      </c>
      <c r="K21" s="247" t="str">
        <f t="shared" si="8"/>
        <v/>
      </c>
      <c r="L21" s="246" t="str">
        <f t="shared" si="9"/>
        <v/>
      </c>
      <c r="M21" s="265" t="str">
        <f t="shared" si="10"/>
        <v/>
      </c>
      <c r="N21" s="266" t="str">
        <f t="shared" si="11"/>
        <v/>
      </c>
      <c r="O21" s="267" t="str">
        <f t="shared" si="12"/>
        <v/>
      </c>
      <c r="P21" s="266" t="str">
        <f t="shared" si="13"/>
        <v/>
      </c>
      <c r="Q21" s="267" t="str">
        <f t="shared" si="14"/>
        <v/>
      </c>
      <c r="R21" s="266" t="str">
        <f t="shared" si="15"/>
        <v/>
      </c>
      <c r="S21" s="246" t="str">
        <f t="shared" si="16"/>
        <v/>
      </c>
      <c r="T21" s="683" t="str">
        <f t="shared" si="17"/>
        <v>1.男 2.女</v>
      </c>
      <c r="U21" s="684"/>
      <c r="V21" s="685"/>
      <c r="W21" s="686" t="str">
        <f t="shared" si="18"/>
        <v/>
      </c>
      <c r="X21" s="687"/>
      <c r="Y21" s="688"/>
      <c r="Z21" s="686" t="str">
        <f t="shared" si="19"/>
        <v/>
      </c>
      <c r="AA21" s="688"/>
      <c r="AB21" s="268" t="str">
        <f t="shared" si="20"/>
        <v/>
      </c>
      <c r="AC21" s="689" t="str">
        <f t="shared" si="21"/>
        <v>［</v>
      </c>
      <c r="AD21" s="689"/>
      <c r="AE21" s="690" t="str">
        <f t="shared" si="22"/>
        <v>］</v>
      </c>
      <c r="AF21" s="691"/>
      <c r="AG21" s="269"/>
      <c r="AI21" s="204">
        <v>5</v>
      </c>
      <c r="AJ21" s="270"/>
      <c r="AK21" s="271"/>
      <c r="AL21" s="272"/>
      <c r="AM21" s="273" t="s">
        <v>32</v>
      </c>
      <c r="AN21" s="274"/>
      <c r="AO21" s="271" t="s">
        <v>25</v>
      </c>
      <c r="AP21" s="274"/>
      <c r="AQ21" s="271" t="s">
        <v>14</v>
      </c>
      <c r="AR21" s="274"/>
      <c r="AS21" s="271" t="s">
        <v>15</v>
      </c>
      <c r="AT21" s="271"/>
      <c r="AU21" s="275"/>
      <c r="AV21" s="271"/>
      <c r="AW21" s="276"/>
      <c r="AX21" s="277"/>
      <c r="AY21" s="278"/>
      <c r="AZ21" s="271"/>
      <c r="BA21" s="279"/>
      <c r="BB21" s="272"/>
      <c r="BC21" s="271"/>
      <c r="BD21" s="274"/>
    </row>
    <row r="22" spans="1:56" ht="23.2" customHeight="1" thickBot="1">
      <c r="A22" s="240" t="s">
        <v>4550</v>
      </c>
      <c r="C22" s="245" t="str">
        <f t="shared" si="0"/>
        <v/>
      </c>
      <c r="D22" s="247" t="str">
        <f t="shared" si="1"/>
        <v/>
      </c>
      <c r="E22" s="247" t="str">
        <f t="shared" si="2"/>
        <v/>
      </c>
      <c r="F22" s="247" t="str">
        <f t="shared" si="3"/>
        <v/>
      </c>
      <c r="G22" s="247" t="str">
        <f t="shared" si="4"/>
        <v/>
      </c>
      <c r="H22" s="247" t="str">
        <f t="shared" si="5"/>
        <v/>
      </c>
      <c r="I22" s="247" t="str">
        <f t="shared" si="6"/>
        <v/>
      </c>
      <c r="J22" s="247" t="str">
        <f t="shared" si="7"/>
        <v/>
      </c>
      <c r="K22" s="247" t="str">
        <f t="shared" si="8"/>
        <v/>
      </c>
      <c r="L22" s="246" t="str">
        <f t="shared" si="9"/>
        <v/>
      </c>
      <c r="M22" s="265" t="str">
        <f t="shared" si="10"/>
        <v/>
      </c>
      <c r="N22" s="266" t="str">
        <f t="shared" si="11"/>
        <v/>
      </c>
      <c r="O22" s="267" t="str">
        <f t="shared" si="12"/>
        <v/>
      </c>
      <c r="P22" s="266" t="str">
        <f t="shared" si="13"/>
        <v/>
      </c>
      <c r="Q22" s="267" t="str">
        <f t="shared" si="14"/>
        <v/>
      </c>
      <c r="R22" s="266" t="str">
        <f t="shared" si="15"/>
        <v/>
      </c>
      <c r="S22" s="246" t="str">
        <f t="shared" si="16"/>
        <v/>
      </c>
      <c r="T22" s="683" t="str">
        <f t="shared" si="17"/>
        <v>1.男 2.女</v>
      </c>
      <c r="U22" s="684"/>
      <c r="V22" s="685"/>
      <c r="W22" s="686" t="str">
        <f t="shared" si="18"/>
        <v/>
      </c>
      <c r="X22" s="687"/>
      <c r="Y22" s="688"/>
      <c r="Z22" s="686" t="str">
        <f t="shared" si="19"/>
        <v/>
      </c>
      <c r="AA22" s="688"/>
      <c r="AB22" s="268" t="str">
        <f t="shared" si="20"/>
        <v/>
      </c>
      <c r="AC22" s="689" t="str">
        <f t="shared" si="21"/>
        <v>［</v>
      </c>
      <c r="AD22" s="689"/>
      <c r="AE22" s="690" t="str">
        <f t="shared" si="22"/>
        <v>］</v>
      </c>
      <c r="AF22" s="691"/>
      <c r="AG22" s="269"/>
      <c r="AI22" s="204">
        <v>6</v>
      </c>
      <c r="AJ22" s="270"/>
      <c r="AK22" s="271"/>
      <c r="AL22" s="272"/>
      <c r="AM22" s="273" t="s">
        <v>32</v>
      </c>
      <c r="AN22" s="274"/>
      <c r="AO22" s="271" t="s">
        <v>25</v>
      </c>
      <c r="AP22" s="274"/>
      <c r="AQ22" s="271" t="s">
        <v>14</v>
      </c>
      <c r="AR22" s="274"/>
      <c r="AS22" s="271" t="s">
        <v>15</v>
      </c>
      <c r="AT22" s="271"/>
      <c r="AU22" s="275"/>
      <c r="AV22" s="271"/>
      <c r="AW22" s="276"/>
      <c r="AX22" s="277"/>
      <c r="AY22" s="278"/>
      <c r="AZ22" s="271"/>
      <c r="BA22" s="279"/>
      <c r="BB22" s="272"/>
      <c r="BC22" s="271"/>
      <c r="BD22" s="274"/>
    </row>
    <row r="23" spans="1:56" ht="23.2" customHeight="1" thickBot="1">
      <c r="A23" s="240" t="s">
        <v>4551</v>
      </c>
      <c r="C23" s="245" t="str">
        <f t="shared" si="0"/>
        <v/>
      </c>
      <c r="D23" s="247" t="str">
        <f t="shared" si="1"/>
        <v/>
      </c>
      <c r="E23" s="247" t="str">
        <f t="shared" si="2"/>
        <v/>
      </c>
      <c r="F23" s="247" t="str">
        <f t="shared" si="3"/>
        <v/>
      </c>
      <c r="G23" s="247" t="str">
        <f t="shared" si="4"/>
        <v/>
      </c>
      <c r="H23" s="247" t="str">
        <f t="shared" si="5"/>
        <v/>
      </c>
      <c r="I23" s="247" t="str">
        <f t="shared" si="6"/>
        <v/>
      </c>
      <c r="J23" s="247" t="str">
        <f t="shared" si="7"/>
        <v/>
      </c>
      <c r="K23" s="247" t="str">
        <f t="shared" si="8"/>
        <v/>
      </c>
      <c r="L23" s="246" t="str">
        <f t="shared" si="9"/>
        <v/>
      </c>
      <c r="M23" s="265" t="str">
        <f t="shared" si="10"/>
        <v/>
      </c>
      <c r="N23" s="266" t="str">
        <f t="shared" si="11"/>
        <v/>
      </c>
      <c r="O23" s="267" t="str">
        <f t="shared" si="12"/>
        <v/>
      </c>
      <c r="P23" s="266" t="str">
        <f t="shared" si="13"/>
        <v/>
      </c>
      <c r="Q23" s="267" t="str">
        <f t="shared" si="14"/>
        <v/>
      </c>
      <c r="R23" s="266" t="str">
        <f t="shared" si="15"/>
        <v/>
      </c>
      <c r="S23" s="246" t="str">
        <f t="shared" si="16"/>
        <v/>
      </c>
      <c r="T23" s="683" t="str">
        <f t="shared" si="17"/>
        <v>1.男 2.女</v>
      </c>
      <c r="U23" s="684"/>
      <c r="V23" s="685"/>
      <c r="W23" s="686" t="str">
        <f t="shared" si="18"/>
        <v/>
      </c>
      <c r="X23" s="687"/>
      <c r="Y23" s="688"/>
      <c r="Z23" s="686" t="str">
        <f t="shared" si="19"/>
        <v/>
      </c>
      <c r="AA23" s="688"/>
      <c r="AB23" s="268" t="str">
        <f t="shared" si="20"/>
        <v/>
      </c>
      <c r="AC23" s="689" t="str">
        <f t="shared" si="21"/>
        <v>［</v>
      </c>
      <c r="AD23" s="689"/>
      <c r="AE23" s="690" t="str">
        <f t="shared" si="22"/>
        <v>］</v>
      </c>
      <c r="AF23" s="691"/>
      <c r="AG23" s="269"/>
      <c r="AI23" s="204">
        <v>7</v>
      </c>
      <c r="AJ23" s="270"/>
      <c r="AK23" s="271"/>
      <c r="AL23" s="272"/>
      <c r="AM23" s="273" t="s">
        <v>32</v>
      </c>
      <c r="AN23" s="274"/>
      <c r="AO23" s="271" t="s">
        <v>25</v>
      </c>
      <c r="AP23" s="274"/>
      <c r="AQ23" s="271" t="s">
        <v>14</v>
      </c>
      <c r="AR23" s="274"/>
      <c r="AS23" s="271" t="s">
        <v>15</v>
      </c>
      <c r="AT23" s="271"/>
      <c r="AU23" s="275"/>
      <c r="AV23" s="271"/>
      <c r="AW23" s="276"/>
      <c r="AX23" s="277"/>
      <c r="AY23" s="278"/>
      <c r="AZ23" s="271"/>
      <c r="BA23" s="279"/>
      <c r="BB23" s="272"/>
      <c r="BC23" s="271"/>
      <c r="BD23" s="274"/>
    </row>
    <row r="24" spans="1:56" ht="23.2" customHeight="1" thickBot="1">
      <c r="A24" s="240" t="s">
        <v>4552</v>
      </c>
      <c r="C24" s="245" t="str">
        <f t="shared" si="0"/>
        <v/>
      </c>
      <c r="D24" s="247" t="str">
        <f t="shared" si="1"/>
        <v/>
      </c>
      <c r="E24" s="247" t="str">
        <f t="shared" si="2"/>
        <v/>
      </c>
      <c r="F24" s="247" t="str">
        <f t="shared" si="3"/>
        <v/>
      </c>
      <c r="G24" s="247" t="str">
        <f t="shared" si="4"/>
        <v/>
      </c>
      <c r="H24" s="247" t="str">
        <f t="shared" si="5"/>
        <v/>
      </c>
      <c r="I24" s="247" t="str">
        <f t="shared" si="6"/>
        <v/>
      </c>
      <c r="J24" s="247" t="str">
        <f t="shared" si="7"/>
        <v/>
      </c>
      <c r="K24" s="247" t="str">
        <f t="shared" si="8"/>
        <v/>
      </c>
      <c r="L24" s="246" t="str">
        <f t="shared" si="9"/>
        <v/>
      </c>
      <c r="M24" s="265" t="str">
        <f t="shared" si="10"/>
        <v/>
      </c>
      <c r="N24" s="266" t="str">
        <f t="shared" si="11"/>
        <v/>
      </c>
      <c r="O24" s="267" t="str">
        <f t="shared" si="12"/>
        <v/>
      </c>
      <c r="P24" s="266" t="str">
        <f t="shared" si="13"/>
        <v/>
      </c>
      <c r="Q24" s="267" t="str">
        <f t="shared" si="14"/>
        <v/>
      </c>
      <c r="R24" s="266" t="str">
        <f t="shared" si="15"/>
        <v/>
      </c>
      <c r="S24" s="246" t="str">
        <f t="shared" si="16"/>
        <v/>
      </c>
      <c r="T24" s="683" t="str">
        <f t="shared" si="17"/>
        <v>1.男 2.女</v>
      </c>
      <c r="U24" s="684"/>
      <c r="V24" s="685"/>
      <c r="W24" s="686" t="str">
        <f t="shared" si="18"/>
        <v/>
      </c>
      <c r="X24" s="687"/>
      <c r="Y24" s="688"/>
      <c r="Z24" s="686" t="str">
        <f t="shared" si="19"/>
        <v/>
      </c>
      <c r="AA24" s="688"/>
      <c r="AB24" s="268" t="str">
        <f t="shared" si="20"/>
        <v/>
      </c>
      <c r="AC24" s="689" t="str">
        <f t="shared" si="21"/>
        <v>［</v>
      </c>
      <c r="AD24" s="689"/>
      <c r="AE24" s="690" t="str">
        <f t="shared" si="22"/>
        <v>］</v>
      </c>
      <c r="AF24" s="691"/>
      <c r="AG24" s="269"/>
      <c r="AI24" s="204">
        <v>8</v>
      </c>
      <c r="AJ24" s="270"/>
      <c r="AK24" s="271"/>
      <c r="AL24" s="272"/>
      <c r="AM24" s="273" t="s">
        <v>32</v>
      </c>
      <c r="AN24" s="274"/>
      <c r="AO24" s="271" t="s">
        <v>25</v>
      </c>
      <c r="AP24" s="274"/>
      <c r="AQ24" s="271" t="s">
        <v>14</v>
      </c>
      <c r="AR24" s="274"/>
      <c r="AS24" s="271" t="s">
        <v>15</v>
      </c>
      <c r="AT24" s="271"/>
      <c r="AU24" s="275"/>
      <c r="AV24" s="271"/>
      <c r="AW24" s="276"/>
      <c r="AX24" s="277"/>
      <c r="AY24" s="278"/>
      <c r="AZ24" s="271"/>
      <c r="BA24" s="279"/>
      <c r="BB24" s="272"/>
      <c r="BC24" s="271"/>
      <c r="BD24" s="274"/>
    </row>
    <row r="25" spans="1:56" ht="23.2" customHeight="1" thickBot="1">
      <c r="A25" s="240" t="s">
        <v>4553</v>
      </c>
      <c r="C25" s="245" t="str">
        <f t="shared" si="0"/>
        <v/>
      </c>
      <c r="D25" s="247" t="str">
        <f t="shared" si="1"/>
        <v/>
      </c>
      <c r="E25" s="247" t="str">
        <f t="shared" si="2"/>
        <v/>
      </c>
      <c r="F25" s="247" t="str">
        <f t="shared" si="3"/>
        <v/>
      </c>
      <c r="G25" s="247" t="str">
        <f t="shared" si="4"/>
        <v/>
      </c>
      <c r="H25" s="247" t="str">
        <f t="shared" si="5"/>
        <v/>
      </c>
      <c r="I25" s="247" t="str">
        <f t="shared" si="6"/>
        <v/>
      </c>
      <c r="J25" s="247" t="str">
        <f t="shared" si="7"/>
        <v/>
      </c>
      <c r="K25" s="247" t="str">
        <f t="shared" si="8"/>
        <v/>
      </c>
      <c r="L25" s="246" t="str">
        <f t="shared" si="9"/>
        <v/>
      </c>
      <c r="M25" s="265" t="str">
        <f t="shared" si="10"/>
        <v/>
      </c>
      <c r="N25" s="266" t="str">
        <f t="shared" si="11"/>
        <v/>
      </c>
      <c r="O25" s="267" t="str">
        <f t="shared" si="12"/>
        <v/>
      </c>
      <c r="P25" s="266" t="str">
        <f t="shared" si="13"/>
        <v/>
      </c>
      <c r="Q25" s="267" t="str">
        <f t="shared" si="14"/>
        <v/>
      </c>
      <c r="R25" s="266" t="str">
        <f t="shared" si="15"/>
        <v/>
      </c>
      <c r="S25" s="246" t="str">
        <f t="shared" si="16"/>
        <v/>
      </c>
      <c r="T25" s="683" t="str">
        <f t="shared" si="17"/>
        <v>1.男 2.女</v>
      </c>
      <c r="U25" s="684"/>
      <c r="V25" s="685"/>
      <c r="W25" s="686" t="str">
        <f t="shared" si="18"/>
        <v/>
      </c>
      <c r="X25" s="687"/>
      <c r="Y25" s="688"/>
      <c r="Z25" s="686" t="str">
        <f t="shared" si="19"/>
        <v/>
      </c>
      <c r="AA25" s="688"/>
      <c r="AB25" s="268" t="str">
        <f t="shared" si="20"/>
        <v/>
      </c>
      <c r="AC25" s="689" t="str">
        <f t="shared" si="21"/>
        <v>［</v>
      </c>
      <c r="AD25" s="689"/>
      <c r="AE25" s="690" t="str">
        <f t="shared" si="22"/>
        <v>］</v>
      </c>
      <c r="AF25" s="691"/>
      <c r="AG25" s="269"/>
      <c r="AI25" s="204">
        <v>9</v>
      </c>
      <c r="AJ25" s="270"/>
      <c r="AK25" s="271"/>
      <c r="AL25" s="272"/>
      <c r="AM25" s="273" t="s">
        <v>32</v>
      </c>
      <c r="AN25" s="274"/>
      <c r="AO25" s="271" t="s">
        <v>25</v>
      </c>
      <c r="AP25" s="274"/>
      <c r="AQ25" s="271" t="s">
        <v>14</v>
      </c>
      <c r="AR25" s="274"/>
      <c r="AS25" s="271" t="s">
        <v>15</v>
      </c>
      <c r="AT25" s="271"/>
      <c r="AU25" s="275"/>
      <c r="AV25" s="271"/>
      <c r="AW25" s="276"/>
      <c r="AX25" s="277"/>
      <c r="AY25" s="278"/>
      <c r="AZ25" s="271"/>
      <c r="BA25" s="279"/>
      <c r="BB25" s="272"/>
      <c r="BC25" s="271"/>
      <c r="BD25" s="274"/>
    </row>
    <row r="26" spans="1:56" ht="23.2" customHeight="1" thickBot="1">
      <c r="A26" s="240" t="s">
        <v>4554</v>
      </c>
      <c r="C26" s="245" t="str">
        <f t="shared" si="0"/>
        <v/>
      </c>
      <c r="D26" s="247" t="str">
        <f t="shared" si="1"/>
        <v/>
      </c>
      <c r="E26" s="247" t="str">
        <f t="shared" si="2"/>
        <v/>
      </c>
      <c r="F26" s="247" t="str">
        <f t="shared" si="3"/>
        <v/>
      </c>
      <c r="G26" s="247" t="str">
        <f t="shared" si="4"/>
        <v/>
      </c>
      <c r="H26" s="247" t="str">
        <f t="shared" si="5"/>
        <v/>
      </c>
      <c r="I26" s="247" t="str">
        <f t="shared" si="6"/>
        <v/>
      </c>
      <c r="J26" s="247" t="str">
        <f t="shared" si="7"/>
        <v/>
      </c>
      <c r="K26" s="247" t="str">
        <f t="shared" si="8"/>
        <v/>
      </c>
      <c r="L26" s="246" t="str">
        <f t="shared" si="9"/>
        <v/>
      </c>
      <c r="M26" s="265" t="str">
        <f t="shared" si="10"/>
        <v/>
      </c>
      <c r="N26" s="266" t="str">
        <f t="shared" si="11"/>
        <v/>
      </c>
      <c r="O26" s="267" t="str">
        <f t="shared" si="12"/>
        <v/>
      </c>
      <c r="P26" s="266" t="str">
        <f t="shared" si="13"/>
        <v/>
      </c>
      <c r="Q26" s="267" t="str">
        <f t="shared" si="14"/>
        <v/>
      </c>
      <c r="R26" s="266" t="str">
        <f t="shared" si="15"/>
        <v/>
      </c>
      <c r="S26" s="246" t="str">
        <f t="shared" si="16"/>
        <v/>
      </c>
      <c r="T26" s="683" t="str">
        <f t="shared" si="17"/>
        <v>1.男 2.女</v>
      </c>
      <c r="U26" s="684"/>
      <c r="V26" s="685"/>
      <c r="W26" s="686" t="str">
        <f t="shared" si="18"/>
        <v/>
      </c>
      <c r="X26" s="687"/>
      <c r="Y26" s="688"/>
      <c r="Z26" s="686" t="str">
        <f t="shared" si="19"/>
        <v/>
      </c>
      <c r="AA26" s="688"/>
      <c r="AB26" s="268" t="str">
        <f t="shared" si="20"/>
        <v/>
      </c>
      <c r="AC26" s="689" t="str">
        <f t="shared" si="21"/>
        <v>［</v>
      </c>
      <c r="AD26" s="689"/>
      <c r="AE26" s="690" t="str">
        <f t="shared" si="22"/>
        <v>］</v>
      </c>
      <c r="AF26" s="691"/>
      <c r="AG26" s="269"/>
      <c r="AI26" s="204">
        <v>10</v>
      </c>
      <c r="AJ26" s="270"/>
      <c r="AK26" s="271"/>
      <c r="AL26" s="272"/>
      <c r="AM26" s="273" t="s">
        <v>32</v>
      </c>
      <c r="AN26" s="274"/>
      <c r="AO26" s="271" t="s">
        <v>25</v>
      </c>
      <c r="AP26" s="274"/>
      <c r="AQ26" s="271" t="s">
        <v>14</v>
      </c>
      <c r="AR26" s="274"/>
      <c r="AS26" s="271" t="s">
        <v>15</v>
      </c>
      <c r="AT26" s="271"/>
      <c r="AU26" s="275"/>
      <c r="AV26" s="271"/>
      <c r="AW26" s="276"/>
      <c r="AX26" s="277"/>
      <c r="AY26" s="278"/>
      <c r="AZ26" s="271"/>
      <c r="BA26" s="279"/>
      <c r="BB26" s="272"/>
      <c r="BC26" s="271"/>
      <c r="BD26" s="274"/>
    </row>
    <row r="27" spans="1:56" ht="23.2" customHeight="1" thickBot="1">
      <c r="A27" s="240" t="s">
        <v>4555</v>
      </c>
      <c r="C27" s="245" t="str">
        <f t="shared" si="0"/>
        <v/>
      </c>
      <c r="D27" s="247" t="str">
        <f t="shared" si="1"/>
        <v/>
      </c>
      <c r="E27" s="247" t="str">
        <f t="shared" si="2"/>
        <v/>
      </c>
      <c r="F27" s="247" t="str">
        <f t="shared" si="3"/>
        <v/>
      </c>
      <c r="G27" s="247" t="str">
        <f t="shared" si="4"/>
        <v/>
      </c>
      <c r="H27" s="247" t="str">
        <f t="shared" si="5"/>
        <v/>
      </c>
      <c r="I27" s="247" t="str">
        <f t="shared" si="6"/>
        <v/>
      </c>
      <c r="J27" s="247" t="str">
        <f t="shared" si="7"/>
        <v/>
      </c>
      <c r="K27" s="247" t="str">
        <f t="shared" si="8"/>
        <v/>
      </c>
      <c r="L27" s="246" t="str">
        <f t="shared" si="9"/>
        <v/>
      </c>
      <c r="M27" s="265" t="str">
        <f t="shared" si="10"/>
        <v/>
      </c>
      <c r="N27" s="266" t="str">
        <f t="shared" si="11"/>
        <v/>
      </c>
      <c r="O27" s="267" t="str">
        <f t="shared" si="12"/>
        <v/>
      </c>
      <c r="P27" s="266" t="str">
        <f t="shared" si="13"/>
        <v/>
      </c>
      <c r="Q27" s="267" t="str">
        <f t="shared" si="14"/>
        <v/>
      </c>
      <c r="R27" s="266" t="str">
        <f t="shared" si="15"/>
        <v/>
      </c>
      <c r="S27" s="246" t="str">
        <f t="shared" si="16"/>
        <v/>
      </c>
      <c r="T27" s="683" t="str">
        <f t="shared" si="17"/>
        <v>1.男 2.女</v>
      </c>
      <c r="U27" s="684"/>
      <c r="V27" s="685"/>
      <c r="W27" s="686" t="str">
        <f t="shared" si="18"/>
        <v/>
      </c>
      <c r="X27" s="687"/>
      <c r="Y27" s="688"/>
      <c r="Z27" s="686" t="str">
        <f t="shared" si="19"/>
        <v/>
      </c>
      <c r="AA27" s="688"/>
      <c r="AB27" s="268" t="str">
        <f t="shared" si="20"/>
        <v/>
      </c>
      <c r="AC27" s="689" t="str">
        <f t="shared" si="21"/>
        <v>［</v>
      </c>
      <c r="AD27" s="689"/>
      <c r="AE27" s="690" t="str">
        <f t="shared" si="22"/>
        <v>］</v>
      </c>
      <c r="AF27" s="691"/>
      <c r="AG27" s="280"/>
      <c r="AI27" s="204">
        <v>11</v>
      </c>
      <c r="AJ27" s="270"/>
      <c r="AK27" s="271"/>
      <c r="AL27" s="272"/>
      <c r="AM27" s="273" t="s">
        <v>32</v>
      </c>
      <c r="AN27" s="274"/>
      <c r="AO27" s="271" t="s">
        <v>25</v>
      </c>
      <c r="AP27" s="274"/>
      <c r="AQ27" s="271" t="s">
        <v>14</v>
      </c>
      <c r="AR27" s="274"/>
      <c r="AS27" s="271" t="s">
        <v>15</v>
      </c>
      <c r="AT27" s="271"/>
      <c r="AU27" s="275"/>
      <c r="AV27" s="271"/>
      <c r="AW27" s="276"/>
      <c r="AX27" s="277"/>
      <c r="AY27" s="278"/>
      <c r="AZ27" s="271"/>
      <c r="BA27" s="279"/>
      <c r="BB27" s="272"/>
      <c r="BC27" s="271"/>
      <c r="BD27" s="274"/>
    </row>
    <row r="28" spans="1:56" ht="23.2" customHeight="1" thickBot="1">
      <c r="A28" s="240" t="s">
        <v>4556</v>
      </c>
      <c r="C28" s="245" t="str">
        <f t="shared" si="0"/>
        <v/>
      </c>
      <c r="D28" s="247" t="str">
        <f t="shared" si="1"/>
        <v/>
      </c>
      <c r="E28" s="247" t="str">
        <f t="shared" si="2"/>
        <v/>
      </c>
      <c r="F28" s="247" t="str">
        <f t="shared" si="3"/>
        <v/>
      </c>
      <c r="G28" s="247" t="str">
        <f t="shared" si="4"/>
        <v/>
      </c>
      <c r="H28" s="247" t="str">
        <f t="shared" si="5"/>
        <v/>
      </c>
      <c r="I28" s="247" t="str">
        <f t="shared" si="6"/>
        <v/>
      </c>
      <c r="J28" s="247" t="str">
        <f t="shared" si="7"/>
        <v/>
      </c>
      <c r="K28" s="247" t="str">
        <f t="shared" si="8"/>
        <v/>
      </c>
      <c r="L28" s="246" t="str">
        <f t="shared" si="9"/>
        <v/>
      </c>
      <c r="M28" s="265" t="str">
        <f t="shared" si="10"/>
        <v/>
      </c>
      <c r="N28" s="266" t="str">
        <f t="shared" si="11"/>
        <v/>
      </c>
      <c r="O28" s="267" t="str">
        <f t="shared" si="12"/>
        <v/>
      </c>
      <c r="P28" s="266" t="str">
        <f t="shared" si="13"/>
        <v/>
      </c>
      <c r="Q28" s="267" t="str">
        <f t="shared" si="14"/>
        <v/>
      </c>
      <c r="R28" s="266" t="str">
        <f t="shared" si="15"/>
        <v/>
      </c>
      <c r="S28" s="246" t="str">
        <f t="shared" si="16"/>
        <v/>
      </c>
      <c r="T28" s="683" t="str">
        <f t="shared" si="17"/>
        <v>1.男 2.女</v>
      </c>
      <c r="U28" s="684"/>
      <c r="V28" s="685"/>
      <c r="W28" s="686" t="str">
        <f t="shared" si="18"/>
        <v/>
      </c>
      <c r="X28" s="687"/>
      <c r="Y28" s="688"/>
      <c r="Z28" s="686" t="str">
        <f t="shared" si="19"/>
        <v/>
      </c>
      <c r="AA28" s="688"/>
      <c r="AB28" s="268" t="str">
        <f t="shared" si="20"/>
        <v/>
      </c>
      <c r="AC28" s="689" t="str">
        <f t="shared" si="21"/>
        <v>［</v>
      </c>
      <c r="AD28" s="689"/>
      <c r="AE28" s="690" t="str">
        <f t="shared" si="22"/>
        <v>］</v>
      </c>
      <c r="AF28" s="691"/>
      <c r="AG28" s="280"/>
      <c r="AI28" s="204">
        <v>12</v>
      </c>
      <c r="AJ28" s="270"/>
      <c r="AK28" s="271"/>
      <c r="AL28" s="272"/>
      <c r="AM28" s="273" t="s">
        <v>32</v>
      </c>
      <c r="AN28" s="274"/>
      <c r="AO28" s="271" t="s">
        <v>25</v>
      </c>
      <c r="AP28" s="274"/>
      <c r="AQ28" s="271" t="s">
        <v>14</v>
      </c>
      <c r="AR28" s="274"/>
      <c r="AS28" s="271" t="s">
        <v>15</v>
      </c>
      <c r="AT28" s="271"/>
      <c r="AU28" s="275"/>
      <c r="AV28" s="271"/>
      <c r="AW28" s="276"/>
      <c r="AX28" s="277"/>
      <c r="AY28" s="278"/>
      <c r="AZ28" s="271"/>
      <c r="BA28" s="279"/>
      <c r="BB28" s="272"/>
      <c r="BC28" s="271"/>
      <c r="BD28" s="274"/>
    </row>
    <row r="29" spans="1:56" ht="23.2" customHeight="1" thickBot="1">
      <c r="A29" s="240" t="s">
        <v>4557</v>
      </c>
      <c r="C29" s="245" t="str">
        <f t="shared" si="0"/>
        <v/>
      </c>
      <c r="D29" s="247" t="str">
        <f t="shared" si="1"/>
        <v/>
      </c>
      <c r="E29" s="247" t="str">
        <f t="shared" si="2"/>
        <v/>
      </c>
      <c r="F29" s="247" t="str">
        <f t="shared" si="3"/>
        <v/>
      </c>
      <c r="G29" s="247" t="str">
        <f t="shared" si="4"/>
        <v/>
      </c>
      <c r="H29" s="247" t="str">
        <f t="shared" si="5"/>
        <v/>
      </c>
      <c r="I29" s="247" t="str">
        <f t="shared" si="6"/>
        <v/>
      </c>
      <c r="J29" s="247" t="str">
        <f t="shared" si="7"/>
        <v/>
      </c>
      <c r="K29" s="247" t="str">
        <f t="shared" si="8"/>
        <v/>
      </c>
      <c r="L29" s="246" t="str">
        <f t="shared" si="9"/>
        <v/>
      </c>
      <c r="M29" s="265" t="str">
        <f t="shared" si="10"/>
        <v/>
      </c>
      <c r="N29" s="266" t="str">
        <f t="shared" si="11"/>
        <v/>
      </c>
      <c r="O29" s="267" t="str">
        <f t="shared" si="12"/>
        <v/>
      </c>
      <c r="P29" s="266" t="str">
        <f t="shared" si="13"/>
        <v/>
      </c>
      <c r="Q29" s="267" t="str">
        <f t="shared" si="14"/>
        <v/>
      </c>
      <c r="R29" s="266" t="str">
        <f t="shared" si="15"/>
        <v/>
      </c>
      <c r="S29" s="246" t="str">
        <f t="shared" si="16"/>
        <v/>
      </c>
      <c r="T29" s="683" t="str">
        <f t="shared" si="17"/>
        <v>1.男 2.女</v>
      </c>
      <c r="U29" s="684"/>
      <c r="V29" s="685"/>
      <c r="W29" s="686" t="str">
        <f t="shared" si="18"/>
        <v/>
      </c>
      <c r="X29" s="687"/>
      <c r="Y29" s="688"/>
      <c r="Z29" s="686" t="str">
        <f t="shared" si="19"/>
        <v/>
      </c>
      <c r="AA29" s="688"/>
      <c r="AB29" s="268" t="str">
        <f t="shared" si="20"/>
        <v/>
      </c>
      <c r="AC29" s="689" t="str">
        <f t="shared" si="21"/>
        <v>［</v>
      </c>
      <c r="AD29" s="689"/>
      <c r="AE29" s="690" t="str">
        <f t="shared" si="22"/>
        <v>］</v>
      </c>
      <c r="AF29" s="691"/>
      <c r="AG29" s="280"/>
      <c r="AI29" s="204">
        <v>13</v>
      </c>
      <c r="AJ29" s="270"/>
      <c r="AK29" s="271"/>
      <c r="AL29" s="272"/>
      <c r="AM29" s="273" t="s">
        <v>32</v>
      </c>
      <c r="AN29" s="274"/>
      <c r="AO29" s="271" t="s">
        <v>25</v>
      </c>
      <c r="AP29" s="274"/>
      <c r="AQ29" s="271" t="s">
        <v>14</v>
      </c>
      <c r="AR29" s="274"/>
      <c r="AS29" s="271" t="s">
        <v>15</v>
      </c>
      <c r="AT29" s="271"/>
      <c r="AU29" s="275"/>
      <c r="AV29" s="271"/>
      <c r="AW29" s="276"/>
      <c r="AX29" s="277"/>
      <c r="AY29" s="278"/>
      <c r="AZ29" s="271"/>
      <c r="BA29" s="279"/>
      <c r="BB29" s="272"/>
      <c r="BC29" s="271"/>
      <c r="BD29" s="274"/>
    </row>
    <row r="30" spans="1:56" ht="23.2" customHeight="1" thickBot="1">
      <c r="A30" s="240" t="s">
        <v>4558</v>
      </c>
      <c r="C30" s="245" t="str">
        <f t="shared" si="0"/>
        <v/>
      </c>
      <c r="D30" s="247" t="str">
        <f t="shared" si="1"/>
        <v/>
      </c>
      <c r="E30" s="247" t="str">
        <f t="shared" si="2"/>
        <v/>
      </c>
      <c r="F30" s="247" t="str">
        <f t="shared" si="3"/>
        <v/>
      </c>
      <c r="G30" s="247" t="str">
        <f t="shared" si="4"/>
        <v/>
      </c>
      <c r="H30" s="247" t="str">
        <f t="shared" si="5"/>
        <v/>
      </c>
      <c r="I30" s="247" t="str">
        <f t="shared" si="6"/>
        <v/>
      </c>
      <c r="J30" s="247" t="str">
        <f t="shared" si="7"/>
        <v/>
      </c>
      <c r="K30" s="247" t="str">
        <f t="shared" si="8"/>
        <v/>
      </c>
      <c r="L30" s="246" t="str">
        <f t="shared" si="9"/>
        <v/>
      </c>
      <c r="M30" s="265" t="str">
        <f t="shared" si="10"/>
        <v/>
      </c>
      <c r="N30" s="266" t="str">
        <f t="shared" si="11"/>
        <v/>
      </c>
      <c r="O30" s="267" t="str">
        <f t="shared" si="12"/>
        <v/>
      </c>
      <c r="P30" s="266" t="str">
        <f t="shared" si="13"/>
        <v/>
      </c>
      <c r="Q30" s="267" t="str">
        <f t="shared" si="14"/>
        <v/>
      </c>
      <c r="R30" s="266" t="str">
        <f t="shared" si="15"/>
        <v/>
      </c>
      <c r="S30" s="246" t="str">
        <f t="shared" si="16"/>
        <v/>
      </c>
      <c r="T30" s="683" t="str">
        <f t="shared" si="17"/>
        <v>1.男 2.女</v>
      </c>
      <c r="U30" s="684"/>
      <c r="V30" s="685"/>
      <c r="W30" s="686" t="str">
        <f t="shared" si="18"/>
        <v/>
      </c>
      <c r="X30" s="687"/>
      <c r="Y30" s="688"/>
      <c r="Z30" s="686" t="str">
        <f t="shared" si="19"/>
        <v/>
      </c>
      <c r="AA30" s="688"/>
      <c r="AB30" s="268" t="str">
        <f t="shared" si="20"/>
        <v/>
      </c>
      <c r="AC30" s="689" t="str">
        <f t="shared" si="21"/>
        <v>［</v>
      </c>
      <c r="AD30" s="689"/>
      <c r="AE30" s="690" t="str">
        <f t="shared" si="22"/>
        <v>］</v>
      </c>
      <c r="AF30" s="691"/>
      <c r="AG30" s="280"/>
      <c r="AI30" s="204">
        <v>14</v>
      </c>
      <c r="AJ30" s="270"/>
      <c r="AK30" s="271"/>
      <c r="AL30" s="272"/>
      <c r="AM30" s="273" t="s">
        <v>32</v>
      </c>
      <c r="AN30" s="274"/>
      <c r="AO30" s="271" t="s">
        <v>25</v>
      </c>
      <c r="AP30" s="274"/>
      <c r="AQ30" s="271" t="s">
        <v>14</v>
      </c>
      <c r="AR30" s="274"/>
      <c r="AS30" s="271" t="s">
        <v>15</v>
      </c>
      <c r="AT30" s="271"/>
      <c r="AU30" s="275"/>
      <c r="AV30" s="271"/>
      <c r="AW30" s="276"/>
      <c r="AX30" s="277"/>
      <c r="AY30" s="278"/>
      <c r="AZ30" s="271"/>
      <c r="BA30" s="279"/>
      <c r="BB30" s="272"/>
      <c r="BC30" s="271"/>
      <c r="BD30" s="274"/>
    </row>
    <row r="31" spans="1:56" ht="23.2" customHeight="1" thickBot="1">
      <c r="A31" s="240" t="s">
        <v>4559</v>
      </c>
      <c r="C31" s="245" t="str">
        <f t="shared" si="0"/>
        <v/>
      </c>
      <c r="D31" s="247" t="str">
        <f t="shared" si="1"/>
        <v/>
      </c>
      <c r="E31" s="247" t="str">
        <f t="shared" si="2"/>
        <v/>
      </c>
      <c r="F31" s="247" t="str">
        <f t="shared" si="3"/>
        <v/>
      </c>
      <c r="G31" s="247" t="str">
        <f t="shared" si="4"/>
        <v/>
      </c>
      <c r="H31" s="247" t="str">
        <f t="shared" si="5"/>
        <v/>
      </c>
      <c r="I31" s="247" t="str">
        <f t="shared" si="6"/>
        <v/>
      </c>
      <c r="J31" s="247" t="str">
        <f t="shared" si="7"/>
        <v/>
      </c>
      <c r="K31" s="247" t="str">
        <f t="shared" si="8"/>
        <v/>
      </c>
      <c r="L31" s="246" t="str">
        <f t="shared" si="9"/>
        <v/>
      </c>
      <c r="M31" s="265" t="str">
        <f t="shared" si="10"/>
        <v/>
      </c>
      <c r="N31" s="266" t="str">
        <f t="shared" si="11"/>
        <v/>
      </c>
      <c r="O31" s="267" t="str">
        <f t="shared" si="12"/>
        <v/>
      </c>
      <c r="P31" s="266" t="str">
        <f t="shared" si="13"/>
        <v/>
      </c>
      <c r="Q31" s="267" t="str">
        <f t="shared" si="14"/>
        <v/>
      </c>
      <c r="R31" s="266" t="str">
        <f t="shared" si="15"/>
        <v/>
      </c>
      <c r="S31" s="246" t="str">
        <f t="shared" si="16"/>
        <v/>
      </c>
      <c r="T31" s="683" t="str">
        <f t="shared" si="17"/>
        <v>1.男 2.女</v>
      </c>
      <c r="U31" s="684"/>
      <c r="V31" s="685"/>
      <c r="W31" s="686" t="str">
        <f t="shared" si="18"/>
        <v/>
      </c>
      <c r="X31" s="687"/>
      <c r="Y31" s="688"/>
      <c r="Z31" s="686" t="str">
        <f t="shared" si="19"/>
        <v/>
      </c>
      <c r="AA31" s="688"/>
      <c r="AB31" s="268" t="str">
        <f t="shared" si="20"/>
        <v/>
      </c>
      <c r="AC31" s="689" t="str">
        <f t="shared" si="21"/>
        <v>［</v>
      </c>
      <c r="AD31" s="689"/>
      <c r="AE31" s="690" t="str">
        <f t="shared" si="22"/>
        <v>］</v>
      </c>
      <c r="AF31" s="691"/>
      <c r="AG31" s="280"/>
      <c r="AI31" s="204">
        <v>15</v>
      </c>
      <c r="AJ31" s="270"/>
      <c r="AK31" s="271"/>
      <c r="AL31" s="272"/>
      <c r="AM31" s="273" t="s">
        <v>32</v>
      </c>
      <c r="AN31" s="274"/>
      <c r="AO31" s="271" t="s">
        <v>25</v>
      </c>
      <c r="AP31" s="274"/>
      <c r="AQ31" s="271" t="s">
        <v>14</v>
      </c>
      <c r="AR31" s="274"/>
      <c r="AS31" s="271" t="s">
        <v>15</v>
      </c>
      <c r="AT31" s="271"/>
      <c r="AU31" s="275"/>
      <c r="AV31" s="271"/>
      <c r="AW31" s="276"/>
      <c r="AX31" s="277"/>
      <c r="AY31" s="278"/>
      <c r="AZ31" s="271"/>
      <c r="BA31" s="279"/>
      <c r="BB31" s="272"/>
      <c r="BC31" s="271"/>
      <c r="BD31" s="274"/>
    </row>
    <row r="32" spans="1:56" ht="23.2" customHeight="1" thickBot="1">
      <c r="A32" s="240" t="s">
        <v>4560</v>
      </c>
      <c r="C32" s="245" t="str">
        <f t="shared" si="0"/>
        <v/>
      </c>
      <c r="D32" s="247" t="str">
        <f t="shared" si="1"/>
        <v/>
      </c>
      <c r="E32" s="247" t="str">
        <f t="shared" si="2"/>
        <v/>
      </c>
      <c r="F32" s="247" t="str">
        <f t="shared" si="3"/>
        <v/>
      </c>
      <c r="G32" s="247" t="str">
        <f t="shared" si="4"/>
        <v/>
      </c>
      <c r="H32" s="247" t="str">
        <f t="shared" si="5"/>
        <v/>
      </c>
      <c r="I32" s="247" t="str">
        <f t="shared" si="6"/>
        <v/>
      </c>
      <c r="J32" s="247" t="str">
        <f t="shared" si="7"/>
        <v/>
      </c>
      <c r="K32" s="247" t="str">
        <f t="shared" si="8"/>
        <v/>
      </c>
      <c r="L32" s="246" t="str">
        <f t="shared" si="9"/>
        <v/>
      </c>
      <c r="M32" s="265" t="str">
        <f t="shared" si="10"/>
        <v/>
      </c>
      <c r="N32" s="266" t="str">
        <f t="shared" si="11"/>
        <v/>
      </c>
      <c r="O32" s="267" t="str">
        <f t="shared" si="12"/>
        <v/>
      </c>
      <c r="P32" s="266" t="str">
        <f t="shared" si="13"/>
        <v/>
      </c>
      <c r="Q32" s="267" t="str">
        <f t="shared" si="14"/>
        <v/>
      </c>
      <c r="R32" s="266" t="str">
        <f t="shared" si="15"/>
        <v/>
      </c>
      <c r="S32" s="246" t="str">
        <f t="shared" si="16"/>
        <v/>
      </c>
      <c r="T32" s="683" t="str">
        <f t="shared" si="17"/>
        <v>1.男 2.女</v>
      </c>
      <c r="U32" s="684"/>
      <c r="V32" s="685"/>
      <c r="W32" s="686" t="str">
        <f t="shared" si="18"/>
        <v/>
      </c>
      <c r="X32" s="687"/>
      <c r="Y32" s="688"/>
      <c r="Z32" s="686" t="str">
        <f t="shared" si="19"/>
        <v/>
      </c>
      <c r="AA32" s="688"/>
      <c r="AB32" s="268" t="str">
        <f t="shared" si="20"/>
        <v/>
      </c>
      <c r="AC32" s="689" t="str">
        <f t="shared" si="21"/>
        <v>［</v>
      </c>
      <c r="AD32" s="689"/>
      <c r="AE32" s="690" t="str">
        <f t="shared" si="22"/>
        <v>］</v>
      </c>
      <c r="AF32" s="691"/>
      <c r="AG32" s="280"/>
      <c r="AI32" s="204">
        <v>16</v>
      </c>
      <c r="AJ32" s="270"/>
      <c r="AK32" s="271"/>
      <c r="AL32" s="272"/>
      <c r="AM32" s="273" t="s">
        <v>32</v>
      </c>
      <c r="AN32" s="274"/>
      <c r="AO32" s="271" t="s">
        <v>25</v>
      </c>
      <c r="AP32" s="274"/>
      <c r="AQ32" s="271" t="s">
        <v>14</v>
      </c>
      <c r="AR32" s="274"/>
      <c r="AS32" s="271" t="s">
        <v>15</v>
      </c>
      <c r="AT32" s="271"/>
      <c r="AU32" s="275"/>
      <c r="AV32" s="271"/>
      <c r="AW32" s="276"/>
      <c r="AX32" s="277"/>
      <c r="AY32" s="278"/>
      <c r="AZ32" s="271"/>
      <c r="BA32" s="279"/>
      <c r="BB32" s="272"/>
      <c r="BC32" s="271"/>
      <c r="BD32" s="274"/>
    </row>
    <row r="33" spans="1:56" ht="23.2" customHeight="1" thickBot="1">
      <c r="A33" s="240" t="s">
        <v>4561</v>
      </c>
      <c r="C33" s="245" t="str">
        <f t="shared" si="0"/>
        <v/>
      </c>
      <c r="D33" s="247" t="str">
        <f t="shared" si="1"/>
        <v/>
      </c>
      <c r="E33" s="247" t="str">
        <f t="shared" si="2"/>
        <v/>
      </c>
      <c r="F33" s="247" t="str">
        <f t="shared" si="3"/>
        <v/>
      </c>
      <c r="G33" s="247" t="str">
        <f t="shared" si="4"/>
        <v/>
      </c>
      <c r="H33" s="247" t="str">
        <f t="shared" si="5"/>
        <v/>
      </c>
      <c r="I33" s="247" t="str">
        <f t="shared" si="6"/>
        <v/>
      </c>
      <c r="J33" s="247" t="str">
        <f t="shared" si="7"/>
        <v/>
      </c>
      <c r="K33" s="247" t="str">
        <f t="shared" si="8"/>
        <v/>
      </c>
      <c r="L33" s="246" t="str">
        <f t="shared" si="9"/>
        <v/>
      </c>
      <c r="M33" s="265" t="str">
        <f t="shared" si="10"/>
        <v/>
      </c>
      <c r="N33" s="266" t="str">
        <f t="shared" si="11"/>
        <v/>
      </c>
      <c r="O33" s="267" t="str">
        <f t="shared" si="12"/>
        <v/>
      </c>
      <c r="P33" s="266" t="str">
        <f t="shared" si="13"/>
        <v/>
      </c>
      <c r="Q33" s="267" t="str">
        <f t="shared" si="14"/>
        <v/>
      </c>
      <c r="R33" s="266" t="str">
        <f t="shared" si="15"/>
        <v/>
      </c>
      <c r="S33" s="246" t="str">
        <f t="shared" si="16"/>
        <v/>
      </c>
      <c r="T33" s="683" t="str">
        <f t="shared" si="17"/>
        <v>1.男 2.女</v>
      </c>
      <c r="U33" s="684"/>
      <c r="V33" s="685"/>
      <c r="W33" s="686" t="str">
        <f t="shared" si="18"/>
        <v/>
      </c>
      <c r="X33" s="687"/>
      <c r="Y33" s="688"/>
      <c r="Z33" s="686" t="str">
        <f t="shared" si="19"/>
        <v/>
      </c>
      <c r="AA33" s="688"/>
      <c r="AB33" s="268" t="str">
        <f t="shared" si="20"/>
        <v/>
      </c>
      <c r="AC33" s="689" t="str">
        <f t="shared" si="21"/>
        <v>［</v>
      </c>
      <c r="AD33" s="689"/>
      <c r="AE33" s="690" t="str">
        <f t="shared" si="22"/>
        <v>］</v>
      </c>
      <c r="AF33" s="691"/>
      <c r="AG33" s="280"/>
      <c r="AI33" s="204">
        <v>17</v>
      </c>
      <c r="AJ33" s="270"/>
      <c r="AK33" s="271"/>
      <c r="AL33" s="272"/>
      <c r="AM33" s="273" t="s">
        <v>32</v>
      </c>
      <c r="AN33" s="274"/>
      <c r="AO33" s="271" t="s">
        <v>25</v>
      </c>
      <c r="AP33" s="274"/>
      <c r="AQ33" s="271" t="s">
        <v>14</v>
      </c>
      <c r="AR33" s="274"/>
      <c r="AS33" s="271" t="s">
        <v>15</v>
      </c>
      <c r="AT33" s="271"/>
      <c r="AU33" s="275"/>
      <c r="AV33" s="271"/>
      <c r="AW33" s="276"/>
      <c r="AX33" s="277"/>
      <c r="AY33" s="278"/>
      <c r="AZ33" s="271"/>
      <c r="BA33" s="279"/>
      <c r="BB33" s="272"/>
      <c r="BC33" s="271"/>
      <c r="BD33" s="274"/>
    </row>
    <row r="34" spans="1:56" ht="23.2" customHeight="1" thickBot="1">
      <c r="A34" s="240" t="s">
        <v>4562</v>
      </c>
      <c r="C34" s="245" t="str">
        <f t="shared" si="0"/>
        <v/>
      </c>
      <c r="D34" s="247" t="str">
        <f t="shared" si="1"/>
        <v/>
      </c>
      <c r="E34" s="247" t="str">
        <f t="shared" si="2"/>
        <v/>
      </c>
      <c r="F34" s="247" t="str">
        <f t="shared" si="3"/>
        <v/>
      </c>
      <c r="G34" s="247" t="str">
        <f t="shared" si="4"/>
        <v/>
      </c>
      <c r="H34" s="247" t="str">
        <f t="shared" si="5"/>
        <v/>
      </c>
      <c r="I34" s="247" t="str">
        <f t="shared" si="6"/>
        <v/>
      </c>
      <c r="J34" s="247" t="str">
        <f t="shared" si="7"/>
        <v/>
      </c>
      <c r="K34" s="247" t="str">
        <f t="shared" si="8"/>
        <v/>
      </c>
      <c r="L34" s="246" t="str">
        <f t="shared" si="9"/>
        <v/>
      </c>
      <c r="M34" s="265" t="str">
        <f t="shared" si="10"/>
        <v/>
      </c>
      <c r="N34" s="266" t="str">
        <f t="shared" si="11"/>
        <v/>
      </c>
      <c r="O34" s="267" t="str">
        <f t="shared" si="12"/>
        <v/>
      </c>
      <c r="P34" s="266" t="str">
        <f t="shared" si="13"/>
        <v/>
      </c>
      <c r="Q34" s="267" t="str">
        <f t="shared" si="14"/>
        <v/>
      </c>
      <c r="R34" s="266" t="str">
        <f t="shared" si="15"/>
        <v/>
      </c>
      <c r="S34" s="246" t="str">
        <f t="shared" si="16"/>
        <v/>
      </c>
      <c r="T34" s="683" t="str">
        <f t="shared" si="17"/>
        <v>1.男 2.女</v>
      </c>
      <c r="U34" s="684"/>
      <c r="V34" s="685"/>
      <c r="W34" s="686" t="str">
        <f t="shared" si="18"/>
        <v/>
      </c>
      <c r="X34" s="687"/>
      <c r="Y34" s="688"/>
      <c r="Z34" s="686" t="str">
        <f t="shared" si="19"/>
        <v/>
      </c>
      <c r="AA34" s="688"/>
      <c r="AB34" s="268" t="str">
        <f t="shared" si="20"/>
        <v/>
      </c>
      <c r="AC34" s="689" t="str">
        <f t="shared" si="21"/>
        <v>［</v>
      </c>
      <c r="AD34" s="689"/>
      <c r="AE34" s="690" t="str">
        <f t="shared" si="22"/>
        <v>］</v>
      </c>
      <c r="AF34" s="691"/>
      <c r="AG34" s="280"/>
      <c r="AI34" s="204">
        <v>18</v>
      </c>
      <c r="AJ34" s="270"/>
      <c r="AK34" s="271"/>
      <c r="AL34" s="272"/>
      <c r="AM34" s="273" t="s">
        <v>32</v>
      </c>
      <c r="AN34" s="274"/>
      <c r="AO34" s="271" t="s">
        <v>25</v>
      </c>
      <c r="AP34" s="274"/>
      <c r="AQ34" s="271" t="s">
        <v>14</v>
      </c>
      <c r="AR34" s="274"/>
      <c r="AS34" s="271" t="s">
        <v>15</v>
      </c>
      <c r="AT34" s="271"/>
      <c r="AU34" s="275"/>
      <c r="AV34" s="271"/>
      <c r="AW34" s="276"/>
      <c r="AX34" s="277"/>
      <c r="AY34" s="278"/>
      <c r="AZ34" s="271"/>
      <c r="BA34" s="279"/>
      <c r="BB34" s="272"/>
      <c r="BC34" s="271"/>
      <c r="BD34" s="274"/>
    </row>
    <row r="35" spans="1:56" ht="23.2" customHeight="1" thickBot="1">
      <c r="A35" s="240" t="s">
        <v>4563</v>
      </c>
      <c r="C35" s="245" t="str">
        <f t="shared" si="0"/>
        <v/>
      </c>
      <c r="D35" s="247" t="str">
        <f t="shared" si="1"/>
        <v/>
      </c>
      <c r="E35" s="247" t="str">
        <f t="shared" si="2"/>
        <v/>
      </c>
      <c r="F35" s="247" t="str">
        <f t="shared" si="3"/>
        <v/>
      </c>
      <c r="G35" s="247" t="str">
        <f t="shared" si="4"/>
        <v/>
      </c>
      <c r="H35" s="247" t="str">
        <f t="shared" si="5"/>
        <v/>
      </c>
      <c r="I35" s="247" t="str">
        <f t="shared" si="6"/>
        <v/>
      </c>
      <c r="J35" s="247" t="str">
        <f t="shared" si="7"/>
        <v/>
      </c>
      <c r="K35" s="247" t="str">
        <f t="shared" si="8"/>
        <v/>
      </c>
      <c r="L35" s="246" t="str">
        <f t="shared" si="9"/>
        <v/>
      </c>
      <c r="M35" s="265" t="str">
        <f t="shared" si="10"/>
        <v/>
      </c>
      <c r="N35" s="266" t="str">
        <f t="shared" si="11"/>
        <v/>
      </c>
      <c r="O35" s="267" t="str">
        <f t="shared" si="12"/>
        <v/>
      </c>
      <c r="P35" s="266" t="str">
        <f t="shared" si="13"/>
        <v/>
      </c>
      <c r="Q35" s="267" t="str">
        <f t="shared" si="14"/>
        <v/>
      </c>
      <c r="R35" s="266" t="str">
        <f t="shared" si="15"/>
        <v/>
      </c>
      <c r="S35" s="246" t="str">
        <f t="shared" si="16"/>
        <v/>
      </c>
      <c r="T35" s="683" t="str">
        <f t="shared" si="17"/>
        <v>1.男 2.女</v>
      </c>
      <c r="U35" s="684"/>
      <c r="V35" s="685"/>
      <c r="W35" s="686" t="str">
        <f t="shared" si="18"/>
        <v/>
      </c>
      <c r="X35" s="687"/>
      <c r="Y35" s="688"/>
      <c r="Z35" s="686" t="str">
        <f t="shared" si="19"/>
        <v/>
      </c>
      <c r="AA35" s="688"/>
      <c r="AB35" s="268" t="str">
        <f t="shared" si="20"/>
        <v/>
      </c>
      <c r="AC35" s="689" t="str">
        <f t="shared" si="21"/>
        <v>［</v>
      </c>
      <c r="AD35" s="689"/>
      <c r="AE35" s="690" t="str">
        <f t="shared" si="22"/>
        <v>］</v>
      </c>
      <c r="AF35" s="691"/>
      <c r="AG35" s="280"/>
      <c r="AI35" s="204">
        <v>19</v>
      </c>
      <c r="AJ35" s="270"/>
      <c r="AK35" s="271"/>
      <c r="AL35" s="272"/>
      <c r="AM35" s="273" t="s">
        <v>32</v>
      </c>
      <c r="AN35" s="274"/>
      <c r="AO35" s="271" t="s">
        <v>25</v>
      </c>
      <c r="AP35" s="274"/>
      <c r="AQ35" s="271" t="s">
        <v>14</v>
      </c>
      <c r="AR35" s="274"/>
      <c r="AS35" s="271" t="s">
        <v>15</v>
      </c>
      <c r="AT35" s="271"/>
      <c r="AU35" s="275"/>
      <c r="AV35" s="271"/>
      <c r="AW35" s="276"/>
      <c r="AX35" s="277"/>
      <c r="AY35" s="278"/>
      <c r="AZ35" s="271"/>
      <c r="BA35" s="279"/>
      <c r="BB35" s="272"/>
      <c r="BC35" s="271"/>
      <c r="BD35" s="274"/>
    </row>
    <row r="36" spans="1:56" ht="23.2" customHeight="1" thickBot="1">
      <c r="A36" s="240" t="s">
        <v>4564</v>
      </c>
      <c r="C36" s="245" t="str">
        <f t="shared" si="0"/>
        <v/>
      </c>
      <c r="D36" s="247" t="str">
        <f t="shared" si="1"/>
        <v/>
      </c>
      <c r="E36" s="247" t="str">
        <f t="shared" si="2"/>
        <v/>
      </c>
      <c r="F36" s="247" t="str">
        <f t="shared" si="3"/>
        <v/>
      </c>
      <c r="G36" s="247" t="str">
        <f t="shared" si="4"/>
        <v/>
      </c>
      <c r="H36" s="247" t="str">
        <f t="shared" si="5"/>
        <v/>
      </c>
      <c r="I36" s="247" t="str">
        <f t="shared" si="6"/>
        <v/>
      </c>
      <c r="J36" s="247" t="str">
        <f t="shared" si="7"/>
        <v/>
      </c>
      <c r="K36" s="247" t="str">
        <f t="shared" si="8"/>
        <v/>
      </c>
      <c r="L36" s="246" t="str">
        <f t="shared" si="9"/>
        <v/>
      </c>
      <c r="M36" s="265" t="str">
        <f t="shared" si="10"/>
        <v/>
      </c>
      <c r="N36" s="266" t="str">
        <f t="shared" si="11"/>
        <v/>
      </c>
      <c r="O36" s="267" t="str">
        <f t="shared" si="12"/>
        <v/>
      </c>
      <c r="P36" s="266" t="str">
        <f t="shared" si="13"/>
        <v/>
      </c>
      <c r="Q36" s="267" t="str">
        <f t="shared" si="14"/>
        <v/>
      </c>
      <c r="R36" s="266" t="str">
        <f t="shared" si="15"/>
        <v/>
      </c>
      <c r="S36" s="246" t="str">
        <f t="shared" si="16"/>
        <v/>
      </c>
      <c r="T36" s="683" t="str">
        <f t="shared" si="17"/>
        <v>1.男 2.女</v>
      </c>
      <c r="U36" s="684"/>
      <c r="V36" s="685"/>
      <c r="W36" s="686" t="str">
        <f t="shared" si="18"/>
        <v/>
      </c>
      <c r="X36" s="687"/>
      <c r="Y36" s="688"/>
      <c r="Z36" s="686" t="str">
        <f t="shared" si="19"/>
        <v/>
      </c>
      <c r="AA36" s="688"/>
      <c r="AB36" s="268" t="str">
        <f t="shared" si="20"/>
        <v/>
      </c>
      <c r="AC36" s="689" t="str">
        <f t="shared" si="21"/>
        <v>［</v>
      </c>
      <c r="AD36" s="689"/>
      <c r="AE36" s="690" t="str">
        <f t="shared" si="22"/>
        <v>］</v>
      </c>
      <c r="AF36" s="691"/>
      <c r="AG36" s="280"/>
      <c r="AI36" s="204">
        <v>20</v>
      </c>
      <c r="AJ36" s="270"/>
      <c r="AK36" s="271"/>
      <c r="AL36" s="272"/>
      <c r="AM36" s="273" t="s">
        <v>32</v>
      </c>
      <c r="AN36" s="274"/>
      <c r="AO36" s="271" t="s">
        <v>25</v>
      </c>
      <c r="AP36" s="274"/>
      <c r="AQ36" s="271" t="s">
        <v>14</v>
      </c>
      <c r="AR36" s="274"/>
      <c r="AS36" s="271" t="s">
        <v>15</v>
      </c>
      <c r="AT36" s="271"/>
      <c r="AU36" s="275"/>
      <c r="AV36" s="271"/>
      <c r="AW36" s="276"/>
      <c r="AX36" s="277"/>
      <c r="AY36" s="278"/>
      <c r="AZ36" s="271"/>
      <c r="BA36" s="279"/>
      <c r="BB36" s="272"/>
      <c r="BC36" s="271"/>
      <c r="BD36" s="274"/>
    </row>
    <row r="37" spans="1:56" ht="23.2" customHeight="1" thickBot="1">
      <c r="A37" s="240" t="s">
        <v>4565</v>
      </c>
      <c r="C37" s="245" t="str">
        <f t="shared" si="0"/>
        <v/>
      </c>
      <c r="D37" s="247" t="str">
        <f t="shared" si="1"/>
        <v/>
      </c>
      <c r="E37" s="247" t="str">
        <f t="shared" si="2"/>
        <v/>
      </c>
      <c r="F37" s="247" t="str">
        <f t="shared" si="3"/>
        <v/>
      </c>
      <c r="G37" s="247" t="str">
        <f t="shared" si="4"/>
        <v/>
      </c>
      <c r="H37" s="247" t="str">
        <f t="shared" si="5"/>
        <v/>
      </c>
      <c r="I37" s="247" t="str">
        <f t="shared" si="6"/>
        <v/>
      </c>
      <c r="J37" s="247" t="str">
        <f t="shared" si="7"/>
        <v/>
      </c>
      <c r="K37" s="247" t="str">
        <f t="shared" si="8"/>
        <v/>
      </c>
      <c r="L37" s="246" t="str">
        <f t="shared" si="9"/>
        <v/>
      </c>
      <c r="M37" s="265" t="str">
        <f t="shared" si="10"/>
        <v/>
      </c>
      <c r="N37" s="266" t="str">
        <f t="shared" si="11"/>
        <v/>
      </c>
      <c r="O37" s="267" t="str">
        <f t="shared" si="12"/>
        <v/>
      </c>
      <c r="P37" s="266" t="str">
        <f t="shared" si="13"/>
        <v/>
      </c>
      <c r="Q37" s="267" t="str">
        <f t="shared" si="14"/>
        <v/>
      </c>
      <c r="R37" s="266" t="str">
        <f t="shared" si="15"/>
        <v/>
      </c>
      <c r="S37" s="246" t="str">
        <f t="shared" si="16"/>
        <v/>
      </c>
      <c r="T37" s="683" t="str">
        <f t="shared" si="17"/>
        <v>1.男 2.女</v>
      </c>
      <c r="U37" s="684"/>
      <c r="V37" s="685"/>
      <c r="W37" s="686" t="str">
        <f t="shared" si="18"/>
        <v/>
      </c>
      <c r="X37" s="687"/>
      <c r="Y37" s="688"/>
      <c r="Z37" s="686" t="str">
        <f t="shared" si="19"/>
        <v/>
      </c>
      <c r="AA37" s="688"/>
      <c r="AB37" s="268" t="str">
        <f t="shared" si="20"/>
        <v/>
      </c>
      <c r="AC37" s="689" t="str">
        <f t="shared" si="21"/>
        <v>［</v>
      </c>
      <c r="AD37" s="689"/>
      <c r="AE37" s="690" t="str">
        <f t="shared" si="22"/>
        <v>］</v>
      </c>
      <c r="AF37" s="691"/>
      <c r="AG37" s="280"/>
      <c r="AI37" s="204">
        <v>21</v>
      </c>
      <c r="AJ37" s="270"/>
      <c r="AK37" s="271"/>
      <c r="AL37" s="272"/>
      <c r="AM37" s="273" t="s">
        <v>32</v>
      </c>
      <c r="AN37" s="274"/>
      <c r="AO37" s="271" t="s">
        <v>25</v>
      </c>
      <c r="AP37" s="274"/>
      <c r="AQ37" s="271" t="s">
        <v>14</v>
      </c>
      <c r="AR37" s="274"/>
      <c r="AS37" s="271" t="s">
        <v>15</v>
      </c>
      <c r="AT37" s="271"/>
      <c r="AU37" s="275"/>
      <c r="AV37" s="271"/>
      <c r="AW37" s="276"/>
      <c r="AX37" s="277"/>
      <c r="AY37" s="278"/>
      <c r="AZ37" s="271"/>
      <c r="BA37" s="279"/>
      <c r="BB37" s="272"/>
      <c r="BC37" s="271"/>
      <c r="BD37" s="274"/>
    </row>
    <row r="38" spans="1:56" ht="23.2" customHeight="1" thickBot="1">
      <c r="A38" s="240" t="s">
        <v>4566</v>
      </c>
      <c r="C38" s="245" t="str">
        <f t="shared" si="0"/>
        <v/>
      </c>
      <c r="D38" s="247" t="str">
        <f t="shared" si="1"/>
        <v/>
      </c>
      <c r="E38" s="247" t="str">
        <f t="shared" si="2"/>
        <v/>
      </c>
      <c r="F38" s="247" t="str">
        <f t="shared" si="3"/>
        <v/>
      </c>
      <c r="G38" s="247" t="str">
        <f t="shared" si="4"/>
        <v/>
      </c>
      <c r="H38" s="247" t="str">
        <f t="shared" si="5"/>
        <v/>
      </c>
      <c r="I38" s="247" t="str">
        <f t="shared" si="6"/>
        <v/>
      </c>
      <c r="J38" s="247" t="str">
        <f t="shared" si="7"/>
        <v/>
      </c>
      <c r="K38" s="247" t="str">
        <f t="shared" si="8"/>
        <v/>
      </c>
      <c r="L38" s="246" t="str">
        <f t="shared" si="9"/>
        <v/>
      </c>
      <c r="M38" s="265" t="str">
        <f t="shared" si="10"/>
        <v/>
      </c>
      <c r="N38" s="266" t="str">
        <f t="shared" si="11"/>
        <v/>
      </c>
      <c r="O38" s="267" t="str">
        <f t="shared" si="12"/>
        <v/>
      </c>
      <c r="P38" s="266" t="str">
        <f t="shared" si="13"/>
        <v/>
      </c>
      <c r="Q38" s="267" t="str">
        <f t="shared" si="14"/>
        <v/>
      </c>
      <c r="R38" s="266" t="str">
        <f t="shared" si="15"/>
        <v/>
      </c>
      <c r="S38" s="246" t="str">
        <f t="shared" si="16"/>
        <v/>
      </c>
      <c r="T38" s="683" t="str">
        <f t="shared" si="17"/>
        <v>1.男 2.女</v>
      </c>
      <c r="U38" s="684"/>
      <c r="V38" s="685"/>
      <c r="W38" s="686" t="str">
        <f t="shared" si="18"/>
        <v/>
      </c>
      <c r="X38" s="687"/>
      <c r="Y38" s="688"/>
      <c r="Z38" s="686" t="str">
        <f t="shared" si="19"/>
        <v/>
      </c>
      <c r="AA38" s="688"/>
      <c r="AB38" s="268" t="str">
        <f t="shared" si="20"/>
        <v/>
      </c>
      <c r="AC38" s="689" t="str">
        <f t="shared" si="21"/>
        <v>［</v>
      </c>
      <c r="AD38" s="689"/>
      <c r="AE38" s="690" t="str">
        <f t="shared" si="22"/>
        <v>］</v>
      </c>
      <c r="AF38" s="691"/>
      <c r="AG38" s="280"/>
      <c r="AI38" s="204">
        <v>22</v>
      </c>
      <c r="AJ38" s="270"/>
      <c r="AK38" s="271"/>
      <c r="AL38" s="272"/>
      <c r="AM38" s="273" t="s">
        <v>32</v>
      </c>
      <c r="AN38" s="274"/>
      <c r="AO38" s="271" t="s">
        <v>25</v>
      </c>
      <c r="AP38" s="274"/>
      <c r="AQ38" s="271" t="s">
        <v>14</v>
      </c>
      <c r="AR38" s="274"/>
      <c r="AS38" s="271" t="s">
        <v>15</v>
      </c>
      <c r="AT38" s="271"/>
      <c r="AU38" s="275"/>
      <c r="AV38" s="271"/>
      <c r="AW38" s="276"/>
      <c r="AX38" s="277"/>
      <c r="AY38" s="278"/>
      <c r="AZ38" s="271"/>
      <c r="BA38" s="279"/>
      <c r="BB38" s="272"/>
      <c r="BC38" s="271"/>
      <c r="BD38" s="274"/>
    </row>
    <row r="39" spans="1:56" ht="23.2" customHeight="1" thickBot="1">
      <c r="A39" s="240" t="s">
        <v>4567</v>
      </c>
      <c r="C39" s="245" t="str">
        <f t="shared" si="0"/>
        <v/>
      </c>
      <c r="D39" s="247" t="str">
        <f t="shared" si="1"/>
        <v/>
      </c>
      <c r="E39" s="247" t="str">
        <f t="shared" si="2"/>
        <v/>
      </c>
      <c r="F39" s="247" t="str">
        <f t="shared" si="3"/>
        <v/>
      </c>
      <c r="G39" s="247" t="str">
        <f t="shared" si="4"/>
        <v/>
      </c>
      <c r="H39" s="247" t="str">
        <f t="shared" si="5"/>
        <v/>
      </c>
      <c r="I39" s="247" t="str">
        <f t="shared" si="6"/>
        <v/>
      </c>
      <c r="J39" s="247" t="str">
        <f t="shared" si="7"/>
        <v/>
      </c>
      <c r="K39" s="247" t="str">
        <f t="shared" si="8"/>
        <v/>
      </c>
      <c r="L39" s="246" t="str">
        <f t="shared" si="9"/>
        <v/>
      </c>
      <c r="M39" s="265" t="str">
        <f t="shared" si="10"/>
        <v/>
      </c>
      <c r="N39" s="266" t="str">
        <f t="shared" si="11"/>
        <v/>
      </c>
      <c r="O39" s="267" t="str">
        <f t="shared" si="12"/>
        <v/>
      </c>
      <c r="P39" s="266" t="str">
        <f t="shared" si="13"/>
        <v/>
      </c>
      <c r="Q39" s="267" t="str">
        <f t="shared" si="14"/>
        <v/>
      </c>
      <c r="R39" s="266" t="str">
        <f t="shared" si="15"/>
        <v/>
      </c>
      <c r="S39" s="246" t="str">
        <f t="shared" si="16"/>
        <v/>
      </c>
      <c r="T39" s="683" t="str">
        <f t="shared" si="17"/>
        <v>1.男 2.女</v>
      </c>
      <c r="U39" s="684"/>
      <c r="V39" s="685"/>
      <c r="W39" s="686" t="str">
        <f t="shared" si="18"/>
        <v/>
      </c>
      <c r="X39" s="687"/>
      <c r="Y39" s="688"/>
      <c r="Z39" s="686" t="str">
        <f t="shared" si="19"/>
        <v/>
      </c>
      <c r="AA39" s="688"/>
      <c r="AB39" s="268" t="str">
        <f t="shared" si="20"/>
        <v/>
      </c>
      <c r="AC39" s="689" t="str">
        <f t="shared" si="21"/>
        <v>［</v>
      </c>
      <c r="AD39" s="689"/>
      <c r="AE39" s="690" t="str">
        <f t="shared" si="22"/>
        <v>］</v>
      </c>
      <c r="AF39" s="691"/>
      <c r="AG39" s="280"/>
      <c r="AI39" s="204">
        <v>23</v>
      </c>
      <c r="AJ39" s="270"/>
      <c r="AK39" s="271"/>
      <c r="AL39" s="272"/>
      <c r="AM39" s="273" t="s">
        <v>32</v>
      </c>
      <c r="AN39" s="274"/>
      <c r="AO39" s="271" t="s">
        <v>25</v>
      </c>
      <c r="AP39" s="274"/>
      <c r="AQ39" s="271" t="s">
        <v>14</v>
      </c>
      <c r="AR39" s="274"/>
      <c r="AS39" s="271" t="s">
        <v>15</v>
      </c>
      <c r="AT39" s="271"/>
      <c r="AU39" s="275"/>
      <c r="AV39" s="271"/>
      <c r="AW39" s="276"/>
      <c r="AX39" s="277"/>
      <c r="AY39" s="278"/>
      <c r="AZ39" s="271"/>
      <c r="BA39" s="279"/>
      <c r="BB39" s="272"/>
      <c r="BC39" s="271"/>
      <c r="BD39" s="274"/>
    </row>
    <row r="40" spans="1:56" ht="23.2" customHeight="1" thickBot="1">
      <c r="A40" s="240" t="s">
        <v>4568</v>
      </c>
      <c r="C40" s="245" t="str">
        <f t="shared" si="0"/>
        <v/>
      </c>
      <c r="D40" s="247" t="str">
        <f t="shared" si="1"/>
        <v/>
      </c>
      <c r="E40" s="247" t="str">
        <f t="shared" si="2"/>
        <v/>
      </c>
      <c r="F40" s="247" t="str">
        <f t="shared" si="3"/>
        <v/>
      </c>
      <c r="G40" s="247" t="str">
        <f t="shared" si="4"/>
        <v/>
      </c>
      <c r="H40" s="247" t="str">
        <f t="shared" si="5"/>
        <v/>
      </c>
      <c r="I40" s="247" t="str">
        <f t="shared" si="6"/>
        <v/>
      </c>
      <c r="J40" s="247" t="str">
        <f t="shared" si="7"/>
        <v/>
      </c>
      <c r="K40" s="247" t="str">
        <f t="shared" si="8"/>
        <v/>
      </c>
      <c r="L40" s="246" t="str">
        <f t="shared" si="9"/>
        <v/>
      </c>
      <c r="M40" s="265" t="str">
        <f t="shared" si="10"/>
        <v/>
      </c>
      <c r="N40" s="266" t="str">
        <f t="shared" si="11"/>
        <v/>
      </c>
      <c r="O40" s="267" t="str">
        <f t="shared" si="12"/>
        <v/>
      </c>
      <c r="P40" s="266" t="str">
        <f t="shared" si="13"/>
        <v/>
      </c>
      <c r="Q40" s="267" t="str">
        <f t="shared" si="14"/>
        <v/>
      </c>
      <c r="R40" s="266" t="str">
        <f t="shared" si="15"/>
        <v/>
      </c>
      <c r="S40" s="246" t="str">
        <f t="shared" si="16"/>
        <v/>
      </c>
      <c r="T40" s="683" t="str">
        <f t="shared" si="17"/>
        <v>1.男 2.女</v>
      </c>
      <c r="U40" s="684"/>
      <c r="V40" s="685"/>
      <c r="W40" s="686" t="str">
        <f t="shared" si="18"/>
        <v/>
      </c>
      <c r="X40" s="687"/>
      <c r="Y40" s="688"/>
      <c r="Z40" s="686" t="str">
        <f t="shared" si="19"/>
        <v/>
      </c>
      <c r="AA40" s="688"/>
      <c r="AB40" s="268" t="str">
        <f t="shared" si="20"/>
        <v/>
      </c>
      <c r="AC40" s="689" t="str">
        <f t="shared" si="21"/>
        <v>［</v>
      </c>
      <c r="AD40" s="689"/>
      <c r="AE40" s="690" t="str">
        <f t="shared" si="22"/>
        <v>］</v>
      </c>
      <c r="AF40" s="691"/>
      <c r="AG40" s="702" t="s">
        <v>13</v>
      </c>
      <c r="AH40" s="703"/>
      <c r="AI40" s="204">
        <v>24</v>
      </c>
      <c r="AJ40" s="270"/>
      <c r="AK40" s="271"/>
      <c r="AL40" s="272"/>
      <c r="AM40" s="273" t="s">
        <v>32</v>
      </c>
      <c r="AN40" s="274"/>
      <c r="AO40" s="271" t="s">
        <v>25</v>
      </c>
      <c r="AP40" s="274"/>
      <c r="AQ40" s="271" t="s">
        <v>14</v>
      </c>
      <c r="AR40" s="274"/>
      <c r="AS40" s="271" t="s">
        <v>15</v>
      </c>
      <c r="AT40" s="271"/>
      <c r="AU40" s="275"/>
      <c r="AV40" s="271"/>
      <c r="AW40" s="276"/>
      <c r="AX40" s="277"/>
      <c r="AY40" s="278"/>
      <c r="AZ40" s="271"/>
      <c r="BA40" s="279"/>
      <c r="BB40" s="272"/>
      <c r="BC40" s="271"/>
      <c r="BD40" s="274"/>
    </row>
    <row r="41" spans="1:56" ht="23.2" customHeight="1" thickBot="1">
      <c r="A41" s="240" t="s">
        <v>4569</v>
      </c>
      <c r="C41" s="245" t="str">
        <f t="shared" si="0"/>
        <v/>
      </c>
      <c r="D41" s="247" t="str">
        <f t="shared" si="1"/>
        <v/>
      </c>
      <c r="E41" s="247" t="str">
        <f t="shared" si="2"/>
        <v/>
      </c>
      <c r="F41" s="247" t="str">
        <f t="shared" si="3"/>
        <v/>
      </c>
      <c r="G41" s="247" t="str">
        <f t="shared" si="4"/>
        <v/>
      </c>
      <c r="H41" s="247" t="str">
        <f t="shared" si="5"/>
        <v/>
      </c>
      <c r="I41" s="247" t="str">
        <f t="shared" si="6"/>
        <v/>
      </c>
      <c r="J41" s="247" t="str">
        <f t="shared" si="7"/>
        <v/>
      </c>
      <c r="K41" s="247" t="str">
        <f t="shared" si="8"/>
        <v/>
      </c>
      <c r="L41" s="246" t="str">
        <f t="shared" si="9"/>
        <v/>
      </c>
      <c r="M41" s="265" t="str">
        <f t="shared" si="10"/>
        <v/>
      </c>
      <c r="N41" s="266" t="str">
        <f t="shared" si="11"/>
        <v/>
      </c>
      <c r="O41" s="267" t="str">
        <f t="shared" si="12"/>
        <v/>
      </c>
      <c r="P41" s="266" t="str">
        <f t="shared" si="13"/>
        <v/>
      </c>
      <c r="Q41" s="267" t="str">
        <f t="shared" si="14"/>
        <v/>
      </c>
      <c r="R41" s="266" t="str">
        <f t="shared" si="15"/>
        <v/>
      </c>
      <c r="S41" s="246" t="str">
        <f t="shared" si="16"/>
        <v/>
      </c>
      <c r="T41" s="683" t="str">
        <f t="shared" si="17"/>
        <v>1.男 2.女</v>
      </c>
      <c r="U41" s="684"/>
      <c r="V41" s="685"/>
      <c r="W41" s="686" t="str">
        <f t="shared" si="18"/>
        <v/>
      </c>
      <c r="X41" s="687"/>
      <c r="Y41" s="688"/>
      <c r="Z41" s="686" t="str">
        <f t="shared" si="19"/>
        <v/>
      </c>
      <c r="AA41" s="688"/>
      <c r="AB41" s="268" t="str">
        <f t="shared" si="20"/>
        <v/>
      </c>
      <c r="AC41" s="689" t="str">
        <f t="shared" si="21"/>
        <v>［</v>
      </c>
      <c r="AD41" s="689"/>
      <c r="AE41" s="690" t="str">
        <f t="shared" si="22"/>
        <v>］</v>
      </c>
      <c r="AF41" s="691"/>
      <c r="AG41" s="280"/>
      <c r="AH41" s="281" t="s">
        <v>31</v>
      </c>
      <c r="AI41" s="204">
        <v>25</v>
      </c>
      <c r="AJ41" s="270"/>
      <c r="AK41" s="271"/>
      <c r="AL41" s="272"/>
      <c r="AM41" s="273" t="s">
        <v>32</v>
      </c>
      <c r="AN41" s="274"/>
      <c r="AO41" s="271" t="s">
        <v>25</v>
      </c>
      <c r="AP41" s="274"/>
      <c r="AQ41" s="271" t="s">
        <v>14</v>
      </c>
      <c r="AR41" s="274"/>
      <c r="AS41" s="271" t="s">
        <v>15</v>
      </c>
      <c r="AT41" s="271"/>
      <c r="AU41" s="275"/>
      <c r="AV41" s="271"/>
      <c r="AW41" s="276"/>
      <c r="AX41" s="277"/>
      <c r="AY41" s="278"/>
      <c r="AZ41" s="271"/>
      <c r="BA41" s="279"/>
      <c r="BB41" s="272"/>
      <c r="BC41" s="271"/>
      <c r="BD41" s="274"/>
    </row>
    <row r="42" spans="1:56" ht="16.05" customHeight="1">
      <c r="AE42" s="664"/>
      <c r="AF42" s="664"/>
      <c r="AG42" s="664"/>
      <c r="AH42" s="664"/>
      <c r="AI42" s="204"/>
      <c r="AJ42" s="234"/>
    </row>
    <row r="43" spans="1:56" ht="16.05" customHeight="1">
      <c r="A43" s="240"/>
      <c r="H43" s="240"/>
      <c r="I43" s="240"/>
      <c r="J43" s="240"/>
      <c r="K43" s="240"/>
      <c r="L43" s="240"/>
      <c r="M43" s="240"/>
      <c r="N43" s="253"/>
      <c r="O43" s="253"/>
      <c r="P43" s="253"/>
      <c r="Q43" s="240"/>
      <c r="R43" s="240"/>
      <c r="S43" s="240"/>
      <c r="T43" s="240"/>
      <c r="U43" s="240"/>
      <c r="V43" s="240"/>
      <c r="W43" s="240"/>
      <c r="X43" s="240"/>
      <c r="Y43" s="240"/>
      <c r="Z43" s="240"/>
      <c r="AA43" s="240"/>
      <c r="AB43" s="240"/>
      <c r="AI43" s="204"/>
      <c r="AJ43" s="204"/>
    </row>
    <row r="44" spans="1:56" ht="16.05" customHeight="1">
      <c r="A44" s="240"/>
      <c r="H44" s="240"/>
      <c r="I44" s="240"/>
      <c r="J44" s="240"/>
      <c r="K44" s="240"/>
      <c r="L44" s="240"/>
      <c r="M44" s="240"/>
      <c r="N44" s="253"/>
      <c r="O44" s="253"/>
      <c r="P44" s="253"/>
      <c r="Q44" s="240"/>
      <c r="R44" s="240"/>
      <c r="S44" s="240"/>
      <c r="T44" s="240"/>
      <c r="U44" s="240"/>
      <c r="V44" s="240"/>
      <c r="W44" s="240"/>
      <c r="X44" s="240"/>
      <c r="Y44" s="240"/>
      <c r="Z44" s="240"/>
      <c r="AA44" s="240"/>
      <c r="AB44" s="240"/>
      <c r="AH44" s="282"/>
      <c r="AI44" s="204"/>
      <c r="AJ44" s="204"/>
    </row>
    <row r="45" spans="1:56" ht="16.05" customHeight="1">
      <c r="A45" s="240"/>
      <c r="H45" s="240"/>
      <c r="I45" s="240"/>
      <c r="J45" s="240"/>
      <c r="K45" s="240"/>
      <c r="L45" s="240"/>
      <c r="M45" s="240"/>
      <c r="N45" s="253"/>
      <c r="O45" s="253"/>
      <c r="P45" s="253"/>
      <c r="Q45" s="240"/>
      <c r="R45" s="240"/>
      <c r="S45" s="240"/>
      <c r="T45" s="240"/>
      <c r="U45" s="240"/>
      <c r="V45" s="240"/>
      <c r="W45" s="240"/>
      <c r="X45" s="240"/>
      <c r="Y45" s="240"/>
      <c r="Z45" s="240"/>
      <c r="AA45" s="240"/>
      <c r="AB45" s="240"/>
      <c r="AH45" s="282"/>
      <c r="AI45" s="204"/>
      <c r="AJ45" s="204"/>
    </row>
    <row r="46" spans="1:56" ht="16.05" customHeight="1">
      <c r="A46" s="240"/>
      <c r="H46" s="240"/>
      <c r="I46" s="240"/>
      <c r="J46" s="240"/>
      <c r="K46" s="240"/>
      <c r="L46" s="240"/>
      <c r="M46" s="240"/>
      <c r="N46" s="253"/>
      <c r="O46" s="253"/>
      <c r="P46" s="253"/>
      <c r="Q46" s="240"/>
      <c r="R46" s="240"/>
      <c r="S46" s="240"/>
      <c r="T46" s="240"/>
      <c r="U46" s="240"/>
      <c r="V46" s="240"/>
      <c r="W46" s="240"/>
      <c r="X46" s="240"/>
      <c r="Y46" s="240"/>
      <c r="Z46" s="240"/>
      <c r="AA46" s="240"/>
      <c r="AB46" s="240"/>
      <c r="AH46" s="282"/>
      <c r="AI46" s="204"/>
      <c r="AJ46" s="204"/>
    </row>
    <row r="47" spans="1:56" ht="16.05" customHeight="1">
      <c r="A47" s="240"/>
      <c r="H47" s="240"/>
      <c r="I47" s="240"/>
      <c r="J47" s="240"/>
      <c r="K47" s="240"/>
      <c r="L47" s="240"/>
      <c r="M47" s="240"/>
      <c r="N47" s="253"/>
      <c r="O47" s="253"/>
      <c r="P47" s="253"/>
      <c r="Q47" s="240"/>
      <c r="R47" s="240"/>
      <c r="S47" s="240"/>
      <c r="T47" s="240"/>
      <c r="U47" s="240"/>
      <c r="V47" s="240"/>
      <c r="W47" s="240"/>
      <c r="X47" s="240"/>
      <c r="Y47" s="240"/>
      <c r="Z47" s="240"/>
      <c r="AA47" s="240"/>
      <c r="AB47" s="240"/>
      <c r="AH47" s="282"/>
      <c r="AI47" s="204"/>
      <c r="AJ47" s="283"/>
    </row>
    <row r="48" spans="1:56" ht="16.05" customHeight="1">
      <c r="H48" s="240"/>
      <c r="I48" s="240"/>
      <c r="J48" s="240"/>
      <c r="K48" s="240"/>
      <c r="L48" s="240"/>
      <c r="M48" s="240"/>
      <c r="N48" s="240"/>
      <c r="O48" s="240"/>
      <c r="P48" s="240"/>
      <c r="Q48" s="240"/>
      <c r="R48" s="240"/>
      <c r="S48" s="240"/>
      <c r="T48" s="240"/>
      <c r="U48" s="240"/>
      <c r="V48" s="240"/>
      <c r="W48" s="240"/>
      <c r="X48" s="240"/>
      <c r="Y48" s="240"/>
      <c r="Z48" s="240"/>
      <c r="AA48" s="240"/>
      <c r="AB48" s="240"/>
      <c r="AI48" s="284"/>
      <c r="AJ48" s="204"/>
    </row>
    <row r="49" spans="8:36" ht="16.05" customHeight="1">
      <c r="H49" s="253"/>
      <c r="I49" s="253"/>
      <c r="J49" s="253"/>
      <c r="K49" s="253"/>
      <c r="L49" s="253"/>
      <c r="M49" s="253"/>
      <c r="N49" s="240"/>
      <c r="O49" s="240"/>
      <c r="P49" s="253"/>
      <c r="Q49" s="253"/>
      <c r="R49" s="253"/>
      <c r="S49" s="253"/>
      <c r="T49" s="253"/>
      <c r="U49" s="253"/>
      <c r="V49" s="253"/>
      <c r="W49" s="253"/>
      <c r="X49" s="253"/>
      <c r="Y49" s="253"/>
      <c r="Z49" s="253"/>
      <c r="AA49" s="253"/>
      <c r="AB49" s="253"/>
      <c r="AI49" s="284"/>
      <c r="AJ49" s="204"/>
    </row>
    <row r="50" spans="8:36" ht="16.05" customHeight="1">
      <c r="H50" s="253"/>
      <c r="I50" s="253"/>
      <c r="J50" s="253"/>
      <c r="K50" s="253"/>
      <c r="L50" s="253"/>
      <c r="M50" s="253"/>
      <c r="N50" s="240"/>
      <c r="O50" s="240"/>
      <c r="P50" s="253"/>
      <c r="Q50" s="253"/>
      <c r="R50" s="253"/>
      <c r="S50" s="253"/>
      <c r="T50" s="253"/>
      <c r="U50" s="253"/>
      <c r="V50" s="253"/>
      <c r="W50" s="253"/>
      <c r="X50" s="253"/>
      <c r="Y50" s="253"/>
      <c r="Z50" s="253"/>
      <c r="AA50" s="253"/>
      <c r="AB50" s="253"/>
      <c r="AF50" s="282"/>
      <c r="AG50" s="282"/>
    </row>
    <row r="53" spans="8:36" ht="16.05" customHeight="1">
      <c r="AI53" s="241"/>
    </row>
    <row r="54" spans="8:36" ht="16.05" customHeight="1">
      <c r="AI54" s="241"/>
    </row>
    <row r="56" spans="8:36" ht="16.05" customHeight="1">
      <c r="AI56" s="241"/>
    </row>
    <row r="61" spans="8:36" ht="16.05" customHeight="1">
      <c r="AJ61" s="253"/>
    </row>
    <row r="62" spans="8:36" ht="16.05" customHeight="1">
      <c r="AI62" s="204"/>
      <c r="AJ62" s="253"/>
    </row>
    <row r="63" spans="8:36" ht="16.05" customHeight="1">
      <c r="AI63" s="204"/>
      <c r="AJ63" s="204"/>
    </row>
    <row r="64" spans="8:36" ht="16.05" customHeight="1">
      <c r="AI64" s="204"/>
      <c r="AJ64" s="204"/>
    </row>
    <row r="65" spans="35:36" ht="16.05" customHeight="1">
      <c r="AI65" s="204"/>
      <c r="AJ65" s="204"/>
    </row>
    <row r="66" spans="35:36" ht="16.05" customHeight="1">
      <c r="AI66" s="284"/>
      <c r="AJ66" s="204"/>
    </row>
    <row r="67" spans="35:36" ht="16.05" customHeight="1">
      <c r="AI67" s="284"/>
      <c r="AJ67" s="204"/>
    </row>
    <row r="68" spans="35:36" ht="16.05" customHeight="1">
      <c r="AI68" s="285"/>
      <c r="AJ68" s="283"/>
    </row>
    <row r="69" spans="35:36" ht="16.05" customHeight="1">
      <c r="AI69" s="241"/>
      <c r="AJ69" s="204"/>
    </row>
    <row r="70" spans="35:36" ht="16.05" customHeight="1">
      <c r="AJ70" s="204"/>
    </row>
    <row r="71" spans="35:36" ht="16.05" customHeight="1">
      <c r="AJ71" s="253"/>
    </row>
    <row r="72" spans="35:36" ht="16.05" customHeight="1">
      <c r="AJ72" s="253"/>
    </row>
    <row r="73" spans="35:36" ht="16.05" customHeight="1">
      <c r="AJ73" s="253"/>
    </row>
    <row r="74" spans="35:36" ht="16.05" customHeight="1">
      <c r="AI74" s="204"/>
      <c r="AJ74" s="204"/>
    </row>
    <row r="75" spans="35:36" ht="16.05" customHeight="1">
      <c r="AI75" s="204"/>
      <c r="AJ75" s="204"/>
    </row>
    <row r="76" spans="35:36" ht="16.05" customHeight="1">
      <c r="AI76" s="204"/>
      <c r="AJ76" s="204"/>
    </row>
    <row r="77" spans="35:36" ht="16.05" customHeight="1">
      <c r="AI77" s="284"/>
      <c r="AJ77" s="204"/>
    </row>
    <row r="78" spans="35:36" ht="16.05" customHeight="1">
      <c r="AI78" s="284"/>
      <c r="AJ78" s="204"/>
    </row>
    <row r="79" spans="35:36" ht="16.05" customHeight="1">
      <c r="AI79" s="285"/>
      <c r="AJ79" s="283"/>
    </row>
    <row r="80" spans="35:36" ht="16.05" customHeight="1">
      <c r="AI80" s="241"/>
      <c r="AJ80" s="204"/>
    </row>
    <row r="81" spans="35:36" ht="16.05" customHeight="1">
      <c r="AJ81" s="204"/>
    </row>
    <row r="82" spans="35:36" ht="16.05" customHeight="1">
      <c r="AJ82" s="253"/>
    </row>
    <row r="83" spans="35:36" ht="16.05" customHeight="1">
      <c r="AJ83" s="253"/>
    </row>
    <row r="84" spans="35:36" ht="16.05" customHeight="1">
      <c r="AJ84" s="253"/>
    </row>
    <row r="85" spans="35:36" ht="16.05" customHeight="1">
      <c r="AI85" s="204"/>
      <c r="AJ85" s="204"/>
    </row>
    <row r="86" spans="35:36" ht="16.05" customHeight="1">
      <c r="AI86" s="204"/>
      <c r="AJ86" s="204"/>
    </row>
    <row r="87" spans="35:36" ht="16.05" customHeight="1">
      <c r="AI87" s="204"/>
      <c r="AJ87" s="204"/>
    </row>
    <row r="88" spans="35:36" ht="16.05" customHeight="1">
      <c r="AI88" s="284"/>
      <c r="AJ88" s="204"/>
    </row>
    <row r="89" spans="35:36" ht="16.05" customHeight="1">
      <c r="AI89" s="284"/>
      <c r="AJ89" s="204"/>
    </row>
    <row r="90" spans="35:36" ht="16.05" customHeight="1">
      <c r="AI90" s="285"/>
      <c r="AJ90" s="283"/>
    </row>
    <row r="91" spans="35:36" ht="16.05" customHeight="1">
      <c r="AI91" s="241"/>
      <c r="AJ91" s="204"/>
    </row>
    <row r="92" spans="35:36" ht="16.05" customHeight="1">
      <c r="AJ92" s="204"/>
    </row>
    <row r="93" spans="35:36" ht="16.05" customHeight="1">
      <c r="AJ93" s="253"/>
    </row>
    <row r="94" spans="35:36" ht="16.05" customHeight="1">
      <c r="AJ94" s="253"/>
    </row>
    <row r="95" spans="35:36" ht="16.05" customHeight="1">
      <c r="AJ95" s="253"/>
    </row>
    <row r="96" spans="35:36" ht="16.05" customHeight="1">
      <c r="AI96" s="204"/>
      <c r="AJ96" s="204"/>
    </row>
    <row r="97" spans="35:36" ht="16.05" customHeight="1">
      <c r="AI97" s="204"/>
      <c r="AJ97" s="204"/>
    </row>
    <row r="98" spans="35:36" ht="16.05" customHeight="1">
      <c r="AI98" s="204"/>
      <c r="AJ98" s="204"/>
    </row>
    <row r="99" spans="35:36" ht="16.05" customHeight="1">
      <c r="AI99" s="284"/>
      <c r="AJ99" s="204"/>
    </row>
    <row r="100" spans="35:36" ht="16.05" customHeight="1">
      <c r="AI100" s="284"/>
      <c r="AJ100" s="204"/>
    </row>
    <row r="101" spans="35:36" ht="16.05" customHeight="1">
      <c r="AI101" s="285"/>
      <c r="AJ101" s="283"/>
    </row>
    <row r="102" spans="35:36" ht="16.05" customHeight="1">
      <c r="AI102" s="241"/>
      <c r="AJ102" s="204"/>
    </row>
    <row r="103" spans="35:36" ht="16.05" customHeight="1">
      <c r="AJ103" s="204"/>
    </row>
    <row r="104" spans="35:36" ht="16.05" customHeight="1">
      <c r="AI104" s="284"/>
      <c r="AJ104" s="253"/>
    </row>
    <row r="105" spans="35:36" ht="16.05" customHeight="1">
      <c r="AI105" s="284"/>
      <c r="AJ105" s="253"/>
    </row>
    <row r="106" spans="35:36" ht="16.05" customHeight="1">
      <c r="AI106" s="284"/>
      <c r="AJ106" s="253"/>
    </row>
    <row r="107" spans="35:36" ht="16.05" customHeight="1">
      <c r="AI107" s="284"/>
      <c r="AJ107" s="253"/>
    </row>
    <row r="108" spans="35:36" ht="16.05" customHeight="1">
      <c r="AI108" s="284"/>
      <c r="AJ108" s="253"/>
    </row>
    <row r="109" spans="35:36" ht="16.05" customHeight="1">
      <c r="AI109" s="284"/>
      <c r="AJ109" s="253"/>
    </row>
    <row r="110" spans="35:36" ht="16.05" customHeight="1">
      <c r="AI110" s="284"/>
      <c r="AJ110" s="253"/>
    </row>
    <row r="111" spans="35:36" ht="16.05" customHeight="1">
      <c r="AI111" s="284"/>
      <c r="AJ111" s="253"/>
    </row>
    <row r="112" spans="35:36" ht="16.05" customHeight="1">
      <c r="AI112" s="284"/>
      <c r="AJ112" s="253"/>
    </row>
    <row r="113" spans="35:36" ht="16.05" customHeight="1">
      <c r="AI113" s="284"/>
      <c r="AJ113" s="253"/>
    </row>
    <row r="114" spans="35:36" ht="16.05" customHeight="1">
      <c r="AI114" s="284"/>
      <c r="AJ114" s="253"/>
    </row>
    <row r="115" spans="35:36" ht="16.05" customHeight="1">
      <c r="AI115" s="284"/>
      <c r="AJ115" s="253"/>
    </row>
    <row r="116" spans="35:36" ht="16.05" customHeight="1">
      <c r="AI116" s="284"/>
      <c r="AJ116" s="253"/>
    </row>
    <row r="117" spans="35:36" ht="16.05" customHeight="1">
      <c r="AI117" s="284"/>
      <c r="AJ117" s="253"/>
    </row>
    <row r="118" spans="35:36" ht="16.05" customHeight="1">
      <c r="AI118" s="284"/>
      <c r="AJ118" s="253"/>
    </row>
    <row r="119" spans="35:36" ht="16.05" customHeight="1">
      <c r="AI119" s="284"/>
      <c r="AJ119" s="253"/>
    </row>
    <row r="120" spans="35:36" ht="16.05" customHeight="1">
      <c r="AI120" s="284"/>
      <c r="AJ120" s="253"/>
    </row>
    <row r="121" spans="35:36" ht="16.05" customHeight="1">
      <c r="AI121" s="284"/>
      <c r="AJ121" s="253"/>
    </row>
    <row r="122" spans="35:36" ht="16.05" customHeight="1">
      <c r="AI122" s="284"/>
      <c r="AJ122" s="253"/>
    </row>
    <row r="123" spans="35:36" ht="16.05" customHeight="1">
      <c r="AI123" s="284"/>
      <c r="AJ123" s="253"/>
    </row>
    <row r="124" spans="35:36" ht="16.05" customHeight="1">
      <c r="AI124" s="284"/>
      <c r="AJ124" s="253"/>
    </row>
    <row r="125" spans="35:36" ht="16.05" customHeight="1">
      <c r="AI125" s="284"/>
      <c r="AJ125" s="253"/>
    </row>
    <row r="126" spans="35:36" ht="16.05" customHeight="1">
      <c r="AI126" s="284"/>
      <c r="AJ126" s="253"/>
    </row>
    <row r="127" spans="35:36" ht="16.05" customHeight="1">
      <c r="AI127" s="284"/>
      <c r="AJ127" s="253"/>
    </row>
    <row r="128" spans="35:36" ht="16.05" customHeight="1">
      <c r="AI128" s="284"/>
      <c r="AJ128" s="253"/>
    </row>
    <row r="129" spans="35:36" ht="16.05" customHeight="1">
      <c r="AI129" s="284"/>
      <c r="AJ129" s="253"/>
    </row>
    <row r="130" spans="35:36" ht="16.05" customHeight="1">
      <c r="AI130" s="284"/>
      <c r="AJ130" s="253"/>
    </row>
    <row r="131" spans="35:36" ht="16.05" customHeight="1">
      <c r="AI131" s="284"/>
      <c r="AJ131" s="253"/>
    </row>
    <row r="132" spans="35:36" ht="16.05" customHeight="1">
      <c r="AI132" s="284"/>
      <c r="AJ132" s="253"/>
    </row>
    <row r="133" spans="35:36" ht="16.05" customHeight="1">
      <c r="AI133" s="284"/>
      <c r="AJ133" s="253"/>
    </row>
    <row r="134" spans="35:36" ht="16.05" customHeight="1">
      <c r="AI134" s="284"/>
      <c r="AJ134" s="253"/>
    </row>
    <row r="135" spans="35:36" ht="16.05" customHeight="1">
      <c r="AI135" s="284"/>
      <c r="AJ135" s="253"/>
    </row>
    <row r="136" spans="35:36" ht="16.05" customHeight="1">
      <c r="AI136" s="284"/>
      <c r="AJ136" s="253"/>
    </row>
    <row r="137" spans="35:36" ht="16.05" customHeight="1">
      <c r="AI137" s="284"/>
      <c r="AJ137" s="253"/>
    </row>
    <row r="138" spans="35:36" ht="16.05" customHeight="1">
      <c r="AI138" s="284"/>
      <c r="AJ138" s="253"/>
    </row>
    <row r="139" spans="35:36" ht="16.05" customHeight="1">
      <c r="AI139" s="284"/>
      <c r="AJ139" s="253"/>
    </row>
    <row r="140" spans="35:36" ht="16.05" customHeight="1">
      <c r="AI140" s="284"/>
      <c r="AJ140" s="253"/>
    </row>
    <row r="141" spans="35:36" ht="16.05" customHeight="1">
      <c r="AI141" s="284"/>
      <c r="AJ141" s="253"/>
    </row>
    <row r="142" spans="35:36" ht="16.05" customHeight="1">
      <c r="AI142" s="284"/>
      <c r="AJ142" s="253"/>
    </row>
    <row r="143" spans="35:36" ht="16.05" customHeight="1">
      <c r="AI143" s="284"/>
      <c r="AJ143" s="253"/>
    </row>
    <row r="144" spans="35:36" ht="16.05" customHeight="1">
      <c r="AI144" s="284"/>
      <c r="AJ144" s="253"/>
    </row>
    <row r="145" spans="35:36" ht="16.05" customHeight="1">
      <c r="AI145" s="284"/>
      <c r="AJ145" s="253"/>
    </row>
    <row r="146" spans="35:36" ht="16.05" customHeight="1">
      <c r="AI146" s="284"/>
      <c r="AJ146" s="253"/>
    </row>
    <row r="147" spans="35:36" ht="16.05" customHeight="1">
      <c r="AI147" s="284"/>
      <c r="AJ147" s="253"/>
    </row>
    <row r="148" spans="35:36" ht="16.05" customHeight="1">
      <c r="AI148" s="284"/>
      <c r="AJ148" s="253"/>
    </row>
    <row r="149" spans="35:36" ht="16.05" customHeight="1">
      <c r="AI149" s="284"/>
      <c r="AJ149" s="253"/>
    </row>
    <row r="150" spans="35:36" ht="16.05" customHeight="1">
      <c r="AI150" s="284"/>
      <c r="AJ150" s="253"/>
    </row>
    <row r="151" spans="35:36" ht="16.05" customHeight="1">
      <c r="AI151" s="284"/>
      <c r="AJ151" s="253"/>
    </row>
    <row r="152" spans="35:36" ht="16.05" customHeight="1">
      <c r="AI152" s="284"/>
      <c r="AJ152" s="253"/>
    </row>
    <row r="153" spans="35:36" ht="16.05" customHeight="1">
      <c r="AI153" s="284"/>
      <c r="AJ153" s="253"/>
    </row>
    <row r="154" spans="35:36" ht="16.05" customHeight="1">
      <c r="AI154" s="284"/>
      <c r="AJ154" s="253"/>
    </row>
    <row r="155" spans="35:36" ht="16.05" customHeight="1">
      <c r="AI155" s="284"/>
      <c r="AJ155" s="253"/>
    </row>
    <row r="156" spans="35:36" ht="16.05" customHeight="1">
      <c r="AI156" s="284"/>
      <c r="AJ156" s="253"/>
    </row>
    <row r="157" spans="35:36" ht="16.05" customHeight="1">
      <c r="AI157" s="284"/>
      <c r="AJ157" s="253"/>
    </row>
    <row r="158" spans="35:36" ht="16.05" customHeight="1">
      <c r="AI158" s="284"/>
      <c r="AJ158" s="253"/>
    </row>
    <row r="159" spans="35:36" ht="16.05" customHeight="1">
      <c r="AI159" s="284"/>
      <c r="AJ159" s="253"/>
    </row>
    <row r="160" spans="35:36" ht="16.05" customHeight="1">
      <c r="AI160" s="284"/>
      <c r="AJ160" s="253"/>
    </row>
    <row r="161" spans="35:36" ht="16.05" customHeight="1">
      <c r="AI161" s="284"/>
      <c r="AJ161" s="253"/>
    </row>
    <row r="162" spans="35:36" ht="16.05" customHeight="1">
      <c r="AI162" s="284"/>
      <c r="AJ162" s="253"/>
    </row>
    <row r="164" spans="35:36" ht="16.05" customHeight="1">
      <c r="AI164" s="284"/>
    </row>
  </sheetData>
  <mergeCells count="156">
    <mergeCell ref="T41:V41"/>
    <mergeCell ref="W41:Y41"/>
    <mergeCell ref="Z41:AA41"/>
    <mergeCell ref="AC41:AD41"/>
    <mergeCell ref="AE41:AF41"/>
    <mergeCell ref="AE42:AH42"/>
    <mergeCell ref="T40:V40"/>
    <mergeCell ref="W40:Y40"/>
    <mergeCell ref="Z40:AA40"/>
    <mergeCell ref="AC40:AD40"/>
    <mergeCell ref="AE40:AF40"/>
    <mergeCell ref="AG40:AH40"/>
    <mergeCell ref="T38:V38"/>
    <mergeCell ref="W38:Y38"/>
    <mergeCell ref="Z38:AA38"/>
    <mergeCell ref="AC38:AD38"/>
    <mergeCell ref="AE38:AF38"/>
    <mergeCell ref="T39:V39"/>
    <mergeCell ref="W39:Y39"/>
    <mergeCell ref="Z39:AA39"/>
    <mergeCell ref="AC39:AD39"/>
    <mergeCell ref="AE39:AF39"/>
    <mergeCell ref="T36:V36"/>
    <mergeCell ref="W36:Y36"/>
    <mergeCell ref="Z36:AA36"/>
    <mergeCell ref="AC36:AD36"/>
    <mergeCell ref="AE36:AF36"/>
    <mergeCell ref="T37:V37"/>
    <mergeCell ref="W37:Y37"/>
    <mergeCell ref="Z37:AA37"/>
    <mergeCell ref="AC37:AD37"/>
    <mergeCell ref="AE37:AF37"/>
    <mergeCell ref="T34:V34"/>
    <mergeCell ref="W34:Y34"/>
    <mergeCell ref="Z34:AA34"/>
    <mergeCell ref="AC34:AD34"/>
    <mergeCell ref="AE34:AF34"/>
    <mergeCell ref="T35:V35"/>
    <mergeCell ref="W35:Y35"/>
    <mergeCell ref="Z35:AA35"/>
    <mergeCell ref="AC35:AD35"/>
    <mergeCell ref="AE35:AF35"/>
    <mergeCell ref="T32:V32"/>
    <mergeCell ref="W32:Y32"/>
    <mergeCell ref="Z32:AA32"/>
    <mergeCell ref="AC32:AD32"/>
    <mergeCell ref="AE32:AF32"/>
    <mergeCell ref="T33:V33"/>
    <mergeCell ref="W33:Y33"/>
    <mergeCell ref="Z33:AA33"/>
    <mergeCell ref="AC33:AD33"/>
    <mergeCell ref="AE33:AF33"/>
    <mergeCell ref="T30:V30"/>
    <mergeCell ref="W30:Y30"/>
    <mergeCell ref="Z30:AA30"/>
    <mergeCell ref="AC30:AD30"/>
    <mergeCell ref="AE30:AF30"/>
    <mergeCell ref="T31:V31"/>
    <mergeCell ref="W31:Y31"/>
    <mergeCell ref="Z31:AA31"/>
    <mergeCell ref="AC31:AD31"/>
    <mergeCell ref="AE31:AF31"/>
    <mergeCell ref="T28:V28"/>
    <mergeCell ref="W28:Y28"/>
    <mergeCell ref="Z28:AA28"/>
    <mergeCell ref="AC28:AD28"/>
    <mergeCell ref="AE28:AF28"/>
    <mergeCell ref="T29:V29"/>
    <mergeCell ref="W29:Y29"/>
    <mergeCell ref="Z29:AA29"/>
    <mergeCell ref="AC29:AD29"/>
    <mergeCell ref="AE29:AF29"/>
    <mergeCell ref="T26:V26"/>
    <mergeCell ref="W26:Y26"/>
    <mergeCell ref="Z26:AA26"/>
    <mergeCell ref="AC26:AD26"/>
    <mergeCell ref="AE26:AF26"/>
    <mergeCell ref="T27:V27"/>
    <mergeCell ref="W27:Y27"/>
    <mergeCell ref="Z27:AA27"/>
    <mergeCell ref="AC27:AD27"/>
    <mergeCell ref="AE27:AF27"/>
    <mergeCell ref="T24:V24"/>
    <mergeCell ref="W24:Y24"/>
    <mergeCell ref="Z24:AA24"/>
    <mergeCell ref="AC24:AD24"/>
    <mergeCell ref="AE24:AF24"/>
    <mergeCell ref="T25:V25"/>
    <mergeCell ref="W25:Y25"/>
    <mergeCell ref="Z25:AA25"/>
    <mergeCell ref="AC25:AD25"/>
    <mergeCell ref="AE25:AF25"/>
    <mergeCell ref="T22:V22"/>
    <mergeCell ref="W22:Y22"/>
    <mergeCell ref="Z22:AA22"/>
    <mergeCell ref="AC22:AD22"/>
    <mergeCell ref="AE22:AF22"/>
    <mergeCell ref="T23:V23"/>
    <mergeCell ref="W23:Y23"/>
    <mergeCell ref="Z23:AA23"/>
    <mergeCell ref="AC23:AD23"/>
    <mergeCell ref="AE23:AF23"/>
    <mergeCell ref="T20:V20"/>
    <mergeCell ref="W20:Y20"/>
    <mergeCell ref="Z20:AA20"/>
    <mergeCell ref="AC20:AD20"/>
    <mergeCell ref="AE20:AF20"/>
    <mergeCell ref="T21:V21"/>
    <mergeCell ref="W21:Y21"/>
    <mergeCell ref="Z21:AA21"/>
    <mergeCell ref="AC21:AD21"/>
    <mergeCell ref="AE21:AF21"/>
    <mergeCell ref="T18:V18"/>
    <mergeCell ref="W18:Y18"/>
    <mergeCell ref="Z18:AA18"/>
    <mergeCell ref="AC18:AD18"/>
    <mergeCell ref="AE18:AF18"/>
    <mergeCell ref="T19:V19"/>
    <mergeCell ref="W19:Y19"/>
    <mergeCell ref="Z19:AA19"/>
    <mergeCell ref="AC19:AD19"/>
    <mergeCell ref="AE19:AF19"/>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BB11:BC11"/>
    <mergeCell ref="E12:H12"/>
    <mergeCell ref="I12:L12"/>
    <mergeCell ref="O12:V12"/>
    <mergeCell ref="W12:Z12"/>
    <mergeCell ref="AJ12:AT12"/>
    <mergeCell ref="AB16:AF16"/>
    <mergeCell ref="AL16:AR16"/>
    <mergeCell ref="AZ16:BB16"/>
    <mergeCell ref="A1:AH1"/>
    <mergeCell ref="A2:AH2"/>
    <mergeCell ref="AD3:AF3"/>
    <mergeCell ref="A5:AH5"/>
    <mergeCell ref="D7:G7"/>
    <mergeCell ref="K7:R7"/>
    <mergeCell ref="L8:M8"/>
    <mergeCell ref="AD9:AF9"/>
    <mergeCell ref="E11:H11"/>
    <mergeCell ref="I11:AA11"/>
  </mergeCells>
  <phoneticPr fontId="2"/>
  <dataValidations count="2">
    <dataValidation type="textLength" operator="equal" allowBlank="1" showInputMessage="1" showErrorMessage="1" prompt="6桁で入力ください。_x000a_5桁未満の場合は0を左詰めしてください。" sqref="BD17:BD41" xr:uid="{00000000-0002-0000-08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0800-000001000000}">
      <formula1>2</formula1>
    </dataValidation>
  </dataValidations>
  <pageMargins left="0.59055118110236227" right="0.59055118110236227" top="0.59055118110236227" bottom="0.39370078740157483" header="0.51181102362204722" footer="0.51181102362204722"/>
  <pageSetup paperSize="9" scale="9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2000000}">
          <x14:formula1>
            <xm:f>コード１!$C$13:$C$73</xm:f>
          </x14:formula1>
          <xm:sqref>BB17:BB41</xm:sqref>
        </x14:dataValidation>
        <x14:dataValidation type="list" allowBlank="1" showInputMessage="1" showErrorMessage="1" xr:uid="{00000000-0002-0000-0800-000003000000}">
          <x14:formula1>
            <xm:f>コード１!$I$2:$I$6</xm:f>
          </x14:formula1>
          <xm:sqref>AL17:AL41</xm:sqref>
        </x14:dataValidation>
        <x14:dataValidation type="list" allowBlank="1" showInputMessage="1" showErrorMessage="1" xr:uid="{00000000-0002-0000-0800-000004000000}">
          <x14:formula1>
            <xm:f>コード１!$E$8:$E$9</xm:f>
          </x14:formula1>
          <xm:sqref>AU17:AU41</xm:sqref>
        </x14:dataValidation>
        <x14:dataValidation type="list" allowBlank="1" showInputMessage="1" showErrorMessage="1" xr:uid="{00000000-0002-0000-0800-000005000000}">
          <x14:formula1>
            <xm:f>コード１!$C$8:$C$9</xm:f>
          </x14:formula1>
          <xm:sqref>BA17:BA41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81C14-8260-486B-976B-3B7AF2F3370E}">
  <sheetPr>
    <tabColor theme="4"/>
  </sheetPr>
  <dimension ref="A1:DL58"/>
  <sheetViews>
    <sheetView view="pageBreakPreview" zoomScale="80" zoomScaleNormal="100" zoomScaleSheetLayoutView="80" workbookViewId="0">
      <selection activeCell="H6" sqref="H6:R6"/>
    </sheetView>
  </sheetViews>
  <sheetFormatPr defaultColWidth="3.33203125" defaultRowHeight="16.05" customHeight="1"/>
  <cols>
    <col min="1" max="1" width="4.59765625" style="193" customWidth="1"/>
    <col min="2" max="2" width="2.06640625" style="193" customWidth="1"/>
    <col min="3" max="31" width="2.796875" style="193" customWidth="1"/>
    <col min="32" max="32" width="1.46484375" style="234" customWidth="1"/>
    <col min="33" max="33" width="13.73046875" style="234" customWidth="1"/>
    <col min="34" max="37" width="4" style="193" customWidth="1"/>
    <col min="38" max="38" width="7.46484375" style="193" customWidth="1"/>
    <col min="39" max="50" width="4" style="193" customWidth="1"/>
    <col min="51" max="51" width="10.06640625" style="193" customWidth="1"/>
    <col min="52" max="54" width="4" style="193" customWidth="1"/>
    <col min="55" max="61" width="2.796875" style="193" customWidth="1"/>
    <col min="62" max="16384" width="3.33203125" style="193"/>
  </cols>
  <sheetData>
    <row r="1" spans="1:116" s="234" customFormat="1" ht="16.05" customHeight="1">
      <c r="A1" s="706"/>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row>
    <row r="2" spans="1:116" s="234" customFormat="1" ht="16.0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row>
    <row r="3" spans="1:116" s="234" customFormat="1" ht="16.05" customHeight="1">
      <c r="A3" s="193"/>
      <c r="B3" s="707" t="s">
        <v>4578</v>
      </c>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row>
    <row r="4" spans="1:116" s="234" customFormat="1" ht="16.05" customHeight="1">
      <c r="A4" s="193"/>
      <c r="B4" s="707"/>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row>
    <row r="5" spans="1:116" s="234" customFormat="1" ht="16.05" customHeight="1">
      <c r="A5" s="193"/>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row>
    <row r="6" spans="1:116" s="234" customFormat="1" ht="16.05" customHeight="1">
      <c r="A6" s="193"/>
      <c r="B6" s="291" t="s">
        <v>4579</v>
      </c>
      <c r="C6" s="291"/>
      <c r="D6" s="291"/>
      <c r="E6" s="291"/>
      <c r="F6" s="291"/>
      <c r="G6" s="291"/>
      <c r="H6" s="708" t="str">
        <f>変更届第３面!I8</f>
        <v/>
      </c>
      <c r="I6" s="708"/>
      <c r="J6" s="708"/>
      <c r="K6" s="708"/>
      <c r="L6" s="708"/>
      <c r="M6" s="708"/>
      <c r="N6" s="708"/>
      <c r="O6" s="708"/>
      <c r="P6" s="708"/>
      <c r="Q6" s="708"/>
      <c r="R6" s="708"/>
      <c r="S6" s="291" t="s">
        <v>4580</v>
      </c>
      <c r="T6" s="291"/>
      <c r="U6" s="291"/>
      <c r="V6" s="291"/>
      <c r="W6" s="709"/>
      <c r="X6" s="709"/>
      <c r="Y6" s="709"/>
      <c r="Z6" s="709"/>
      <c r="AA6" s="709"/>
      <c r="AB6" s="709"/>
      <c r="AC6" s="709"/>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row>
    <row r="7" spans="1:116" s="234" customFormat="1" ht="16.05" customHeight="1">
      <c r="A7" s="193"/>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row>
    <row r="8" spans="1:116" s="234" customFormat="1" ht="16.05" customHeight="1">
      <c r="A8" s="193"/>
      <c r="B8" s="291" t="s">
        <v>4581</v>
      </c>
      <c r="C8" s="291"/>
      <c r="D8" s="291"/>
      <c r="E8" s="291"/>
      <c r="F8" s="291"/>
      <c r="G8" s="291"/>
      <c r="H8" s="291"/>
      <c r="I8" s="710"/>
      <c r="J8" s="711"/>
      <c r="K8" s="711"/>
      <c r="L8" s="711"/>
      <c r="M8" s="711"/>
      <c r="N8" s="711"/>
      <c r="O8" s="711"/>
      <c r="P8" s="711"/>
      <c r="Q8" s="711"/>
      <c r="R8" s="711"/>
      <c r="S8" s="711"/>
      <c r="T8" s="711"/>
      <c r="U8" s="711"/>
      <c r="V8" s="711"/>
      <c r="W8" s="711"/>
      <c r="X8" s="711"/>
      <c r="Y8" s="711"/>
      <c r="Z8" s="711"/>
      <c r="AA8" s="711"/>
      <c r="AB8" s="711"/>
      <c r="AC8" s="711"/>
      <c r="AD8" s="199"/>
      <c r="AE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row>
    <row r="9" spans="1:116" s="234" customFormat="1" ht="16.05" customHeight="1">
      <c r="A9" s="193"/>
      <c r="B9" s="665"/>
      <c r="C9" s="665"/>
      <c r="D9" s="665"/>
      <c r="E9" s="665"/>
      <c r="F9" s="665"/>
      <c r="G9" s="665"/>
      <c r="H9" s="665"/>
      <c r="I9" s="665"/>
      <c r="J9" s="665"/>
      <c r="K9" s="665"/>
      <c r="L9" s="665"/>
      <c r="M9" s="665"/>
      <c r="N9" s="665"/>
      <c r="O9" s="665"/>
      <c r="P9" s="665"/>
      <c r="Q9" s="665"/>
      <c r="R9" s="665"/>
      <c r="S9" s="665"/>
      <c r="T9" s="665"/>
      <c r="U9" s="665"/>
      <c r="V9" s="665"/>
      <c r="W9" s="665"/>
      <c r="X9" s="665"/>
      <c r="Y9" s="665"/>
      <c r="Z9" s="665"/>
      <c r="AA9" s="665"/>
      <c r="AB9" s="665"/>
      <c r="AC9" s="665"/>
      <c r="AD9" s="665"/>
      <c r="AE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row>
    <row r="10" spans="1:116" s="234" customFormat="1" ht="16.05" customHeight="1" thickBot="1">
      <c r="A10" s="193"/>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row>
    <row r="11" spans="1:116" s="234" customFormat="1" ht="16.05" customHeight="1">
      <c r="A11" s="193"/>
      <c r="B11" s="292"/>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4"/>
      <c r="AD11" s="171"/>
      <c r="AE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row>
    <row r="12" spans="1:116" s="234" customFormat="1" ht="16.05" customHeight="1">
      <c r="A12" s="193"/>
      <c r="B12" s="295"/>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296" t="s">
        <v>4582</v>
      </c>
      <c r="AC12" s="297"/>
      <c r="AD12" s="171"/>
      <c r="AE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row>
    <row r="13" spans="1:116" s="234" customFormat="1" ht="16.05" customHeight="1">
      <c r="A13" s="193"/>
      <c r="B13" s="295"/>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297"/>
      <c r="AD13" s="171"/>
      <c r="AE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row>
    <row r="14" spans="1:116" s="234" customFormat="1" ht="16.05" customHeight="1">
      <c r="A14" s="193"/>
      <c r="B14" s="295"/>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297"/>
      <c r="AD14" s="171"/>
      <c r="AE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row>
    <row r="15" spans="1:116" s="234" customFormat="1" ht="16.05" customHeight="1">
      <c r="A15" s="193"/>
      <c r="B15" s="295"/>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297"/>
      <c r="AD15" s="171"/>
      <c r="AE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row>
    <row r="16" spans="1:116" s="234" customFormat="1" ht="16.05" customHeight="1">
      <c r="A16" s="193"/>
      <c r="B16" s="295"/>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297"/>
      <c r="AD16" s="171"/>
      <c r="AE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row>
    <row r="17" spans="1:116" s="234" customFormat="1" ht="16.05" customHeight="1">
      <c r="A17" s="193"/>
      <c r="B17" s="295"/>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297"/>
      <c r="AD17" s="171"/>
      <c r="AE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row>
    <row r="18" spans="1:116" s="234" customFormat="1" ht="16.05" customHeight="1">
      <c r="A18" s="193"/>
      <c r="B18" s="295"/>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297"/>
      <c r="AD18" s="171"/>
      <c r="AE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row>
    <row r="19" spans="1:116" ht="16.05" customHeight="1">
      <c r="B19" s="295"/>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297"/>
      <c r="AD19" s="171"/>
    </row>
    <row r="20" spans="1:116" ht="16.05" customHeight="1">
      <c r="B20" s="295"/>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297"/>
      <c r="AD20" s="171"/>
    </row>
    <row r="21" spans="1:116" ht="16.05" customHeight="1">
      <c r="B21" s="295"/>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297"/>
      <c r="AD21" s="171"/>
    </row>
    <row r="22" spans="1:116" ht="16.05" customHeight="1">
      <c r="B22" s="295"/>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297"/>
      <c r="AD22" s="171"/>
    </row>
    <row r="23" spans="1:116" ht="16.05" customHeight="1">
      <c r="B23" s="295"/>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297"/>
      <c r="AD23" s="171"/>
    </row>
    <row r="24" spans="1:116" ht="16.05" customHeight="1">
      <c r="B24" s="295"/>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297"/>
      <c r="AD24" s="171"/>
    </row>
    <row r="25" spans="1:116" ht="16.05" customHeight="1">
      <c r="B25" s="295"/>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297"/>
      <c r="AD25" s="171"/>
    </row>
    <row r="26" spans="1:116" ht="16.05" customHeight="1">
      <c r="B26" s="295"/>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297"/>
      <c r="AD26" s="171"/>
    </row>
    <row r="27" spans="1:116" ht="16.05" customHeight="1">
      <c r="B27" s="295"/>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297"/>
      <c r="AD27" s="171"/>
    </row>
    <row r="28" spans="1:116" ht="16.05" customHeight="1">
      <c r="B28" s="295"/>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297"/>
      <c r="AD28" s="171"/>
    </row>
    <row r="29" spans="1:116" ht="16.05" customHeight="1">
      <c r="B29" s="295"/>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297"/>
      <c r="AD29" s="171"/>
    </row>
    <row r="30" spans="1:116" ht="16.05" customHeight="1">
      <c r="B30" s="295"/>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297"/>
      <c r="AD30" s="171"/>
    </row>
    <row r="31" spans="1:116" ht="16.05" customHeight="1">
      <c r="B31" s="295"/>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297"/>
      <c r="AD31" s="171"/>
    </row>
    <row r="32" spans="1:116" ht="16.05" customHeight="1">
      <c r="B32" s="295"/>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297"/>
      <c r="AD32" s="171"/>
    </row>
    <row r="33" spans="2:30" ht="15.75" customHeight="1">
      <c r="B33" s="295"/>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297"/>
      <c r="AD33" s="171"/>
    </row>
    <row r="34" spans="2:30" ht="16.05" customHeight="1">
      <c r="B34" s="295"/>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297"/>
      <c r="AD34" s="171"/>
    </row>
    <row r="35" spans="2:30" ht="16.05" customHeight="1">
      <c r="B35" s="295"/>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297"/>
      <c r="AD35" s="171"/>
    </row>
    <row r="36" spans="2:30" ht="16.05" customHeight="1">
      <c r="B36" s="295"/>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297"/>
      <c r="AD36" s="171"/>
    </row>
    <row r="37" spans="2:30" ht="16.05" customHeight="1">
      <c r="B37" s="295"/>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297"/>
      <c r="AD37" s="171"/>
    </row>
    <row r="38" spans="2:30" ht="16.05" customHeight="1">
      <c r="B38" s="295"/>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297"/>
      <c r="AD38" s="171"/>
    </row>
    <row r="39" spans="2:30" ht="16.05" customHeight="1">
      <c r="B39" s="295"/>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297"/>
      <c r="AD39" s="171"/>
    </row>
    <row r="40" spans="2:30" ht="16.05" customHeight="1">
      <c r="B40" s="295"/>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297"/>
      <c r="AD40" s="171"/>
    </row>
    <row r="41" spans="2:30" ht="16.05" customHeight="1">
      <c r="B41" s="295"/>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297"/>
      <c r="AD41" s="171"/>
    </row>
    <row r="42" spans="2:30" ht="16.05" customHeight="1">
      <c r="B42" s="295"/>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297"/>
      <c r="AD42" s="171"/>
    </row>
    <row r="43" spans="2:30" ht="16.05" customHeight="1">
      <c r="B43" s="295"/>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297"/>
      <c r="AD43" s="171"/>
    </row>
    <row r="44" spans="2:30" ht="16.05" customHeight="1">
      <c r="B44" s="295"/>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297"/>
      <c r="AD44" s="171"/>
    </row>
    <row r="45" spans="2:30" ht="16.05" customHeight="1">
      <c r="B45" s="295"/>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297"/>
      <c r="AD45" s="171"/>
    </row>
    <row r="46" spans="2:30" ht="16.05" customHeight="1">
      <c r="B46" s="295"/>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297"/>
      <c r="AD46" s="171"/>
    </row>
    <row r="47" spans="2:30" ht="16.05" customHeight="1">
      <c r="B47" s="295"/>
      <c r="C47" s="171"/>
      <c r="D47" s="171"/>
      <c r="E47" s="298" t="s">
        <v>4583</v>
      </c>
      <c r="F47" s="287"/>
      <c r="G47" s="287"/>
      <c r="H47" s="704"/>
      <c r="I47" s="704"/>
      <c r="J47" s="704"/>
      <c r="K47" s="704"/>
      <c r="L47" s="287" t="s">
        <v>4584</v>
      </c>
      <c r="M47" s="704"/>
      <c r="N47" s="704"/>
      <c r="O47" s="704"/>
      <c r="P47" s="704"/>
      <c r="Q47" s="704"/>
      <c r="R47" s="287" t="s">
        <v>4585</v>
      </c>
      <c r="S47" s="287"/>
      <c r="T47" s="287"/>
      <c r="U47" s="287"/>
      <c r="V47" s="299"/>
      <c r="W47" s="287"/>
      <c r="X47" s="287" t="s">
        <v>4586</v>
      </c>
      <c r="Y47" s="171"/>
      <c r="Z47" s="171"/>
      <c r="AA47" s="171"/>
      <c r="AB47" s="171"/>
      <c r="AC47" s="297"/>
      <c r="AD47" s="171"/>
    </row>
    <row r="48" spans="2:30" ht="16.05" customHeight="1" thickBot="1">
      <c r="B48" s="300"/>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2"/>
      <c r="AD48" s="171"/>
    </row>
    <row r="49" spans="2:30" ht="16.05" customHeight="1">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row>
    <row r="50" spans="2:30" ht="16.05" customHeight="1">
      <c r="B50" s="705" t="s">
        <v>4587</v>
      </c>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171"/>
    </row>
    <row r="51" spans="2:30" ht="16.05" customHeight="1">
      <c r="B51" s="705"/>
      <c r="C51" s="705"/>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171"/>
    </row>
    <row r="52" spans="2:30" ht="16.05" customHeight="1">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row>
    <row r="53" spans="2:30" ht="16.05" customHeight="1">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row>
    <row r="54" spans="2:30" ht="16.05" customHeight="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row>
    <row r="55" spans="2:30" ht="16.05" customHeight="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row>
    <row r="56" spans="2:30" ht="16.05" customHeight="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row>
    <row r="57" spans="2:30" ht="16.05" customHeight="1">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row>
    <row r="58" spans="2:30" ht="16.05" customHeight="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row>
  </sheetData>
  <mergeCells count="9">
    <mergeCell ref="H47:K47"/>
    <mergeCell ref="M47:Q47"/>
    <mergeCell ref="B50:AC51"/>
    <mergeCell ref="A1:AE1"/>
    <mergeCell ref="B3:AD4"/>
    <mergeCell ref="H6:R6"/>
    <mergeCell ref="W6:AC6"/>
    <mergeCell ref="I8:AC8"/>
    <mergeCell ref="B9:AD9"/>
  </mergeCells>
  <phoneticPr fontId="2"/>
  <pageMargins left="0.59055118110236227" right="0" top="0.59055118110236227" bottom="0.19685039370078741" header="0.51181102362204722" footer="0.51181102362204722"/>
  <pageSetup paperSize="9" scale="96"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B7E6-6914-400F-808C-906F3288A281}">
  <sheetPr>
    <tabColor theme="4"/>
  </sheetPr>
  <dimension ref="B1:AG87"/>
  <sheetViews>
    <sheetView view="pageBreakPreview" zoomScaleNormal="100" zoomScaleSheetLayoutView="100" workbookViewId="0">
      <selection activeCell="AT14" sqref="AT14"/>
    </sheetView>
  </sheetViews>
  <sheetFormatPr defaultColWidth="3.33203125" defaultRowHeight="16.05" customHeight="1"/>
  <cols>
    <col min="1" max="155" width="3.33203125" style="303"/>
    <col min="156" max="156" width="4.59765625" style="303" customWidth="1"/>
    <col min="157" max="157" width="2.06640625" style="303" customWidth="1"/>
    <col min="158" max="188" width="2.796875" style="303" customWidth="1"/>
    <col min="189" max="189" width="4.59765625" style="303" customWidth="1"/>
    <col min="190" max="190" width="2.06640625" style="303" customWidth="1"/>
    <col min="191" max="221" width="2.796875" style="303" customWidth="1"/>
    <col min="222" max="411" width="3.33203125" style="303"/>
    <col min="412" max="412" width="4.59765625" style="303" customWidth="1"/>
    <col min="413" max="413" width="2.06640625" style="303" customWidth="1"/>
    <col min="414" max="444" width="2.796875" style="303" customWidth="1"/>
    <col min="445" max="445" width="4.59765625" style="303" customWidth="1"/>
    <col min="446" max="446" width="2.06640625" style="303" customWidth="1"/>
    <col min="447" max="477" width="2.796875" style="303" customWidth="1"/>
    <col min="478" max="667" width="3.33203125" style="303"/>
    <col min="668" max="668" width="4.59765625" style="303" customWidth="1"/>
    <col min="669" max="669" width="2.06640625" style="303" customWidth="1"/>
    <col min="670" max="700" width="2.796875" style="303" customWidth="1"/>
    <col min="701" max="701" width="4.59765625" style="303" customWidth="1"/>
    <col min="702" max="702" width="2.06640625" style="303" customWidth="1"/>
    <col min="703" max="733" width="2.796875" style="303" customWidth="1"/>
    <col min="734" max="923" width="3.33203125" style="303"/>
    <col min="924" max="924" width="4.59765625" style="303" customWidth="1"/>
    <col min="925" max="925" width="2.06640625" style="303" customWidth="1"/>
    <col min="926" max="956" width="2.796875" style="303" customWidth="1"/>
    <col min="957" max="957" width="4.59765625" style="303" customWidth="1"/>
    <col min="958" max="958" width="2.06640625" style="303" customWidth="1"/>
    <col min="959" max="989" width="2.796875" style="303" customWidth="1"/>
    <col min="990" max="1179" width="3.33203125" style="303"/>
    <col min="1180" max="1180" width="4.59765625" style="303" customWidth="1"/>
    <col min="1181" max="1181" width="2.06640625" style="303" customWidth="1"/>
    <col min="1182" max="1212" width="2.796875" style="303" customWidth="1"/>
    <col min="1213" max="1213" width="4.59765625" style="303" customWidth="1"/>
    <col min="1214" max="1214" width="2.06640625" style="303" customWidth="1"/>
    <col min="1215" max="1245" width="2.796875" style="303" customWidth="1"/>
    <col min="1246" max="1435" width="3.33203125" style="303"/>
    <col min="1436" max="1436" width="4.59765625" style="303" customWidth="1"/>
    <col min="1437" max="1437" width="2.06640625" style="303" customWidth="1"/>
    <col min="1438" max="1468" width="2.796875" style="303" customWidth="1"/>
    <col min="1469" max="1469" width="4.59765625" style="303" customWidth="1"/>
    <col min="1470" max="1470" width="2.06640625" style="303" customWidth="1"/>
    <col min="1471" max="1501" width="2.796875" style="303" customWidth="1"/>
    <col min="1502" max="1691" width="3.33203125" style="303"/>
    <col min="1692" max="1692" width="4.59765625" style="303" customWidth="1"/>
    <col min="1693" max="1693" width="2.06640625" style="303" customWidth="1"/>
    <col min="1694" max="1724" width="2.796875" style="303" customWidth="1"/>
    <col min="1725" max="1725" width="4.59765625" style="303" customWidth="1"/>
    <col min="1726" max="1726" width="2.06640625" style="303" customWidth="1"/>
    <col min="1727" max="1757" width="2.796875" style="303" customWidth="1"/>
    <col min="1758" max="1947" width="3.33203125" style="303"/>
    <col min="1948" max="1948" width="4.59765625" style="303" customWidth="1"/>
    <col min="1949" max="1949" width="2.06640625" style="303" customWidth="1"/>
    <col min="1950" max="1980" width="2.796875" style="303" customWidth="1"/>
    <col min="1981" max="1981" width="4.59765625" style="303" customWidth="1"/>
    <col min="1982" max="1982" width="2.06640625" style="303" customWidth="1"/>
    <col min="1983" max="2013" width="2.796875" style="303" customWidth="1"/>
    <col min="2014" max="2203" width="3.33203125" style="303"/>
    <col min="2204" max="2204" width="4.59765625" style="303" customWidth="1"/>
    <col min="2205" max="2205" width="2.06640625" style="303" customWidth="1"/>
    <col min="2206" max="2236" width="2.796875" style="303" customWidth="1"/>
    <col min="2237" max="2237" width="4.59765625" style="303" customWidth="1"/>
    <col min="2238" max="2238" width="2.06640625" style="303" customWidth="1"/>
    <col min="2239" max="2269" width="2.796875" style="303" customWidth="1"/>
    <col min="2270" max="2459" width="3.33203125" style="303"/>
    <col min="2460" max="2460" width="4.59765625" style="303" customWidth="1"/>
    <col min="2461" max="2461" width="2.06640625" style="303" customWidth="1"/>
    <col min="2462" max="2492" width="2.796875" style="303" customWidth="1"/>
    <col min="2493" max="2493" width="4.59765625" style="303" customWidth="1"/>
    <col min="2494" max="2494" width="2.06640625" style="303" customWidth="1"/>
    <col min="2495" max="2525" width="2.796875" style="303" customWidth="1"/>
    <col min="2526" max="2715" width="3.33203125" style="303"/>
    <col min="2716" max="2716" width="4.59765625" style="303" customWidth="1"/>
    <col min="2717" max="2717" width="2.06640625" style="303" customWidth="1"/>
    <col min="2718" max="2748" width="2.796875" style="303" customWidth="1"/>
    <col min="2749" max="2749" width="4.59765625" style="303" customWidth="1"/>
    <col min="2750" max="2750" width="2.06640625" style="303" customWidth="1"/>
    <col min="2751" max="2781" width="2.796875" style="303" customWidth="1"/>
    <col min="2782" max="2971" width="3.33203125" style="303"/>
    <col min="2972" max="2972" width="4.59765625" style="303" customWidth="1"/>
    <col min="2973" max="2973" width="2.06640625" style="303" customWidth="1"/>
    <col min="2974" max="3004" width="2.796875" style="303" customWidth="1"/>
    <col min="3005" max="3005" width="4.59765625" style="303" customWidth="1"/>
    <col min="3006" max="3006" width="2.06640625" style="303" customWidth="1"/>
    <col min="3007" max="3037" width="2.796875" style="303" customWidth="1"/>
    <col min="3038" max="3227" width="3.33203125" style="303"/>
    <col min="3228" max="3228" width="4.59765625" style="303" customWidth="1"/>
    <col min="3229" max="3229" width="2.06640625" style="303" customWidth="1"/>
    <col min="3230" max="3260" width="2.796875" style="303" customWidth="1"/>
    <col min="3261" max="3261" width="4.59765625" style="303" customWidth="1"/>
    <col min="3262" max="3262" width="2.06640625" style="303" customWidth="1"/>
    <col min="3263" max="3293" width="2.796875" style="303" customWidth="1"/>
    <col min="3294" max="3483" width="3.33203125" style="303"/>
    <col min="3484" max="3484" width="4.59765625" style="303" customWidth="1"/>
    <col min="3485" max="3485" width="2.06640625" style="303" customWidth="1"/>
    <col min="3486" max="3516" width="2.796875" style="303" customWidth="1"/>
    <col min="3517" max="3517" width="4.59765625" style="303" customWidth="1"/>
    <col min="3518" max="3518" width="2.06640625" style="303" customWidth="1"/>
    <col min="3519" max="3549" width="2.796875" style="303" customWidth="1"/>
    <col min="3550" max="3739" width="3.33203125" style="303"/>
    <col min="3740" max="3740" width="4.59765625" style="303" customWidth="1"/>
    <col min="3741" max="3741" width="2.06640625" style="303" customWidth="1"/>
    <col min="3742" max="3772" width="2.796875" style="303" customWidth="1"/>
    <col min="3773" max="3773" width="4.59765625" style="303" customWidth="1"/>
    <col min="3774" max="3774" width="2.06640625" style="303" customWidth="1"/>
    <col min="3775" max="3805" width="2.796875" style="303" customWidth="1"/>
    <col min="3806" max="3995" width="3.33203125" style="303"/>
    <col min="3996" max="3996" width="4.59765625" style="303" customWidth="1"/>
    <col min="3997" max="3997" width="2.06640625" style="303" customWidth="1"/>
    <col min="3998" max="4028" width="2.796875" style="303" customWidth="1"/>
    <col min="4029" max="4029" width="4.59765625" style="303" customWidth="1"/>
    <col min="4030" max="4030" width="2.06640625" style="303" customWidth="1"/>
    <col min="4031" max="4061" width="2.796875" style="303" customWidth="1"/>
    <col min="4062" max="4251" width="3.33203125" style="303"/>
    <col min="4252" max="4252" width="4.59765625" style="303" customWidth="1"/>
    <col min="4253" max="4253" width="2.06640625" style="303" customWidth="1"/>
    <col min="4254" max="4284" width="2.796875" style="303" customWidth="1"/>
    <col min="4285" max="4285" width="4.59765625" style="303" customWidth="1"/>
    <col min="4286" max="4286" width="2.06640625" style="303" customWidth="1"/>
    <col min="4287" max="4317" width="2.796875" style="303" customWidth="1"/>
    <col min="4318" max="4507" width="3.33203125" style="303"/>
    <col min="4508" max="4508" width="4.59765625" style="303" customWidth="1"/>
    <col min="4509" max="4509" width="2.06640625" style="303" customWidth="1"/>
    <col min="4510" max="4540" width="2.796875" style="303" customWidth="1"/>
    <col min="4541" max="4541" width="4.59765625" style="303" customWidth="1"/>
    <col min="4542" max="4542" width="2.06640625" style="303" customWidth="1"/>
    <col min="4543" max="4573" width="2.796875" style="303" customWidth="1"/>
    <col min="4574" max="4763" width="3.33203125" style="303"/>
    <col min="4764" max="4764" width="4.59765625" style="303" customWidth="1"/>
    <col min="4765" max="4765" width="2.06640625" style="303" customWidth="1"/>
    <col min="4766" max="4796" width="2.796875" style="303" customWidth="1"/>
    <col min="4797" max="4797" width="4.59765625" style="303" customWidth="1"/>
    <col min="4798" max="4798" width="2.06640625" style="303" customWidth="1"/>
    <col min="4799" max="4829" width="2.796875" style="303" customWidth="1"/>
    <col min="4830" max="5019" width="3.33203125" style="303"/>
    <col min="5020" max="5020" width="4.59765625" style="303" customWidth="1"/>
    <col min="5021" max="5021" width="2.06640625" style="303" customWidth="1"/>
    <col min="5022" max="5052" width="2.796875" style="303" customWidth="1"/>
    <col min="5053" max="5053" width="4.59765625" style="303" customWidth="1"/>
    <col min="5054" max="5054" width="2.06640625" style="303" customWidth="1"/>
    <col min="5055" max="5085" width="2.796875" style="303" customWidth="1"/>
    <col min="5086" max="5275" width="3.33203125" style="303"/>
    <col min="5276" max="5276" width="4.59765625" style="303" customWidth="1"/>
    <col min="5277" max="5277" width="2.06640625" style="303" customWidth="1"/>
    <col min="5278" max="5308" width="2.796875" style="303" customWidth="1"/>
    <col min="5309" max="5309" width="4.59765625" style="303" customWidth="1"/>
    <col min="5310" max="5310" width="2.06640625" style="303" customWidth="1"/>
    <col min="5311" max="5341" width="2.796875" style="303" customWidth="1"/>
    <col min="5342" max="5531" width="3.33203125" style="303"/>
    <col min="5532" max="5532" width="4.59765625" style="303" customWidth="1"/>
    <col min="5533" max="5533" width="2.06640625" style="303" customWidth="1"/>
    <col min="5534" max="5564" width="2.796875" style="303" customWidth="1"/>
    <col min="5565" max="5565" width="4.59765625" style="303" customWidth="1"/>
    <col min="5566" max="5566" width="2.06640625" style="303" customWidth="1"/>
    <col min="5567" max="5597" width="2.796875" style="303" customWidth="1"/>
    <col min="5598" max="5787" width="3.33203125" style="303"/>
    <col min="5788" max="5788" width="4.59765625" style="303" customWidth="1"/>
    <col min="5789" max="5789" width="2.06640625" style="303" customWidth="1"/>
    <col min="5790" max="5820" width="2.796875" style="303" customWidth="1"/>
    <col min="5821" max="5821" width="4.59765625" style="303" customWidth="1"/>
    <col min="5822" max="5822" width="2.06640625" style="303" customWidth="1"/>
    <col min="5823" max="5853" width="2.796875" style="303" customWidth="1"/>
    <col min="5854" max="6043" width="3.33203125" style="303"/>
    <col min="6044" max="6044" width="4.59765625" style="303" customWidth="1"/>
    <col min="6045" max="6045" width="2.06640625" style="303" customWidth="1"/>
    <col min="6046" max="6076" width="2.796875" style="303" customWidth="1"/>
    <col min="6077" max="6077" width="4.59765625" style="303" customWidth="1"/>
    <col min="6078" max="6078" width="2.06640625" style="303" customWidth="1"/>
    <col min="6079" max="6109" width="2.796875" style="303" customWidth="1"/>
    <col min="6110" max="6299" width="3.33203125" style="303"/>
    <col min="6300" max="6300" width="4.59765625" style="303" customWidth="1"/>
    <col min="6301" max="6301" width="2.06640625" style="303" customWidth="1"/>
    <col min="6302" max="6332" width="2.796875" style="303" customWidth="1"/>
    <col min="6333" max="6333" width="4.59765625" style="303" customWidth="1"/>
    <col min="6334" max="6334" width="2.06640625" style="303" customWidth="1"/>
    <col min="6335" max="6365" width="2.796875" style="303" customWidth="1"/>
    <col min="6366" max="6555" width="3.33203125" style="303"/>
    <col min="6556" max="6556" width="4.59765625" style="303" customWidth="1"/>
    <col min="6557" max="6557" width="2.06640625" style="303" customWidth="1"/>
    <col min="6558" max="6588" width="2.796875" style="303" customWidth="1"/>
    <col min="6589" max="6589" width="4.59765625" style="303" customWidth="1"/>
    <col min="6590" max="6590" width="2.06640625" style="303" customWidth="1"/>
    <col min="6591" max="6621" width="2.796875" style="303" customWidth="1"/>
    <col min="6622" max="6811" width="3.33203125" style="303"/>
    <col min="6812" max="6812" width="4.59765625" style="303" customWidth="1"/>
    <col min="6813" max="6813" width="2.06640625" style="303" customWidth="1"/>
    <col min="6814" max="6844" width="2.796875" style="303" customWidth="1"/>
    <col min="6845" max="6845" width="4.59765625" style="303" customWidth="1"/>
    <col min="6846" max="6846" width="2.06640625" style="303" customWidth="1"/>
    <col min="6847" max="6877" width="2.796875" style="303" customWidth="1"/>
    <col min="6878" max="7067" width="3.33203125" style="303"/>
    <col min="7068" max="7068" width="4.59765625" style="303" customWidth="1"/>
    <col min="7069" max="7069" width="2.06640625" style="303" customWidth="1"/>
    <col min="7070" max="7100" width="2.796875" style="303" customWidth="1"/>
    <col min="7101" max="7101" width="4.59765625" style="303" customWidth="1"/>
    <col min="7102" max="7102" width="2.06640625" style="303" customWidth="1"/>
    <col min="7103" max="7133" width="2.796875" style="303" customWidth="1"/>
    <col min="7134" max="7323" width="3.33203125" style="303"/>
    <col min="7324" max="7324" width="4.59765625" style="303" customWidth="1"/>
    <col min="7325" max="7325" width="2.06640625" style="303" customWidth="1"/>
    <col min="7326" max="7356" width="2.796875" style="303" customWidth="1"/>
    <col min="7357" max="7357" width="4.59765625" style="303" customWidth="1"/>
    <col min="7358" max="7358" width="2.06640625" style="303" customWidth="1"/>
    <col min="7359" max="7389" width="2.796875" style="303" customWidth="1"/>
    <col min="7390" max="7579" width="3.33203125" style="303"/>
    <col min="7580" max="7580" width="4.59765625" style="303" customWidth="1"/>
    <col min="7581" max="7581" width="2.06640625" style="303" customWidth="1"/>
    <col min="7582" max="7612" width="2.796875" style="303" customWidth="1"/>
    <col min="7613" max="7613" width="4.59765625" style="303" customWidth="1"/>
    <col min="7614" max="7614" width="2.06640625" style="303" customWidth="1"/>
    <col min="7615" max="7645" width="2.796875" style="303" customWidth="1"/>
    <col min="7646" max="7835" width="3.33203125" style="303"/>
    <col min="7836" max="7836" width="4.59765625" style="303" customWidth="1"/>
    <col min="7837" max="7837" width="2.06640625" style="303" customWidth="1"/>
    <col min="7838" max="7868" width="2.796875" style="303" customWidth="1"/>
    <col min="7869" max="7869" width="4.59765625" style="303" customWidth="1"/>
    <col min="7870" max="7870" width="2.06640625" style="303" customWidth="1"/>
    <col min="7871" max="7901" width="2.796875" style="303" customWidth="1"/>
    <col min="7902" max="8091" width="3.33203125" style="303"/>
    <col min="8092" max="8092" width="4.59765625" style="303" customWidth="1"/>
    <col min="8093" max="8093" width="2.06640625" style="303" customWidth="1"/>
    <col min="8094" max="8124" width="2.796875" style="303" customWidth="1"/>
    <col min="8125" max="8125" width="4.59765625" style="303" customWidth="1"/>
    <col min="8126" max="8126" width="2.06640625" style="303" customWidth="1"/>
    <col min="8127" max="8157" width="2.796875" style="303" customWidth="1"/>
    <col min="8158" max="8347" width="3.33203125" style="303"/>
    <col min="8348" max="8348" width="4.59765625" style="303" customWidth="1"/>
    <col min="8349" max="8349" width="2.06640625" style="303" customWidth="1"/>
    <col min="8350" max="8380" width="2.796875" style="303" customWidth="1"/>
    <col min="8381" max="8381" width="4.59765625" style="303" customWidth="1"/>
    <col min="8382" max="8382" width="2.06640625" style="303" customWidth="1"/>
    <col min="8383" max="8413" width="2.796875" style="303" customWidth="1"/>
    <col min="8414" max="8603" width="3.33203125" style="303"/>
    <col min="8604" max="8604" width="4.59765625" style="303" customWidth="1"/>
    <col min="8605" max="8605" width="2.06640625" style="303" customWidth="1"/>
    <col min="8606" max="8636" width="2.796875" style="303" customWidth="1"/>
    <col min="8637" max="8637" width="4.59765625" style="303" customWidth="1"/>
    <col min="8638" max="8638" width="2.06640625" style="303" customWidth="1"/>
    <col min="8639" max="8669" width="2.796875" style="303" customWidth="1"/>
    <col min="8670" max="8859" width="3.33203125" style="303"/>
    <col min="8860" max="8860" width="4.59765625" style="303" customWidth="1"/>
    <col min="8861" max="8861" width="2.06640625" style="303" customWidth="1"/>
    <col min="8862" max="8892" width="2.796875" style="303" customWidth="1"/>
    <col min="8893" max="8893" width="4.59765625" style="303" customWidth="1"/>
    <col min="8894" max="8894" width="2.06640625" style="303" customWidth="1"/>
    <col min="8895" max="8925" width="2.796875" style="303" customWidth="1"/>
    <col min="8926" max="9115" width="3.33203125" style="303"/>
    <col min="9116" max="9116" width="4.59765625" style="303" customWidth="1"/>
    <col min="9117" max="9117" width="2.06640625" style="303" customWidth="1"/>
    <col min="9118" max="9148" width="2.796875" style="303" customWidth="1"/>
    <col min="9149" max="9149" width="4.59765625" style="303" customWidth="1"/>
    <col min="9150" max="9150" width="2.06640625" style="303" customWidth="1"/>
    <col min="9151" max="9181" width="2.796875" style="303" customWidth="1"/>
    <col min="9182" max="9371" width="3.33203125" style="303"/>
    <col min="9372" max="9372" width="4.59765625" style="303" customWidth="1"/>
    <col min="9373" max="9373" width="2.06640625" style="303" customWidth="1"/>
    <col min="9374" max="9404" width="2.796875" style="303" customWidth="1"/>
    <col min="9405" max="9405" width="4.59765625" style="303" customWidth="1"/>
    <col min="9406" max="9406" width="2.06640625" style="303" customWidth="1"/>
    <col min="9407" max="9437" width="2.796875" style="303" customWidth="1"/>
    <col min="9438" max="9627" width="3.33203125" style="303"/>
    <col min="9628" max="9628" width="4.59765625" style="303" customWidth="1"/>
    <col min="9629" max="9629" width="2.06640625" style="303" customWidth="1"/>
    <col min="9630" max="9660" width="2.796875" style="303" customWidth="1"/>
    <col min="9661" max="9661" width="4.59765625" style="303" customWidth="1"/>
    <col min="9662" max="9662" width="2.06640625" style="303" customWidth="1"/>
    <col min="9663" max="9693" width="2.796875" style="303" customWidth="1"/>
    <col min="9694" max="9883" width="3.33203125" style="303"/>
    <col min="9884" max="9884" width="4.59765625" style="303" customWidth="1"/>
    <col min="9885" max="9885" width="2.06640625" style="303" customWidth="1"/>
    <col min="9886" max="9916" width="2.796875" style="303" customWidth="1"/>
    <col min="9917" max="9917" width="4.59765625" style="303" customWidth="1"/>
    <col min="9918" max="9918" width="2.06640625" style="303" customWidth="1"/>
    <col min="9919" max="9949" width="2.796875" style="303" customWidth="1"/>
    <col min="9950" max="10139" width="3.33203125" style="303"/>
    <col min="10140" max="10140" width="4.59765625" style="303" customWidth="1"/>
    <col min="10141" max="10141" width="2.06640625" style="303" customWidth="1"/>
    <col min="10142" max="10172" width="2.796875" style="303" customWidth="1"/>
    <col min="10173" max="10173" width="4.59765625" style="303" customWidth="1"/>
    <col min="10174" max="10174" width="2.06640625" style="303" customWidth="1"/>
    <col min="10175" max="10205" width="2.796875" style="303" customWidth="1"/>
    <col min="10206" max="10395" width="3.33203125" style="303"/>
    <col min="10396" max="10396" width="4.59765625" style="303" customWidth="1"/>
    <col min="10397" max="10397" width="2.06640625" style="303" customWidth="1"/>
    <col min="10398" max="10428" width="2.796875" style="303" customWidth="1"/>
    <col min="10429" max="10429" width="4.59765625" style="303" customWidth="1"/>
    <col min="10430" max="10430" width="2.06640625" style="303" customWidth="1"/>
    <col min="10431" max="10461" width="2.796875" style="303" customWidth="1"/>
    <col min="10462" max="10651" width="3.33203125" style="303"/>
    <col min="10652" max="10652" width="4.59765625" style="303" customWidth="1"/>
    <col min="10653" max="10653" width="2.06640625" style="303" customWidth="1"/>
    <col min="10654" max="10684" width="2.796875" style="303" customWidth="1"/>
    <col min="10685" max="10685" width="4.59765625" style="303" customWidth="1"/>
    <col min="10686" max="10686" width="2.06640625" style="303" customWidth="1"/>
    <col min="10687" max="10717" width="2.796875" style="303" customWidth="1"/>
    <col min="10718" max="10907" width="3.33203125" style="303"/>
    <col min="10908" max="10908" width="4.59765625" style="303" customWidth="1"/>
    <col min="10909" max="10909" width="2.06640625" style="303" customWidth="1"/>
    <col min="10910" max="10940" width="2.796875" style="303" customWidth="1"/>
    <col min="10941" max="10941" width="4.59765625" style="303" customWidth="1"/>
    <col min="10942" max="10942" width="2.06640625" style="303" customWidth="1"/>
    <col min="10943" max="10973" width="2.796875" style="303" customWidth="1"/>
    <col min="10974" max="11163" width="3.33203125" style="303"/>
    <col min="11164" max="11164" width="4.59765625" style="303" customWidth="1"/>
    <col min="11165" max="11165" width="2.06640625" style="303" customWidth="1"/>
    <col min="11166" max="11196" width="2.796875" style="303" customWidth="1"/>
    <col min="11197" max="11197" width="4.59765625" style="303" customWidth="1"/>
    <col min="11198" max="11198" width="2.06640625" style="303" customWidth="1"/>
    <col min="11199" max="11229" width="2.796875" style="303" customWidth="1"/>
    <col min="11230" max="11419" width="3.33203125" style="303"/>
    <col min="11420" max="11420" width="4.59765625" style="303" customWidth="1"/>
    <col min="11421" max="11421" width="2.06640625" style="303" customWidth="1"/>
    <col min="11422" max="11452" width="2.796875" style="303" customWidth="1"/>
    <col min="11453" max="11453" width="4.59765625" style="303" customWidth="1"/>
    <col min="11454" max="11454" width="2.06640625" style="303" customWidth="1"/>
    <col min="11455" max="11485" width="2.796875" style="303" customWidth="1"/>
    <col min="11486" max="11675" width="3.33203125" style="303"/>
    <col min="11676" max="11676" width="4.59765625" style="303" customWidth="1"/>
    <col min="11677" max="11677" width="2.06640625" style="303" customWidth="1"/>
    <col min="11678" max="11708" width="2.796875" style="303" customWidth="1"/>
    <col min="11709" max="11709" width="4.59765625" style="303" customWidth="1"/>
    <col min="11710" max="11710" width="2.06640625" style="303" customWidth="1"/>
    <col min="11711" max="11741" width="2.796875" style="303" customWidth="1"/>
    <col min="11742" max="11931" width="3.33203125" style="303"/>
    <col min="11932" max="11932" width="4.59765625" style="303" customWidth="1"/>
    <col min="11933" max="11933" width="2.06640625" style="303" customWidth="1"/>
    <col min="11934" max="11964" width="2.796875" style="303" customWidth="1"/>
    <col min="11965" max="11965" width="4.59765625" style="303" customWidth="1"/>
    <col min="11966" max="11966" width="2.06640625" style="303" customWidth="1"/>
    <col min="11967" max="11997" width="2.796875" style="303" customWidth="1"/>
    <col min="11998" max="12187" width="3.33203125" style="303"/>
    <col min="12188" max="12188" width="4.59765625" style="303" customWidth="1"/>
    <col min="12189" max="12189" width="2.06640625" style="303" customWidth="1"/>
    <col min="12190" max="12220" width="2.796875" style="303" customWidth="1"/>
    <col min="12221" max="12221" width="4.59765625" style="303" customWidth="1"/>
    <col min="12222" max="12222" width="2.06640625" style="303" customWidth="1"/>
    <col min="12223" max="12253" width="2.796875" style="303" customWidth="1"/>
    <col min="12254" max="12443" width="3.33203125" style="303"/>
    <col min="12444" max="12444" width="4.59765625" style="303" customWidth="1"/>
    <col min="12445" max="12445" width="2.06640625" style="303" customWidth="1"/>
    <col min="12446" max="12476" width="2.796875" style="303" customWidth="1"/>
    <col min="12477" max="12477" width="4.59765625" style="303" customWidth="1"/>
    <col min="12478" max="12478" width="2.06640625" style="303" customWidth="1"/>
    <col min="12479" max="12509" width="2.796875" style="303" customWidth="1"/>
    <col min="12510" max="12699" width="3.33203125" style="303"/>
    <col min="12700" max="12700" width="4.59765625" style="303" customWidth="1"/>
    <col min="12701" max="12701" width="2.06640625" style="303" customWidth="1"/>
    <col min="12702" max="12732" width="2.796875" style="303" customWidth="1"/>
    <col min="12733" max="12733" width="4.59765625" style="303" customWidth="1"/>
    <col min="12734" max="12734" width="2.06640625" style="303" customWidth="1"/>
    <col min="12735" max="12765" width="2.796875" style="303" customWidth="1"/>
    <col min="12766" max="12955" width="3.33203125" style="303"/>
    <col min="12956" max="12956" width="4.59765625" style="303" customWidth="1"/>
    <col min="12957" max="12957" width="2.06640625" style="303" customWidth="1"/>
    <col min="12958" max="12988" width="2.796875" style="303" customWidth="1"/>
    <col min="12989" max="12989" width="4.59765625" style="303" customWidth="1"/>
    <col min="12990" max="12990" width="2.06640625" style="303" customWidth="1"/>
    <col min="12991" max="13021" width="2.796875" style="303" customWidth="1"/>
    <col min="13022" max="13211" width="3.33203125" style="303"/>
    <col min="13212" max="13212" width="4.59765625" style="303" customWidth="1"/>
    <col min="13213" max="13213" width="2.06640625" style="303" customWidth="1"/>
    <col min="13214" max="13244" width="2.796875" style="303" customWidth="1"/>
    <col min="13245" max="13245" width="4.59765625" style="303" customWidth="1"/>
    <col min="13246" max="13246" width="2.06640625" style="303" customWidth="1"/>
    <col min="13247" max="13277" width="2.796875" style="303" customWidth="1"/>
    <col min="13278" max="13467" width="3.33203125" style="303"/>
    <col min="13468" max="13468" width="4.59765625" style="303" customWidth="1"/>
    <col min="13469" max="13469" width="2.06640625" style="303" customWidth="1"/>
    <col min="13470" max="13500" width="2.796875" style="303" customWidth="1"/>
    <col min="13501" max="13501" width="4.59765625" style="303" customWidth="1"/>
    <col min="13502" max="13502" width="2.06640625" style="303" customWidth="1"/>
    <col min="13503" max="13533" width="2.796875" style="303" customWidth="1"/>
    <col min="13534" max="13723" width="3.33203125" style="303"/>
    <col min="13724" max="13724" width="4.59765625" style="303" customWidth="1"/>
    <col min="13725" max="13725" width="2.06640625" style="303" customWidth="1"/>
    <col min="13726" max="13756" width="2.796875" style="303" customWidth="1"/>
    <col min="13757" max="13757" width="4.59765625" style="303" customWidth="1"/>
    <col min="13758" max="13758" width="2.06640625" style="303" customWidth="1"/>
    <col min="13759" max="13789" width="2.796875" style="303" customWidth="1"/>
    <col min="13790" max="13979" width="3.33203125" style="303"/>
    <col min="13980" max="13980" width="4.59765625" style="303" customWidth="1"/>
    <col min="13981" max="13981" width="2.06640625" style="303" customWidth="1"/>
    <col min="13982" max="14012" width="2.796875" style="303" customWidth="1"/>
    <col min="14013" max="14013" width="4.59765625" style="303" customWidth="1"/>
    <col min="14014" max="14014" width="2.06640625" style="303" customWidth="1"/>
    <col min="14015" max="14045" width="2.796875" style="303" customWidth="1"/>
    <col min="14046" max="14235" width="3.33203125" style="303"/>
    <col min="14236" max="14236" width="4.59765625" style="303" customWidth="1"/>
    <col min="14237" max="14237" width="2.06640625" style="303" customWidth="1"/>
    <col min="14238" max="14268" width="2.796875" style="303" customWidth="1"/>
    <col min="14269" max="14269" width="4.59765625" style="303" customWidth="1"/>
    <col min="14270" max="14270" width="2.06640625" style="303" customWidth="1"/>
    <col min="14271" max="14301" width="2.796875" style="303" customWidth="1"/>
    <col min="14302" max="14491" width="3.33203125" style="303"/>
    <col min="14492" max="14492" width="4.59765625" style="303" customWidth="1"/>
    <col min="14493" max="14493" width="2.06640625" style="303" customWidth="1"/>
    <col min="14494" max="14524" width="2.796875" style="303" customWidth="1"/>
    <col min="14525" max="14525" width="4.59765625" style="303" customWidth="1"/>
    <col min="14526" max="14526" width="2.06640625" style="303" customWidth="1"/>
    <col min="14527" max="14557" width="2.796875" style="303" customWidth="1"/>
    <col min="14558" max="14747" width="3.33203125" style="303"/>
    <col min="14748" max="14748" width="4.59765625" style="303" customWidth="1"/>
    <col min="14749" max="14749" width="2.06640625" style="303" customWidth="1"/>
    <col min="14750" max="14780" width="2.796875" style="303" customWidth="1"/>
    <col min="14781" max="14781" width="4.59765625" style="303" customWidth="1"/>
    <col min="14782" max="14782" width="2.06640625" style="303" customWidth="1"/>
    <col min="14783" max="14813" width="2.796875" style="303" customWidth="1"/>
    <col min="14814" max="15003" width="3.33203125" style="303"/>
    <col min="15004" max="15004" width="4.59765625" style="303" customWidth="1"/>
    <col min="15005" max="15005" width="2.06640625" style="303" customWidth="1"/>
    <col min="15006" max="15036" width="2.796875" style="303" customWidth="1"/>
    <col min="15037" max="15037" width="4.59765625" style="303" customWidth="1"/>
    <col min="15038" max="15038" width="2.06640625" style="303" customWidth="1"/>
    <col min="15039" max="15069" width="2.796875" style="303" customWidth="1"/>
    <col min="15070" max="15259" width="3.33203125" style="303"/>
    <col min="15260" max="15260" width="4.59765625" style="303" customWidth="1"/>
    <col min="15261" max="15261" width="2.06640625" style="303" customWidth="1"/>
    <col min="15262" max="15292" width="2.796875" style="303" customWidth="1"/>
    <col min="15293" max="15293" width="4.59765625" style="303" customWidth="1"/>
    <col min="15294" max="15294" width="2.06640625" style="303" customWidth="1"/>
    <col min="15295" max="15325" width="2.796875" style="303" customWidth="1"/>
    <col min="15326" max="15515" width="3.33203125" style="303"/>
    <col min="15516" max="15516" width="4.59765625" style="303" customWidth="1"/>
    <col min="15517" max="15517" width="2.06640625" style="303" customWidth="1"/>
    <col min="15518" max="15548" width="2.796875" style="303" customWidth="1"/>
    <col min="15549" max="15549" width="4.59765625" style="303" customWidth="1"/>
    <col min="15550" max="15550" width="2.06640625" style="303" customWidth="1"/>
    <col min="15551" max="15581" width="2.796875" style="303" customWidth="1"/>
    <col min="15582" max="15771" width="3.33203125" style="303"/>
    <col min="15772" max="15772" width="4.59765625" style="303" customWidth="1"/>
    <col min="15773" max="15773" width="2.06640625" style="303" customWidth="1"/>
    <col min="15774" max="15804" width="2.796875" style="303" customWidth="1"/>
    <col min="15805" max="15805" width="4.59765625" style="303" customWidth="1"/>
    <col min="15806" max="15806" width="2.06640625" style="303" customWidth="1"/>
    <col min="15807" max="15837" width="2.796875" style="303" customWidth="1"/>
    <col min="15838" max="16027" width="3.33203125" style="303"/>
    <col min="16028" max="16028" width="4.59765625" style="303" customWidth="1"/>
    <col min="16029" max="16029" width="2.06640625" style="303" customWidth="1"/>
    <col min="16030" max="16060" width="2.796875" style="303" customWidth="1"/>
    <col min="16061" max="16061" width="4.59765625" style="303" customWidth="1"/>
    <col min="16062" max="16062" width="2.06640625" style="303" customWidth="1"/>
    <col min="16063" max="16093" width="2.796875" style="303" customWidth="1"/>
    <col min="16094" max="16384" width="3.33203125" style="303"/>
  </cols>
  <sheetData>
    <row r="1" spans="2:33" ht="24" customHeight="1">
      <c r="B1" s="712" t="s">
        <v>4604</v>
      </c>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318"/>
    </row>
    <row r="2" spans="2:33" ht="12" customHeight="1">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row>
    <row r="3" spans="2:33" ht="18" customHeight="1">
      <c r="B3" s="713" t="s">
        <v>4605</v>
      </c>
      <c r="C3" s="713"/>
      <c r="D3" s="713"/>
      <c r="E3" s="713"/>
      <c r="F3" s="713"/>
      <c r="G3" s="713"/>
      <c r="H3" s="713"/>
      <c r="I3" s="713"/>
      <c r="J3" s="713"/>
      <c r="K3" s="713"/>
      <c r="L3" s="713"/>
      <c r="M3" s="713"/>
      <c r="N3" s="713"/>
      <c r="O3" s="713"/>
      <c r="P3" s="713"/>
      <c r="Q3" s="713"/>
      <c r="R3" s="713"/>
      <c r="S3" s="713"/>
      <c r="T3" s="713"/>
      <c r="U3" s="713"/>
      <c r="V3" s="305"/>
      <c r="W3" s="306"/>
      <c r="X3" s="306"/>
      <c r="Y3" s="306" t="s">
        <v>4589</v>
      </c>
      <c r="Z3" s="306"/>
      <c r="AA3" s="306"/>
      <c r="AB3" s="306"/>
      <c r="AC3" s="307"/>
    </row>
    <row r="4" spans="2:33" ht="18" customHeight="1">
      <c r="B4" s="713"/>
      <c r="C4" s="713"/>
      <c r="D4" s="713"/>
      <c r="E4" s="713"/>
      <c r="F4" s="713"/>
      <c r="G4" s="713"/>
      <c r="H4" s="713"/>
      <c r="I4" s="713"/>
      <c r="J4" s="713"/>
      <c r="K4" s="713"/>
      <c r="L4" s="713"/>
      <c r="M4" s="713"/>
      <c r="N4" s="713"/>
      <c r="O4" s="713"/>
      <c r="P4" s="713"/>
      <c r="Q4" s="713"/>
      <c r="R4" s="713"/>
      <c r="S4" s="713"/>
      <c r="T4" s="713"/>
      <c r="U4" s="713"/>
      <c r="V4" s="305"/>
      <c r="W4" s="306"/>
      <c r="X4" s="306"/>
      <c r="Y4" s="306" t="s">
        <v>4590</v>
      </c>
      <c r="Z4" s="306"/>
      <c r="AA4" s="306"/>
      <c r="AB4" s="306"/>
      <c r="AC4" s="307"/>
    </row>
    <row r="5" spans="2:33" ht="18" customHeight="1">
      <c r="B5" s="713"/>
      <c r="C5" s="713"/>
      <c r="D5" s="713"/>
      <c r="E5" s="713"/>
      <c r="F5" s="713"/>
      <c r="G5" s="713"/>
      <c r="H5" s="713"/>
      <c r="I5" s="713"/>
      <c r="J5" s="713"/>
      <c r="K5" s="713"/>
      <c r="L5" s="713"/>
      <c r="M5" s="713"/>
      <c r="N5" s="713"/>
      <c r="O5" s="713"/>
      <c r="P5" s="713"/>
      <c r="Q5" s="713"/>
      <c r="R5" s="713"/>
      <c r="S5" s="713"/>
      <c r="T5" s="713"/>
      <c r="U5" s="713"/>
      <c r="X5" s="714" t="s">
        <v>4591</v>
      </c>
      <c r="Y5" s="715"/>
      <c r="Z5" s="715"/>
      <c r="AA5" s="715"/>
      <c r="AB5" s="715"/>
      <c r="AC5" s="715"/>
      <c r="AD5" s="715"/>
      <c r="AE5" s="715"/>
      <c r="AF5" s="715"/>
      <c r="AG5" s="308"/>
    </row>
    <row r="6" spans="2:33" ht="16.05" customHeight="1">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row>
    <row r="7" spans="2:33" ht="4.5" customHeight="1">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row>
    <row r="8" spans="2:33" ht="16.05" customHeight="1">
      <c r="B8" s="716" t="s">
        <v>4594</v>
      </c>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8"/>
    </row>
    <row r="9" spans="2:33" ht="16.05" customHeight="1">
      <c r="B9" s="719"/>
      <c r="C9" s="720"/>
      <c r="D9" s="720"/>
      <c r="E9" s="720"/>
      <c r="F9" s="720"/>
      <c r="G9" s="720"/>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1"/>
    </row>
    <row r="10" spans="2:33" ht="16.05" customHeight="1">
      <c r="B10" s="719"/>
      <c r="C10" s="720"/>
      <c r="D10" s="720"/>
      <c r="E10" s="720"/>
      <c r="F10" s="720"/>
      <c r="G10" s="720"/>
      <c r="H10" s="720"/>
      <c r="I10" s="720"/>
      <c r="J10" s="720"/>
      <c r="K10" s="720"/>
      <c r="L10" s="720"/>
      <c r="M10" s="720"/>
      <c r="N10" s="720"/>
      <c r="O10" s="720"/>
      <c r="P10" s="720"/>
      <c r="Q10" s="720"/>
      <c r="R10" s="720"/>
      <c r="S10" s="720"/>
      <c r="T10" s="720"/>
      <c r="U10" s="720"/>
      <c r="V10" s="720"/>
      <c r="W10" s="720"/>
      <c r="X10" s="720"/>
      <c r="Y10" s="720"/>
      <c r="Z10" s="720"/>
      <c r="AA10" s="720"/>
      <c r="AB10" s="720"/>
      <c r="AC10" s="720"/>
      <c r="AD10" s="720"/>
      <c r="AE10" s="720"/>
      <c r="AF10" s="721"/>
    </row>
    <row r="11" spans="2:33" ht="16.05" customHeight="1">
      <c r="B11" s="719"/>
      <c r="C11" s="720"/>
      <c r="D11" s="720"/>
      <c r="E11" s="720"/>
      <c r="F11" s="720"/>
      <c r="G11" s="720"/>
      <c r="H11" s="720"/>
      <c r="I11" s="720"/>
      <c r="J11" s="720"/>
      <c r="K11" s="720"/>
      <c r="L11" s="720"/>
      <c r="M11" s="720"/>
      <c r="N11" s="720"/>
      <c r="O11" s="720"/>
      <c r="P11" s="720"/>
      <c r="Q11" s="720"/>
      <c r="R11" s="720"/>
      <c r="S11" s="720"/>
      <c r="T11" s="720"/>
      <c r="U11" s="720"/>
      <c r="V11" s="720"/>
      <c r="W11" s="720"/>
      <c r="X11" s="720"/>
      <c r="Y11" s="720"/>
      <c r="Z11" s="720"/>
      <c r="AA11" s="720"/>
      <c r="AB11" s="720"/>
      <c r="AC11" s="720"/>
      <c r="AD11" s="720"/>
      <c r="AE11" s="720"/>
      <c r="AF11" s="721"/>
    </row>
    <row r="12" spans="2:33" ht="16.05" customHeight="1">
      <c r="B12" s="719"/>
      <c r="C12" s="720"/>
      <c r="D12" s="720"/>
      <c r="E12" s="720"/>
      <c r="F12" s="720"/>
      <c r="G12" s="720"/>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1"/>
    </row>
    <row r="13" spans="2:33" ht="16.05" customHeight="1">
      <c r="B13" s="719"/>
      <c r="C13" s="720"/>
      <c r="D13" s="720"/>
      <c r="E13" s="720"/>
      <c r="F13" s="720"/>
      <c r="G13" s="720"/>
      <c r="H13" s="720"/>
      <c r="I13" s="720"/>
      <c r="J13" s="720"/>
      <c r="K13" s="720"/>
      <c r="L13" s="720"/>
      <c r="M13" s="720"/>
      <c r="N13" s="720"/>
      <c r="O13" s="720"/>
      <c r="P13" s="720"/>
      <c r="Q13" s="720"/>
      <c r="R13" s="720"/>
      <c r="S13" s="720"/>
      <c r="T13" s="720"/>
      <c r="U13" s="720"/>
      <c r="V13" s="720"/>
      <c r="W13" s="720"/>
      <c r="X13" s="720"/>
      <c r="Y13" s="720"/>
      <c r="Z13" s="720"/>
      <c r="AA13" s="720"/>
      <c r="AB13" s="720"/>
      <c r="AC13" s="720"/>
      <c r="AD13" s="720"/>
      <c r="AE13" s="720"/>
      <c r="AF13" s="721"/>
    </row>
    <row r="14" spans="2:33" ht="16.05" customHeight="1">
      <c r="B14" s="719"/>
      <c r="C14" s="720"/>
      <c r="D14" s="720"/>
      <c r="E14" s="720"/>
      <c r="F14" s="720"/>
      <c r="G14" s="720"/>
      <c r="H14" s="720"/>
      <c r="I14" s="720"/>
      <c r="J14" s="720"/>
      <c r="K14" s="720"/>
      <c r="L14" s="720"/>
      <c r="M14" s="720"/>
      <c r="N14" s="720"/>
      <c r="O14" s="720"/>
      <c r="P14" s="720"/>
      <c r="Q14" s="720"/>
      <c r="R14" s="720"/>
      <c r="S14" s="720"/>
      <c r="T14" s="720"/>
      <c r="U14" s="720"/>
      <c r="V14" s="720"/>
      <c r="W14" s="720"/>
      <c r="X14" s="720"/>
      <c r="Y14" s="720"/>
      <c r="Z14" s="720"/>
      <c r="AA14" s="720"/>
      <c r="AB14" s="720"/>
      <c r="AC14" s="720"/>
      <c r="AD14" s="720"/>
      <c r="AE14" s="720"/>
      <c r="AF14" s="721"/>
    </row>
    <row r="15" spans="2:33" ht="16.05" customHeight="1">
      <c r="B15" s="719"/>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1"/>
    </row>
    <row r="16" spans="2:33" ht="16.05" customHeight="1">
      <c r="B16" s="719"/>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20"/>
      <c r="AA16" s="720"/>
      <c r="AB16" s="720"/>
      <c r="AC16" s="720"/>
      <c r="AD16" s="720"/>
      <c r="AE16" s="720"/>
      <c r="AF16" s="721"/>
    </row>
    <row r="17" spans="2:32" ht="16.05" customHeight="1">
      <c r="B17" s="719"/>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1"/>
    </row>
    <row r="18" spans="2:32" ht="16.05" customHeight="1">
      <c r="B18" s="719"/>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20"/>
      <c r="AA18" s="720"/>
      <c r="AB18" s="720"/>
      <c r="AC18" s="720"/>
      <c r="AD18" s="720"/>
      <c r="AE18" s="720"/>
      <c r="AF18" s="721"/>
    </row>
    <row r="19" spans="2:32" ht="16.05" customHeight="1">
      <c r="B19" s="719"/>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1"/>
    </row>
    <row r="20" spans="2:32" ht="16.05" customHeight="1">
      <c r="B20" s="719"/>
      <c r="C20" s="720"/>
      <c r="D20" s="720"/>
      <c r="E20" s="720"/>
      <c r="F20" s="720"/>
      <c r="G20" s="720"/>
      <c r="H20" s="720"/>
      <c r="I20" s="720"/>
      <c r="J20" s="720"/>
      <c r="K20" s="720"/>
      <c r="L20" s="720"/>
      <c r="M20" s="720"/>
      <c r="N20" s="720"/>
      <c r="O20" s="720"/>
      <c r="P20" s="720"/>
      <c r="Q20" s="720"/>
      <c r="R20" s="720"/>
      <c r="S20" s="720"/>
      <c r="T20" s="720"/>
      <c r="U20" s="720"/>
      <c r="V20" s="720"/>
      <c r="W20" s="720"/>
      <c r="X20" s="720"/>
      <c r="Y20" s="720"/>
      <c r="Z20" s="720"/>
      <c r="AA20" s="720"/>
      <c r="AB20" s="720"/>
      <c r="AC20" s="720"/>
      <c r="AD20" s="720"/>
      <c r="AE20" s="720"/>
      <c r="AF20" s="721"/>
    </row>
    <row r="21" spans="2:32" ht="16.05" customHeight="1">
      <c r="B21" s="719"/>
      <c r="C21" s="720"/>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1"/>
    </row>
    <row r="22" spans="2:32" ht="16.05" customHeight="1">
      <c r="B22" s="719"/>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1"/>
    </row>
    <row r="23" spans="2:32" ht="16.05" customHeight="1">
      <c r="B23" s="719"/>
      <c r="C23" s="720"/>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1"/>
    </row>
    <row r="24" spans="2:32" ht="16.05" customHeight="1">
      <c r="B24" s="719"/>
      <c r="C24" s="720"/>
      <c r="D24" s="720"/>
      <c r="E24" s="720"/>
      <c r="F24" s="720"/>
      <c r="G24" s="720"/>
      <c r="H24" s="720"/>
      <c r="I24" s="720"/>
      <c r="J24" s="720"/>
      <c r="K24" s="720"/>
      <c r="L24" s="720"/>
      <c r="M24" s="720"/>
      <c r="N24" s="720"/>
      <c r="O24" s="720"/>
      <c r="P24" s="720"/>
      <c r="Q24" s="720"/>
      <c r="R24" s="720"/>
      <c r="S24" s="720"/>
      <c r="T24" s="720"/>
      <c r="U24" s="720"/>
      <c r="V24" s="720"/>
      <c r="W24" s="720"/>
      <c r="X24" s="720"/>
      <c r="Y24" s="720"/>
      <c r="Z24" s="720"/>
      <c r="AA24" s="720"/>
      <c r="AB24" s="720"/>
      <c r="AC24" s="720"/>
      <c r="AD24" s="720"/>
      <c r="AE24" s="720"/>
      <c r="AF24" s="721"/>
    </row>
    <row r="25" spans="2:32" ht="16.05" customHeight="1">
      <c r="B25" s="719"/>
      <c r="C25" s="720"/>
      <c r="D25" s="720"/>
      <c r="E25" s="720"/>
      <c r="F25" s="720"/>
      <c r="G25" s="720"/>
      <c r="H25" s="720"/>
      <c r="I25" s="720"/>
      <c r="J25" s="720"/>
      <c r="K25" s="720"/>
      <c r="L25" s="720"/>
      <c r="M25" s="720"/>
      <c r="N25" s="720"/>
      <c r="O25" s="720"/>
      <c r="P25" s="720"/>
      <c r="Q25" s="720"/>
      <c r="R25" s="720"/>
      <c r="S25" s="720"/>
      <c r="T25" s="720"/>
      <c r="U25" s="720"/>
      <c r="V25" s="720"/>
      <c r="W25" s="720"/>
      <c r="X25" s="720"/>
      <c r="Y25" s="720"/>
      <c r="Z25" s="720"/>
      <c r="AA25" s="720"/>
      <c r="AB25" s="720"/>
      <c r="AC25" s="720"/>
      <c r="AD25" s="720"/>
      <c r="AE25" s="720"/>
      <c r="AF25" s="721"/>
    </row>
    <row r="26" spans="2:32" ht="16.05" customHeight="1">
      <c r="B26" s="719"/>
      <c r="C26" s="720"/>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c r="AD26" s="720"/>
      <c r="AE26" s="720"/>
      <c r="AF26" s="721"/>
    </row>
    <row r="27" spans="2:32" ht="16.05" customHeight="1">
      <c r="B27" s="719"/>
      <c r="C27" s="720"/>
      <c r="D27" s="720"/>
      <c r="E27" s="720"/>
      <c r="F27" s="720"/>
      <c r="G27" s="720"/>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1"/>
    </row>
    <row r="28" spans="2:32" ht="16.05" customHeight="1">
      <c r="B28" s="719"/>
      <c r="C28" s="720"/>
      <c r="D28" s="720"/>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1"/>
    </row>
    <row r="29" spans="2:32" ht="16.05" customHeight="1">
      <c r="B29" s="719"/>
      <c r="C29" s="720"/>
      <c r="D29" s="720"/>
      <c r="E29" s="720"/>
      <c r="F29" s="720"/>
      <c r="G29" s="720"/>
      <c r="H29" s="720"/>
      <c r="I29" s="720"/>
      <c r="J29" s="720"/>
      <c r="K29" s="720"/>
      <c r="L29" s="720"/>
      <c r="M29" s="720"/>
      <c r="N29" s="720"/>
      <c r="O29" s="720"/>
      <c r="P29" s="720"/>
      <c r="Q29" s="720"/>
      <c r="R29" s="720"/>
      <c r="S29" s="720"/>
      <c r="T29" s="720"/>
      <c r="U29" s="720"/>
      <c r="V29" s="720"/>
      <c r="W29" s="720"/>
      <c r="X29" s="720"/>
      <c r="Y29" s="720"/>
      <c r="Z29" s="720"/>
      <c r="AA29" s="720"/>
      <c r="AB29" s="720"/>
      <c r="AC29" s="720"/>
      <c r="AD29" s="720"/>
      <c r="AE29" s="720"/>
      <c r="AF29" s="721"/>
    </row>
    <row r="30" spans="2:32" ht="16.05" customHeight="1">
      <c r="B30" s="719"/>
      <c r="C30" s="720"/>
      <c r="D30" s="720"/>
      <c r="E30" s="720"/>
      <c r="F30" s="720"/>
      <c r="G30" s="720"/>
      <c r="H30" s="720"/>
      <c r="I30" s="720"/>
      <c r="J30" s="720"/>
      <c r="K30" s="720"/>
      <c r="L30" s="720"/>
      <c r="M30" s="720"/>
      <c r="N30" s="720"/>
      <c r="O30" s="720"/>
      <c r="P30" s="720"/>
      <c r="Q30" s="720"/>
      <c r="R30" s="720"/>
      <c r="S30" s="720"/>
      <c r="T30" s="720"/>
      <c r="U30" s="720"/>
      <c r="V30" s="720"/>
      <c r="W30" s="720"/>
      <c r="X30" s="720"/>
      <c r="Y30" s="720"/>
      <c r="Z30" s="720"/>
      <c r="AA30" s="720"/>
      <c r="AB30" s="720"/>
      <c r="AC30" s="720"/>
      <c r="AD30" s="720"/>
      <c r="AE30" s="720"/>
      <c r="AF30" s="721"/>
    </row>
    <row r="31" spans="2:32" ht="16.05" customHeight="1">
      <c r="B31" s="719"/>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1"/>
    </row>
    <row r="32" spans="2:32" ht="4.5" customHeight="1">
      <c r="B32" s="719"/>
      <c r="C32" s="720"/>
      <c r="D32" s="720"/>
      <c r="E32" s="720"/>
      <c r="F32" s="720"/>
      <c r="G32" s="720"/>
      <c r="H32" s="720"/>
      <c r="I32" s="720"/>
      <c r="J32" s="720"/>
      <c r="K32" s="720"/>
      <c r="L32" s="720"/>
      <c r="M32" s="720"/>
      <c r="N32" s="720"/>
      <c r="O32" s="720"/>
      <c r="P32" s="720"/>
      <c r="Q32" s="720"/>
      <c r="R32" s="720"/>
      <c r="S32" s="720"/>
      <c r="T32" s="720"/>
      <c r="U32" s="720"/>
      <c r="V32" s="720"/>
      <c r="W32" s="720"/>
      <c r="X32" s="720"/>
      <c r="Y32" s="720"/>
      <c r="Z32" s="720"/>
      <c r="AA32" s="720"/>
      <c r="AB32" s="720"/>
      <c r="AC32" s="720"/>
      <c r="AD32" s="720"/>
      <c r="AE32" s="720"/>
      <c r="AF32" s="721"/>
    </row>
    <row r="33" spans="2:32" ht="16.05" customHeight="1">
      <c r="B33" s="719"/>
      <c r="C33" s="720"/>
      <c r="D33" s="720"/>
      <c r="E33" s="720"/>
      <c r="F33" s="720"/>
      <c r="G33" s="720"/>
      <c r="H33" s="720"/>
      <c r="I33" s="720"/>
      <c r="J33" s="720"/>
      <c r="K33" s="720"/>
      <c r="L33" s="720"/>
      <c r="M33" s="720"/>
      <c r="N33" s="720"/>
      <c r="O33" s="720"/>
      <c r="P33" s="720"/>
      <c r="Q33" s="720"/>
      <c r="R33" s="720"/>
      <c r="S33" s="720"/>
      <c r="T33" s="720"/>
      <c r="U33" s="720"/>
      <c r="V33" s="720"/>
      <c r="W33" s="720"/>
      <c r="X33" s="720"/>
      <c r="Y33" s="720"/>
      <c r="Z33" s="720"/>
      <c r="AA33" s="720"/>
      <c r="AB33" s="720"/>
      <c r="AC33" s="720"/>
      <c r="AD33" s="720"/>
      <c r="AE33" s="720"/>
      <c r="AF33" s="721"/>
    </row>
    <row r="34" spans="2:32" ht="16.05" customHeight="1">
      <c r="B34" s="719"/>
      <c r="C34" s="720"/>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720"/>
      <c r="AB34" s="720"/>
      <c r="AC34" s="720"/>
      <c r="AD34" s="720"/>
      <c r="AE34" s="720"/>
      <c r="AF34" s="721"/>
    </row>
    <row r="35" spans="2:32" ht="16.05" customHeight="1">
      <c r="B35" s="719"/>
      <c r="C35" s="720"/>
      <c r="D35" s="720"/>
      <c r="E35" s="720"/>
      <c r="F35" s="720"/>
      <c r="G35" s="720"/>
      <c r="H35" s="720"/>
      <c r="I35" s="720"/>
      <c r="J35" s="720"/>
      <c r="K35" s="720"/>
      <c r="L35" s="720"/>
      <c r="M35" s="720"/>
      <c r="N35" s="720"/>
      <c r="O35" s="720"/>
      <c r="P35" s="720"/>
      <c r="Q35" s="720"/>
      <c r="R35" s="720"/>
      <c r="S35" s="720"/>
      <c r="T35" s="720"/>
      <c r="U35" s="720"/>
      <c r="V35" s="720"/>
      <c r="W35" s="720"/>
      <c r="X35" s="720"/>
      <c r="Y35" s="720"/>
      <c r="Z35" s="720"/>
      <c r="AA35" s="720"/>
      <c r="AB35" s="720"/>
      <c r="AC35" s="720"/>
      <c r="AD35" s="720"/>
      <c r="AE35" s="720"/>
      <c r="AF35" s="721"/>
    </row>
    <row r="36" spans="2:32" ht="16.05" customHeight="1">
      <c r="B36" s="719"/>
      <c r="C36" s="720"/>
      <c r="D36" s="720"/>
      <c r="E36" s="720"/>
      <c r="F36" s="720"/>
      <c r="G36" s="720"/>
      <c r="H36" s="720"/>
      <c r="I36" s="720"/>
      <c r="J36" s="720"/>
      <c r="K36" s="720"/>
      <c r="L36" s="720"/>
      <c r="M36" s="720"/>
      <c r="N36" s="720"/>
      <c r="O36" s="720"/>
      <c r="P36" s="720"/>
      <c r="Q36" s="720"/>
      <c r="R36" s="720"/>
      <c r="S36" s="720"/>
      <c r="T36" s="720"/>
      <c r="U36" s="720"/>
      <c r="V36" s="720"/>
      <c r="W36" s="720"/>
      <c r="X36" s="720"/>
      <c r="Y36" s="720"/>
      <c r="Z36" s="720"/>
      <c r="AA36" s="720"/>
      <c r="AB36" s="720"/>
      <c r="AC36" s="720"/>
      <c r="AD36" s="720"/>
      <c r="AE36" s="720"/>
      <c r="AF36" s="721"/>
    </row>
    <row r="37" spans="2:32" ht="16.05" customHeight="1">
      <c r="B37" s="719"/>
      <c r="C37" s="720"/>
      <c r="D37" s="720"/>
      <c r="E37" s="720"/>
      <c r="F37" s="720"/>
      <c r="G37" s="720"/>
      <c r="H37" s="720"/>
      <c r="I37" s="720"/>
      <c r="J37" s="720"/>
      <c r="K37" s="720"/>
      <c r="L37" s="720"/>
      <c r="M37" s="720"/>
      <c r="N37" s="720"/>
      <c r="O37" s="720"/>
      <c r="P37" s="720"/>
      <c r="Q37" s="720"/>
      <c r="R37" s="720"/>
      <c r="S37" s="720"/>
      <c r="T37" s="720"/>
      <c r="U37" s="720"/>
      <c r="V37" s="720"/>
      <c r="W37" s="720"/>
      <c r="X37" s="720"/>
      <c r="Y37" s="720"/>
      <c r="Z37" s="720"/>
      <c r="AA37" s="720"/>
      <c r="AB37" s="720"/>
      <c r="AC37" s="720"/>
      <c r="AD37" s="720"/>
      <c r="AE37" s="720"/>
      <c r="AF37" s="721"/>
    </row>
    <row r="38" spans="2:32" ht="16.05" customHeight="1">
      <c r="B38" s="719"/>
      <c r="C38" s="720"/>
      <c r="D38" s="720"/>
      <c r="E38" s="720"/>
      <c r="F38" s="720"/>
      <c r="G38" s="720"/>
      <c r="H38" s="720"/>
      <c r="I38" s="720"/>
      <c r="J38" s="720"/>
      <c r="K38" s="720"/>
      <c r="L38" s="720"/>
      <c r="M38" s="720"/>
      <c r="N38" s="720"/>
      <c r="O38" s="720"/>
      <c r="P38" s="720"/>
      <c r="Q38" s="720"/>
      <c r="R38" s="720"/>
      <c r="S38" s="720"/>
      <c r="T38" s="720"/>
      <c r="U38" s="720"/>
      <c r="V38" s="720"/>
      <c r="W38" s="720"/>
      <c r="X38" s="720"/>
      <c r="Y38" s="720"/>
      <c r="Z38" s="720"/>
      <c r="AA38" s="720"/>
      <c r="AB38" s="720"/>
      <c r="AC38" s="720"/>
      <c r="AD38" s="720"/>
      <c r="AE38" s="720"/>
      <c r="AF38" s="721"/>
    </row>
    <row r="39" spans="2:32" ht="16.05" customHeight="1">
      <c r="B39" s="719"/>
      <c r="C39" s="720"/>
      <c r="D39" s="720"/>
      <c r="E39" s="720"/>
      <c r="F39" s="720"/>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1"/>
    </row>
    <row r="40" spans="2:32" ht="16.05" customHeight="1">
      <c r="B40" s="719"/>
      <c r="C40" s="720"/>
      <c r="D40" s="720"/>
      <c r="E40" s="720"/>
      <c r="F40" s="720"/>
      <c r="G40" s="720"/>
      <c r="H40" s="720"/>
      <c r="I40" s="720"/>
      <c r="J40" s="720"/>
      <c r="K40" s="720"/>
      <c r="L40" s="720"/>
      <c r="M40" s="720"/>
      <c r="N40" s="720"/>
      <c r="O40" s="720"/>
      <c r="P40" s="720"/>
      <c r="Q40" s="720"/>
      <c r="R40" s="720"/>
      <c r="S40" s="720"/>
      <c r="T40" s="720"/>
      <c r="U40" s="720"/>
      <c r="V40" s="720"/>
      <c r="W40" s="720"/>
      <c r="X40" s="720"/>
      <c r="Y40" s="720"/>
      <c r="Z40" s="720"/>
      <c r="AA40" s="720"/>
      <c r="AB40" s="720"/>
      <c r="AC40" s="720"/>
      <c r="AD40" s="720"/>
      <c r="AE40" s="720"/>
      <c r="AF40" s="721"/>
    </row>
    <row r="41" spans="2:32" ht="16.05" customHeight="1">
      <c r="B41" s="719"/>
      <c r="C41" s="720"/>
      <c r="D41" s="720"/>
      <c r="E41" s="720"/>
      <c r="F41" s="720"/>
      <c r="G41" s="720"/>
      <c r="H41" s="720"/>
      <c r="I41" s="720"/>
      <c r="J41" s="720"/>
      <c r="K41" s="720"/>
      <c r="L41" s="720"/>
      <c r="M41" s="720"/>
      <c r="N41" s="720"/>
      <c r="O41" s="720"/>
      <c r="P41" s="720"/>
      <c r="Q41" s="720"/>
      <c r="R41" s="720"/>
      <c r="S41" s="720"/>
      <c r="T41" s="720"/>
      <c r="U41" s="720"/>
      <c r="V41" s="720"/>
      <c r="W41" s="720"/>
      <c r="X41" s="720"/>
      <c r="Y41" s="720"/>
      <c r="Z41" s="720"/>
      <c r="AA41" s="720"/>
      <c r="AB41" s="720"/>
      <c r="AC41" s="720"/>
      <c r="AD41" s="720"/>
      <c r="AE41" s="720"/>
      <c r="AF41" s="721"/>
    </row>
    <row r="42" spans="2:32" ht="16.05" customHeight="1">
      <c r="B42" s="719"/>
      <c r="C42" s="720"/>
      <c r="D42" s="720"/>
      <c r="E42" s="720"/>
      <c r="F42" s="720"/>
      <c r="G42" s="720"/>
      <c r="H42" s="720"/>
      <c r="I42" s="720"/>
      <c r="J42" s="720"/>
      <c r="K42" s="720"/>
      <c r="L42" s="720"/>
      <c r="M42" s="720"/>
      <c r="N42" s="720"/>
      <c r="O42" s="720"/>
      <c r="P42" s="720"/>
      <c r="Q42" s="720"/>
      <c r="R42" s="720"/>
      <c r="S42" s="720"/>
      <c r="T42" s="720"/>
      <c r="U42" s="720"/>
      <c r="V42" s="720"/>
      <c r="W42" s="720"/>
      <c r="X42" s="720"/>
      <c r="Y42" s="720"/>
      <c r="Z42" s="720"/>
      <c r="AA42" s="720"/>
      <c r="AB42" s="720"/>
      <c r="AC42" s="720"/>
      <c r="AD42" s="720"/>
      <c r="AE42" s="720"/>
      <c r="AF42" s="721"/>
    </row>
    <row r="43" spans="2:32" ht="16.05" customHeight="1">
      <c r="B43" s="719"/>
      <c r="C43" s="720"/>
      <c r="D43" s="720"/>
      <c r="E43" s="720"/>
      <c r="F43" s="720"/>
      <c r="G43" s="720"/>
      <c r="H43" s="720"/>
      <c r="I43" s="720"/>
      <c r="J43" s="720"/>
      <c r="K43" s="720"/>
      <c r="L43" s="720"/>
      <c r="M43" s="720"/>
      <c r="N43" s="720"/>
      <c r="O43" s="720"/>
      <c r="P43" s="720"/>
      <c r="Q43" s="720"/>
      <c r="R43" s="720"/>
      <c r="S43" s="720"/>
      <c r="T43" s="720"/>
      <c r="U43" s="720"/>
      <c r="V43" s="720"/>
      <c r="W43" s="720"/>
      <c r="X43" s="720"/>
      <c r="Y43" s="720"/>
      <c r="Z43" s="720"/>
      <c r="AA43" s="720"/>
      <c r="AB43" s="720"/>
      <c r="AC43" s="720"/>
      <c r="AD43" s="720"/>
      <c r="AE43" s="720"/>
      <c r="AF43" s="721"/>
    </row>
    <row r="44" spans="2:32" ht="16.05" customHeight="1">
      <c r="B44" s="719"/>
      <c r="C44" s="720"/>
      <c r="D44" s="720"/>
      <c r="E44" s="720"/>
      <c r="F44" s="720"/>
      <c r="G44" s="720"/>
      <c r="H44" s="720"/>
      <c r="I44" s="720"/>
      <c r="J44" s="720"/>
      <c r="K44" s="720"/>
      <c r="L44" s="720"/>
      <c r="M44" s="720"/>
      <c r="N44" s="720"/>
      <c r="O44" s="720"/>
      <c r="P44" s="720"/>
      <c r="Q44" s="720"/>
      <c r="R44" s="720"/>
      <c r="S44" s="720"/>
      <c r="T44" s="720"/>
      <c r="U44" s="720"/>
      <c r="V44" s="720"/>
      <c r="W44" s="720"/>
      <c r="X44" s="720"/>
      <c r="Y44" s="720"/>
      <c r="Z44" s="720"/>
      <c r="AA44" s="720"/>
      <c r="AB44" s="720"/>
      <c r="AC44" s="720"/>
      <c r="AD44" s="720"/>
      <c r="AE44" s="720"/>
      <c r="AF44" s="721"/>
    </row>
    <row r="45" spans="2:32" ht="16.05" customHeight="1">
      <c r="B45" s="719"/>
      <c r="C45" s="720"/>
      <c r="D45" s="720"/>
      <c r="E45" s="720"/>
      <c r="F45" s="720"/>
      <c r="G45" s="720"/>
      <c r="H45" s="720"/>
      <c r="I45" s="720"/>
      <c r="J45" s="720"/>
      <c r="K45" s="720"/>
      <c r="L45" s="720"/>
      <c r="M45" s="720"/>
      <c r="N45" s="720"/>
      <c r="O45" s="720"/>
      <c r="P45" s="720"/>
      <c r="Q45" s="720"/>
      <c r="R45" s="720"/>
      <c r="S45" s="720"/>
      <c r="T45" s="720"/>
      <c r="U45" s="720"/>
      <c r="V45" s="720"/>
      <c r="W45" s="720"/>
      <c r="X45" s="720"/>
      <c r="Y45" s="720"/>
      <c r="Z45" s="720"/>
      <c r="AA45" s="720"/>
      <c r="AB45" s="720"/>
      <c r="AC45" s="720"/>
      <c r="AD45" s="720"/>
      <c r="AE45" s="720"/>
      <c r="AF45" s="721"/>
    </row>
    <row r="46" spans="2:32" ht="16.05" customHeight="1">
      <c r="B46" s="719"/>
      <c r="C46" s="720"/>
      <c r="D46" s="720"/>
      <c r="E46" s="720"/>
      <c r="F46" s="720"/>
      <c r="G46" s="720"/>
      <c r="H46" s="720"/>
      <c r="I46" s="720"/>
      <c r="J46" s="720"/>
      <c r="K46" s="720"/>
      <c r="L46" s="720"/>
      <c r="M46" s="720"/>
      <c r="N46" s="720"/>
      <c r="O46" s="720"/>
      <c r="P46" s="720"/>
      <c r="Q46" s="720"/>
      <c r="R46" s="720"/>
      <c r="S46" s="720"/>
      <c r="T46" s="720"/>
      <c r="U46" s="720"/>
      <c r="V46" s="720"/>
      <c r="W46" s="720"/>
      <c r="X46" s="720"/>
      <c r="Y46" s="720"/>
      <c r="Z46" s="720"/>
      <c r="AA46" s="720"/>
      <c r="AB46" s="720"/>
      <c r="AC46" s="720"/>
      <c r="AD46" s="720"/>
      <c r="AE46" s="720"/>
      <c r="AF46" s="721"/>
    </row>
    <row r="47" spans="2:32" ht="16.05" customHeight="1">
      <c r="B47" s="719"/>
      <c r="C47" s="720"/>
      <c r="D47" s="720"/>
      <c r="E47" s="720"/>
      <c r="F47" s="720"/>
      <c r="G47" s="720"/>
      <c r="H47" s="720"/>
      <c r="I47" s="720"/>
      <c r="J47" s="720"/>
      <c r="K47" s="720"/>
      <c r="L47" s="720"/>
      <c r="M47" s="720"/>
      <c r="N47" s="720"/>
      <c r="O47" s="720"/>
      <c r="P47" s="720"/>
      <c r="Q47" s="720"/>
      <c r="R47" s="720"/>
      <c r="S47" s="720"/>
      <c r="T47" s="720"/>
      <c r="U47" s="720"/>
      <c r="V47" s="720"/>
      <c r="W47" s="720"/>
      <c r="X47" s="720"/>
      <c r="Y47" s="720"/>
      <c r="Z47" s="720"/>
      <c r="AA47" s="720"/>
      <c r="AB47" s="720"/>
      <c r="AC47" s="720"/>
      <c r="AD47" s="720"/>
      <c r="AE47" s="720"/>
      <c r="AF47" s="721"/>
    </row>
    <row r="48" spans="2:32" ht="16.05" customHeight="1">
      <c r="B48" s="719"/>
      <c r="C48" s="720"/>
      <c r="D48" s="720"/>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c r="AC48" s="720"/>
      <c r="AD48" s="720"/>
      <c r="AE48" s="720"/>
      <c r="AF48" s="721"/>
    </row>
    <row r="49" spans="2:32" ht="16.05" customHeight="1">
      <c r="B49" s="719"/>
      <c r="C49" s="720"/>
      <c r="D49" s="720"/>
      <c r="E49" s="720"/>
      <c r="F49" s="720"/>
      <c r="G49" s="720"/>
      <c r="H49" s="720"/>
      <c r="I49" s="720"/>
      <c r="J49" s="720"/>
      <c r="K49" s="720"/>
      <c r="L49" s="720"/>
      <c r="M49" s="720"/>
      <c r="N49" s="720"/>
      <c r="O49" s="720"/>
      <c r="P49" s="720"/>
      <c r="Q49" s="720"/>
      <c r="R49" s="720"/>
      <c r="S49" s="720"/>
      <c r="T49" s="720"/>
      <c r="U49" s="720"/>
      <c r="V49" s="720"/>
      <c r="W49" s="720"/>
      <c r="X49" s="720"/>
      <c r="Y49" s="720"/>
      <c r="Z49" s="720"/>
      <c r="AA49" s="720"/>
      <c r="AB49" s="720"/>
      <c r="AC49" s="720"/>
      <c r="AD49" s="720"/>
      <c r="AE49" s="720"/>
      <c r="AF49" s="721"/>
    </row>
    <row r="50" spans="2:32" ht="16.05" customHeight="1">
      <c r="B50" s="719"/>
      <c r="C50" s="720"/>
      <c r="D50" s="720"/>
      <c r="E50" s="720"/>
      <c r="F50" s="720"/>
      <c r="G50" s="720"/>
      <c r="H50" s="720"/>
      <c r="I50" s="720"/>
      <c r="J50" s="720"/>
      <c r="K50" s="720"/>
      <c r="L50" s="720"/>
      <c r="M50" s="720"/>
      <c r="N50" s="720"/>
      <c r="O50" s="720"/>
      <c r="P50" s="720"/>
      <c r="Q50" s="720"/>
      <c r="R50" s="720"/>
      <c r="S50" s="720"/>
      <c r="T50" s="720"/>
      <c r="U50" s="720"/>
      <c r="V50" s="720"/>
      <c r="W50" s="720"/>
      <c r="X50" s="720"/>
      <c r="Y50" s="720"/>
      <c r="Z50" s="720"/>
      <c r="AA50" s="720"/>
      <c r="AB50" s="720"/>
      <c r="AC50" s="720"/>
      <c r="AD50" s="720"/>
      <c r="AE50" s="720"/>
      <c r="AF50" s="721"/>
    </row>
    <row r="51" spans="2:32" ht="16.05" customHeight="1">
      <c r="B51" s="719"/>
      <c r="C51" s="720"/>
      <c r="D51" s="720"/>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c r="AC51" s="720"/>
      <c r="AD51" s="720"/>
      <c r="AE51" s="720"/>
      <c r="AF51" s="721"/>
    </row>
    <row r="52" spans="2:32" ht="16.05" customHeight="1">
      <c r="B52" s="719"/>
      <c r="C52" s="720"/>
      <c r="D52" s="720"/>
      <c r="E52" s="720"/>
      <c r="F52" s="720"/>
      <c r="G52" s="720"/>
      <c r="H52" s="720"/>
      <c r="I52" s="720"/>
      <c r="J52" s="720"/>
      <c r="K52" s="720"/>
      <c r="L52" s="720"/>
      <c r="M52" s="720"/>
      <c r="N52" s="720"/>
      <c r="O52" s="720"/>
      <c r="P52" s="720"/>
      <c r="Q52" s="720"/>
      <c r="R52" s="720"/>
      <c r="S52" s="720"/>
      <c r="T52" s="720"/>
      <c r="U52" s="720"/>
      <c r="V52" s="720"/>
      <c r="W52" s="720"/>
      <c r="X52" s="720"/>
      <c r="Y52" s="720"/>
      <c r="Z52" s="720"/>
      <c r="AA52" s="720"/>
      <c r="AB52" s="720"/>
      <c r="AC52" s="720"/>
      <c r="AD52" s="720"/>
      <c r="AE52" s="720"/>
      <c r="AF52" s="721"/>
    </row>
    <row r="53" spans="2:32" ht="16.05" customHeight="1">
      <c r="B53" s="719"/>
      <c r="C53" s="720"/>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1"/>
    </row>
    <row r="54" spans="2:32" ht="16.05" customHeight="1">
      <c r="B54" s="722"/>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4"/>
    </row>
    <row r="56" spans="2:32" ht="24" customHeight="1"/>
    <row r="57" spans="2:32" ht="12" customHeight="1"/>
    <row r="58" spans="2:32" ht="18" customHeight="1"/>
    <row r="59" spans="2:32" ht="18" customHeight="1"/>
    <row r="60" spans="2:32" ht="18" customHeight="1"/>
    <row r="62" spans="2:32" ht="4.5" customHeight="1"/>
    <row r="87" ht="4.5" customHeight="1"/>
  </sheetData>
  <mergeCells count="4">
    <mergeCell ref="B1:AF1"/>
    <mergeCell ref="B3:U5"/>
    <mergeCell ref="X5:AF5"/>
    <mergeCell ref="B8:AF54"/>
  </mergeCells>
  <phoneticPr fontId="2"/>
  <pageMargins left="0.51" right="0.33" top="0.56000000000000005" bottom="0.21" header="0.51181102362204722" footer="0.26"/>
  <pageSetup paperSize="9" scale="83" orientation="portrait" horizontalDpi="300" verticalDpi="300"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23</xdr:col>
                    <xdr:colOff>0</xdr:colOff>
                    <xdr:row>2</xdr:row>
                    <xdr:rowOff>19050</xdr:rowOff>
                  </from>
                  <to>
                    <xdr:col>24</xdr:col>
                    <xdr:colOff>71438</xdr:colOff>
                    <xdr:row>3</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23</xdr:col>
                    <xdr:colOff>0</xdr:colOff>
                    <xdr:row>3</xdr:row>
                    <xdr:rowOff>19050</xdr:rowOff>
                  </from>
                  <to>
                    <xdr:col>24</xdr:col>
                    <xdr:colOff>71438</xdr:colOff>
                    <xdr:row>4</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C0A4-DCE4-45C1-8645-C761AD9CD574}">
  <sheetPr>
    <tabColor theme="4"/>
  </sheetPr>
  <dimension ref="A1:CV111"/>
  <sheetViews>
    <sheetView view="pageBreakPreview" zoomScaleNormal="100" zoomScaleSheetLayoutView="100" workbookViewId="0">
      <selection activeCell="DJ11" sqref="DJ11"/>
    </sheetView>
  </sheetViews>
  <sheetFormatPr defaultColWidth="3.33203125" defaultRowHeight="16.05" customHeight="1"/>
  <cols>
    <col min="1" max="1" width="4.59765625" style="303" customWidth="1"/>
    <col min="2" max="2" width="2.06640625" style="303" customWidth="1"/>
    <col min="3" max="33" width="2.796875" style="303" customWidth="1"/>
    <col min="34" max="34" width="4.59765625" style="303" customWidth="1"/>
    <col min="35" max="35" width="2.06640625" style="303" customWidth="1"/>
    <col min="36" max="66" width="2.796875" style="303" customWidth="1"/>
    <col min="67" max="222" width="3.33203125" style="303"/>
    <col min="223" max="223" width="4.59765625" style="303" customWidth="1"/>
    <col min="224" max="224" width="2.06640625" style="303" customWidth="1"/>
    <col min="225" max="255" width="2.796875" style="303" customWidth="1"/>
    <col min="256" max="256" width="4.59765625" style="303" customWidth="1"/>
    <col min="257" max="257" width="2.06640625" style="303" customWidth="1"/>
    <col min="258" max="288" width="2.796875" style="303" customWidth="1"/>
    <col min="289" max="478" width="3.33203125" style="303"/>
    <col min="479" max="479" width="4.59765625" style="303" customWidth="1"/>
    <col min="480" max="480" width="2.06640625" style="303" customWidth="1"/>
    <col min="481" max="511" width="2.796875" style="303" customWidth="1"/>
    <col min="512" max="512" width="4.59765625" style="303" customWidth="1"/>
    <col min="513" max="513" width="2.06640625" style="303" customWidth="1"/>
    <col min="514" max="544" width="2.796875" style="303" customWidth="1"/>
    <col min="545" max="734" width="3.33203125" style="303"/>
    <col min="735" max="735" width="4.59765625" style="303" customWidth="1"/>
    <col min="736" max="736" width="2.06640625" style="303" customWidth="1"/>
    <col min="737" max="767" width="2.796875" style="303" customWidth="1"/>
    <col min="768" max="768" width="4.59765625" style="303" customWidth="1"/>
    <col min="769" max="769" width="2.06640625" style="303" customWidth="1"/>
    <col min="770" max="800" width="2.796875" style="303" customWidth="1"/>
    <col min="801" max="990" width="3.33203125" style="303"/>
    <col min="991" max="991" width="4.59765625" style="303" customWidth="1"/>
    <col min="992" max="992" width="2.06640625" style="303" customWidth="1"/>
    <col min="993" max="1023" width="2.796875" style="303" customWidth="1"/>
    <col min="1024" max="1024" width="4.59765625" style="303" customWidth="1"/>
    <col min="1025" max="1025" width="2.06640625" style="303" customWidth="1"/>
    <col min="1026" max="1056" width="2.796875" style="303" customWidth="1"/>
    <col min="1057" max="1246" width="3.33203125" style="303"/>
    <col min="1247" max="1247" width="4.59765625" style="303" customWidth="1"/>
    <col min="1248" max="1248" width="2.06640625" style="303" customWidth="1"/>
    <col min="1249" max="1279" width="2.796875" style="303" customWidth="1"/>
    <col min="1280" max="1280" width="4.59765625" style="303" customWidth="1"/>
    <col min="1281" max="1281" width="2.06640625" style="303" customWidth="1"/>
    <col min="1282" max="1312" width="2.796875" style="303" customWidth="1"/>
    <col min="1313" max="1502" width="3.33203125" style="303"/>
    <col min="1503" max="1503" width="4.59765625" style="303" customWidth="1"/>
    <col min="1504" max="1504" width="2.06640625" style="303" customWidth="1"/>
    <col min="1505" max="1535" width="2.796875" style="303" customWidth="1"/>
    <col min="1536" max="1536" width="4.59765625" style="303" customWidth="1"/>
    <col min="1537" max="1537" width="2.06640625" style="303" customWidth="1"/>
    <col min="1538" max="1568" width="2.796875" style="303" customWidth="1"/>
    <col min="1569" max="1758" width="3.33203125" style="303"/>
    <col min="1759" max="1759" width="4.59765625" style="303" customWidth="1"/>
    <col min="1760" max="1760" width="2.06640625" style="303" customWidth="1"/>
    <col min="1761" max="1791" width="2.796875" style="303" customWidth="1"/>
    <col min="1792" max="1792" width="4.59765625" style="303" customWidth="1"/>
    <col min="1793" max="1793" width="2.06640625" style="303" customWidth="1"/>
    <col min="1794" max="1824" width="2.796875" style="303" customWidth="1"/>
    <col min="1825" max="2014" width="3.33203125" style="303"/>
    <col min="2015" max="2015" width="4.59765625" style="303" customWidth="1"/>
    <col min="2016" max="2016" width="2.06640625" style="303" customWidth="1"/>
    <col min="2017" max="2047" width="2.796875" style="303" customWidth="1"/>
    <col min="2048" max="2048" width="4.59765625" style="303" customWidth="1"/>
    <col min="2049" max="2049" width="2.06640625" style="303" customWidth="1"/>
    <col min="2050" max="2080" width="2.796875" style="303" customWidth="1"/>
    <col min="2081" max="2270" width="3.33203125" style="303"/>
    <col min="2271" max="2271" width="4.59765625" style="303" customWidth="1"/>
    <col min="2272" max="2272" width="2.06640625" style="303" customWidth="1"/>
    <col min="2273" max="2303" width="2.796875" style="303" customWidth="1"/>
    <col min="2304" max="2304" width="4.59765625" style="303" customWidth="1"/>
    <col min="2305" max="2305" width="2.06640625" style="303" customWidth="1"/>
    <col min="2306" max="2336" width="2.796875" style="303" customWidth="1"/>
    <col min="2337" max="2526" width="3.33203125" style="303"/>
    <col min="2527" max="2527" width="4.59765625" style="303" customWidth="1"/>
    <col min="2528" max="2528" width="2.06640625" style="303" customWidth="1"/>
    <col min="2529" max="2559" width="2.796875" style="303" customWidth="1"/>
    <col min="2560" max="2560" width="4.59765625" style="303" customWidth="1"/>
    <col min="2561" max="2561" width="2.06640625" style="303" customWidth="1"/>
    <col min="2562" max="2592" width="2.796875" style="303" customWidth="1"/>
    <col min="2593" max="2782" width="3.33203125" style="303"/>
    <col min="2783" max="2783" width="4.59765625" style="303" customWidth="1"/>
    <col min="2784" max="2784" width="2.06640625" style="303" customWidth="1"/>
    <col min="2785" max="2815" width="2.796875" style="303" customWidth="1"/>
    <col min="2816" max="2816" width="4.59765625" style="303" customWidth="1"/>
    <col min="2817" max="2817" width="2.06640625" style="303" customWidth="1"/>
    <col min="2818" max="2848" width="2.796875" style="303" customWidth="1"/>
    <col min="2849" max="3038" width="3.33203125" style="303"/>
    <col min="3039" max="3039" width="4.59765625" style="303" customWidth="1"/>
    <col min="3040" max="3040" width="2.06640625" style="303" customWidth="1"/>
    <col min="3041" max="3071" width="2.796875" style="303" customWidth="1"/>
    <col min="3072" max="3072" width="4.59765625" style="303" customWidth="1"/>
    <col min="3073" max="3073" width="2.06640625" style="303" customWidth="1"/>
    <col min="3074" max="3104" width="2.796875" style="303" customWidth="1"/>
    <col min="3105" max="3294" width="3.33203125" style="303"/>
    <col min="3295" max="3295" width="4.59765625" style="303" customWidth="1"/>
    <col min="3296" max="3296" width="2.06640625" style="303" customWidth="1"/>
    <col min="3297" max="3327" width="2.796875" style="303" customWidth="1"/>
    <col min="3328" max="3328" width="4.59765625" style="303" customWidth="1"/>
    <col min="3329" max="3329" width="2.06640625" style="303" customWidth="1"/>
    <col min="3330" max="3360" width="2.796875" style="303" customWidth="1"/>
    <col min="3361" max="3550" width="3.33203125" style="303"/>
    <col min="3551" max="3551" width="4.59765625" style="303" customWidth="1"/>
    <col min="3552" max="3552" width="2.06640625" style="303" customWidth="1"/>
    <col min="3553" max="3583" width="2.796875" style="303" customWidth="1"/>
    <col min="3584" max="3584" width="4.59765625" style="303" customWidth="1"/>
    <col min="3585" max="3585" width="2.06640625" style="303" customWidth="1"/>
    <col min="3586" max="3616" width="2.796875" style="303" customWidth="1"/>
    <col min="3617" max="3806" width="3.33203125" style="303"/>
    <col min="3807" max="3807" width="4.59765625" style="303" customWidth="1"/>
    <col min="3808" max="3808" width="2.06640625" style="303" customWidth="1"/>
    <col min="3809" max="3839" width="2.796875" style="303" customWidth="1"/>
    <col min="3840" max="3840" width="4.59765625" style="303" customWidth="1"/>
    <col min="3841" max="3841" width="2.06640625" style="303" customWidth="1"/>
    <col min="3842" max="3872" width="2.796875" style="303" customWidth="1"/>
    <col min="3873" max="4062" width="3.33203125" style="303"/>
    <col min="4063" max="4063" width="4.59765625" style="303" customWidth="1"/>
    <col min="4064" max="4064" width="2.06640625" style="303" customWidth="1"/>
    <col min="4065" max="4095" width="2.796875" style="303" customWidth="1"/>
    <col min="4096" max="4096" width="4.59765625" style="303" customWidth="1"/>
    <col min="4097" max="4097" width="2.06640625" style="303" customWidth="1"/>
    <col min="4098" max="4128" width="2.796875" style="303" customWidth="1"/>
    <col min="4129" max="4318" width="3.33203125" style="303"/>
    <col min="4319" max="4319" width="4.59765625" style="303" customWidth="1"/>
    <col min="4320" max="4320" width="2.06640625" style="303" customWidth="1"/>
    <col min="4321" max="4351" width="2.796875" style="303" customWidth="1"/>
    <col min="4352" max="4352" width="4.59765625" style="303" customWidth="1"/>
    <col min="4353" max="4353" width="2.06640625" style="303" customWidth="1"/>
    <col min="4354" max="4384" width="2.796875" style="303" customWidth="1"/>
    <col min="4385" max="4574" width="3.33203125" style="303"/>
    <col min="4575" max="4575" width="4.59765625" style="303" customWidth="1"/>
    <col min="4576" max="4576" width="2.06640625" style="303" customWidth="1"/>
    <col min="4577" max="4607" width="2.796875" style="303" customWidth="1"/>
    <col min="4608" max="4608" width="4.59765625" style="303" customWidth="1"/>
    <col min="4609" max="4609" width="2.06640625" style="303" customWidth="1"/>
    <col min="4610" max="4640" width="2.796875" style="303" customWidth="1"/>
    <col min="4641" max="4830" width="3.33203125" style="303"/>
    <col min="4831" max="4831" width="4.59765625" style="303" customWidth="1"/>
    <col min="4832" max="4832" width="2.06640625" style="303" customWidth="1"/>
    <col min="4833" max="4863" width="2.796875" style="303" customWidth="1"/>
    <col min="4864" max="4864" width="4.59765625" style="303" customWidth="1"/>
    <col min="4865" max="4865" width="2.06640625" style="303" customWidth="1"/>
    <col min="4866" max="4896" width="2.796875" style="303" customWidth="1"/>
    <col min="4897" max="5086" width="3.33203125" style="303"/>
    <col min="5087" max="5087" width="4.59765625" style="303" customWidth="1"/>
    <col min="5088" max="5088" width="2.06640625" style="303" customWidth="1"/>
    <col min="5089" max="5119" width="2.796875" style="303" customWidth="1"/>
    <col min="5120" max="5120" width="4.59765625" style="303" customWidth="1"/>
    <col min="5121" max="5121" width="2.06640625" style="303" customWidth="1"/>
    <col min="5122" max="5152" width="2.796875" style="303" customWidth="1"/>
    <col min="5153" max="5342" width="3.33203125" style="303"/>
    <col min="5343" max="5343" width="4.59765625" style="303" customWidth="1"/>
    <col min="5344" max="5344" width="2.06640625" style="303" customWidth="1"/>
    <col min="5345" max="5375" width="2.796875" style="303" customWidth="1"/>
    <col min="5376" max="5376" width="4.59765625" style="303" customWidth="1"/>
    <col min="5377" max="5377" width="2.06640625" style="303" customWidth="1"/>
    <col min="5378" max="5408" width="2.796875" style="303" customWidth="1"/>
    <col min="5409" max="5598" width="3.33203125" style="303"/>
    <col min="5599" max="5599" width="4.59765625" style="303" customWidth="1"/>
    <col min="5600" max="5600" width="2.06640625" style="303" customWidth="1"/>
    <col min="5601" max="5631" width="2.796875" style="303" customWidth="1"/>
    <col min="5632" max="5632" width="4.59765625" style="303" customWidth="1"/>
    <col min="5633" max="5633" width="2.06640625" style="303" customWidth="1"/>
    <col min="5634" max="5664" width="2.796875" style="303" customWidth="1"/>
    <col min="5665" max="5854" width="3.33203125" style="303"/>
    <col min="5855" max="5855" width="4.59765625" style="303" customWidth="1"/>
    <col min="5856" max="5856" width="2.06640625" style="303" customWidth="1"/>
    <col min="5857" max="5887" width="2.796875" style="303" customWidth="1"/>
    <col min="5888" max="5888" width="4.59765625" style="303" customWidth="1"/>
    <col min="5889" max="5889" width="2.06640625" style="303" customWidth="1"/>
    <col min="5890" max="5920" width="2.796875" style="303" customWidth="1"/>
    <col min="5921" max="6110" width="3.33203125" style="303"/>
    <col min="6111" max="6111" width="4.59765625" style="303" customWidth="1"/>
    <col min="6112" max="6112" width="2.06640625" style="303" customWidth="1"/>
    <col min="6113" max="6143" width="2.796875" style="303" customWidth="1"/>
    <col min="6144" max="6144" width="4.59765625" style="303" customWidth="1"/>
    <col min="6145" max="6145" width="2.06640625" style="303" customWidth="1"/>
    <col min="6146" max="6176" width="2.796875" style="303" customWidth="1"/>
    <col min="6177" max="6366" width="3.33203125" style="303"/>
    <col min="6367" max="6367" width="4.59765625" style="303" customWidth="1"/>
    <col min="6368" max="6368" width="2.06640625" style="303" customWidth="1"/>
    <col min="6369" max="6399" width="2.796875" style="303" customWidth="1"/>
    <col min="6400" max="6400" width="4.59765625" style="303" customWidth="1"/>
    <col min="6401" max="6401" width="2.06640625" style="303" customWidth="1"/>
    <col min="6402" max="6432" width="2.796875" style="303" customWidth="1"/>
    <col min="6433" max="6622" width="3.33203125" style="303"/>
    <col min="6623" max="6623" width="4.59765625" style="303" customWidth="1"/>
    <col min="6624" max="6624" width="2.06640625" style="303" customWidth="1"/>
    <col min="6625" max="6655" width="2.796875" style="303" customWidth="1"/>
    <col min="6656" max="6656" width="4.59765625" style="303" customWidth="1"/>
    <col min="6657" max="6657" width="2.06640625" style="303" customWidth="1"/>
    <col min="6658" max="6688" width="2.796875" style="303" customWidth="1"/>
    <col min="6689" max="6878" width="3.33203125" style="303"/>
    <col min="6879" max="6879" width="4.59765625" style="303" customWidth="1"/>
    <col min="6880" max="6880" width="2.06640625" style="303" customWidth="1"/>
    <col min="6881" max="6911" width="2.796875" style="303" customWidth="1"/>
    <col min="6912" max="6912" width="4.59765625" style="303" customWidth="1"/>
    <col min="6913" max="6913" width="2.06640625" style="303" customWidth="1"/>
    <col min="6914" max="6944" width="2.796875" style="303" customWidth="1"/>
    <col min="6945" max="7134" width="3.33203125" style="303"/>
    <col min="7135" max="7135" width="4.59765625" style="303" customWidth="1"/>
    <col min="7136" max="7136" width="2.06640625" style="303" customWidth="1"/>
    <col min="7137" max="7167" width="2.796875" style="303" customWidth="1"/>
    <col min="7168" max="7168" width="4.59765625" style="303" customWidth="1"/>
    <col min="7169" max="7169" width="2.06640625" style="303" customWidth="1"/>
    <col min="7170" max="7200" width="2.796875" style="303" customWidth="1"/>
    <col min="7201" max="7390" width="3.33203125" style="303"/>
    <col min="7391" max="7391" width="4.59765625" style="303" customWidth="1"/>
    <col min="7392" max="7392" width="2.06640625" style="303" customWidth="1"/>
    <col min="7393" max="7423" width="2.796875" style="303" customWidth="1"/>
    <col min="7424" max="7424" width="4.59765625" style="303" customWidth="1"/>
    <col min="7425" max="7425" width="2.06640625" style="303" customWidth="1"/>
    <col min="7426" max="7456" width="2.796875" style="303" customWidth="1"/>
    <col min="7457" max="7646" width="3.33203125" style="303"/>
    <col min="7647" max="7647" width="4.59765625" style="303" customWidth="1"/>
    <col min="7648" max="7648" width="2.06640625" style="303" customWidth="1"/>
    <col min="7649" max="7679" width="2.796875" style="303" customWidth="1"/>
    <col min="7680" max="7680" width="4.59765625" style="303" customWidth="1"/>
    <col min="7681" max="7681" width="2.06640625" style="303" customWidth="1"/>
    <col min="7682" max="7712" width="2.796875" style="303" customWidth="1"/>
    <col min="7713" max="7902" width="3.33203125" style="303"/>
    <col min="7903" max="7903" width="4.59765625" style="303" customWidth="1"/>
    <col min="7904" max="7904" width="2.06640625" style="303" customWidth="1"/>
    <col min="7905" max="7935" width="2.796875" style="303" customWidth="1"/>
    <col min="7936" max="7936" width="4.59765625" style="303" customWidth="1"/>
    <col min="7937" max="7937" width="2.06640625" style="303" customWidth="1"/>
    <col min="7938" max="7968" width="2.796875" style="303" customWidth="1"/>
    <col min="7969" max="8158" width="3.33203125" style="303"/>
    <col min="8159" max="8159" width="4.59765625" style="303" customWidth="1"/>
    <col min="8160" max="8160" width="2.06640625" style="303" customWidth="1"/>
    <col min="8161" max="8191" width="2.796875" style="303" customWidth="1"/>
    <col min="8192" max="8192" width="4.59765625" style="303" customWidth="1"/>
    <col min="8193" max="8193" width="2.06640625" style="303" customWidth="1"/>
    <col min="8194" max="8224" width="2.796875" style="303" customWidth="1"/>
    <col min="8225" max="8414" width="3.33203125" style="303"/>
    <col min="8415" max="8415" width="4.59765625" style="303" customWidth="1"/>
    <col min="8416" max="8416" width="2.06640625" style="303" customWidth="1"/>
    <col min="8417" max="8447" width="2.796875" style="303" customWidth="1"/>
    <col min="8448" max="8448" width="4.59765625" style="303" customWidth="1"/>
    <col min="8449" max="8449" width="2.06640625" style="303" customWidth="1"/>
    <col min="8450" max="8480" width="2.796875" style="303" customWidth="1"/>
    <col min="8481" max="8670" width="3.33203125" style="303"/>
    <col min="8671" max="8671" width="4.59765625" style="303" customWidth="1"/>
    <col min="8672" max="8672" width="2.06640625" style="303" customWidth="1"/>
    <col min="8673" max="8703" width="2.796875" style="303" customWidth="1"/>
    <col min="8704" max="8704" width="4.59765625" style="303" customWidth="1"/>
    <col min="8705" max="8705" width="2.06640625" style="303" customWidth="1"/>
    <col min="8706" max="8736" width="2.796875" style="303" customWidth="1"/>
    <col min="8737" max="8926" width="3.33203125" style="303"/>
    <col min="8927" max="8927" width="4.59765625" style="303" customWidth="1"/>
    <col min="8928" max="8928" width="2.06640625" style="303" customWidth="1"/>
    <col min="8929" max="8959" width="2.796875" style="303" customWidth="1"/>
    <col min="8960" max="8960" width="4.59765625" style="303" customWidth="1"/>
    <col min="8961" max="8961" width="2.06640625" style="303" customWidth="1"/>
    <col min="8962" max="8992" width="2.796875" style="303" customWidth="1"/>
    <col min="8993" max="9182" width="3.33203125" style="303"/>
    <col min="9183" max="9183" width="4.59765625" style="303" customWidth="1"/>
    <col min="9184" max="9184" width="2.06640625" style="303" customWidth="1"/>
    <col min="9185" max="9215" width="2.796875" style="303" customWidth="1"/>
    <col min="9216" max="9216" width="4.59765625" style="303" customWidth="1"/>
    <col min="9217" max="9217" width="2.06640625" style="303" customWidth="1"/>
    <col min="9218" max="9248" width="2.796875" style="303" customWidth="1"/>
    <col min="9249" max="9438" width="3.33203125" style="303"/>
    <col min="9439" max="9439" width="4.59765625" style="303" customWidth="1"/>
    <col min="9440" max="9440" width="2.06640625" style="303" customWidth="1"/>
    <col min="9441" max="9471" width="2.796875" style="303" customWidth="1"/>
    <col min="9472" max="9472" width="4.59765625" style="303" customWidth="1"/>
    <col min="9473" max="9473" width="2.06640625" style="303" customWidth="1"/>
    <col min="9474" max="9504" width="2.796875" style="303" customWidth="1"/>
    <col min="9505" max="9694" width="3.33203125" style="303"/>
    <col min="9695" max="9695" width="4.59765625" style="303" customWidth="1"/>
    <col min="9696" max="9696" width="2.06640625" style="303" customWidth="1"/>
    <col min="9697" max="9727" width="2.796875" style="303" customWidth="1"/>
    <col min="9728" max="9728" width="4.59765625" style="303" customWidth="1"/>
    <col min="9729" max="9729" width="2.06640625" style="303" customWidth="1"/>
    <col min="9730" max="9760" width="2.796875" style="303" customWidth="1"/>
    <col min="9761" max="9950" width="3.33203125" style="303"/>
    <col min="9951" max="9951" width="4.59765625" style="303" customWidth="1"/>
    <col min="9952" max="9952" width="2.06640625" style="303" customWidth="1"/>
    <col min="9953" max="9983" width="2.796875" style="303" customWidth="1"/>
    <col min="9984" max="9984" width="4.59765625" style="303" customWidth="1"/>
    <col min="9985" max="9985" width="2.06640625" style="303" customWidth="1"/>
    <col min="9986" max="10016" width="2.796875" style="303" customWidth="1"/>
    <col min="10017" max="10206" width="3.33203125" style="303"/>
    <col min="10207" max="10207" width="4.59765625" style="303" customWidth="1"/>
    <col min="10208" max="10208" width="2.06640625" style="303" customWidth="1"/>
    <col min="10209" max="10239" width="2.796875" style="303" customWidth="1"/>
    <col min="10240" max="10240" width="4.59765625" style="303" customWidth="1"/>
    <col min="10241" max="10241" width="2.06640625" style="303" customWidth="1"/>
    <col min="10242" max="10272" width="2.796875" style="303" customWidth="1"/>
    <col min="10273" max="10462" width="3.33203125" style="303"/>
    <col min="10463" max="10463" width="4.59765625" style="303" customWidth="1"/>
    <col min="10464" max="10464" width="2.06640625" style="303" customWidth="1"/>
    <col min="10465" max="10495" width="2.796875" style="303" customWidth="1"/>
    <col min="10496" max="10496" width="4.59765625" style="303" customWidth="1"/>
    <col min="10497" max="10497" width="2.06640625" style="303" customWidth="1"/>
    <col min="10498" max="10528" width="2.796875" style="303" customWidth="1"/>
    <col min="10529" max="10718" width="3.33203125" style="303"/>
    <col min="10719" max="10719" width="4.59765625" style="303" customWidth="1"/>
    <col min="10720" max="10720" width="2.06640625" style="303" customWidth="1"/>
    <col min="10721" max="10751" width="2.796875" style="303" customWidth="1"/>
    <col min="10752" max="10752" width="4.59765625" style="303" customWidth="1"/>
    <col min="10753" max="10753" width="2.06640625" style="303" customWidth="1"/>
    <col min="10754" max="10784" width="2.796875" style="303" customWidth="1"/>
    <col min="10785" max="10974" width="3.33203125" style="303"/>
    <col min="10975" max="10975" width="4.59765625" style="303" customWidth="1"/>
    <col min="10976" max="10976" width="2.06640625" style="303" customWidth="1"/>
    <col min="10977" max="11007" width="2.796875" style="303" customWidth="1"/>
    <col min="11008" max="11008" width="4.59765625" style="303" customWidth="1"/>
    <col min="11009" max="11009" width="2.06640625" style="303" customWidth="1"/>
    <col min="11010" max="11040" width="2.796875" style="303" customWidth="1"/>
    <col min="11041" max="11230" width="3.33203125" style="303"/>
    <col min="11231" max="11231" width="4.59765625" style="303" customWidth="1"/>
    <col min="11232" max="11232" width="2.06640625" style="303" customWidth="1"/>
    <col min="11233" max="11263" width="2.796875" style="303" customWidth="1"/>
    <col min="11264" max="11264" width="4.59765625" style="303" customWidth="1"/>
    <col min="11265" max="11265" width="2.06640625" style="303" customWidth="1"/>
    <col min="11266" max="11296" width="2.796875" style="303" customWidth="1"/>
    <col min="11297" max="11486" width="3.33203125" style="303"/>
    <col min="11487" max="11487" width="4.59765625" style="303" customWidth="1"/>
    <col min="11488" max="11488" width="2.06640625" style="303" customWidth="1"/>
    <col min="11489" max="11519" width="2.796875" style="303" customWidth="1"/>
    <col min="11520" max="11520" width="4.59765625" style="303" customWidth="1"/>
    <col min="11521" max="11521" width="2.06640625" style="303" customWidth="1"/>
    <col min="11522" max="11552" width="2.796875" style="303" customWidth="1"/>
    <col min="11553" max="11742" width="3.33203125" style="303"/>
    <col min="11743" max="11743" width="4.59765625" style="303" customWidth="1"/>
    <col min="11744" max="11744" width="2.06640625" style="303" customWidth="1"/>
    <col min="11745" max="11775" width="2.796875" style="303" customWidth="1"/>
    <col min="11776" max="11776" width="4.59765625" style="303" customWidth="1"/>
    <col min="11777" max="11777" width="2.06640625" style="303" customWidth="1"/>
    <col min="11778" max="11808" width="2.796875" style="303" customWidth="1"/>
    <col min="11809" max="11998" width="3.33203125" style="303"/>
    <col min="11999" max="11999" width="4.59765625" style="303" customWidth="1"/>
    <col min="12000" max="12000" width="2.06640625" style="303" customWidth="1"/>
    <col min="12001" max="12031" width="2.796875" style="303" customWidth="1"/>
    <col min="12032" max="12032" width="4.59765625" style="303" customWidth="1"/>
    <col min="12033" max="12033" width="2.06640625" style="303" customWidth="1"/>
    <col min="12034" max="12064" width="2.796875" style="303" customWidth="1"/>
    <col min="12065" max="12254" width="3.33203125" style="303"/>
    <col min="12255" max="12255" width="4.59765625" style="303" customWidth="1"/>
    <col min="12256" max="12256" width="2.06640625" style="303" customWidth="1"/>
    <col min="12257" max="12287" width="2.796875" style="303" customWidth="1"/>
    <col min="12288" max="12288" width="4.59765625" style="303" customWidth="1"/>
    <col min="12289" max="12289" width="2.06640625" style="303" customWidth="1"/>
    <col min="12290" max="12320" width="2.796875" style="303" customWidth="1"/>
    <col min="12321" max="12510" width="3.33203125" style="303"/>
    <col min="12511" max="12511" width="4.59765625" style="303" customWidth="1"/>
    <col min="12512" max="12512" width="2.06640625" style="303" customWidth="1"/>
    <col min="12513" max="12543" width="2.796875" style="303" customWidth="1"/>
    <col min="12544" max="12544" width="4.59765625" style="303" customWidth="1"/>
    <col min="12545" max="12545" width="2.06640625" style="303" customWidth="1"/>
    <col min="12546" max="12576" width="2.796875" style="303" customWidth="1"/>
    <col min="12577" max="12766" width="3.33203125" style="303"/>
    <col min="12767" max="12767" width="4.59765625" style="303" customWidth="1"/>
    <col min="12768" max="12768" width="2.06640625" style="303" customWidth="1"/>
    <col min="12769" max="12799" width="2.796875" style="303" customWidth="1"/>
    <col min="12800" max="12800" width="4.59765625" style="303" customWidth="1"/>
    <col min="12801" max="12801" width="2.06640625" style="303" customWidth="1"/>
    <col min="12802" max="12832" width="2.796875" style="303" customWidth="1"/>
    <col min="12833" max="13022" width="3.33203125" style="303"/>
    <col min="13023" max="13023" width="4.59765625" style="303" customWidth="1"/>
    <col min="13024" max="13024" width="2.06640625" style="303" customWidth="1"/>
    <col min="13025" max="13055" width="2.796875" style="303" customWidth="1"/>
    <col min="13056" max="13056" width="4.59765625" style="303" customWidth="1"/>
    <col min="13057" max="13057" width="2.06640625" style="303" customWidth="1"/>
    <col min="13058" max="13088" width="2.796875" style="303" customWidth="1"/>
    <col min="13089" max="13278" width="3.33203125" style="303"/>
    <col min="13279" max="13279" width="4.59765625" style="303" customWidth="1"/>
    <col min="13280" max="13280" width="2.06640625" style="303" customWidth="1"/>
    <col min="13281" max="13311" width="2.796875" style="303" customWidth="1"/>
    <col min="13312" max="13312" width="4.59765625" style="303" customWidth="1"/>
    <col min="13313" max="13313" width="2.06640625" style="303" customWidth="1"/>
    <col min="13314" max="13344" width="2.796875" style="303" customWidth="1"/>
    <col min="13345" max="13534" width="3.33203125" style="303"/>
    <col min="13535" max="13535" width="4.59765625" style="303" customWidth="1"/>
    <col min="13536" max="13536" width="2.06640625" style="303" customWidth="1"/>
    <col min="13537" max="13567" width="2.796875" style="303" customWidth="1"/>
    <col min="13568" max="13568" width="4.59765625" style="303" customWidth="1"/>
    <col min="13569" max="13569" width="2.06640625" style="303" customWidth="1"/>
    <col min="13570" max="13600" width="2.796875" style="303" customWidth="1"/>
    <col min="13601" max="13790" width="3.33203125" style="303"/>
    <col min="13791" max="13791" width="4.59765625" style="303" customWidth="1"/>
    <col min="13792" max="13792" width="2.06640625" style="303" customWidth="1"/>
    <col min="13793" max="13823" width="2.796875" style="303" customWidth="1"/>
    <col min="13824" max="13824" width="4.59765625" style="303" customWidth="1"/>
    <col min="13825" max="13825" width="2.06640625" style="303" customWidth="1"/>
    <col min="13826" max="13856" width="2.796875" style="303" customWidth="1"/>
    <col min="13857" max="14046" width="3.33203125" style="303"/>
    <col min="14047" max="14047" width="4.59765625" style="303" customWidth="1"/>
    <col min="14048" max="14048" width="2.06640625" style="303" customWidth="1"/>
    <col min="14049" max="14079" width="2.796875" style="303" customWidth="1"/>
    <col min="14080" max="14080" width="4.59765625" style="303" customWidth="1"/>
    <col min="14081" max="14081" width="2.06640625" style="303" customWidth="1"/>
    <col min="14082" max="14112" width="2.796875" style="303" customWidth="1"/>
    <col min="14113" max="14302" width="3.33203125" style="303"/>
    <col min="14303" max="14303" width="4.59765625" style="303" customWidth="1"/>
    <col min="14304" max="14304" width="2.06640625" style="303" customWidth="1"/>
    <col min="14305" max="14335" width="2.796875" style="303" customWidth="1"/>
    <col min="14336" max="14336" width="4.59765625" style="303" customWidth="1"/>
    <col min="14337" max="14337" width="2.06640625" style="303" customWidth="1"/>
    <col min="14338" max="14368" width="2.796875" style="303" customWidth="1"/>
    <col min="14369" max="14558" width="3.33203125" style="303"/>
    <col min="14559" max="14559" width="4.59765625" style="303" customWidth="1"/>
    <col min="14560" max="14560" width="2.06640625" style="303" customWidth="1"/>
    <col min="14561" max="14591" width="2.796875" style="303" customWidth="1"/>
    <col min="14592" max="14592" width="4.59765625" style="303" customWidth="1"/>
    <col min="14593" max="14593" width="2.06640625" style="303" customWidth="1"/>
    <col min="14594" max="14624" width="2.796875" style="303" customWidth="1"/>
    <col min="14625" max="14814" width="3.33203125" style="303"/>
    <col min="14815" max="14815" width="4.59765625" style="303" customWidth="1"/>
    <col min="14816" max="14816" width="2.06640625" style="303" customWidth="1"/>
    <col min="14817" max="14847" width="2.796875" style="303" customWidth="1"/>
    <col min="14848" max="14848" width="4.59765625" style="303" customWidth="1"/>
    <col min="14849" max="14849" width="2.06640625" style="303" customWidth="1"/>
    <col min="14850" max="14880" width="2.796875" style="303" customWidth="1"/>
    <col min="14881" max="15070" width="3.33203125" style="303"/>
    <col min="15071" max="15071" width="4.59765625" style="303" customWidth="1"/>
    <col min="15072" max="15072" width="2.06640625" style="303" customWidth="1"/>
    <col min="15073" max="15103" width="2.796875" style="303" customWidth="1"/>
    <col min="15104" max="15104" width="4.59765625" style="303" customWidth="1"/>
    <col min="15105" max="15105" width="2.06640625" style="303" customWidth="1"/>
    <col min="15106" max="15136" width="2.796875" style="303" customWidth="1"/>
    <col min="15137" max="15326" width="3.33203125" style="303"/>
    <col min="15327" max="15327" width="4.59765625" style="303" customWidth="1"/>
    <col min="15328" max="15328" width="2.06640625" style="303" customWidth="1"/>
    <col min="15329" max="15359" width="2.796875" style="303" customWidth="1"/>
    <col min="15360" max="15360" width="4.59765625" style="303" customWidth="1"/>
    <col min="15361" max="15361" width="2.06640625" style="303" customWidth="1"/>
    <col min="15362" max="15392" width="2.796875" style="303" customWidth="1"/>
    <col min="15393" max="15582" width="3.33203125" style="303"/>
    <col min="15583" max="15583" width="4.59765625" style="303" customWidth="1"/>
    <col min="15584" max="15584" width="2.06640625" style="303" customWidth="1"/>
    <col min="15585" max="15615" width="2.796875" style="303" customWidth="1"/>
    <col min="15616" max="15616" width="4.59765625" style="303" customWidth="1"/>
    <col min="15617" max="15617" width="2.06640625" style="303" customWidth="1"/>
    <col min="15618" max="15648" width="2.796875" style="303" customWidth="1"/>
    <col min="15649" max="15838" width="3.33203125" style="303"/>
    <col min="15839" max="15839" width="4.59765625" style="303" customWidth="1"/>
    <col min="15840" max="15840" width="2.06640625" style="303" customWidth="1"/>
    <col min="15841" max="15871" width="2.796875" style="303" customWidth="1"/>
    <col min="15872" max="15872" width="4.59765625" style="303" customWidth="1"/>
    <col min="15873" max="15873" width="2.06640625" style="303" customWidth="1"/>
    <col min="15874" max="15904" width="2.796875" style="303" customWidth="1"/>
    <col min="15905" max="16094" width="3.33203125" style="303"/>
    <col min="16095" max="16095" width="4.59765625" style="303" customWidth="1"/>
    <col min="16096" max="16096" width="2.06640625" style="303" customWidth="1"/>
    <col min="16097" max="16127" width="2.796875" style="303" customWidth="1"/>
    <col min="16128" max="16128" width="4.59765625" style="303" customWidth="1"/>
    <col min="16129" max="16129" width="2.06640625" style="303" customWidth="1"/>
    <col min="16130" max="16160" width="2.796875" style="303" customWidth="1"/>
    <col min="16161" max="16384" width="3.33203125" style="303"/>
  </cols>
  <sheetData>
    <row r="1" spans="1:100" ht="24" customHeight="1">
      <c r="A1" s="712" t="s">
        <v>4588</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318"/>
      <c r="AH1" s="712" t="s">
        <v>4588</v>
      </c>
      <c r="AI1" s="712"/>
      <c r="AJ1" s="712"/>
      <c r="AK1" s="712"/>
      <c r="AL1" s="712"/>
      <c r="AM1" s="712"/>
      <c r="AN1" s="712"/>
      <c r="AO1" s="712"/>
      <c r="AP1" s="712"/>
      <c r="AQ1" s="712"/>
      <c r="AR1" s="712"/>
      <c r="AS1" s="712"/>
      <c r="AT1" s="712"/>
      <c r="AU1" s="712"/>
      <c r="AV1" s="712"/>
      <c r="AW1" s="712"/>
      <c r="AX1" s="712"/>
      <c r="AY1" s="712"/>
      <c r="AZ1" s="712"/>
      <c r="BA1" s="712"/>
      <c r="BB1" s="712"/>
      <c r="BC1" s="712"/>
      <c r="BD1" s="712"/>
      <c r="BE1" s="712"/>
      <c r="BF1" s="712"/>
      <c r="BG1" s="712"/>
      <c r="BH1" s="712"/>
      <c r="BI1" s="712"/>
      <c r="BJ1" s="712"/>
      <c r="BK1" s="712"/>
      <c r="BL1" s="712"/>
      <c r="BM1" s="712"/>
      <c r="BN1" s="318"/>
      <c r="BQ1" s="712" t="s">
        <v>4588</v>
      </c>
      <c r="BR1" s="712"/>
      <c r="BS1" s="712"/>
      <c r="BT1" s="712"/>
      <c r="BU1" s="712"/>
      <c r="BV1" s="712"/>
      <c r="BW1" s="712"/>
      <c r="BX1" s="712"/>
      <c r="BY1" s="712"/>
      <c r="BZ1" s="712"/>
      <c r="CA1" s="712"/>
      <c r="CB1" s="712"/>
      <c r="CC1" s="712"/>
      <c r="CD1" s="712"/>
      <c r="CE1" s="712"/>
      <c r="CF1" s="712"/>
      <c r="CG1" s="712"/>
      <c r="CH1" s="712"/>
      <c r="CI1" s="712"/>
      <c r="CJ1" s="712"/>
      <c r="CK1" s="712"/>
      <c r="CL1" s="712"/>
      <c r="CM1" s="712"/>
      <c r="CN1" s="712"/>
      <c r="CO1" s="712"/>
      <c r="CP1" s="712"/>
      <c r="CQ1" s="712"/>
      <c r="CR1" s="712"/>
      <c r="CS1" s="712"/>
      <c r="CT1" s="712"/>
      <c r="CU1" s="712"/>
      <c r="CV1" s="318"/>
    </row>
    <row r="2" spans="1:100" ht="12" customHeight="1">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Q2" s="318"/>
      <c r="BR2" s="318"/>
      <c r="BS2" s="318"/>
      <c r="BT2" s="318"/>
      <c r="BU2" s="318"/>
      <c r="BV2" s="318"/>
      <c r="BW2" s="318"/>
      <c r="BX2" s="318"/>
      <c r="BY2" s="318"/>
      <c r="BZ2" s="318"/>
      <c r="CA2" s="318"/>
      <c r="CB2" s="318"/>
      <c r="CC2" s="318"/>
      <c r="CD2" s="318"/>
      <c r="CE2" s="318"/>
      <c r="CF2" s="318"/>
      <c r="CG2" s="318"/>
      <c r="CH2" s="318"/>
      <c r="CI2" s="318"/>
      <c r="CJ2" s="318"/>
      <c r="CK2" s="318"/>
      <c r="CL2" s="318"/>
      <c r="CM2" s="318"/>
      <c r="CN2" s="318"/>
      <c r="CO2" s="318"/>
      <c r="CP2" s="318"/>
      <c r="CQ2" s="318"/>
      <c r="CR2" s="318"/>
      <c r="CS2" s="318"/>
      <c r="CT2" s="318"/>
      <c r="CU2" s="318"/>
      <c r="CV2" s="318"/>
    </row>
    <row r="3" spans="1:100" ht="18" customHeight="1">
      <c r="A3" s="318"/>
      <c r="B3" s="318"/>
      <c r="C3" s="318"/>
      <c r="D3" s="318"/>
      <c r="E3" s="318"/>
      <c r="F3" s="318"/>
      <c r="G3" s="318"/>
      <c r="H3" s="318"/>
      <c r="I3" s="318"/>
      <c r="J3" s="318"/>
      <c r="K3" s="318"/>
      <c r="L3" s="318"/>
      <c r="M3" s="318"/>
      <c r="N3" s="318"/>
      <c r="O3" s="318"/>
      <c r="P3" s="304"/>
      <c r="Q3" s="305"/>
      <c r="R3" s="305"/>
      <c r="S3" s="305"/>
      <c r="T3" s="305"/>
      <c r="U3" s="305"/>
      <c r="V3" s="305"/>
      <c r="W3" s="306"/>
      <c r="X3" s="306"/>
      <c r="Y3" s="306" t="s">
        <v>4589</v>
      </c>
      <c r="Z3" s="306"/>
      <c r="AA3" s="306"/>
      <c r="AB3" s="306"/>
      <c r="AC3" s="307"/>
      <c r="AH3" s="318"/>
      <c r="AI3" s="318"/>
      <c r="AJ3" s="318"/>
      <c r="AK3" s="318"/>
      <c r="AL3" s="318"/>
      <c r="AM3" s="318"/>
      <c r="AN3" s="318"/>
      <c r="AO3" s="318"/>
      <c r="AP3" s="318"/>
      <c r="AQ3" s="318"/>
      <c r="AR3" s="318"/>
      <c r="AS3" s="318"/>
      <c r="AT3" s="318"/>
      <c r="AU3" s="318"/>
      <c r="AV3" s="318"/>
      <c r="AW3" s="304"/>
      <c r="AX3" s="305"/>
      <c r="AY3" s="305"/>
      <c r="AZ3" s="305"/>
      <c r="BA3" s="305"/>
      <c r="BB3" s="305"/>
      <c r="BC3" s="305"/>
      <c r="BD3" s="306"/>
      <c r="BE3" s="306"/>
      <c r="BF3" s="306" t="s">
        <v>4589</v>
      </c>
      <c r="BG3" s="306"/>
      <c r="BH3" s="306"/>
      <c r="BI3" s="306"/>
      <c r="BJ3" s="307"/>
      <c r="BQ3" s="318"/>
      <c r="BR3" s="318"/>
      <c r="BS3" s="318"/>
      <c r="BT3" s="318"/>
      <c r="BU3" s="318"/>
      <c r="BV3" s="318"/>
      <c r="BW3" s="318"/>
      <c r="BX3" s="318"/>
      <c r="BY3" s="318"/>
      <c r="BZ3" s="318"/>
      <c r="CA3" s="318"/>
      <c r="CB3" s="318"/>
      <c r="CC3" s="318"/>
      <c r="CD3" s="318"/>
      <c r="CE3" s="304"/>
      <c r="CF3" s="305"/>
      <c r="CG3" s="305"/>
      <c r="CH3" s="305"/>
      <c r="CI3" s="305"/>
      <c r="CJ3" s="305"/>
      <c r="CK3" s="305"/>
      <c r="CL3" s="306"/>
      <c r="CM3" s="306"/>
      <c r="CN3" s="306" t="s">
        <v>4589</v>
      </c>
      <c r="CO3" s="306"/>
      <c r="CP3" s="306"/>
      <c r="CQ3" s="306"/>
      <c r="CR3" s="307"/>
    </row>
    <row r="4" spans="1:100" ht="18" customHeight="1">
      <c r="A4" s="318"/>
      <c r="B4" s="318"/>
      <c r="C4" s="318"/>
      <c r="D4" s="318"/>
      <c r="E4" s="318"/>
      <c r="F4" s="318"/>
      <c r="G4" s="318"/>
      <c r="H4" s="318"/>
      <c r="I4" s="318"/>
      <c r="J4" s="318"/>
      <c r="K4" s="318"/>
      <c r="L4" s="318"/>
      <c r="M4" s="318"/>
      <c r="N4" s="318"/>
      <c r="O4" s="318"/>
      <c r="P4" s="304"/>
      <c r="Q4" s="305"/>
      <c r="R4" s="305"/>
      <c r="S4" s="305"/>
      <c r="T4" s="305"/>
      <c r="U4" s="305"/>
      <c r="V4" s="305"/>
      <c r="W4" s="306"/>
      <c r="X4" s="306"/>
      <c r="Y4" s="306" t="s">
        <v>4590</v>
      </c>
      <c r="Z4" s="306"/>
      <c r="AA4" s="306"/>
      <c r="AB4" s="306"/>
      <c r="AC4" s="307"/>
      <c r="AH4" s="318"/>
      <c r="AI4" s="318"/>
      <c r="AJ4" s="318"/>
      <c r="AK4" s="318"/>
      <c r="AL4" s="318"/>
      <c r="AM4" s="318"/>
      <c r="AN4" s="318"/>
      <c r="AO4" s="318"/>
      <c r="AP4" s="318"/>
      <c r="AQ4" s="318"/>
      <c r="AR4" s="318"/>
      <c r="AS4" s="318"/>
      <c r="AT4" s="318"/>
      <c r="AU4" s="318"/>
      <c r="AV4" s="318"/>
      <c r="AW4" s="304"/>
      <c r="AX4" s="305"/>
      <c r="AY4" s="305"/>
      <c r="AZ4" s="305"/>
      <c r="BA4" s="305"/>
      <c r="BB4" s="305"/>
      <c r="BC4" s="305"/>
      <c r="BD4" s="306"/>
      <c r="BE4" s="306"/>
      <c r="BF4" s="306" t="s">
        <v>4590</v>
      </c>
      <c r="BG4" s="306"/>
      <c r="BH4" s="306"/>
      <c r="BI4" s="306"/>
      <c r="BJ4" s="307"/>
      <c r="BQ4" s="318"/>
      <c r="BR4" s="318"/>
      <c r="BS4" s="318"/>
      <c r="BT4" s="318"/>
      <c r="BU4" s="318"/>
      <c r="BV4" s="318"/>
      <c r="BW4" s="318"/>
      <c r="BX4" s="318"/>
      <c r="BY4" s="318"/>
      <c r="BZ4" s="318"/>
      <c r="CA4" s="318"/>
      <c r="CB4" s="318"/>
      <c r="CC4" s="318"/>
      <c r="CD4" s="318"/>
      <c r="CE4" s="304"/>
      <c r="CF4" s="305"/>
      <c r="CG4" s="305"/>
      <c r="CH4" s="305"/>
      <c r="CI4" s="305"/>
      <c r="CJ4" s="305"/>
      <c r="CK4" s="305"/>
      <c r="CL4" s="306"/>
      <c r="CM4" s="306"/>
      <c r="CN4" s="306" t="s">
        <v>4590</v>
      </c>
      <c r="CO4" s="306"/>
      <c r="CP4" s="306"/>
      <c r="CQ4" s="306"/>
      <c r="CR4" s="307"/>
    </row>
    <row r="5" spans="1:100" ht="18" customHeight="1">
      <c r="X5" s="714" t="s">
        <v>4591</v>
      </c>
      <c r="Y5" s="715"/>
      <c r="Z5" s="715"/>
      <c r="AA5" s="715"/>
      <c r="AB5" s="715"/>
      <c r="AC5" s="715"/>
      <c r="AD5" s="715"/>
      <c r="AE5" s="715"/>
      <c r="AF5" s="715"/>
      <c r="AG5" s="308"/>
      <c r="BE5" s="714" t="s">
        <v>4591</v>
      </c>
      <c r="BF5" s="715"/>
      <c r="BG5" s="715"/>
      <c r="BH5" s="715"/>
      <c r="BI5" s="715"/>
      <c r="BJ5" s="715"/>
      <c r="BK5" s="715"/>
      <c r="BL5" s="715"/>
      <c r="BM5" s="715"/>
      <c r="BN5" s="308"/>
      <c r="CM5" s="714" t="s">
        <v>4591</v>
      </c>
      <c r="CN5" s="715"/>
      <c r="CO5" s="715"/>
      <c r="CP5" s="715"/>
      <c r="CQ5" s="715"/>
      <c r="CR5" s="715"/>
      <c r="CS5" s="715"/>
      <c r="CT5" s="715"/>
      <c r="CU5" s="715"/>
      <c r="CV5" s="308"/>
    </row>
    <row r="6" spans="1:100" ht="16.05" customHeight="1">
      <c r="B6" s="725" t="s">
        <v>4592</v>
      </c>
      <c r="C6" s="725"/>
      <c r="D6" s="725"/>
      <c r="E6" s="725"/>
      <c r="F6" s="725"/>
      <c r="G6" s="725"/>
      <c r="H6" s="725"/>
      <c r="I6" s="725"/>
      <c r="J6" s="725"/>
      <c r="K6" s="725"/>
      <c r="L6" s="725"/>
      <c r="M6" s="725"/>
      <c r="N6" s="725"/>
      <c r="O6" s="725"/>
      <c r="P6" s="725"/>
      <c r="Q6" s="725"/>
      <c r="R6" s="725"/>
      <c r="S6" s="725"/>
      <c r="T6" s="725"/>
      <c r="U6" s="725"/>
      <c r="V6" s="725"/>
      <c r="W6" s="725"/>
      <c r="X6" s="725"/>
      <c r="Y6" s="725"/>
      <c r="Z6" s="725"/>
      <c r="AA6" s="725"/>
      <c r="AB6" s="725"/>
      <c r="AC6" s="725"/>
      <c r="AD6" s="725"/>
      <c r="AE6" s="725"/>
      <c r="AF6" s="725"/>
      <c r="AI6" s="725" t="s">
        <v>4593</v>
      </c>
      <c r="AJ6" s="725"/>
      <c r="AK6" s="725"/>
      <c r="AL6" s="725"/>
      <c r="AM6" s="725"/>
      <c r="AN6" s="725"/>
      <c r="AO6" s="725"/>
      <c r="AP6" s="725"/>
      <c r="AQ6" s="725"/>
      <c r="AR6" s="725"/>
      <c r="AS6" s="725"/>
      <c r="AT6" s="725"/>
      <c r="AU6" s="725"/>
      <c r="AV6" s="725"/>
      <c r="AW6" s="725"/>
      <c r="AX6" s="725"/>
      <c r="AY6" s="725"/>
      <c r="AZ6" s="725"/>
      <c r="BA6" s="725"/>
      <c r="BB6" s="725"/>
      <c r="BC6" s="725"/>
      <c r="BD6" s="725"/>
      <c r="BE6" s="725"/>
      <c r="BF6" s="725"/>
      <c r="BG6" s="725"/>
      <c r="BH6" s="725"/>
      <c r="BI6" s="725"/>
      <c r="BJ6" s="725"/>
      <c r="BK6" s="725"/>
      <c r="BL6" s="725"/>
      <c r="BM6" s="725"/>
      <c r="BQ6" s="725" t="s">
        <v>4599</v>
      </c>
      <c r="BR6" s="725"/>
      <c r="BS6" s="725"/>
      <c r="BT6" s="725"/>
      <c r="BU6" s="725"/>
      <c r="BV6" s="725"/>
      <c r="BW6" s="725"/>
      <c r="BX6" s="725"/>
      <c r="BY6" s="725"/>
      <c r="BZ6" s="725"/>
      <c r="CA6" s="725"/>
      <c r="CB6" s="725"/>
      <c r="CC6" s="725"/>
      <c r="CD6" s="725"/>
      <c r="CE6" s="725"/>
      <c r="CF6" s="725"/>
      <c r="CG6" s="725"/>
      <c r="CH6" s="725"/>
      <c r="CI6" s="725"/>
      <c r="CJ6" s="725"/>
      <c r="CK6" s="725"/>
      <c r="CL6" s="725"/>
      <c r="CM6" s="725"/>
      <c r="CN6" s="725"/>
      <c r="CO6" s="725"/>
      <c r="CP6" s="725"/>
      <c r="CQ6" s="725"/>
      <c r="CR6" s="725"/>
      <c r="CS6" s="725"/>
      <c r="CT6" s="725"/>
      <c r="CU6" s="725"/>
    </row>
    <row r="7" spans="1:100" ht="4.5" customHeight="1">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row>
    <row r="8" spans="1:100" ht="16.05" customHeight="1">
      <c r="B8" s="726" t="s">
        <v>4594</v>
      </c>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8"/>
      <c r="AI8" s="726" t="s">
        <v>4594</v>
      </c>
      <c r="AJ8" s="727"/>
      <c r="AK8" s="727"/>
      <c r="AL8" s="727"/>
      <c r="AM8" s="727"/>
      <c r="AN8" s="727"/>
      <c r="AO8" s="727"/>
      <c r="AP8" s="727"/>
      <c r="AQ8" s="727"/>
      <c r="AR8" s="727"/>
      <c r="AS8" s="727"/>
      <c r="AT8" s="727"/>
      <c r="AU8" s="727"/>
      <c r="AV8" s="727"/>
      <c r="AW8" s="727"/>
      <c r="AX8" s="727"/>
      <c r="AY8" s="727"/>
      <c r="AZ8" s="727"/>
      <c r="BA8" s="727"/>
      <c r="BB8" s="727"/>
      <c r="BC8" s="727"/>
      <c r="BD8" s="727"/>
      <c r="BE8" s="727"/>
      <c r="BF8" s="727"/>
      <c r="BG8" s="727"/>
      <c r="BH8" s="727"/>
      <c r="BI8" s="727"/>
      <c r="BJ8" s="727"/>
      <c r="BK8" s="727"/>
      <c r="BL8" s="727"/>
      <c r="BM8" s="728"/>
      <c r="BQ8" s="726" t="s">
        <v>4594</v>
      </c>
      <c r="BR8" s="727"/>
      <c r="BS8" s="727"/>
      <c r="BT8" s="727"/>
      <c r="BU8" s="727"/>
      <c r="BV8" s="727"/>
      <c r="BW8" s="727"/>
      <c r="BX8" s="727"/>
      <c r="BY8" s="727"/>
      <c r="BZ8" s="727"/>
      <c r="CA8" s="727"/>
      <c r="CB8" s="727"/>
      <c r="CC8" s="727"/>
      <c r="CD8" s="727"/>
      <c r="CE8" s="727"/>
      <c r="CF8" s="727"/>
      <c r="CG8" s="727"/>
      <c r="CH8" s="727"/>
      <c r="CI8" s="727"/>
      <c r="CJ8" s="727"/>
      <c r="CK8" s="727"/>
      <c r="CL8" s="727"/>
      <c r="CM8" s="727"/>
      <c r="CN8" s="727"/>
      <c r="CO8" s="727"/>
      <c r="CP8" s="727"/>
      <c r="CQ8" s="727"/>
      <c r="CR8" s="727"/>
      <c r="CS8" s="727"/>
      <c r="CT8" s="727"/>
      <c r="CU8" s="728"/>
    </row>
    <row r="9" spans="1:100" ht="16.05" customHeight="1">
      <c r="B9" s="729"/>
      <c r="C9" s="730"/>
      <c r="D9" s="730"/>
      <c r="E9" s="730"/>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1"/>
      <c r="AI9" s="729"/>
      <c r="AJ9" s="730"/>
      <c r="AK9" s="730"/>
      <c r="AL9" s="730"/>
      <c r="AM9" s="730"/>
      <c r="AN9" s="730"/>
      <c r="AO9" s="730"/>
      <c r="AP9" s="730"/>
      <c r="AQ9" s="730"/>
      <c r="AR9" s="730"/>
      <c r="AS9" s="730"/>
      <c r="AT9" s="730"/>
      <c r="AU9" s="730"/>
      <c r="AV9" s="730"/>
      <c r="AW9" s="730"/>
      <c r="AX9" s="730"/>
      <c r="AY9" s="730"/>
      <c r="AZ9" s="730"/>
      <c r="BA9" s="730"/>
      <c r="BB9" s="730"/>
      <c r="BC9" s="730"/>
      <c r="BD9" s="730"/>
      <c r="BE9" s="730"/>
      <c r="BF9" s="730"/>
      <c r="BG9" s="730"/>
      <c r="BH9" s="730"/>
      <c r="BI9" s="730"/>
      <c r="BJ9" s="730"/>
      <c r="BK9" s="730"/>
      <c r="BL9" s="730"/>
      <c r="BM9" s="731"/>
      <c r="BQ9" s="729"/>
      <c r="BR9" s="730"/>
      <c r="BS9" s="730"/>
      <c r="BT9" s="730"/>
      <c r="BU9" s="730"/>
      <c r="BV9" s="730"/>
      <c r="BW9" s="730"/>
      <c r="BX9" s="730"/>
      <c r="BY9" s="730"/>
      <c r="BZ9" s="730"/>
      <c r="CA9" s="730"/>
      <c r="CB9" s="730"/>
      <c r="CC9" s="730"/>
      <c r="CD9" s="730"/>
      <c r="CE9" s="730"/>
      <c r="CF9" s="730"/>
      <c r="CG9" s="730"/>
      <c r="CH9" s="730"/>
      <c r="CI9" s="730"/>
      <c r="CJ9" s="730"/>
      <c r="CK9" s="730"/>
      <c r="CL9" s="730"/>
      <c r="CM9" s="730"/>
      <c r="CN9" s="730"/>
      <c r="CO9" s="730"/>
      <c r="CP9" s="730"/>
      <c r="CQ9" s="730"/>
      <c r="CR9" s="730"/>
      <c r="CS9" s="730"/>
      <c r="CT9" s="730"/>
      <c r="CU9" s="731"/>
    </row>
    <row r="10" spans="1:100" ht="16.05" customHeight="1">
      <c r="B10" s="729"/>
      <c r="C10" s="730"/>
      <c r="D10" s="730"/>
      <c r="E10" s="730"/>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1"/>
      <c r="AI10" s="729"/>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1"/>
      <c r="BQ10" s="729"/>
      <c r="BR10" s="730"/>
      <c r="BS10" s="730"/>
      <c r="BT10" s="730"/>
      <c r="BU10" s="730"/>
      <c r="BV10" s="730"/>
      <c r="BW10" s="730"/>
      <c r="BX10" s="730"/>
      <c r="BY10" s="730"/>
      <c r="BZ10" s="730"/>
      <c r="CA10" s="730"/>
      <c r="CB10" s="730"/>
      <c r="CC10" s="730"/>
      <c r="CD10" s="730"/>
      <c r="CE10" s="730"/>
      <c r="CF10" s="730"/>
      <c r="CG10" s="730"/>
      <c r="CH10" s="730"/>
      <c r="CI10" s="730"/>
      <c r="CJ10" s="730"/>
      <c r="CK10" s="730"/>
      <c r="CL10" s="730"/>
      <c r="CM10" s="730"/>
      <c r="CN10" s="730"/>
      <c r="CO10" s="730"/>
      <c r="CP10" s="730"/>
      <c r="CQ10" s="730"/>
      <c r="CR10" s="730"/>
      <c r="CS10" s="730"/>
      <c r="CT10" s="730"/>
      <c r="CU10" s="731"/>
    </row>
    <row r="11" spans="1:100" ht="16.05" customHeight="1">
      <c r="B11" s="729"/>
      <c r="C11" s="730"/>
      <c r="D11" s="730"/>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1"/>
      <c r="AI11" s="729"/>
      <c r="AJ11" s="730"/>
      <c r="AK11" s="730"/>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1"/>
      <c r="BQ11" s="729"/>
      <c r="BR11" s="730"/>
      <c r="BS11" s="730"/>
      <c r="BT11" s="730"/>
      <c r="BU11" s="730"/>
      <c r="BV11" s="730"/>
      <c r="BW11" s="730"/>
      <c r="BX11" s="730"/>
      <c r="BY11" s="730"/>
      <c r="BZ11" s="730"/>
      <c r="CA11" s="730"/>
      <c r="CB11" s="730"/>
      <c r="CC11" s="730"/>
      <c r="CD11" s="730"/>
      <c r="CE11" s="730"/>
      <c r="CF11" s="730"/>
      <c r="CG11" s="730"/>
      <c r="CH11" s="730"/>
      <c r="CI11" s="730"/>
      <c r="CJ11" s="730"/>
      <c r="CK11" s="730"/>
      <c r="CL11" s="730"/>
      <c r="CM11" s="730"/>
      <c r="CN11" s="730"/>
      <c r="CO11" s="730"/>
      <c r="CP11" s="730"/>
      <c r="CQ11" s="730"/>
      <c r="CR11" s="730"/>
      <c r="CS11" s="730"/>
      <c r="CT11" s="730"/>
      <c r="CU11" s="731"/>
    </row>
    <row r="12" spans="1:100" ht="16.05" customHeight="1">
      <c r="B12" s="729"/>
      <c r="C12" s="730"/>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1"/>
      <c r="AI12" s="729"/>
      <c r="AJ12" s="730"/>
      <c r="AK12" s="730"/>
      <c r="AL12" s="730"/>
      <c r="AM12" s="730"/>
      <c r="AN12" s="730"/>
      <c r="AO12" s="730"/>
      <c r="AP12" s="730"/>
      <c r="AQ12" s="730"/>
      <c r="AR12" s="730"/>
      <c r="AS12" s="730"/>
      <c r="AT12" s="730"/>
      <c r="AU12" s="730"/>
      <c r="AV12" s="730"/>
      <c r="AW12" s="730"/>
      <c r="AX12" s="730"/>
      <c r="AY12" s="730"/>
      <c r="AZ12" s="730"/>
      <c r="BA12" s="730"/>
      <c r="BB12" s="730"/>
      <c r="BC12" s="730"/>
      <c r="BD12" s="730"/>
      <c r="BE12" s="730"/>
      <c r="BF12" s="730"/>
      <c r="BG12" s="730"/>
      <c r="BH12" s="730"/>
      <c r="BI12" s="730"/>
      <c r="BJ12" s="730"/>
      <c r="BK12" s="730"/>
      <c r="BL12" s="730"/>
      <c r="BM12" s="731"/>
      <c r="BQ12" s="729"/>
      <c r="BR12" s="730"/>
      <c r="BS12" s="730"/>
      <c r="BT12" s="730"/>
      <c r="BU12" s="730"/>
      <c r="BV12" s="730"/>
      <c r="BW12" s="730"/>
      <c r="BX12" s="730"/>
      <c r="BY12" s="730"/>
      <c r="BZ12" s="730"/>
      <c r="CA12" s="730"/>
      <c r="CB12" s="730"/>
      <c r="CC12" s="730"/>
      <c r="CD12" s="730"/>
      <c r="CE12" s="730"/>
      <c r="CF12" s="730"/>
      <c r="CG12" s="730"/>
      <c r="CH12" s="730"/>
      <c r="CI12" s="730"/>
      <c r="CJ12" s="730"/>
      <c r="CK12" s="730"/>
      <c r="CL12" s="730"/>
      <c r="CM12" s="730"/>
      <c r="CN12" s="730"/>
      <c r="CO12" s="730"/>
      <c r="CP12" s="730"/>
      <c r="CQ12" s="730"/>
      <c r="CR12" s="730"/>
      <c r="CS12" s="730"/>
      <c r="CT12" s="730"/>
      <c r="CU12" s="731"/>
    </row>
    <row r="13" spans="1:100" ht="16.05" customHeight="1">
      <c r="B13" s="729"/>
      <c r="C13" s="730"/>
      <c r="D13" s="730"/>
      <c r="E13" s="730"/>
      <c r="F13" s="730"/>
      <c r="G13" s="730"/>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1"/>
      <c r="AI13" s="729"/>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1"/>
      <c r="BQ13" s="729"/>
      <c r="BR13" s="730"/>
      <c r="BS13" s="730"/>
      <c r="BT13" s="730"/>
      <c r="BU13" s="730"/>
      <c r="BV13" s="730"/>
      <c r="BW13" s="730"/>
      <c r="BX13" s="730"/>
      <c r="BY13" s="730"/>
      <c r="BZ13" s="730"/>
      <c r="CA13" s="730"/>
      <c r="CB13" s="730"/>
      <c r="CC13" s="730"/>
      <c r="CD13" s="730"/>
      <c r="CE13" s="730"/>
      <c r="CF13" s="730"/>
      <c r="CG13" s="730"/>
      <c r="CH13" s="730"/>
      <c r="CI13" s="730"/>
      <c r="CJ13" s="730"/>
      <c r="CK13" s="730"/>
      <c r="CL13" s="730"/>
      <c r="CM13" s="730"/>
      <c r="CN13" s="730"/>
      <c r="CO13" s="730"/>
      <c r="CP13" s="730"/>
      <c r="CQ13" s="730"/>
      <c r="CR13" s="730"/>
      <c r="CS13" s="730"/>
      <c r="CT13" s="730"/>
      <c r="CU13" s="731"/>
    </row>
    <row r="14" spans="1:100" ht="16.05" customHeight="1">
      <c r="B14" s="729"/>
      <c r="C14" s="730"/>
      <c r="D14" s="730"/>
      <c r="E14" s="730"/>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1"/>
      <c r="AI14" s="729"/>
      <c r="AJ14" s="730"/>
      <c r="AK14" s="730"/>
      <c r="AL14" s="730"/>
      <c r="AM14" s="730"/>
      <c r="AN14" s="730"/>
      <c r="AO14" s="730"/>
      <c r="AP14" s="730"/>
      <c r="AQ14" s="730"/>
      <c r="AR14" s="730"/>
      <c r="AS14" s="730"/>
      <c r="AT14" s="730"/>
      <c r="AU14" s="730"/>
      <c r="AV14" s="730"/>
      <c r="AW14" s="730"/>
      <c r="AX14" s="730"/>
      <c r="AY14" s="730"/>
      <c r="AZ14" s="730"/>
      <c r="BA14" s="730"/>
      <c r="BB14" s="730"/>
      <c r="BC14" s="730"/>
      <c r="BD14" s="730"/>
      <c r="BE14" s="730"/>
      <c r="BF14" s="730"/>
      <c r="BG14" s="730"/>
      <c r="BH14" s="730"/>
      <c r="BI14" s="730"/>
      <c r="BJ14" s="730"/>
      <c r="BK14" s="730"/>
      <c r="BL14" s="730"/>
      <c r="BM14" s="731"/>
      <c r="BQ14" s="729"/>
      <c r="BR14" s="730"/>
      <c r="BS14" s="730"/>
      <c r="BT14" s="730"/>
      <c r="BU14" s="730"/>
      <c r="BV14" s="730"/>
      <c r="BW14" s="730"/>
      <c r="BX14" s="730"/>
      <c r="BY14" s="730"/>
      <c r="BZ14" s="730"/>
      <c r="CA14" s="730"/>
      <c r="CB14" s="730"/>
      <c r="CC14" s="730"/>
      <c r="CD14" s="730"/>
      <c r="CE14" s="730"/>
      <c r="CF14" s="730"/>
      <c r="CG14" s="730"/>
      <c r="CH14" s="730"/>
      <c r="CI14" s="730"/>
      <c r="CJ14" s="730"/>
      <c r="CK14" s="730"/>
      <c r="CL14" s="730"/>
      <c r="CM14" s="730"/>
      <c r="CN14" s="730"/>
      <c r="CO14" s="730"/>
      <c r="CP14" s="730"/>
      <c r="CQ14" s="730"/>
      <c r="CR14" s="730"/>
      <c r="CS14" s="730"/>
      <c r="CT14" s="730"/>
      <c r="CU14" s="731"/>
    </row>
    <row r="15" spans="1:100" ht="16.05" customHeight="1">
      <c r="B15" s="729"/>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1"/>
      <c r="AI15" s="729"/>
      <c r="AJ15" s="730"/>
      <c r="AK15" s="730"/>
      <c r="AL15" s="730"/>
      <c r="AM15" s="730"/>
      <c r="AN15" s="730"/>
      <c r="AO15" s="730"/>
      <c r="AP15" s="730"/>
      <c r="AQ15" s="730"/>
      <c r="AR15" s="730"/>
      <c r="AS15" s="730"/>
      <c r="AT15" s="730"/>
      <c r="AU15" s="730"/>
      <c r="AV15" s="730"/>
      <c r="AW15" s="730"/>
      <c r="AX15" s="730"/>
      <c r="AY15" s="730"/>
      <c r="AZ15" s="730"/>
      <c r="BA15" s="730"/>
      <c r="BB15" s="730"/>
      <c r="BC15" s="730"/>
      <c r="BD15" s="730"/>
      <c r="BE15" s="730"/>
      <c r="BF15" s="730"/>
      <c r="BG15" s="730"/>
      <c r="BH15" s="730"/>
      <c r="BI15" s="730"/>
      <c r="BJ15" s="730"/>
      <c r="BK15" s="730"/>
      <c r="BL15" s="730"/>
      <c r="BM15" s="731"/>
      <c r="BQ15" s="729"/>
      <c r="BR15" s="730"/>
      <c r="BS15" s="730"/>
      <c r="BT15" s="730"/>
      <c r="BU15" s="730"/>
      <c r="BV15" s="730"/>
      <c r="BW15" s="730"/>
      <c r="BX15" s="730"/>
      <c r="BY15" s="730"/>
      <c r="BZ15" s="730"/>
      <c r="CA15" s="730"/>
      <c r="CB15" s="730"/>
      <c r="CC15" s="730"/>
      <c r="CD15" s="730"/>
      <c r="CE15" s="730"/>
      <c r="CF15" s="730"/>
      <c r="CG15" s="730"/>
      <c r="CH15" s="730"/>
      <c r="CI15" s="730"/>
      <c r="CJ15" s="730"/>
      <c r="CK15" s="730"/>
      <c r="CL15" s="730"/>
      <c r="CM15" s="730"/>
      <c r="CN15" s="730"/>
      <c r="CO15" s="730"/>
      <c r="CP15" s="730"/>
      <c r="CQ15" s="730"/>
      <c r="CR15" s="730"/>
      <c r="CS15" s="730"/>
      <c r="CT15" s="730"/>
      <c r="CU15" s="731"/>
    </row>
    <row r="16" spans="1:100" ht="16.05" customHeight="1">
      <c r="B16" s="729"/>
      <c r="C16" s="730"/>
      <c r="D16" s="730"/>
      <c r="E16" s="730"/>
      <c r="F16" s="730"/>
      <c r="G16" s="730"/>
      <c r="H16" s="730"/>
      <c r="I16" s="730"/>
      <c r="J16" s="730"/>
      <c r="K16" s="730"/>
      <c r="L16" s="730"/>
      <c r="M16" s="730"/>
      <c r="N16" s="730"/>
      <c r="O16" s="730"/>
      <c r="P16" s="730"/>
      <c r="Q16" s="730"/>
      <c r="R16" s="730"/>
      <c r="S16" s="730"/>
      <c r="T16" s="730"/>
      <c r="U16" s="730"/>
      <c r="V16" s="730"/>
      <c r="W16" s="730"/>
      <c r="X16" s="730"/>
      <c r="Y16" s="730"/>
      <c r="Z16" s="730"/>
      <c r="AA16" s="730"/>
      <c r="AB16" s="730"/>
      <c r="AC16" s="730"/>
      <c r="AD16" s="730"/>
      <c r="AE16" s="730"/>
      <c r="AF16" s="731"/>
      <c r="AI16" s="729"/>
      <c r="AJ16" s="730"/>
      <c r="AK16" s="730"/>
      <c r="AL16" s="730"/>
      <c r="AM16" s="730"/>
      <c r="AN16" s="730"/>
      <c r="AO16" s="730"/>
      <c r="AP16" s="730"/>
      <c r="AQ16" s="730"/>
      <c r="AR16" s="730"/>
      <c r="AS16" s="730"/>
      <c r="AT16" s="730"/>
      <c r="AU16" s="730"/>
      <c r="AV16" s="730"/>
      <c r="AW16" s="730"/>
      <c r="AX16" s="730"/>
      <c r="AY16" s="730"/>
      <c r="AZ16" s="730"/>
      <c r="BA16" s="730"/>
      <c r="BB16" s="730"/>
      <c r="BC16" s="730"/>
      <c r="BD16" s="730"/>
      <c r="BE16" s="730"/>
      <c r="BF16" s="730"/>
      <c r="BG16" s="730"/>
      <c r="BH16" s="730"/>
      <c r="BI16" s="730"/>
      <c r="BJ16" s="730"/>
      <c r="BK16" s="730"/>
      <c r="BL16" s="730"/>
      <c r="BM16" s="731"/>
      <c r="BQ16" s="729"/>
      <c r="BR16" s="730"/>
      <c r="BS16" s="730"/>
      <c r="BT16" s="730"/>
      <c r="BU16" s="730"/>
      <c r="BV16" s="730"/>
      <c r="BW16" s="730"/>
      <c r="BX16" s="730"/>
      <c r="BY16" s="730"/>
      <c r="BZ16" s="730"/>
      <c r="CA16" s="730"/>
      <c r="CB16" s="730"/>
      <c r="CC16" s="730"/>
      <c r="CD16" s="730"/>
      <c r="CE16" s="730"/>
      <c r="CF16" s="730"/>
      <c r="CG16" s="730"/>
      <c r="CH16" s="730"/>
      <c r="CI16" s="730"/>
      <c r="CJ16" s="730"/>
      <c r="CK16" s="730"/>
      <c r="CL16" s="730"/>
      <c r="CM16" s="730"/>
      <c r="CN16" s="730"/>
      <c r="CO16" s="730"/>
      <c r="CP16" s="730"/>
      <c r="CQ16" s="730"/>
      <c r="CR16" s="730"/>
      <c r="CS16" s="730"/>
      <c r="CT16" s="730"/>
      <c r="CU16" s="731"/>
    </row>
    <row r="17" spans="2:99" ht="16.05" customHeight="1">
      <c r="B17" s="729"/>
      <c r="C17" s="730"/>
      <c r="D17" s="730"/>
      <c r="E17" s="730"/>
      <c r="F17" s="730"/>
      <c r="G17" s="730"/>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1"/>
      <c r="AI17" s="729"/>
      <c r="AJ17" s="730"/>
      <c r="AK17" s="730"/>
      <c r="AL17" s="730"/>
      <c r="AM17" s="730"/>
      <c r="AN17" s="730"/>
      <c r="AO17" s="730"/>
      <c r="AP17" s="730"/>
      <c r="AQ17" s="730"/>
      <c r="AR17" s="730"/>
      <c r="AS17" s="730"/>
      <c r="AT17" s="730"/>
      <c r="AU17" s="730"/>
      <c r="AV17" s="730"/>
      <c r="AW17" s="730"/>
      <c r="AX17" s="730"/>
      <c r="AY17" s="730"/>
      <c r="AZ17" s="730"/>
      <c r="BA17" s="730"/>
      <c r="BB17" s="730"/>
      <c r="BC17" s="730"/>
      <c r="BD17" s="730"/>
      <c r="BE17" s="730"/>
      <c r="BF17" s="730"/>
      <c r="BG17" s="730"/>
      <c r="BH17" s="730"/>
      <c r="BI17" s="730"/>
      <c r="BJ17" s="730"/>
      <c r="BK17" s="730"/>
      <c r="BL17" s="730"/>
      <c r="BM17" s="731"/>
      <c r="BQ17" s="729"/>
      <c r="BR17" s="730"/>
      <c r="BS17" s="730"/>
      <c r="BT17" s="730"/>
      <c r="BU17" s="730"/>
      <c r="BV17" s="730"/>
      <c r="BW17" s="730"/>
      <c r="BX17" s="730"/>
      <c r="BY17" s="730"/>
      <c r="BZ17" s="730"/>
      <c r="CA17" s="730"/>
      <c r="CB17" s="730"/>
      <c r="CC17" s="730"/>
      <c r="CD17" s="730"/>
      <c r="CE17" s="730"/>
      <c r="CF17" s="730"/>
      <c r="CG17" s="730"/>
      <c r="CH17" s="730"/>
      <c r="CI17" s="730"/>
      <c r="CJ17" s="730"/>
      <c r="CK17" s="730"/>
      <c r="CL17" s="730"/>
      <c r="CM17" s="730"/>
      <c r="CN17" s="730"/>
      <c r="CO17" s="730"/>
      <c r="CP17" s="730"/>
      <c r="CQ17" s="730"/>
      <c r="CR17" s="730"/>
      <c r="CS17" s="730"/>
      <c r="CT17" s="730"/>
      <c r="CU17" s="731"/>
    </row>
    <row r="18" spans="2:99" ht="16.05" customHeight="1">
      <c r="B18" s="729"/>
      <c r="C18" s="730"/>
      <c r="D18" s="730"/>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1"/>
      <c r="AI18" s="729"/>
      <c r="AJ18" s="730"/>
      <c r="AK18" s="730"/>
      <c r="AL18" s="730"/>
      <c r="AM18" s="730"/>
      <c r="AN18" s="730"/>
      <c r="AO18" s="730"/>
      <c r="AP18" s="730"/>
      <c r="AQ18" s="730"/>
      <c r="AR18" s="730"/>
      <c r="AS18" s="730"/>
      <c r="AT18" s="730"/>
      <c r="AU18" s="730"/>
      <c r="AV18" s="730"/>
      <c r="AW18" s="730"/>
      <c r="AX18" s="730"/>
      <c r="AY18" s="730"/>
      <c r="AZ18" s="730"/>
      <c r="BA18" s="730"/>
      <c r="BB18" s="730"/>
      <c r="BC18" s="730"/>
      <c r="BD18" s="730"/>
      <c r="BE18" s="730"/>
      <c r="BF18" s="730"/>
      <c r="BG18" s="730"/>
      <c r="BH18" s="730"/>
      <c r="BI18" s="730"/>
      <c r="BJ18" s="730"/>
      <c r="BK18" s="730"/>
      <c r="BL18" s="730"/>
      <c r="BM18" s="731"/>
      <c r="BQ18" s="729"/>
      <c r="BR18" s="730"/>
      <c r="BS18" s="730"/>
      <c r="BT18" s="730"/>
      <c r="BU18" s="730"/>
      <c r="BV18" s="730"/>
      <c r="BW18" s="730"/>
      <c r="BX18" s="730"/>
      <c r="BY18" s="730"/>
      <c r="BZ18" s="730"/>
      <c r="CA18" s="730"/>
      <c r="CB18" s="730"/>
      <c r="CC18" s="730"/>
      <c r="CD18" s="730"/>
      <c r="CE18" s="730"/>
      <c r="CF18" s="730"/>
      <c r="CG18" s="730"/>
      <c r="CH18" s="730"/>
      <c r="CI18" s="730"/>
      <c r="CJ18" s="730"/>
      <c r="CK18" s="730"/>
      <c r="CL18" s="730"/>
      <c r="CM18" s="730"/>
      <c r="CN18" s="730"/>
      <c r="CO18" s="730"/>
      <c r="CP18" s="730"/>
      <c r="CQ18" s="730"/>
      <c r="CR18" s="730"/>
      <c r="CS18" s="730"/>
      <c r="CT18" s="730"/>
      <c r="CU18" s="731"/>
    </row>
    <row r="19" spans="2:99" ht="16.05" customHeight="1">
      <c r="B19" s="729"/>
      <c r="C19" s="730"/>
      <c r="D19" s="730"/>
      <c r="E19" s="730"/>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0"/>
      <c r="AF19" s="731"/>
      <c r="AI19" s="729"/>
      <c r="AJ19" s="730"/>
      <c r="AK19" s="730"/>
      <c r="AL19" s="730"/>
      <c r="AM19" s="730"/>
      <c r="AN19" s="730"/>
      <c r="AO19" s="730"/>
      <c r="AP19" s="730"/>
      <c r="AQ19" s="730"/>
      <c r="AR19" s="730"/>
      <c r="AS19" s="730"/>
      <c r="AT19" s="730"/>
      <c r="AU19" s="730"/>
      <c r="AV19" s="730"/>
      <c r="AW19" s="730"/>
      <c r="AX19" s="730"/>
      <c r="AY19" s="730"/>
      <c r="AZ19" s="730"/>
      <c r="BA19" s="730"/>
      <c r="BB19" s="730"/>
      <c r="BC19" s="730"/>
      <c r="BD19" s="730"/>
      <c r="BE19" s="730"/>
      <c r="BF19" s="730"/>
      <c r="BG19" s="730"/>
      <c r="BH19" s="730"/>
      <c r="BI19" s="730"/>
      <c r="BJ19" s="730"/>
      <c r="BK19" s="730"/>
      <c r="BL19" s="730"/>
      <c r="BM19" s="731"/>
      <c r="BQ19" s="729"/>
      <c r="BR19" s="730"/>
      <c r="BS19" s="730"/>
      <c r="BT19" s="730"/>
      <c r="BU19" s="730"/>
      <c r="BV19" s="730"/>
      <c r="BW19" s="730"/>
      <c r="BX19" s="730"/>
      <c r="BY19" s="730"/>
      <c r="BZ19" s="730"/>
      <c r="CA19" s="730"/>
      <c r="CB19" s="730"/>
      <c r="CC19" s="730"/>
      <c r="CD19" s="730"/>
      <c r="CE19" s="730"/>
      <c r="CF19" s="730"/>
      <c r="CG19" s="730"/>
      <c r="CH19" s="730"/>
      <c r="CI19" s="730"/>
      <c r="CJ19" s="730"/>
      <c r="CK19" s="730"/>
      <c r="CL19" s="730"/>
      <c r="CM19" s="730"/>
      <c r="CN19" s="730"/>
      <c r="CO19" s="730"/>
      <c r="CP19" s="730"/>
      <c r="CQ19" s="730"/>
      <c r="CR19" s="730"/>
      <c r="CS19" s="730"/>
      <c r="CT19" s="730"/>
      <c r="CU19" s="731"/>
    </row>
    <row r="20" spans="2:99" ht="16.05" customHeight="1">
      <c r="B20" s="729"/>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1"/>
      <c r="AI20" s="729"/>
      <c r="AJ20" s="730"/>
      <c r="AK20" s="730"/>
      <c r="AL20" s="730"/>
      <c r="AM20" s="730"/>
      <c r="AN20" s="730"/>
      <c r="AO20" s="730"/>
      <c r="AP20" s="730"/>
      <c r="AQ20" s="730"/>
      <c r="AR20" s="730"/>
      <c r="AS20" s="730"/>
      <c r="AT20" s="730"/>
      <c r="AU20" s="730"/>
      <c r="AV20" s="730"/>
      <c r="AW20" s="730"/>
      <c r="AX20" s="730"/>
      <c r="AY20" s="730"/>
      <c r="AZ20" s="730"/>
      <c r="BA20" s="730"/>
      <c r="BB20" s="730"/>
      <c r="BC20" s="730"/>
      <c r="BD20" s="730"/>
      <c r="BE20" s="730"/>
      <c r="BF20" s="730"/>
      <c r="BG20" s="730"/>
      <c r="BH20" s="730"/>
      <c r="BI20" s="730"/>
      <c r="BJ20" s="730"/>
      <c r="BK20" s="730"/>
      <c r="BL20" s="730"/>
      <c r="BM20" s="731"/>
      <c r="BQ20" s="729"/>
      <c r="BR20" s="730"/>
      <c r="BS20" s="730"/>
      <c r="BT20" s="730"/>
      <c r="BU20" s="730"/>
      <c r="BV20" s="730"/>
      <c r="BW20" s="730"/>
      <c r="BX20" s="730"/>
      <c r="BY20" s="730"/>
      <c r="BZ20" s="730"/>
      <c r="CA20" s="730"/>
      <c r="CB20" s="730"/>
      <c r="CC20" s="730"/>
      <c r="CD20" s="730"/>
      <c r="CE20" s="730"/>
      <c r="CF20" s="730"/>
      <c r="CG20" s="730"/>
      <c r="CH20" s="730"/>
      <c r="CI20" s="730"/>
      <c r="CJ20" s="730"/>
      <c r="CK20" s="730"/>
      <c r="CL20" s="730"/>
      <c r="CM20" s="730"/>
      <c r="CN20" s="730"/>
      <c r="CO20" s="730"/>
      <c r="CP20" s="730"/>
      <c r="CQ20" s="730"/>
      <c r="CR20" s="730"/>
      <c r="CS20" s="730"/>
      <c r="CT20" s="730"/>
      <c r="CU20" s="731"/>
    </row>
    <row r="21" spans="2:99" ht="16.05" customHeight="1">
      <c r="B21" s="729"/>
      <c r="C21" s="730"/>
      <c r="D21" s="730"/>
      <c r="E21" s="730"/>
      <c r="F21" s="730"/>
      <c r="G21" s="730"/>
      <c r="H21" s="730"/>
      <c r="I21" s="730"/>
      <c r="J21" s="730"/>
      <c r="K21" s="730"/>
      <c r="L21" s="730"/>
      <c r="M21" s="730"/>
      <c r="N21" s="730"/>
      <c r="O21" s="730"/>
      <c r="P21" s="730"/>
      <c r="Q21" s="730"/>
      <c r="R21" s="730"/>
      <c r="S21" s="730"/>
      <c r="T21" s="730"/>
      <c r="U21" s="730"/>
      <c r="V21" s="730"/>
      <c r="W21" s="730"/>
      <c r="X21" s="730"/>
      <c r="Y21" s="730"/>
      <c r="Z21" s="730"/>
      <c r="AA21" s="730"/>
      <c r="AB21" s="730"/>
      <c r="AC21" s="730"/>
      <c r="AD21" s="730"/>
      <c r="AE21" s="730"/>
      <c r="AF21" s="731"/>
      <c r="AI21" s="729"/>
      <c r="AJ21" s="730"/>
      <c r="AK21" s="730"/>
      <c r="AL21" s="730"/>
      <c r="AM21" s="730"/>
      <c r="AN21" s="730"/>
      <c r="AO21" s="730"/>
      <c r="AP21" s="730"/>
      <c r="AQ21" s="730"/>
      <c r="AR21" s="730"/>
      <c r="AS21" s="730"/>
      <c r="AT21" s="730"/>
      <c r="AU21" s="730"/>
      <c r="AV21" s="730"/>
      <c r="AW21" s="730"/>
      <c r="AX21" s="730"/>
      <c r="AY21" s="730"/>
      <c r="AZ21" s="730"/>
      <c r="BA21" s="730"/>
      <c r="BB21" s="730"/>
      <c r="BC21" s="730"/>
      <c r="BD21" s="730"/>
      <c r="BE21" s="730"/>
      <c r="BF21" s="730"/>
      <c r="BG21" s="730"/>
      <c r="BH21" s="730"/>
      <c r="BI21" s="730"/>
      <c r="BJ21" s="730"/>
      <c r="BK21" s="730"/>
      <c r="BL21" s="730"/>
      <c r="BM21" s="731"/>
      <c r="BQ21" s="729"/>
      <c r="BR21" s="730"/>
      <c r="BS21" s="730"/>
      <c r="BT21" s="730"/>
      <c r="BU21" s="730"/>
      <c r="BV21" s="730"/>
      <c r="BW21" s="730"/>
      <c r="BX21" s="730"/>
      <c r="BY21" s="730"/>
      <c r="BZ21" s="730"/>
      <c r="CA21" s="730"/>
      <c r="CB21" s="730"/>
      <c r="CC21" s="730"/>
      <c r="CD21" s="730"/>
      <c r="CE21" s="730"/>
      <c r="CF21" s="730"/>
      <c r="CG21" s="730"/>
      <c r="CH21" s="730"/>
      <c r="CI21" s="730"/>
      <c r="CJ21" s="730"/>
      <c r="CK21" s="730"/>
      <c r="CL21" s="730"/>
      <c r="CM21" s="730"/>
      <c r="CN21" s="730"/>
      <c r="CO21" s="730"/>
      <c r="CP21" s="730"/>
      <c r="CQ21" s="730"/>
      <c r="CR21" s="730"/>
      <c r="CS21" s="730"/>
      <c r="CT21" s="730"/>
      <c r="CU21" s="731"/>
    </row>
    <row r="22" spans="2:99" ht="16.05" customHeight="1">
      <c r="B22" s="729"/>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1"/>
      <c r="AI22" s="729"/>
      <c r="AJ22" s="730"/>
      <c r="AK22" s="730"/>
      <c r="AL22" s="730"/>
      <c r="AM22" s="730"/>
      <c r="AN22" s="730"/>
      <c r="AO22" s="730"/>
      <c r="AP22" s="730"/>
      <c r="AQ22" s="730"/>
      <c r="AR22" s="730"/>
      <c r="AS22" s="730"/>
      <c r="AT22" s="730"/>
      <c r="AU22" s="730"/>
      <c r="AV22" s="730"/>
      <c r="AW22" s="730"/>
      <c r="AX22" s="730"/>
      <c r="AY22" s="730"/>
      <c r="AZ22" s="730"/>
      <c r="BA22" s="730"/>
      <c r="BB22" s="730"/>
      <c r="BC22" s="730"/>
      <c r="BD22" s="730"/>
      <c r="BE22" s="730"/>
      <c r="BF22" s="730"/>
      <c r="BG22" s="730"/>
      <c r="BH22" s="730"/>
      <c r="BI22" s="730"/>
      <c r="BJ22" s="730"/>
      <c r="BK22" s="730"/>
      <c r="BL22" s="730"/>
      <c r="BM22" s="731"/>
      <c r="BQ22" s="729"/>
      <c r="BR22" s="730"/>
      <c r="BS22" s="730"/>
      <c r="BT22" s="730"/>
      <c r="BU22" s="730"/>
      <c r="BV22" s="730"/>
      <c r="BW22" s="730"/>
      <c r="BX22" s="730"/>
      <c r="BY22" s="730"/>
      <c r="BZ22" s="730"/>
      <c r="CA22" s="730"/>
      <c r="CB22" s="730"/>
      <c r="CC22" s="730"/>
      <c r="CD22" s="730"/>
      <c r="CE22" s="730"/>
      <c r="CF22" s="730"/>
      <c r="CG22" s="730"/>
      <c r="CH22" s="730"/>
      <c r="CI22" s="730"/>
      <c r="CJ22" s="730"/>
      <c r="CK22" s="730"/>
      <c r="CL22" s="730"/>
      <c r="CM22" s="730"/>
      <c r="CN22" s="730"/>
      <c r="CO22" s="730"/>
      <c r="CP22" s="730"/>
      <c r="CQ22" s="730"/>
      <c r="CR22" s="730"/>
      <c r="CS22" s="730"/>
      <c r="CT22" s="730"/>
      <c r="CU22" s="731"/>
    </row>
    <row r="23" spans="2:99" ht="16.05" customHeight="1">
      <c r="B23" s="729"/>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1"/>
      <c r="AI23" s="729"/>
      <c r="AJ23" s="730"/>
      <c r="AK23" s="730"/>
      <c r="AL23" s="730"/>
      <c r="AM23" s="730"/>
      <c r="AN23" s="730"/>
      <c r="AO23" s="730"/>
      <c r="AP23" s="730"/>
      <c r="AQ23" s="730"/>
      <c r="AR23" s="730"/>
      <c r="AS23" s="730"/>
      <c r="AT23" s="730"/>
      <c r="AU23" s="730"/>
      <c r="AV23" s="730"/>
      <c r="AW23" s="730"/>
      <c r="AX23" s="730"/>
      <c r="AY23" s="730"/>
      <c r="AZ23" s="730"/>
      <c r="BA23" s="730"/>
      <c r="BB23" s="730"/>
      <c r="BC23" s="730"/>
      <c r="BD23" s="730"/>
      <c r="BE23" s="730"/>
      <c r="BF23" s="730"/>
      <c r="BG23" s="730"/>
      <c r="BH23" s="730"/>
      <c r="BI23" s="730"/>
      <c r="BJ23" s="730"/>
      <c r="BK23" s="730"/>
      <c r="BL23" s="730"/>
      <c r="BM23" s="731"/>
      <c r="BQ23" s="729"/>
      <c r="BR23" s="730"/>
      <c r="BS23" s="730"/>
      <c r="BT23" s="730"/>
      <c r="BU23" s="730"/>
      <c r="BV23" s="730"/>
      <c r="BW23" s="730"/>
      <c r="BX23" s="730"/>
      <c r="BY23" s="730"/>
      <c r="BZ23" s="730"/>
      <c r="CA23" s="730"/>
      <c r="CB23" s="730"/>
      <c r="CC23" s="730"/>
      <c r="CD23" s="730"/>
      <c r="CE23" s="730"/>
      <c r="CF23" s="730"/>
      <c r="CG23" s="730"/>
      <c r="CH23" s="730"/>
      <c r="CI23" s="730"/>
      <c r="CJ23" s="730"/>
      <c r="CK23" s="730"/>
      <c r="CL23" s="730"/>
      <c r="CM23" s="730"/>
      <c r="CN23" s="730"/>
      <c r="CO23" s="730"/>
      <c r="CP23" s="730"/>
      <c r="CQ23" s="730"/>
      <c r="CR23" s="730"/>
      <c r="CS23" s="730"/>
      <c r="CT23" s="730"/>
      <c r="CU23" s="731"/>
    </row>
    <row r="24" spans="2:99" ht="16.05" customHeight="1">
      <c r="B24" s="729"/>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1"/>
      <c r="AI24" s="729"/>
      <c r="AJ24" s="730"/>
      <c r="AK24" s="730"/>
      <c r="AL24" s="730"/>
      <c r="AM24" s="730"/>
      <c r="AN24" s="730"/>
      <c r="AO24" s="730"/>
      <c r="AP24" s="730"/>
      <c r="AQ24" s="730"/>
      <c r="AR24" s="730"/>
      <c r="AS24" s="730"/>
      <c r="AT24" s="730"/>
      <c r="AU24" s="730"/>
      <c r="AV24" s="730"/>
      <c r="AW24" s="730"/>
      <c r="AX24" s="730"/>
      <c r="AY24" s="730"/>
      <c r="AZ24" s="730"/>
      <c r="BA24" s="730"/>
      <c r="BB24" s="730"/>
      <c r="BC24" s="730"/>
      <c r="BD24" s="730"/>
      <c r="BE24" s="730"/>
      <c r="BF24" s="730"/>
      <c r="BG24" s="730"/>
      <c r="BH24" s="730"/>
      <c r="BI24" s="730"/>
      <c r="BJ24" s="730"/>
      <c r="BK24" s="730"/>
      <c r="BL24" s="730"/>
      <c r="BM24" s="731"/>
      <c r="BQ24" s="729"/>
      <c r="BR24" s="730"/>
      <c r="BS24" s="730"/>
      <c r="BT24" s="730"/>
      <c r="BU24" s="730"/>
      <c r="BV24" s="730"/>
      <c r="BW24" s="730"/>
      <c r="BX24" s="730"/>
      <c r="BY24" s="730"/>
      <c r="BZ24" s="730"/>
      <c r="CA24" s="730"/>
      <c r="CB24" s="730"/>
      <c r="CC24" s="730"/>
      <c r="CD24" s="730"/>
      <c r="CE24" s="730"/>
      <c r="CF24" s="730"/>
      <c r="CG24" s="730"/>
      <c r="CH24" s="730"/>
      <c r="CI24" s="730"/>
      <c r="CJ24" s="730"/>
      <c r="CK24" s="730"/>
      <c r="CL24" s="730"/>
      <c r="CM24" s="730"/>
      <c r="CN24" s="730"/>
      <c r="CO24" s="730"/>
      <c r="CP24" s="730"/>
      <c r="CQ24" s="730"/>
      <c r="CR24" s="730"/>
      <c r="CS24" s="730"/>
      <c r="CT24" s="730"/>
      <c r="CU24" s="731"/>
    </row>
    <row r="25" spans="2:99" ht="16.05" customHeight="1">
      <c r="B25" s="729"/>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1"/>
      <c r="AI25" s="729"/>
      <c r="AJ25" s="730"/>
      <c r="AK25" s="730"/>
      <c r="AL25" s="730"/>
      <c r="AM25" s="730"/>
      <c r="AN25" s="730"/>
      <c r="AO25" s="730"/>
      <c r="AP25" s="730"/>
      <c r="AQ25" s="730"/>
      <c r="AR25" s="730"/>
      <c r="AS25" s="730"/>
      <c r="AT25" s="730"/>
      <c r="AU25" s="730"/>
      <c r="AV25" s="730"/>
      <c r="AW25" s="730"/>
      <c r="AX25" s="730"/>
      <c r="AY25" s="730"/>
      <c r="AZ25" s="730"/>
      <c r="BA25" s="730"/>
      <c r="BB25" s="730"/>
      <c r="BC25" s="730"/>
      <c r="BD25" s="730"/>
      <c r="BE25" s="730"/>
      <c r="BF25" s="730"/>
      <c r="BG25" s="730"/>
      <c r="BH25" s="730"/>
      <c r="BI25" s="730"/>
      <c r="BJ25" s="730"/>
      <c r="BK25" s="730"/>
      <c r="BL25" s="730"/>
      <c r="BM25" s="731"/>
      <c r="BQ25" s="729"/>
      <c r="BR25" s="730"/>
      <c r="BS25" s="730"/>
      <c r="BT25" s="730"/>
      <c r="BU25" s="730"/>
      <c r="BV25" s="730"/>
      <c r="BW25" s="730"/>
      <c r="BX25" s="730"/>
      <c r="BY25" s="730"/>
      <c r="BZ25" s="730"/>
      <c r="CA25" s="730"/>
      <c r="CB25" s="730"/>
      <c r="CC25" s="730"/>
      <c r="CD25" s="730"/>
      <c r="CE25" s="730"/>
      <c r="CF25" s="730"/>
      <c r="CG25" s="730"/>
      <c r="CH25" s="730"/>
      <c r="CI25" s="730"/>
      <c r="CJ25" s="730"/>
      <c r="CK25" s="730"/>
      <c r="CL25" s="730"/>
      <c r="CM25" s="730"/>
      <c r="CN25" s="730"/>
      <c r="CO25" s="730"/>
      <c r="CP25" s="730"/>
      <c r="CQ25" s="730"/>
      <c r="CR25" s="730"/>
      <c r="CS25" s="730"/>
      <c r="CT25" s="730"/>
      <c r="CU25" s="731"/>
    </row>
    <row r="26" spans="2:99" ht="16.05" customHeight="1">
      <c r="B26" s="729"/>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1"/>
      <c r="AI26" s="729"/>
      <c r="AJ26" s="730"/>
      <c r="AK26" s="730"/>
      <c r="AL26" s="730"/>
      <c r="AM26" s="730"/>
      <c r="AN26" s="730"/>
      <c r="AO26" s="730"/>
      <c r="AP26" s="730"/>
      <c r="AQ26" s="730"/>
      <c r="AR26" s="730"/>
      <c r="AS26" s="730"/>
      <c r="AT26" s="730"/>
      <c r="AU26" s="730"/>
      <c r="AV26" s="730"/>
      <c r="AW26" s="730"/>
      <c r="AX26" s="730"/>
      <c r="AY26" s="730"/>
      <c r="AZ26" s="730"/>
      <c r="BA26" s="730"/>
      <c r="BB26" s="730"/>
      <c r="BC26" s="730"/>
      <c r="BD26" s="730"/>
      <c r="BE26" s="730"/>
      <c r="BF26" s="730"/>
      <c r="BG26" s="730"/>
      <c r="BH26" s="730"/>
      <c r="BI26" s="730"/>
      <c r="BJ26" s="730"/>
      <c r="BK26" s="730"/>
      <c r="BL26" s="730"/>
      <c r="BM26" s="731"/>
      <c r="BQ26" s="729"/>
      <c r="BR26" s="730"/>
      <c r="BS26" s="730"/>
      <c r="BT26" s="730"/>
      <c r="BU26" s="730"/>
      <c r="BV26" s="730"/>
      <c r="BW26" s="730"/>
      <c r="BX26" s="730"/>
      <c r="BY26" s="730"/>
      <c r="BZ26" s="730"/>
      <c r="CA26" s="730"/>
      <c r="CB26" s="730"/>
      <c r="CC26" s="730"/>
      <c r="CD26" s="730"/>
      <c r="CE26" s="730"/>
      <c r="CF26" s="730"/>
      <c r="CG26" s="730"/>
      <c r="CH26" s="730"/>
      <c r="CI26" s="730"/>
      <c r="CJ26" s="730"/>
      <c r="CK26" s="730"/>
      <c r="CL26" s="730"/>
      <c r="CM26" s="730"/>
      <c r="CN26" s="730"/>
      <c r="CO26" s="730"/>
      <c r="CP26" s="730"/>
      <c r="CQ26" s="730"/>
      <c r="CR26" s="730"/>
      <c r="CS26" s="730"/>
      <c r="CT26" s="730"/>
      <c r="CU26" s="731"/>
    </row>
    <row r="27" spans="2:99" ht="16.05" customHeight="1">
      <c r="B27" s="729"/>
      <c r="C27" s="730"/>
      <c r="D27" s="730"/>
      <c r="E27" s="730"/>
      <c r="F27" s="730"/>
      <c r="G27" s="730"/>
      <c r="H27" s="730"/>
      <c r="I27" s="730"/>
      <c r="J27" s="730"/>
      <c r="K27" s="730"/>
      <c r="L27" s="730"/>
      <c r="M27" s="730"/>
      <c r="N27" s="730"/>
      <c r="O27" s="730"/>
      <c r="P27" s="730"/>
      <c r="Q27" s="730"/>
      <c r="R27" s="730"/>
      <c r="S27" s="730"/>
      <c r="T27" s="730"/>
      <c r="U27" s="730"/>
      <c r="V27" s="730"/>
      <c r="W27" s="730"/>
      <c r="X27" s="730"/>
      <c r="Y27" s="730"/>
      <c r="Z27" s="730"/>
      <c r="AA27" s="730"/>
      <c r="AB27" s="730"/>
      <c r="AC27" s="730"/>
      <c r="AD27" s="730"/>
      <c r="AE27" s="730"/>
      <c r="AF27" s="731"/>
      <c r="AI27" s="729"/>
      <c r="AJ27" s="730"/>
      <c r="AK27" s="730"/>
      <c r="AL27" s="730"/>
      <c r="AM27" s="730"/>
      <c r="AN27" s="730"/>
      <c r="AO27" s="730"/>
      <c r="AP27" s="730"/>
      <c r="AQ27" s="730"/>
      <c r="AR27" s="730"/>
      <c r="AS27" s="730"/>
      <c r="AT27" s="730"/>
      <c r="AU27" s="730"/>
      <c r="AV27" s="730"/>
      <c r="AW27" s="730"/>
      <c r="AX27" s="730"/>
      <c r="AY27" s="730"/>
      <c r="AZ27" s="730"/>
      <c r="BA27" s="730"/>
      <c r="BB27" s="730"/>
      <c r="BC27" s="730"/>
      <c r="BD27" s="730"/>
      <c r="BE27" s="730"/>
      <c r="BF27" s="730"/>
      <c r="BG27" s="730"/>
      <c r="BH27" s="730"/>
      <c r="BI27" s="730"/>
      <c r="BJ27" s="730"/>
      <c r="BK27" s="730"/>
      <c r="BL27" s="730"/>
      <c r="BM27" s="731"/>
      <c r="BQ27" s="729"/>
      <c r="BR27" s="730"/>
      <c r="BS27" s="730"/>
      <c r="BT27" s="730"/>
      <c r="BU27" s="730"/>
      <c r="BV27" s="730"/>
      <c r="BW27" s="730"/>
      <c r="BX27" s="730"/>
      <c r="BY27" s="730"/>
      <c r="BZ27" s="730"/>
      <c r="CA27" s="730"/>
      <c r="CB27" s="730"/>
      <c r="CC27" s="730"/>
      <c r="CD27" s="730"/>
      <c r="CE27" s="730"/>
      <c r="CF27" s="730"/>
      <c r="CG27" s="730"/>
      <c r="CH27" s="730"/>
      <c r="CI27" s="730"/>
      <c r="CJ27" s="730"/>
      <c r="CK27" s="730"/>
      <c r="CL27" s="730"/>
      <c r="CM27" s="730"/>
      <c r="CN27" s="730"/>
      <c r="CO27" s="730"/>
      <c r="CP27" s="730"/>
      <c r="CQ27" s="730"/>
      <c r="CR27" s="730"/>
      <c r="CS27" s="730"/>
      <c r="CT27" s="730"/>
      <c r="CU27" s="731"/>
    </row>
    <row r="28" spans="2:99" ht="16.05" customHeight="1">
      <c r="B28" s="729"/>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730"/>
      <c r="AB28" s="730"/>
      <c r="AC28" s="730"/>
      <c r="AD28" s="730"/>
      <c r="AE28" s="730"/>
      <c r="AF28" s="731"/>
      <c r="AI28" s="729"/>
      <c r="AJ28" s="730"/>
      <c r="AK28" s="730"/>
      <c r="AL28" s="730"/>
      <c r="AM28" s="730"/>
      <c r="AN28" s="730"/>
      <c r="AO28" s="730"/>
      <c r="AP28" s="730"/>
      <c r="AQ28" s="730"/>
      <c r="AR28" s="730"/>
      <c r="AS28" s="730"/>
      <c r="AT28" s="730"/>
      <c r="AU28" s="730"/>
      <c r="AV28" s="730"/>
      <c r="AW28" s="730"/>
      <c r="AX28" s="730"/>
      <c r="AY28" s="730"/>
      <c r="AZ28" s="730"/>
      <c r="BA28" s="730"/>
      <c r="BB28" s="730"/>
      <c r="BC28" s="730"/>
      <c r="BD28" s="730"/>
      <c r="BE28" s="730"/>
      <c r="BF28" s="730"/>
      <c r="BG28" s="730"/>
      <c r="BH28" s="730"/>
      <c r="BI28" s="730"/>
      <c r="BJ28" s="730"/>
      <c r="BK28" s="730"/>
      <c r="BL28" s="730"/>
      <c r="BM28" s="731"/>
      <c r="BQ28" s="729"/>
      <c r="BR28" s="730"/>
      <c r="BS28" s="730"/>
      <c r="BT28" s="730"/>
      <c r="BU28" s="730"/>
      <c r="BV28" s="730"/>
      <c r="BW28" s="730"/>
      <c r="BX28" s="730"/>
      <c r="BY28" s="730"/>
      <c r="BZ28" s="730"/>
      <c r="CA28" s="730"/>
      <c r="CB28" s="730"/>
      <c r="CC28" s="730"/>
      <c r="CD28" s="730"/>
      <c r="CE28" s="730"/>
      <c r="CF28" s="730"/>
      <c r="CG28" s="730"/>
      <c r="CH28" s="730"/>
      <c r="CI28" s="730"/>
      <c r="CJ28" s="730"/>
      <c r="CK28" s="730"/>
      <c r="CL28" s="730"/>
      <c r="CM28" s="730"/>
      <c r="CN28" s="730"/>
      <c r="CO28" s="730"/>
      <c r="CP28" s="730"/>
      <c r="CQ28" s="730"/>
      <c r="CR28" s="730"/>
      <c r="CS28" s="730"/>
      <c r="CT28" s="730"/>
      <c r="CU28" s="731"/>
    </row>
    <row r="29" spans="2:99" ht="16.05" customHeight="1">
      <c r="B29" s="732"/>
      <c r="C29" s="733"/>
      <c r="D29" s="733"/>
      <c r="E29" s="733"/>
      <c r="F29" s="733"/>
      <c r="G29" s="733"/>
      <c r="H29" s="733"/>
      <c r="I29" s="733"/>
      <c r="J29" s="733"/>
      <c r="K29" s="733"/>
      <c r="L29" s="733"/>
      <c r="M29" s="733"/>
      <c r="N29" s="733"/>
      <c r="O29" s="733"/>
      <c r="P29" s="733"/>
      <c r="Q29" s="733"/>
      <c r="R29" s="733"/>
      <c r="S29" s="733"/>
      <c r="T29" s="733"/>
      <c r="U29" s="733"/>
      <c r="V29" s="733"/>
      <c r="W29" s="733"/>
      <c r="X29" s="733"/>
      <c r="Y29" s="733"/>
      <c r="Z29" s="733"/>
      <c r="AA29" s="733"/>
      <c r="AB29" s="733"/>
      <c r="AC29" s="733"/>
      <c r="AD29" s="733"/>
      <c r="AE29" s="733"/>
      <c r="AF29" s="734"/>
      <c r="AI29" s="732"/>
      <c r="AJ29" s="733"/>
      <c r="AK29" s="733"/>
      <c r="AL29" s="733"/>
      <c r="AM29" s="733"/>
      <c r="AN29" s="733"/>
      <c r="AO29" s="733"/>
      <c r="AP29" s="733"/>
      <c r="AQ29" s="733"/>
      <c r="AR29" s="733"/>
      <c r="AS29" s="733"/>
      <c r="AT29" s="733"/>
      <c r="AU29" s="733"/>
      <c r="AV29" s="733"/>
      <c r="AW29" s="733"/>
      <c r="AX29" s="733"/>
      <c r="AY29" s="733"/>
      <c r="AZ29" s="733"/>
      <c r="BA29" s="733"/>
      <c r="BB29" s="733"/>
      <c r="BC29" s="733"/>
      <c r="BD29" s="733"/>
      <c r="BE29" s="733"/>
      <c r="BF29" s="733"/>
      <c r="BG29" s="733"/>
      <c r="BH29" s="733"/>
      <c r="BI29" s="733"/>
      <c r="BJ29" s="733"/>
      <c r="BK29" s="733"/>
      <c r="BL29" s="733"/>
      <c r="BM29" s="734"/>
      <c r="BQ29" s="732"/>
      <c r="BR29" s="733"/>
      <c r="BS29" s="733"/>
      <c r="BT29" s="733"/>
      <c r="BU29" s="733"/>
      <c r="BV29" s="733"/>
      <c r="BW29" s="733"/>
      <c r="BX29" s="733"/>
      <c r="BY29" s="733"/>
      <c r="BZ29" s="733"/>
      <c r="CA29" s="733"/>
      <c r="CB29" s="733"/>
      <c r="CC29" s="733"/>
      <c r="CD29" s="733"/>
      <c r="CE29" s="733"/>
      <c r="CF29" s="733"/>
      <c r="CG29" s="733"/>
      <c r="CH29" s="733"/>
      <c r="CI29" s="733"/>
      <c r="CJ29" s="733"/>
      <c r="CK29" s="733"/>
      <c r="CL29" s="733"/>
      <c r="CM29" s="733"/>
      <c r="CN29" s="733"/>
      <c r="CO29" s="733"/>
      <c r="CP29" s="733"/>
      <c r="CQ29" s="733"/>
      <c r="CR29" s="733"/>
      <c r="CS29" s="733"/>
      <c r="CT29" s="733"/>
      <c r="CU29" s="734"/>
    </row>
    <row r="30" spans="2:99" ht="16.05" customHeight="1">
      <c r="D30" s="309"/>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S30" s="310"/>
      <c r="BT30" s="310"/>
      <c r="BU30" s="310"/>
      <c r="BV30" s="310"/>
      <c r="BW30" s="310"/>
      <c r="BX30" s="310"/>
      <c r="BY30" s="310"/>
      <c r="BZ30" s="310"/>
      <c r="CA30" s="310"/>
      <c r="CB30" s="310"/>
      <c r="CC30" s="310"/>
      <c r="CD30" s="310"/>
      <c r="CE30" s="310"/>
      <c r="CF30" s="310"/>
      <c r="CG30" s="310"/>
      <c r="CH30" s="310"/>
      <c r="CI30" s="310"/>
      <c r="CJ30" s="310"/>
      <c r="CK30" s="310"/>
      <c r="CL30" s="310"/>
      <c r="CM30" s="310"/>
      <c r="CN30" s="310"/>
      <c r="CO30" s="310"/>
      <c r="CP30" s="310"/>
      <c r="CQ30" s="310"/>
      <c r="CR30" s="310"/>
      <c r="CS30" s="310"/>
    </row>
    <row r="31" spans="2:99" ht="16.05" customHeight="1">
      <c r="B31" s="725" t="s">
        <v>4595</v>
      </c>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25"/>
      <c r="BH31" s="725"/>
      <c r="BI31" s="725"/>
      <c r="BJ31" s="725"/>
      <c r="BK31" s="725"/>
      <c r="BL31" s="725"/>
      <c r="BM31" s="725"/>
      <c r="BQ31" s="725" t="s">
        <v>4600</v>
      </c>
      <c r="BR31" s="725"/>
      <c r="BS31" s="725"/>
      <c r="BT31" s="725"/>
      <c r="BU31" s="725"/>
      <c r="BV31" s="725"/>
      <c r="BW31" s="725"/>
      <c r="BX31" s="725"/>
      <c r="BY31" s="725"/>
      <c r="BZ31" s="725"/>
      <c r="CA31" s="725"/>
      <c r="CB31" s="725"/>
      <c r="CC31" s="725"/>
      <c r="CD31" s="725"/>
      <c r="CE31" s="725"/>
      <c r="CF31" s="725"/>
      <c r="CG31" s="725"/>
      <c r="CH31" s="725"/>
      <c r="CI31" s="725"/>
      <c r="CJ31" s="725"/>
      <c r="CK31" s="725"/>
      <c r="CL31" s="725"/>
      <c r="CM31" s="725"/>
      <c r="CN31" s="725"/>
      <c r="CO31" s="725"/>
      <c r="CP31" s="725"/>
      <c r="CQ31" s="725"/>
      <c r="CR31" s="725"/>
      <c r="CS31" s="725"/>
      <c r="CT31" s="725"/>
      <c r="CU31" s="725"/>
    </row>
    <row r="32" spans="2:99" ht="4.5" customHeight="1">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row>
    <row r="33" spans="2:99" ht="16.05" customHeight="1">
      <c r="B33" s="726" t="s">
        <v>4594</v>
      </c>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8"/>
      <c r="AI33" s="726" t="s">
        <v>4594</v>
      </c>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c r="BF33" s="727"/>
      <c r="BG33" s="727"/>
      <c r="BH33" s="727"/>
      <c r="BI33" s="727"/>
      <c r="BJ33" s="727"/>
      <c r="BK33" s="727"/>
      <c r="BL33" s="727"/>
      <c r="BM33" s="728"/>
      <c r="BQ33" s="726" t="s">
        <v>4594</v>
      </c>
      <c r="BR33" s="727"/>
      <c r="BS33" s="727"/>
      <c r="BT33" s="727"/>
      <c r="BU33" s="727"/>
      <c r="BV33" s="727"/>
      <c r="BW33" s="727"/>
      <c r="BX33" s="727"/>
      <c r="BY33" s="727"/>
      <c r="BZ33" s="727"/>
      <c r="CA33" s="727"/>
      <c r="CB33" s="727"/>
      <c r="CC33" s="727"/>
      <c r="CD33" s="727"/>
      <c r="CE33" s="727"/>
      <c r="CF33" s="727"/>
      <c r="CG33" s="727"/>
      <c r="CH33" s="727"/>
      <c r="CI33" s="727"/>
      <c r="CJ33" s="727"/>
      <c r="CK33" s="727"/>
      <c r="CL33" s="727"/>
      <c r="CM33" s="727"/>
      <c r="CN33" s="727"/>
      <c r="CO33" s="727"/>
      <c r="CP33" s="727"/>
      <c r="CQ33" s="727"/>
      <c r="CR33" s="727"/>
      <c r="CS33" s="727"/>
      <c r="CT33" s="727"/>
      <c r="CU33" s="728"/>
    </row>
    <row r="34" spans="2:99" ht="16.05" customHeight="1">
      <c r="B34" s="729"/>
      <c r="C34" s="730"/>
      <c r="D34" s="730"/>
      <c r="E34" s="730"/>
      <c r="F34" s="730"/>
      <c r="G34" s="730"/>
      <c r="H34" s="730"/>
      <c r="I34" s="730"/>
      <c r="J34" s="730"/>
      <c r="K34" s="730"/>
      <c r="L34" s="730"/>
      <c r="M34" s="730"/>
      <c r="N34" s="730"/>
      <c r="O34" s="730"/>
      <c r="P34" s="730"/>
      <c r="Q34" s="730"/>
      <c r="R34" s="730"/>
      <c r="S34" s="730"/>
      <c r="T34" s="730"/>
      <c r="U34" s="730"/>
      <c r="V34" s="730"/>
      <c r="W34" s="730"/>
      <c r="X34" s="730"/>
      <c r="Y34" s="730"/>
      <c r="Z34" s="730"/>
      <c r="AA34" s="730"/>
      <c r="AB34" s="730"/>
      <c r="AC34" s="730"/>
      <c r="AD34" s="730"/>
      <c r="AE34" s="730"/>
      <c r="AF34" s="731"/>
      <c r="AI34" s="729"/>
      <c r="AJ34" s="730"/>
      <c r="AK34" s="730"/>
      <c r="AL34" s="730"/>
      <c r="AM34" s="730"/>
      <c r="AN34" s="730"/>
      <c r="AO34" s="730"/>
      <c r="AP34" s="730"/>
      <c r="AQ34" s="730"/>
      <c r="AR34" s="730"/>
      <c r="AS34" s="730"/>
      <c r="AT34" s="730"/>
      <c r="AU34" s="730"/>
      <c r="AV34" s="730"/>
      <c r="AW34" s="730"/>
      <c r="AX34" s="730"/>
      <c r="AY34" s="730"/>
      <c r="AZ34" s="730"/>
      <c r="BA34" s="730"/>
      <c r="BB34" s="730"/>
      <c r="BC34" s="730"/>
      <c r="BD34" s="730"/>
      <c r="BE34" s="730"/>
      <c r="BF34" s="730"/>
      <c r="BG34" s="730"/>
      <c r="BH34" s="730"/>
      <c r="BI34" s="730"/>
      <c r="BJ34" s="730"/>
      <c r="BK34" s="730"/>
      <c r="BL34" s="730"/>
      <c r="BM34" s="731"/>
      <c r="BQ34" s="729"/>
      <c r="BR34" s="730"/>
      <c r="BS34" s="730"/>
      <c r="BT34" s="730"/>
      <c r="BU34" s="730"/>
      <c r="BV34" s="730"/>
      <c r="BW34" s="730"/>
      <c r="BX34" s="730"/>
      <c r="BY34" s="730"/>
      <c r="BZ34" s="730"/>
      <c r="CA34" s="730"/>
      <c r="CB34" s="730"/>
      <c r="CC34" s="730"/>
      <c r="CD34" s="730"/>
      <c r="CE34" s="730"/>
      <c r="CF34" s="730"/>
      <c r="CG34" s="730"/>
      <c r="CH34" s="730"/>
      <c r="CI34" s="730"/>
      <c r="CJ34" s="730"/>
      <c r="CK34" s="730"/>
      <c r="CL34" s="730"/>
      <c r="CM34" s="730"/>
      <c r="CN34" s="730"/>
      <c r="CO34" s="730"/>
      <c r="CP34" s="730"/>
      <c r="CQ34" s="730"/>
      <c r="CR34" s="730"/>
      <c r="CS34" s="730"/>
      <c r="CT34" s="730"/>
      <c r="CU34" s="731"/>
    </row>
    <row r="35" spans="2:99" ht="16.05" customHeight="1">
      <c r="B35" s="729"/>
      <c r="C35" s="730"/>
      <c r="D35" s="730"/>
      <c r="E35" s="730"/>
      <c r="F35" s="730"/>
      <c r="G35" s="730"/>
      <c r="H35" s="730"/>
      <c r="I35" s="730"/>
      <c r="J35" s="730"/>
      <c r="K35" s="730"/>
      <c r="L35" s="730"/>
      <c r="M35" s="730"/>
      <c r="N35" s="730"/>
      <c r="O35" s="730"/>
      <c r="P35" s="730"/>
      <c r="Q35" s="730"/>
      <c r="R35" s="730"/>
      <c r="S35" s="730"/>
      <c r="T35" s="730"/>
      <c r="U35" s="730"/>
      <c r="V35" s="730"/>
      <c r="W35" s="730"/>
      <c r="X35" s="730"/>
      <c r="Y35" s="730"/>
      <c r="Z35" s="730"/>
      <c r="AA35" s="730"/>
      <c r="AB35" s="730"/>
      <c r="AC35" s="730"/>
      <c r="AD35" s="730"/>
      <c r="AE35" s="730"/>
      <c r="AF35" s="731"/>
      <c r="AI35" s="729"/>
      <c r="AJ35" s="730"/>
      <c r="AK35" s="730"/>
      <c r="AL35" s="730"/>
      <c r="AM35" s="730"/>
      <c r="AN35" s="730"/>
      <c r="AO35" s="730"/>
      <c r="AP35" s="730"/>
      <c r="AQ35" s="730"/>
      <c r="AR35" s="730"/>
      <c r="AS35" s="730"/>
      <c r="AT35" s="730"/>
      <c r="AU35" s="730"/>
      <c r="AV35" s="730"/>
      <c r="AW35" s="730"/>
      <c r="AX35" s="730"/>
      <c r="AY35" s="730"/>
      <c r="AZ35" s="730"/>
      <c r="BA35" s="730"/>
      <c r="BB35" s="730"/>
      <c r="BC35" s="730"/>
      <c r="BD35" s="730"/>
      <c r="BE35" s="730"/>
      <c r="BF35" s="730"/>
      <c r="BG35" s="730"/>
      <c r="BH35" s="730"/>
      <c r="BI35" s="730"/>
      <c r="BJ35" s="730"/>
      <c r="BK35" s="730"/>
      <c r="BL35" s="730"/>
      <c r="BM35" s="731"/>
      <c r="BQ35" s="729"/>
      <c r="BR35" s="730"/>
      <c r="BS35" s="730"/>
      <c r="BT35" s="730"/>
      <c r="BU35" s="730"/>
      <c r="BV35" s="730"/>
      <c r="BW35" s="730"/>
      <c r="BX35" s="730"/>
      <c r="BY35" s="730"/>
      <c r="BZ35" s="730"/>
      <c r="CA35" s="730"/>
      <c r="CB35" s="730"/>
      <c r="CC35" s="730"/>
      <c r="CD35" s="730"/>
      <c r="CE35" s="730"/>
      <c r="CF35" s="730"/>
      <c r="CG35" s="730"/>
      <c r="CH35" s="730"/>
      <c r="CI35" s="730"/>
      <c r="CJ35" s="730"/>
      <c r="CK35" s="730"/>
      <c r="CL35" s="730"/>
      <c r="CM35" s="730"/>
      <c r="CN35" s="730"/>
      <c r="CO35" s="730"/>
      <c r="CP35" s="730"/>
      <c r="CQ35" s="730"/>
      <c r="CR35" s="730"/>
      <c r="CS35" s="730"/>
      <c r="CT35" s="730"/>
      <c r="CU35" s="731"/>
    </row>
    <row r="36" spans="2:99" ht="16.05" customHeight="1">
      <c r="B36" s="729"/>
      <c r="C36" s="730"/>
      <c r="D36" s="730"/>
      <c r="E36" s="730"/>
      <c r="F36" s="730"/>
      <c r="G36" s="730"/>
      <c r="H36" s="730"/>
      <c r="I36" s="730"/>
      <c r="J36" s="730"/>
      <c r="K36" s="730"/>
      <c r="L36" s="730"/>
      <c r="M36" s="730"/>
      <c r="N36" s="730"/>
      <c r="O36" s="730"/>
      <c r="P36" s="730"/>
      <c r="Q36" s="730"/>
      <c r="R36" s="730"/>
      <c r="S36" s="730"/>
      <c r="T36" s="730"/>
      <c r="U36" s="730"/>
      <c r="V36" s="730"/>
      <c r="W36" s="730"/>
      <c r="X36" s="730"/>
      <c r="Y36" s="730"/>
      <c r="Z36" s="730"/>
      <c r="AA36" s="730"/>
      <c r="AB36" s="730"/>
      <c r="AC36" s="730"/>
      <c r="AD36" s="730"/>
      <c r="AE36" s="730"/>
      <c r="AF36" s="731"/>
      <c r="AI36" s="729"/>
      <c r="AJ36" s="730"/>
      <c r="AK36" s="730"/>
      <c r="AL36" s="730"/>
      <c r="AM36" s="730"/>
      <c r="AN36" s="730"/>
      <c r="AO36" s="730"/>
      <c r="AP36" s="730"/>
      <c r="AQ36" s="730"/>
      <c r="AR36" s="730"/>
      <c r="AS36" s="730"/>
      <c r="AT36" s="730"/>
      <c r="AU36" s="730"/>
      <c r="AV36" s="730"/>
      <c r="AW36" s="730"/>
      <c r="AX36" s="730"/>
      <c r="AY36" s="730"/>
      <c r="AZ36" s="730"/>
      <c r="BA36" s="730"/>
      <c r="BB36" s="730"/>
      <c r="BC36" s="730"/>
      <c r="BD36" s="730"/>
      <c r="BE36" s="730"/>
      <c r="BF36" s="730"/>
      <c r="BG36" s="730"/>
      <c r="BH36" s="730"/>
      <c r="BI36" s="730"/>
      <c r="BJ36" s="730"/>
      <c r="BK36" s="730"/>
      <c r="BL36" s="730"/>
      <c r="BM36" s="731"/>
      <c r="BQ36" s="729"/>
      <c r="BR36" s="730"/>
      <c r="BS36" s="730"/>
      <c r="BT36" s="730"/>
      <c r="BU36" s="730"/>
      <c r="BV36" s="730"/>
      <c r="BW36" s="730"/>
      <c r="BX36" s="730"/>
      <c r="BY36" s="730"/>
      <c r="BZ36" s="730"/>
      <c r="CA36" s="730"/>
      <c r="CB36" s="730"/>
      <c r="CC36" s="730"/>
      <c r="CD36" s="730"/>
      <c r="CE36" s="730"/>
      <c r="CF36" s="730"/>
      <c r="CG36" s="730"/>
      <c r="CH36" s="730"/>
      <c r="CI36" s="730"/>
      <c r="CJ36" s="730"/>
      <c r="CK36" s="730"/>
      <c r="CL36" s="730"/>
      <c r="CM36" s="730"/>
      <c r="CN36" s="730"/>
      <c r="CO36" s="730"/>
      <c r="CP36" s="730"/>
      <c r="CQ36" s="730"/>
      <c r="CR36" s="730"/>
      <c r="CS36" s="730"/>
      <c r="CT36" s="730"/>
      <c r="CU36" s="731"/>
    </row>
    <row r="37" spans="2:99" ht="16.05" customHeight="1">
      <c r="B37" s="729"/>
      <c r="C37" s="730"/>
      <c r="D37" s="730"/>
      <c r="E37" s="730"/>
      <c r="F37" s="730"/>
      <c r="G37" s="730"/>
      <c r="H37" s="730"/>
      <c r="I37" s="730"/>
      <c r="J37" s="730"/>
      <c r="K37" s="730"/>
      <c r="L37" s="730"/>
      <c r="M37" s="730"/>
      <c r="N37" s="730"/>
      <c r="O37" s="730"/>
      <c r="P37" s="730"/>
      <c r="Q37" s="730"/>
      <c r="R37" s="730"/>
      <c r="S37" s="730"/>
      <c r="T37" s="730"/>
      <c r="U37" s="730"/>
      <c r="V37" s="730"/>
      <c r="W37" s="730"/>
      <c r="X37" s="730"/>
      <c r="Y37" s="730"/>
      <c r="Z37" s="730"/>
      <c r="AA37" s="730"/>
      <c r="AB37" s="730"/>
      <c r="AC37" s="730"/>
      <c r="AD37" s="730"/>
      <c r="AE37" s="730"/>
      <c r="AF37" s="731"/>
      <c r="AI37" s="729"/>
      <c r="AJ37" s="730"/>
      <c r="AK37" s="730"/>
      <c r="AL37" s="730"/>
      <c r="AM37" s="730"/>
      <c r="AN37" s="730"/>
      <c r="AO37" s="730"/>
      <c r="AP37" s="730"/>
      <c r="AQ37" s="730"/>
      <c r="AR37" s="730"/>
      <c r="AS37" s="730"/>
      <c r="AT37" s="730"/>
      <c r="AU37" s="730"/>
      <c r="AV37" s="730"/>
      <c r="AW37" s="730"/>
      <c r="AX37" s="730"/>
      <c r="AY37" s="730"/>
      <c r="AZ37" s="730"/>
      <c r="BA37" s="730"/>
      <c r="BB37" s="730"/>
      <c r="BC37" s="730"/>
      <c r="BD37" s="730"/>
      <c r="BE37" s="730"/>
      <c r="BF37" s="730"/>
      <c r="BG37" s="730"/>
      <c r="BH37" s="730"/>
      <c r="BI37" s="730"/>
      <c r="BJ37" s="730"/>
      <c r="BK37" s="730"/>
      <c r="BL37" s="730"/>
      <c r="BM37" s="731"/>
      <c r="BQ37" s="729"/>
      <c r="BR37" s="730"/>
      <c r="BS37" s="730"/>
      <c r="BT37" s="730"/>
      <c r="BU37" s="730"/>
      <c r="BV37" s="730"/>
      <c r="BW37" s="730"/>
      <c r="BX37" s="730"/>
      <c r="BY37" s="730"/>
      <c r="BZ37" s="730"/>
      <c r="CA37" s="730"/>
      <c r="CB37" s="730"/>
      <c r="CC37" s="730"/>
      <c r="CD37" s="730"/>
      <c r="CE37" s="730"/>
      <c r="CF37" s="730"/>
      <c r="CG37" s="730"/>
      <c r="CH37" s="730"/>
      <c r="CI37" s="730"/>
      <c r="CJ37" s="730"/>
      <c r="CK37" s="730"/>
      <c r="CL37" s="730"/>
      <c r="CM37" s="730"/>
      <c r="CN37" s="730"/>
      <c r="CO37" s="730"/>
      <c r="CP37" s="730"/>
      <c r="CQ37" s="730"/>
      <c r="CR37" s="730"/>
      <c r="CS37" s="730"/>
      <c r="CT37" s="730"/>
      <c r="CU37" s="731"/>
    </row>
    <row r="38" spans="2:99" ht="16.05" customHeight="1">
      <c r="B38" s="729"/>
      <c r="C38" s="730"/>
      <c r="D38" s="730"/>
      <c r="E38" s="730"/>
      <c r="F38" s="730"/>
      <c r="G38" s="730"/>
      <c r="H38" s="730"/>
      <c r="I38" s="730"/>
      <c r="J38" s="730"/>
      <c r="K38" s="730"/>
      <c r="L38" s="730"/>
      <c r="M38" s="730"/>
      <c r="N38" s="730"/>
      <c r="O38" s="730"/>
      <c r="P38" s="730"/>
      <c r="Q38" s="730"/>
      <c r="R38" s="730"/>
      <c r="S38" s="730"/>
      <c r="T38" s="730"/>
      <c r="U38" s="730"/>
      <c r="V38" s="730"/>
      <c r="W38" s="730"/>
      <c r="X38" s="730"/>
      <c r="Y38" s="730"/>
      <c r="Z38" s="730"/>
      <c r="AA38" s="730"/>
      <c r="AB38" s="730"/>
      <c r="AC38" s="730"/>
      <c r="AD38" s="730"/>
      <c r="AE38" s="730"/>
      <c r="AF38" s="731"/>
      <c r="AI38" s="729"/>
      <c r="AJ38" s="730"/>
      <c r="AK38" s="730"/>
      <c r="AL38" s="730"/>
      <c r="AM38" s="730"/>
      <c r="AN38" s="730"/>
      <c r="AO38" s="730"/>
      <c r="AP38" s="730"/>
      <c r="AQ38" s="730"/>
      <c r="AR38" s="730"/>
      <c r="AS38" s="730"/>
      <c r="AT38" s="730"/>
      <c r="AU38" s="730"/>
      <c r="AV38" s="730"/>
      <c r="AW38" s="730"/>
      <c r="AX38" s="730"/>
      <c r="AY38" s="730"/>
      <c r="AZ38" s="730"/>
      <c r="BA38" s="730"/>
      <c r="BB38" s="730"/>
      <c r="BC38" s="730"/>
      <c r="BD38" s="730"/>
      <c r="BE38" s="730"/>
      <c r="BF38" s="730"/>
      <c r="BG38" s="730"/>
      <c r="BH38" s="730"/>
      <c r="BI38" s="730"/>
      <c r="BJ38" s="730"/>
      <c r="BK38" s="730"/>
      <c r="BL38" s="730"/>
      <c r="BM38" s="731"/>
      <c r="BQ38" s="729"/>
      <c r="BR38" s="730"/>
      <c r="BS38" s="730"/>
      <c r="BT38" s="730"/>
      <c r="BU38" s="730"/>
      <c r="BV38" s="730"/>
      <c r="BW38" s="730"/>
      <c r="BX38" s="730"/>
      <c r="BY38" s="730"/>
      <c r="BZ38" s="730"/>
      <c r="CA38" s="730"/>
      <c r="CB38" s="730"/>
      <c r="CC38" s="730"/>
      <c r="CD38" s="730"/>
      <c r="CE38" s="730"/>
      <c r="CF38" s="730"/>
      <c r="CG38" s="730"/>
      <c r="CH38" s="730"/>
      <c r="CI38" s="730"/>
      <c r="CJ38" s="730"/>
      <c r="CK38" s="730"/>
      <c r="CL38" s="730"/>
      <c r="CM38" s="730"/>
      <c r="CN38" s="730"/>
      <c r="CO38" s="730"/>
      <c r="CP38" s="730"/>
      <c r="CQ38" s="730"/>
      <c r="CR38" s="730"/>
      <c r="CS38" s="730"/>
      <c r="CT38" s="730"/>
      <c r="CU38" s="731"/>
    </row>
    <row r="39" spans="2:99" ht="16.05" customHeight="1">
      <c r="B39" s="729"/>
      <c r="C39" s="730"/>
      <c r="D39" s="730"/>
      <c r="E39" s="730"/>
      <c r="F39" s="730"/>
      <c r="G39" s="730"/>
      <c r="H39" s="730"/>
      <c r="I39" s="730"/>
      <c r="J39" s="730"/>
      <c r="K39" s="730"/>
      <c r="L39" s="730"/>
      <c r="M39" s="730"/>
      <c r="N39" s="730"/>
      <c r="O39" s="730"/>
      <c r="P39" s="730"/>
      <c r="Q39" s="730"/>
      <c r="R39" s="730"/>
      <c r="S39" s="730"/>
      <c r="T39" s="730"/>
      <c r="U39" s="730"/>
      <c r="V39" s="730"/>
      <c r="W39" s="730"/>
      <c r="X39" s="730"/>
      <c r="Y39" s="730"/>
      <c r="Z39" s="730"/>
      <c r="AA39" s="730"/>
      <c r="AB39" s="730"/>
      <c r="AC39" s="730"/>
      <c r="AD39" s="730"/>
      <c r="AE39" s="730"/>
      <c r="AF39" s="731"/>
      <c r="AI39" s="729"/>
      <c r="AJ39" s="730"/>
      <c r="AK39" s="730"/>
      <c r="AL39" s="730"/>
      <c r="AM39" s="730"/>
      <c r="AN39" s="730"/>
      <c r="AO39" s="730"/>
      <c r="AP39" s="730"/>
      <c r="AQ39" s="730"/>
      <c r="AR39" s="730"/>
      <c r="AS39" s="730"/>
      <c r="AT39" s="730"/>
      <c r="AU39" s="730"/>
      <c r="AV39" s="730"/>
      <c r="AW39" s="730"/>
      <c r="AX39" s="730"/>
      <c r="AY39" s="730"/>
      <c r="AZ39" s="730"/>
      <c r="BA39" s="730"/>
      <c r="BB39" s="730"/>
      <c r="BC39" s="730"/>
      <c r="BD39" s="730"/>
      <c r="BE39" s="730"/>
      <c r="BF39" s="730"/>
      <c r="BG39" s="730"/>
      <c r="BH39" s="730"/>
      <c r="BI39" s="730"/>
      <c r="BJ39" s="730"/>
      <c r="BK39" s="730"/>
      <c r="BL39" s="730"/>
      <c r="BM39" s="731"/>
      <c r="BQ39" s="729"/>
      <c r="BR39" s="730"/>
      <c r="BS39" s="730"/>
      <c r="BT39" s="730"/>
      <c r="BU39" s="730"/>
      <c r="BV39" s="730"/>
      <c r="BW39" s="730"/>
      <c r="BX39" s="730"/>
      <c r="BY39" s="730"/>
      <c r="BZ39" s="730"/>
      <c r="CA39" s="730"/>
      <c r="CB39" s="730"/>
      <c r="CC39" s="730"/>
      <c r="CD39" s="730"/>
      <c r="CE39" s="730"/>
      <c r="CF39" s="730"/>
      <c r="CG39" s="730"/>
      <c r="CH39" s="730"/>
      <c r="CI39" s="730"/>
      <c r="CJ39" s="730"/>
      <c r="CK39" s="730"/>
      <c r="CL39" s="730"/>
      <c r="CM39" s="730"/>
      <c r="CN39" s="730"/>
      <c r="CO39" s="730"/>
      <c r="CP39" s="730"/>
      <c r="CQ39" s="730"/>
      <c r="CR39" s="730"/>
      <c r="CS39" s="730"/>
      <c r="CT39" s="730"/>
      <c r="CU39" s="731"/>
    </row>
    <row r="40" spans="2:99" ht="16.05" customHeight="1">
      <c r="B40" s="729"/>
      <c r="C40" s="730"/>
      <c r="D40" s="730"/>
      <c r="E40" s="730"/>
      <c r="F40" s="730"/>
      <c r="G40" s="730"/>
      <c r="H40" s="730"/>
      <c r="I40" s="730"/>
      <c r="J40" s="730"/>
      <c r="K40" s="730"/>
      <c r="L40" s="730"/>
      <c r="M40" s="730"/>
      <c r="N40" s="730"/>
      <c r="O40" s="730"/>
      <c r="P40" s="730"/>
      <c r="Q40" s="730"/>
      <c r="R40" s="730"/>
      <c r="S40" s="730"/>
      <c r="T40" s="730"/>
      <c r="U40" s="730"/>
      <c r="V40" s="730"/>
      <c r="W40" s="730"/>
      <c r="X40" s="730"/>
      <c r="Y40" s="730"/>
      <c r="Z40" s="730"/>
      <c r="AA40" s="730"/>
      <c r="AB40" s="730"/>
      <c r="AC40" s="730"/>
      <c r="AD40" s="730"/>
      <c r="AE40" s="730"/>
      <c r="AF40" s="731"/>
      <c r="AI40" s="729"/>
      <c r="AJ40" s="730"/>
      <c r="AK40" s="730"/>
      <c r="AL40" s="730"/>
      <c r="AM40" s="730"/>
      <c r="AN40" s="730"/>
      <c r="AO40" s="730"/>
      <c r="AP40" s="730"/>
      <c r="AQ40" s="730"/>
      <c r="AR40" s="730"/>
      <c r="AS40" s="730"/>
      <c r="AT40" s="730"/>
      <c r="AU40" s="730"/>
      <c r="AV40" s="730"/>
      <c r="AW40" s="730"/>
      <c r="AX40" s="730"/>
      <c r="AY40" s="730"/>
      <c r="AZ40" s="730"/>
      <c r="BA40" s="730"/>
      <c r="BB40" s="730"/>
      <c r="BC40" s="730"/>
      <c r="BD40" s="730"/>
      <c r="BE40" s="730"/>
      <c r="BF40" s="730"/>
      <c r="BG40" s="730"/>
      <c r="BH40" s="730"/>
      <c r="BI40" s="730"/>
      <c r="BJ40" s="730"/>
      <c r="BK40" s="730"/>
      <c r="BL40" s="730"/>
      <c r="BM40" s="731"/>
      <c r="BQ40" s="729"/>
      <c r="BR40" s="730"/>
      <c r="BS40" s="730"/>
      <c r="BT40" s="730"/>
      <c r="BU40" s="730"/>
      <c r="BV40" s="730"/>
      <c r="BW40" s="730"/>
      <c r="BX40" s="730"/>
      <c r="BY40" s="730"/>
      <c r="BZ40" s="730"/>
      <c r="CA40" s="730"/>
      <c r="CB40" s="730"/>
      <c r="CC40" s="730"/>
      <c r="CD40" s="730"/>
      <c r="CE40" s="730"/>
      <c r="CF40" s="730"/>
      <c r="CG40" s="730"/>
      <c r="CH40" s="730"/>
      <c r="CI40" s="730"/>
      <c r="CJ40" s="730"/>
      <c r="CK40" s="730"/>
      <c r="CL40" s="730"/>
      <c r="CM40" s="730"/>
      <c r="CN40" s="730"/>
      <c r="CO40" s="730"/>
      <c r="CP40" s="730"/>
      <c r="CQ40" s="730"/>
      <c r="CR40" s="730"/>
      <c r="CS40" s="730"/>
      <c r="CT40" s="730"/>
      <c r="CU40" s="731"/>
    </row>
    <row r="41" spans="2:99" ht="16.05" customHeight="1">
      <c r="B41" s="729"/>
      <c r="C41" s="730"/>
      <c r="D41" s="730"/>
      <c r="E41" s="730"/>
      <c r="F41" s="730"/>
      <c r="G41" s="730"/>
      <c r="H41" s="730"/>
      <c r="I41" s="730"/>
      <c r="J41" s="730"/>
      <c r="K41" s="730"/>
      <c r="L41" s="730"/>
      <c r="M41" s="730"/>
      <c r="N41" s="730"/>
      <c r="O41" s="730"/>
      <c r="P41" s="730"/>
      <c r="Q41" s="730"/>
      <c r="R41" s="730"/>
      <c r="S41" s="730"/>
      <c r="T41" s="730"/>
      <c r="U41" s="730"/>
      <c r="V41" s="730"/>
      <c r="W41" s="730"/>
      <c r="X41" s="730"/>
      <c r="Y41" s="730"/>
      <c r="Z41" s="730"/>
      <c r="AA41" s="730"/>
      <c r="AB41" s="730"/>
      <c r="AC41" s="730"/>
      <c r="AD41" s="730"/>
      <c r="AE41" s="730"/>
      <c r="AF41" s="731"/>
      <c r="AI41" s="729"/>
      <c r="AJ41" s="730"/>
      <c r="AK41" s="730"/>
      <c r="AL41" s="730"/>
      <c r="AM41" s="730"/>
      <c r="AN41" s="730"/>
      <c r="AO41" s="730"/>
      <c r="AP41" s="730"/>
      <c r="AQ41" s="730"/>
      <c r="AR41" s="730"/>
      <c r="AS41" s="730"/>
      <c r="AT41" s="730"/>
      <c r="AU41" s="730"/>
      <c r="AV41" s="730"/>
      <c r="AW41" s="730"/>
      <c r="AX41" s="730"/>
      <c r="AY41" s="730"/>
      <c r="AZ41" s="730"/>
      <c r="BA41" s="730"/>
      <c r="BB41" s="730"/>
      <c r="BC41" s="730"/>
      <c r="BD41" s="730"/>
      <c r="BE41" s="730"/>
      <c r="BF41" s="730"/>
      <c r="BG41" s="730"/>
      <c r="BH41" s="730"/>
      <c r="BI41" s="730"/>
      <c r="BJ41" s="730"/>
      <c r="BK41" s="730"/>
      <c r="BL41" s="730"/>
      <c r="BM41" s="731"/>
      <c r="BQ41" s="729"/>
      <c r="BR41" s="730"/>
      <c r="BS41" s="730"/>
      <c r="BT41" s="730"/>
      <c r="BU41" s="730"/>
      <c r="BV41" s="730"/>
      <c r="BW41" s="730"/>
      <c r="BX41" s="730"/>
      <c r="BY41" s="730"/>
      <c r="BZ41" s="730"/>
      <c r="CA41" s="730"/>
      <c r="CB41" s="730"/>
      <c r="CC41" s="730"/>
      <c r="CD41" s="730"/>
      <c r="CE41" s="730"/>
      <c r="CF41" s="730"/>
      <c r="CG41" s="730"/>
      <c r="CH41" s="730"/>
      <c r="CI41" s="730"/>
      <c r="CJ41" s="730"/>
      <c r="CK41" s="730"/>
      <c r="CL41" s="730"/>
      <c r="CM41" s="730"/>
      <c r="CN41" s="730"/>
      <c r="CO41" s="730"/>
      <c r="CP41" s="730"/>
      <c r="CQ41" s="730"/>
      <c r="CR41" s="730"/>
      <c r="CS41" s="730"/>
      <c r="CT41" s="730"/>
      <c r="CU41" s="731"/>
    </row>
    <row r="42" spans="2:99" ht="16.05" customHeight="1">
      <c r="B42" s="729"/>
      <c r="C42" s="730"/>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1"/>
      <c r="AI42" s="729"/>
      <c r="AJ42" s="730"/>
      <c r="AK42" s="730"/>
      <c r="AL42" s="730"/>
      <c r="AM42" s="730"/>
      <c r="AN42" s="730"/>
      <c r="AO42" s="730"/>
      <c r="AP42" s="730"/>
      <c r="AQ42" s="730"/>
      <c r="AR42" s="730"/>
      <c r="AS42" s="730"/>
      <c r="AT42" s="730"/>
      <c r="AU42" s="730"/>
      <c r="AV42" s="730"/>
      <c r="AW42" s="730"/>
      <c r="AX42" s="730"/>
      <c r="AY42" s="730"/>
      <c r="AZ42" s="730"/>
      <c r="BA42" s="730"/>
      <c r="BB42" s="730"/>
      <c r="BC42" s="730"/>
      <c r="BD42" s="730"/>
      <c r="BE42" s="730"/>
      <c r="BF42" s="730"/>
      <c r="BG42" s="730"/>
      <c r="BH42" s="730"/>
      <c r="BI42" s="730"/>
      <c r="BJ42" s="730"/>
      <c r="BK42" s="730"/>
      <c r="BL42" s="730"/>
      <c r="BM42" s="731"/>
      <c r="BQ42" s="729"/>
      <c r="BR42" s="730"/>
      <c r="BS42" s="730"/>
      <c r="BT42" s="730"/>
      <c r="BU42" s="730"/>
      <c r="BV42" s="730"/>
      <c r="BW42" s="730"/>
      <c r="BX42" s="730"/>
      <c r="BY42" s="730"/>
      <c r="BZ42" s="730"/>
      <c r="CA42" s="730"/>
      <c r="CB42" s="730"/>
      <c r="CC42" s="730"/>
      <c r="CD42" s="730"/>
      <c r="CE42" s="730"/>
      <c r="CF42" s="730"/>
      <c r="CG42" s="730"/>
      <c r="CH42" s="730"/>
      <c r="CI42" s="730"/>
      <c r="CJ42" s="730"/>
      <c r="CK42" s="730"/>
      <c r="CL42" s="730"/>
      <c r="CM42" s="730"/>
      <c r="CN42" s="730"/>
      <c r="CO42" s="730"/>
      <c r="CP42" s="730"/>
      <c r="CQ42" s="730"/>
      <c r="CR42" s="730"/>
      <c r="CS42" s="730"/>
      <c r="CT42" s="730"/>
      <c r="CU42" s="731"/>
    </row>
    <row r="43" spans="2:99" ht="16.05" customHeight="1">
      <c r="B43" s="729"/>
      <c r="C43" s="730"/>
      <c r="D43" s="730"/>
      <c r="E43" s="730"/>
      <c r="F43" s="730"/>
      <c r="G43" s="730"/>
      <c r="H43" s="730"/>
      <c r="I43" s="730"/>
      <c r="J43" s="730"/>
      <c r="K43" s="730"/>
      <c r="L43" s="730"/>
      <c r="M43" s="730"/>
      <c r="N43" s="730"/>
      <c r="O43" s="730"/>
      <c r="P43" s="730"/>
      <c r="Q43" s="730"/>
      <c r="R43" s="730"/>
      <c r="S43" s="730"/>
      <c r="T43" s="730"/>
      <c r="U43" s="730"/>
      <c r="V43" s="730"/>
      <c r="W43" s="730"/>
      <c r="X43" s="730"/>
      <c r="Y43" s="730"/>
      <c r="Z43" s="730"/>
      <c r="AA43" s="730"/>
      <c r="AB43" s="730"/>
      <c r="AC43" s="730"/>
      <c r="AD43" s="730"/>
      <c r="AE43" s="730"/>
      <c r="AF43" s="731"/>
      <c r="AI43" s="729"/>
      <c r="AJ43" s="730"/>
      <c r="AK43" s="730"/>
      <c r="AL43" s="730"/>
      <c r="AM43" s="730"/>
      <c r="AN43" s="730"/>
      <c r="AO43" s="730"/>
      <c r="AP43" s="730"/>
      <c r="AQ43" s="730"/>
      <c r="AR43" s="730"/>
      <c r="AS43" s="730"/>
      <c r="AT43" s="730"/>
      <c r="AU43" s="730"/>
      <c r="AV43" s="730"/>
      <c r="AW43" s="730"/>
      <c r="AX43" s="730"/>
      <c r="AY43" s="730"/>
      <c r="AZ43" s="730"/>
      <c r="BA43" s="730"/>
      <c r="BB43" s="730"/>
      <c r="BC43" s="730"/>
      <c r="BD43" s="730"/>
      <c r="BE43" s="730"/>
      <c r="BF43" s="730"/>
      <c r="BG43" s="730"/>
      <c r="BH43" s="730"/>
      <c r="BI43" s="730"/>
      <c r="BJ43" s="730"/>
      <c r="BK43" s="730"/>
      <c r="BL43" s="730"/>
      <c r="BM43" s="731"/>
      <c r="BQ43" s="729"/>
      <c r="BR43" s="730"/>
      <c r="BS43" s="730"/>
      <c r="BT43" s="730"/>
      <c r="BU43" s="730"/>
      <c r="BV43" s="730"/>
      <c r="BW43" s="730"/>
      <c r="BX43" s="730"/>
      <c r="BY43" s="730"/>
      <c r="BZ43" s="730"/>
      <c r="CA43" s="730"/>
      <c r="CB43" s="730"/>
      <c r="CC43" s="730"/>
      <c r="CD43" s="730"/>
      <c r="CE43" s="730"/>
      <c r="CF43" s="730"/>
      <c r="CG43" s="730"/>
      <c r="CH43" s="730"/>
      <c r="CI43" s="730"/>
      <c r="CJ43" s="730"/>
      <c r="CK43" s="730"/>
      <c r="CL43" s="730"/>
      <c r="CM43" s="730"/>
      <c r="CN43" s="730"/>
      <c r="CO43" s="730"/>
      <c r="CP43" s="730"/>
      <c r="CQ43" s="730"/>
      <c r="CR43" s="730"/>
      <c r="CS43" s="730"/>
      <c r="CT43" s="730"/>
      <c r="CU43" s="731"/>
    </row>
    <row r="44" spans="2:99" ht="16.05" customHeight="1">
      <c r="B44" s="729"/>
      <c r="C44" s="730"/>
      <c r="D44" s="730"/>
      <c r="E44" s="730"/>
      <c r="F44" s="730"/>
      <c r="G44" s="730"/>
      <c r="H44" s="730"/>
      <c r="I44" s="730"/>
      <c r="J44" s="730"/>
      <c r="K44" s="730"/>
      <c r="L44" s="730"/>
      <c r="M44" s="730"/>
      <c r="N44" s="730"/>
      <c r="O44" s="730"/>
      <c r="P44" s="730"/>
      <c r="Q44" s="730"/>
      <c r="R44" s="730"/>
      <c r="S44" s="730"/>
      <c r="T44" s="730"/>
      <c r="U44" s="730"/>
      <c r="V44" s="730"/>
      <c r="W44" s="730"/>
      <c r="X44" s="730"/>
      <c r="Y44" s="730"/>
      <c r="Z44" s="730"/>
      <c r="AA44" s="730"/>
      <c r="AB44" s="730"/>
      <c r="AC44" s="730"/>
      <c r="AD44" s="730"/>
      <c r="AE44" s="730"/>
      <c r="AF44" s="731"/>
      <c r="AI44" s="729"/>
      <c r="AJ44" s="730"/>
      <c r="AK44" s="730"/>
      <c r="AL44" s="730"/>
      <c r="AM44" s="730"/>
      <c r="AN44" s="730"/>
      <c r="AO44" s="730"/>
      <c r="AP44" s="730"/>
      <c r="AQ44" s="730"/>
      <c r="AR44" s="730"/>
      <c r="AS44" s="730"/>
      <c r="AT44" s="730"/>
      <c r="AU44" s="730"/>
      <c r="AV44" s="730"/>
      <c r="AW44" s="730"/>
      <c r="AX44" s="730"/>
      <c r="AY44" s="730"/>
      <c r="AZ44" s="730"/>
      <c r="BA44" s="730"/>
      <c r="BB44" s="730"/>
      <c r="BC44" s="730"/>
      <c r="BD44" s="730"/>
      <c r="BE44" s="730"/>
      <c r="BF44" s="730"/>
      <c r="BG44" s="730"/>
      <c r="BH44" s="730"/>
      <c r="BI44" s="730"/>
      <c r="BJ44" s="730"/>
      <c r="BK44" s="730"/>
      <c r="BL44" s="730"/>
      <c r="BM44" s="731"/>
      <c r="BQ44" s="729"/>
      <c r="BR44" s="730"/>
      <c r="BS44" s="730"/>
      <c r="BT44" s="730"/>
      <c r="BU44" s="730"/>
      <c r="BV44" s="730"/>
      <c r="BW44" s="730"/>
      <c r="BX44" s="730"/>
      <c r="BY44" s="730"/>
      <c r="BZ44" s="730"/>
      <c r="CA44" s="730"/>
      <c r="CB44" s="730"/>
      <c r="CC44" s="730"/>
      <c r="CD44" s="730"/>
      <c r="CE44" s="730"/>
      <c r="CF44" s="730"/>
      <c r="CG44" s="730"/>
      <c r="CH44" s="730"/>
      <c r="CI44" s="730"/>
      <c r="CJ44" s="730"/>
      <c r="CK44" s="730"/>
      <c r="CL44" s="730"/>
      <c r="CM44" s="730"/>
      <c r="CN44" s="730"/>
      <c r="CO44" s="730"/>
      <c r="CP44" s="730"/>
      <c r="CQ44" s="730"/>
      <c r="CR44" s="730"/>
      <c r="CS44" s="730"/>
      <c r="CT44" s="730"/>
      <c r="CU44" s="731"/>
    </row>
    <row r="45" spans="2:99" ht="16.05" customHeight="1">
      <c r="B45" s="729"/>
      <c r="C45" s="730"/>
      <c r="D45" s="730"/>
      <c r="E45" s="730"/>
      <c r="F45" s="730"/>
      <c r="G45" s="730"/>
      <c r="H45" s="730"/>
      <c r="I45" s="730"/>
      <c r="J45" s="730"/>
      <c r="K45" s="730"/>
      <c r="L45" s="730"/>
      <c r="M45" s="730"/>
      <c r="N45" s="730"/>
      <c r="O45" s="730"/>
      <c r="P45" s="730"/>
      <c r="Q45" s="730"/>
      <c r="R45" s="730"/>
      <c r="S45" s="730"/>
      <c r="T45" s="730"/>
      <c r="U45" s="730"/>
      <c r="V45" s="730"/>
      <c r="W45" s="730"/>
      <c r="X45" s="730"/>
      <c r="Y45" s="730"/>
      <c r="Z45" s="730"/>
      <c r="AA45" s="730"/>
      <c r="AB45" s="730"/>
      <c r="AC45" s="730"/>
      <c r="AD45" s="730"/>
      <c r="AE45" s="730"/>
      <c r="AF45" s="731"/>
      <c r="AI45" s="729"/>
      <c r="AJ45" s="730"/>
      <c r="AK45" s="730"/>
      <c r="AL45" s="730"/>
      <c r="AM45" s="730"/>
      <c r="AN45" s="730"/>
      <c r="AO45" s="730"/>
      <c r="AP45" s="730"/>
      <c r="AQ45" s="730"/>
      <c r="AR45" s="730"/>
      <c r="AS45" s="730"/>
      <c r="AT45" s="730"/>
      <c r="AU45" s="730"/>
      <c r="AV45" s="730"/>
      <c r="AW45" s="730"/>
      <c r="AX45" s="730"/>
      <c r="AY45" s="730"/>
      <c r="AZ45" s="730"/>
      <c r="BA45" s="730"/>
      <c r="BB45" s="730"/>
      <c r="BC45" s="730"/>
      <c r="BD45" s="730"/>
      <c r="BE45" s="730"/>
      <c r="BF45" s="730"/>
      <c r="BG45" s="730"/>
      <c r="BH45" s="730"/>
      <c r="BI45" s="730"/>
      <c r="BJ45" s="730"/>
      <c r="BK45" s="730"/>
      <c r="BL45" s="730"/>
      <c r="BM45" s="731"/>
      <c r="BQ45" s="729"/>
      <c r="BR45" s="730"/>
      <c r="BS45" s="730"/>
      <c r="BT45" s="730"/>
      <c r="BU45" s="730"/>
      <c r="BV45" s="730"/>
      <c r="BW45" s="730"/>
      <c r="BX45" s="730"/>
      <c r="BY45" s="730"/>
      <c r="BZ45" s="730"/>
      <c r="CA45" s="730"/>
      <c r="CB45" s="730"/>
      <c r="CC45" s="730"/>
      <c r="CD45" s="730"/>
      <c r="CE45" s="730"/>
      <c r="CF45" s="730"/>
      <c r="CG45" s="730"/>
      <c r="CH45" s="730"/>
      <c r="CI45" s="730"/>
      <c r="CJ45" s="730"/>
      <c r="CK45" s="730"/>
      <c r="CL45" s="730"/>
      <c r="CM45" s="730"/>
      <c r="CN45" s="730"/>
      <c r="CO45" s="730"/>
      <c r="CP45" s="730"/>
      <c r="CQ45" s="730"/>
      <c r="CR45" s="730"/>
      <c r="CS45" s="730"/>
      <c r="CT45" s="730"/>
      <c r="CU45" s="731"/>
    </row>
    <row r="46" spans="2:99" ht="16.05" customHeight="1">
      <c r="B46" s="729"/>
      <c r="C46" s="730"/>
      <c r="D46" s="730"/>
      <c r="E46" s="730"/>
      <c r="F46" s="730"/>
      <c r="G46" s="730"/>
      <c r="H46" s="730"/>
      <c r="I46" s="730"/>
      <c r="J46" s="730"/>
      <c r="K46" s="730"/>
      <c r="L46" s="730"/>
      <c r="M46" s="730"/>
      <c r="N46" s="730"/>
      <c r="O46" s="730"/>
      <c r="P46" s="730"/>
      <c r="Q46" s="730"/>
      <c r="R46" s="730"/>
      <c r="S46" s="730"/>
      <c r="T46" s="730"/>
      <c r="U46" s="730"/>
      <c r="V46" s="730"/>
      <c r="W46" s="730"/>
      <c r="X46" s="730"/>
      <c r="Y46" s="730"/>
      <c r="Z46" s="730"/>
      <c r="AA46" s="730"/>
      <c r="AB46" s="730"/>
      <c r="AC46" s="730"/>
      <c r="AD46" s="730"/>
      <c r="AE46" s="730"/>
      <c r="AF46" s="731"/>
      <c r="AI46" s="729"/>
      <c r="AJ46" s="730"/>
      <c r="AK46" s="730"/>
      <c r="AL46" s="730"/>
      <c r="AM46" s="730"/>
      <c r="AN46" s="730"/>
      <c r="AO46" s="730"/>
      <c r="AP46" s="730"/>
      <c r="AQ46" s="730"/>
      <c r="AR46" s="730"/>
      <c r="AS46" s="730"/>
      <c r="AT46" s="730"/>
      <c r="AU46" s="730"/>
      <c r="AV46" s="730"/>
      <c r="AW46" s="730"/>
      <c r="AX46" s="730"/>
      <c r="AY46" s="730"/>
      <c r="AZ46" s="730"/>
      <c r="BA46" s="730"/>
      <c r="BB46" s="730"/>
      <c r="BC46" s="730"/>
      <c r="BD46" s="730"/>
      <c r="BE46" s="730"/>
      <c r="BF46" s="730"/>
      <c r="BG46" s="730"/>
      <c r="BH46" s="730"/>
      <c r="BI46" s="730"/>
      <c r="BJ46" s="730"/>
      <c r="BK46" s="730"/>
      <c r="BL46" s="730"/>
      <c r="BM46" s="731"/>
      <c r="BQ46" s="729"/>
      <c r="BR46" s="730"/>
      <c r="BS46" s="730"/>
      <c r="BT46" s="730"/>
      <c r="BU46" s="730"/>
      <c r="BV46" s="730"/>
      <c r="BW46" s="730"/>
      <c r="BX46" s="730"/>
      <c r="BY46" s="730"/>
      <c r="BZ46" s="730"/>
      <c r="CA46" s="730"/>
      <c r="CB46" s="730"/>
      <c r="CC46" s="730"/>
      <c r="CD46" s="730"/>
      <c r="CE46" s="730"/>
      <c r="CF46" s="730"/>
      <c r="CG46" s="730"/>
      <c r="CH46" s="730"/>
      <c r="CI46" s="730"/>
      <c r="CJ46" s="730"/>
      <c r="CK46" s="730"/>
      <c r="CL46" s="730"/>
      <c r="CM46" s="730"/>
      <c r="CN46" s="730"/>
      <c r="CO46" s="730"/>
      <c r="CP46" s="730"/>
      <c r="CQ46" s="730"/>
      <c r="CR46" s="730"/>
      <c r="CS46" s="730"/>
      <c r="CT46" s="730"/>
      <c r="CU46" s="731"/>
    </row>
    <row r="47" spans="2:99" ht="16.05" customHeight="1">
      <c r="B47" s="729"/>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1"/>
      <c r="AI47" s="729"/>
      <c r="AJ47" s="730"/>
      <c r="AK47" s="730"/>
      <c r="AL47" s="730"/>
      <c r="AM47" s="730"/>
      <c r="AN47" s="730"/>
      <c r="AO47" s="730"/>
      <c r="AP47" s="730"/>
      <c r="AQ47" s="730"/>
      <c r="AR47" s="730"/>
      <c r="AS47" s="730"/>
      <c r="AT47" s="730"/>
      <c r="AU47" s="730"/>
      <c r="AV47" s="730"/>
      <c r="AW47" s="730"/>
      <c r="AX47" s="730"/>
      <c r="AY47" s="730"/>
      <c r="AZ47" s="730"/>
      <c r="BA47" s="730"/>
      <c r="BB47" s="730"/>
      <c r="BC47" s="730"/>
      <c r="BD47" s="730"/>
      <c r="BE47" s="730"/>
      <c r="BF47" s="730"/>
      <c r="BG47" s="730"/>
      <c r="BH47" s="730"/>
      <c r="BI47" s="730"/>
      <c r="BJ47" s="730"/>
      <c r="BK47" s="730"/>
      <c r="BL47" s="730"/>
      <c r="BM47" s="731"/>
      <c r="BQ47" s="729"/>
      <c r="BR47" s="730"/>
      <c r="BS47" s="730"/>
      <c r="BT47" s="730"/>
      <c r="BU47" s="730"/>
      <c r="BV47" s="730"/>
      <c r="BW47" s="730"/>
      <c r="BX47" s="730"/>
      <c r="BY47" s="730"/>
      <c r="BZ47" s="730"/>
      <c r="CA47" s="730"/>
      <c r="CB47" s="730"/>
      <c r="CC47" s="730"/>
      <c r="CD47" s="730"/>
      <c r="CE47" s="730"/>
      <c r="CF47" s="730"/>
      <c r="CG47" s="730"/>
      <c r="CH47" s="730"/>
      <c r="CI47" s="730"/>
      <c r="CJ47" s="730"/>
      <c r="CK47" s="730"/>
      <c r="CL47" s="730"/>
      <c r="CM47" s="730"/>
      <c r="CN47" s="730"/>
      <c r="CO47" s="730"/>
      <c r="CP47" s="730"/>
      <c r="CQ47" s="730"/>
      <c r="CR47" s="730"/>
      <c r="CS47" s="730"/>
      <c r="CT47" s="730"/>
      <c r="CU47" s="731"/>
    </row>
    <row r="48" spans="2:99" ht="16.05" customHeight="1">
      <c r="B48" s="729"/>
      <c r="C48" s="730"/>
      <c r="D48" s="730"/>
      <c r="E48" s="730"/>
      <c r="F48" s="730"/>
      <c r="G48" s="730"/>
      <c r="H48" s="730"/>
      <c r="I48" s="730"/>
      <c r="J48" s="730"/>
      <c r="K48" s="730"/>
      <c r="L48" s="730"/>
      <c r="M48" s="730"/>
      <c r="N48" s="730"/>
      <c r="O48" s="730"/>
      <c r="P48" s="730"/>
      <c r="Q48" s="730"/>
      <c r="R48" s="730"/>
      <c r="S48" s="730"/>
      <c r="T48" s="730"/>
      <c r="U48" s="730"/>
      <c r="V48" s="730"/>
      <c r="W48" s="730"/>
      <c r="X48" s="730"/>
      <c r="Y48" s="730"/>
      <c r="Z48" s="730"/>
      <c r="AA48" s="730"/>
      <c r="AB48" s="730"/>
      <c r="AC48" s="730"/>
      <c r="AD48" s="730"/>
      <c r="AE48" s="730"/>
      <c r="AF48" s="731"/>
      <c r="AI48" s="729"/>
      <c r="AJ48" s="730"/>
      <c r="AK48" s="730"/>
      <c r="AL48" s="730"/>
      <c r="AM48" s="730"/>
      <c r="AN48" s="730"/>
      <c r="AO48" s="730"/>
      <c r="AP48" s="730"/>
      <c r="AQ48" s="730"/>
      <c r="AR48" s="730"/>
      <c r="AS48" s="730"/>
      <c r="AT48" s="730"/>
      <c r="AU48" s="730"/>
      <c r="AV48" s="730"/>
      <c r="AW48" s="730"/>
      <c r="AX48" s="730"/>
      <c r="AY48" s="730"/>
      <c r="AZ48" s="730"/>
      <c r="BA48" s="730"/>
      <c r="BB48" s="730"/>
      <c r="BC48" s="730"/>
      <c r="BD48" s="730"/>
      <c r="BE48" s="730"/>
      <c r="BF48" s="730"/>
      <c r="BG48" s="730"/>
      <c r="BH48" s="730"/>
      <c r="BI48" s="730"/>
      <c r="BJ48" s="730"/>
      <c r="BK48" s="730"/>
      <c r="BL48" s="730"/>
      <c r="BM48" s="731"/>
      <c r="BQ48" s="729"/>
      <c r="BR48" s="730"/>
      <c r="BS48" s="730"/>
      <c r="BT48" s="730"/>
      <c r="BU48" s="730"/>
      <c r="BV48" s="730"/>
      <c r="BW48" s="730"/>
      <c r="BX48" s="730"/>
      <c r="BY48" s="730"/>
      <c r="BZ48" s="730"/>
      <c r="CA48" s="730"/>
      <c r="CB48" s="730"/>
      <c r="CC48" s="730"/>
      <c r="CD48" s="730"/>
      <c r="CE48" s="730"/>
      <c r="CF48" s="730"/>
      <c r="CG48" s="730"/>
      <c r="CH48" s="730"/>
      <c r="CI48" s="730"/>
      <c r="CJ48" s="730"/>
      <c r="CK48" s="730"/>
      <c r="CL48" s="730"/>
      <c r="CM48" s="730"/>
      <c r="CN48" s="730"/>
      <c r="CO48" s="730"/>
      <c r="CP48" s="730"/>
      <c r="CQ48" s="730"/>
      <c r="CR48" s="730"/>
      <c r="CS48" s="730"/>
      <c r="CT48" s="730"/>
      <c r="CU48" s="731"/>
    </row>
    <row r="49" spans="1:100" ht="16.05" customHeight="1">
      <c r="B49" s="729"/>
      <c r="C49" s="730"/>
      <c r="D49" s="730"/>
      <c r="E49" s="730"/>
      <c r="F49" s="730"/>
      <c r="G49" s="730"/>
      <c r="H49" s="730"/>
      <c r="I49" s="730"/>
      <c r="J49" s="730"/>
      <c r="K49" s="730"/>
      <c r="L49" s="730"/>
      <c r="M49" s="730"/>
      <c r="N49" s="730"/>
      <c r="O49" s="730"/>
      <c r="P49" s="730"/>
      <c r="Q49" s="730"/>
      <c r="R49" s="730"/>
      <c r="S49" s="730"/>
      <c r="T49" s="730"/>
      <c r="U49" s="730"/>
      <c r="V49" s="730"/>
      <c r="W49" s="730"/>
      <c r="X49" s="730"/>
      <c r="Y49" s="730"/>
      <c r="Z49" s="730"/>
      <c r="AA49" s="730"/>
      <c r="AB49" s="730"/>
      <c r="AC49" s="730"/>
      <c r="AD49" s="730"/>
      <c r="AE49" s="730"/>
      <c r="AF49" s="731"/>
      <c r="AI49" s="729"/>
      <c r="AJ49" s="730"/>
      <c r="AK49" s="730"/>
      <c r="AL49" s="730"/>
      <c r="AM49" s="730"/>
      <c r="AN49" s="730"/>
      <c r="AO49" s="730"/>
      <c r="AP49" s="730"/>
      <c r="AQ49" s="730"/>
      <c r="AR49" s="730"/>
      <c r="AS49" s="730"/>
      <c r="AT49" s="730"/>
      <c r="AU49" s="730"/>
      <c r="AV49" s="730"/>
      <c r="AW49" s="730"/>
      <c r="AX49" s="730"/>
      <c r="AY49" s="730"/>
      <c r="AZ49" s="730"/>
      <c r="BA49" s="730"/>
      <c r="BB49" s="730"/>
      <c r="BC49" s="730"/>
      <c r="BD49" s="730"/>
      <c r="BE49" s="730"/>
      <c r="BF49" s="730"/>
      <c r="BG49" s="730"/>
      <c r="BH49" s="730"/>
      <c r="BI49" s="730"/>
      <c r="BJ49" s="730"/>
      <c r="BK49" s="730"/>
      <c r="BL49" s="730"/>
      <c r="BM49" s="731"/>
      <c r="BQ49" s="729"/>
      <c r="BR49" s="730"/>
      <c r="BS49" s="730"/>
      <c r="BT49" s="730"/>
      <c r="BU49" s="730"/>
      <c r="BV49" s="730"/>
      <c r="BW49" s="730"/>
      <c r="BX49" s="730"/>
      <c r="BY49" s="730"/>
      <c r="BZ49" s="730"/>
      <c r="CA49" s="730"/>
      <c r="CB49" s="730"/>
      <c r="CC49" s="730"/>
      <c r="CD49" s="730"/>
      <c r="CE49" s="730"/>
      <c r="CF49" s="730"/>
      <c r="CG49" s="730"/>
      <c r="CH49" s="730"/>
      <c r="CI49" s="730"/>
      <c r="CJ49" s="730"/>
      <c r="CK49" s="730"/>
      <c r="CL49" s="730"/>
      <c r="CM49" s="730"/>
      <c r="CN49" s="730"/>
      <c r="CO49" s="730"/>
      <c r="CP49" s="730"/>
      <c r="CQ49" s="730"/>
      <c r="CR49" s="730"/>
      <c r="CS49" s="730"/>
      <c r="CT49" s="730"/>
      <c r="CU49" s="731"/>
    </row>
    <row r="50" spans="1:100" ht="16.05" customHeight="1">
      <c r="B50" s="729"/>
      <c r="C50" s="730"/>
      <c r="D50" s="730"/>
      <c r="E50" s="730"/>
      <c r="F50" s="730"/>
      <c r="G50" s="730"/>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1"/>
      <c r="AI50" s="729"/>
      <c r="AJ50" s="730"/>
      <c r="AK50" s="730"/>
      <c r="AL50" s="730"/>
      <c r="AM50" s="730"/>
      <c r="AN50" s="730"/>
      <c r="AO50" s="730"/>
      <c r="AP50" s="730"/>
      <c r="AQ50" s="730"/>
      <c r="AR50" s="730"/>
      <c r="AS50" s="730"/>
      <c r="AT50" s="730"/>
      <c r="AU50" s="730"/>
      <c r="AV50" s="730"/>
      <c r="AW50" s="730"/>
      <c r="AX50" s="730"/>
      <c r="AY50" s="730"/>
      <c r="AZ50" s="730"/>
      <c r="BA50" s="730"/>
      <c r="BB50" s="730"/>
      <c r="BC50" s="730"/>
      <c r="BD50" s="730"/>
      <c r="BE50" s="730"/>
      <c r="BF50" s="730"/>
      <c r="BG50" s="730"/>
      <c r="BH50" s="730"/>
      <c r="BI50" s="730"/>
      <c r="BJ50" s="730"/>
      <c r="BK50" s="730"/>
      <c r="BL50" s="730"/>
      <c r="BM50" s="731"/>
      <c r="BQ50" s="729"/>
      <c r="BR50" s="730"/>
      <c r="BS50" s="730"/>
      <c r="BT50" s="730"/>
      <c r="BU50" s="730"/>
      <c r="BV50" s="730"/>
      <c r="BW50" s="730"/>
      <c r="BX50" s="730"/>
      <c r="BY50" s="730"/>
      <c r="BZ50" s="730"/>
      <c r="CA50" s="730"/>
      <c r="CB50" s="730"/>
      <c r="CC50" s="730"/>
      <c r="CD50" s="730"/>
      <c r="CE50" s="730"/>
      <c r="CF50" s="730"/>
      <c r="CG50" s="730"/>
      <c r="CH50" s="730"/>
      <c r="CI50" s="730"/>
      <c r="CJ50" s="730"/>
      <c r="CK50" s="730"/>
      <c r="CL50" s="730"/>
      <c r="CM50" s="730"/>
      <c r="CN50" s="730"/>
      <c r="CO50" s="730"/>
      <c r="CP50" s="730"/>
      <c r="CQ50" s="730"/>
      <c r="CR50" s="730"/>
      <c r="CS50" s="730"/>
      <c r="CT50" s="730"/>
      <c r="CU50" s="731"/>
    </row>
    <row r="51" spans="1:100" ht="16.05" customHeight="1">
      <c r="B51" s="729"/>
      <c r="C51" s="730"/>
      <c r="D51" s="730"/>
      <c r="E51" s="730"/>
      <c r="F51" s="730"/>
      <c r="G51" s="730"/>
      <c r="H51" s="730"/>
      <c r="I51" s="730"/>
      <c r="J51" s="730"/>
      <c r="K51" s="730"/>
      <c r="L51" s="730"/>
      <c r="M51" s="730"/>
      <c r="N51" s="730"/>
      <c r="O51" s="730"/>
      <c r="P51" s="730"/>
      <c r="Q51" s="730"/>
      <c r="R51" s="730"/>
      <c r="S51" s="730"/>
      <c r="T51" s="730"/>
      <c r="U51" s="730"/>
      <c r="V51" s="730"/>
      <c r="W51" s="730"/>
      <c r="X51" s="730"/>
      <c r="Y51" s="730"/>
      <c r="Z51" s="730"/>
      <c r="AA51" s="730"/>
      <c r="AB51" s="730"/>
      <c r="AC51" s="730"/>
      <c r="AD51" s="730"/>
      <c r="AE51" s="730"/>
      <c r="AF51" s="731"/>
      <c r="AI51" s="729"/>
      <c r="AJ51" s="730"/>
      <c r="AK51" s="730"/>
      <c r="AL51" s="730"/>
      <c r="AM51" s="730"/>
      <c r="AN51" s="730"/>
      <c r="AO51" s="730"/>
      <c r="AP51" s="730"/>
      <c r="AQ51" s="730"/>
      <c r="AR51" s="730"/>
      <c r="AS51" s="730"/>
      <c r="AT51" s="730"/>
      <c r="AU51" s="730"/>
      <c r="AV51" s="730"/>
      <c r="AW51" s="730"/>
      <c r="AX51" s="730"/>
      <c r="AY51" s="730"/>
      <c r="AZ51" s="730"/>
      <c r="BA51" s="730"/>
      <c r="BB51" s="730"/>
      <c r="BC51" s="730"/>
      <c r="BD51" s="730"/>
      <c r="BE51" s="730"/>
      <c r="BF51" s="730"/>
      <c r="BG51" s="730"/>
      <c r="BH51" s="730"/>
      <c r="BI51" s="730"/>
      <c r="BJ51" s="730"/>
      <c r="BK51" s="730"/>
      <c r="BL51" s="730"/>
      <c r="BM51" s="731"/>
      <c r="BQ51" s="729"/>
      <c r="BR51" s="730"/>
      <c r="BS51" s="730"/>
      <c r="BT51" s="730"/>
      <c r="BU51" s="730"/>
      <c r="BV51" s="730"/>
      <c r="BW51" s="730"/>
      <c r="BX51" s="730"/>
      <c r="BY51" s="730"/>
      <c r="BZ51" s="730"/>
      <c r="CA51" s="730"/>
      <c r="CB51" s="730"/>
      <c r="CC51" s="730"/>
      <c r="CD51" s="730"/>
      <c r="CE51" s="730"/>
      <c r="CF51" s="730"/>
      <c r="CG51" s="730"/>
      <c r="CH51" s="730"/>
      <c r="CI51" s="730"/>
      <c r="CJ51" s="730"/>
      <c r="CK51" s="730"/>
      <c r="CL51" s="730"/>
      <c r="CM51" s="730"/>
      <c r="CN51" s="730"/>
      <c r="CO51" s="730"/>
      <c r="CP51" s="730"/>
      <c r="CQ51" s="730"/>
      <c r="CR51" s="730"/>
      <c r="CS51" s="730"/>
      <c r="CT51" s="730"/>
      <c r="CU51" s="731"/>
    </row>
    <row r="52" spans="1:100" ht="16.05" customHeight="1">
      <c r="B52" s="729"/>
      <c r="C52" s="730"/>
      <c r="D52" s="730"/>
      <c r="E52" s="730"/>
      <c r="F52" s="730"/>
      <c r="G52" s="730"/>
      <c r="H52" s="730"/>
      <c r="I52" s="730"/>
      <c r="J52" s="730"/>
      <c r="K52" s="730"/>
      <c r="L52" s="730"/>
      <c r="M52" s="730"/>
      <c r="N52" s="730"/>
      <c r="O52" s="730"/>
      <c r="P52" s="730"/>
      <c r="Q52" s="730"/>
      <c r="R52" s="730"/>
      <c r="S52" s="730"/>
      <c r="T52" s="730"/>
      <c r="U52" s="730"/>
      <c r="V52" s="730"/>
      <c r="W52" s="730"/>
      <c r="X52" s="730"/>
      <c r="Y52" s="730"/>
      <c r="Z52" s="730"/>
      <c r="AA52" s="730"/>
      <c r="AB52" s="730"/>
      <c r="AC52" s="730"/>
      <c r="AD52" s="730"/>
      <c r="AE52" s="730"/>
      <c r="AF52" s="731"/>
      <c r="AI52" s="729"/>
      <c r="AJ52" s="730"/>
      <c r="AK52" s="730"/>
      <c r="AL52" s="730"/>
      <c r="AM52" s="730"/>
      <c r="AN52" s="730"/>
      <c r="AO52" s="730"/>
      <c r="AP52" s="730"/>
      <c r="AQ52" s="730"/>
      <c r="AR52" s="730"/>
      <c r="AS52" s="730"/>
      <c r="AT52" s="730"/>
      <c r="AU52" s="730"/>
      <c r="AV52" s="730"/>
      <c r="AW52" s="730"/>
      <c r="AX52" s="730"/>
      <c r="AY52" s="730"/>
      <c r="AZ52" s="730"/>
      <c r="BA52" s="730"/>
      <c r="BB52" s="730"/>
      <c r="BC52" s="730"/>
      <c r="BD52" s="730"/>
      <c r="BE52" s="730"/>
      <c r="BF52" s="730"/>
      <c r="BG52" s="730"/>
      <c r="BH52" s="730"/>
      <c r="BI52" s="730"/>
      <c r="BJ52" s="730"/>
      <c r="BK52" s="730"/>
      <c r="BL52" s="730"/>
      <c r="BM52" s="731"/>
      <c r="BQ52" s="729"/>
      <c r="BR52" s="730"/>
      <c r="BS52" s="730"/>
      <c r="BT52" s="730"/>
      <c r="BU52" s="730"/>
      <c r="BV52" s="730"/>
      <c r="BW52" s="730"/>
      <c r="BX52" s="730"/>
      <c r="BY52" s="730"/>
      <c r="BZ52" s="730"/>
      <c r="CA52" s="730"/>
      <c r="CB52" s="730"/>
      <c r="CC52" s="730"/>
      <c r="CD52" s="730"/>
      <c r="CE52" s="730"/>
      <c r="CF52" s="730"/>
      <c r="CG52" s="730"/>
      <c r="CH52" s="730"/>
      <c r="CI52" s="730"/>
      <c r="CJ52" s="730"/>
      <c r="CK52" s="730"/>
      <c r="CL52" s="730"/>
      <c r="CM52" s="730"/>
      <c r="CN52" s="730"/>
      <c r="CO52" s="730"/>
      <c r="CP52" s="730"/>
      <c r="CQ52" s="730"/>
      <c r="CR52" s="730"/>
      <c r="CS52" s="730"/>
      <c r="CT52" s="730"/>
      <c r="CU52" s="731"/>
    </row>
    <row r="53" spans="1:100" ht="16.05" customHeight="1">
      <c r="B53" s="729"/>
      <c r="C53" s="730"/>
      <c r="D53" s="730"/>
      <c r="E53" s="730"/>
      <c r="F53" s="730"/>
      <c r="G53" s="730"/>
      <c r="H53" s="730"/>
      <c r="I53" s="730"/>
      <c r="J53" s="730"/>
      <c r="K53" s="730"/>
      <c r="L53" s="730"/>
      <c r="M53" s="730"/>
      <c r="N53" s="730"/>
      <c r="O53" s="730"/>
      <c r="P53" s="730"/>
      <c r="Q53" s="730"/>
      <c r="R53" s="730"/>
      <c r="S53" s="730"/>
      <c r="T53" s="730"/>
      <c r="U53" s="730"/>
      <c r="V53" s="730"/>
      <c r="W53" s="730"/>
      <c r="X53" s="730"/>
      <c r="Y53" s="730"/>
      <c r="Z53" s="730"/>
      <c r="AA53" s="730"/>
      <c r="AB53" s="730"/>
      <c r="AC53" s="730"/>
      <c r="AD53" s="730"/>
      <c r="AE53" s="730"/>
      <c r="AF53" s="731"/>
      <c r="AI53" s="729"/>
      <c r="AJ53" s="730"/>
      <c r="AK53" s="730"/>
      <c r="AL53" s="730"/>
      <c r="AM53" s="730"/>
      <c r="AN53" s="730"/>
      <c r="AO53" s="730"/>
      <c r="AP53" s="730"/>
      <c r="AQ53" s="730"/>
      <c r="AR53" s="730"/>
      <c r="AS53" s="730"/>
      <c r="AT53" s="730"/>
      <c r="AU53" s="730"/>
      <c r="AV53" s="730"/>
      <c r="AW53" s="730"/>
      <c r="AX53" s="730"/>
      <c r="AY53" s="730"/>
      <c r="AZ53" s="730"/>
      <c r="BA53" s="730"/>
      <c r="BB53" s="730"/>
      <c r="BC53" s="730"/>
      <c r="BD53" s="730"/>
      <c r="BE53" s="730"/>
      <c r="BF53" s="730"/>
      <c r="BG53" s="730"/>
      <c r="BH53" s="730"/>
      <c r="BI53" s="730"/>
      <c r="BJ53" s="730"/>
      <c r="BK53" s="730"/>
      <c r="BL53" s="730"/>
      <c r="BM53" s="731"/>
      <c r="BQ53" s="729"/>
      <c r="BR53" s="730"/>
      <c r="BS53" s="730"/>
      <c r="BT53" s="730"/>
      <c r="BU53" s="730"/>
      <c r="BV53" s="730"/>
      <c r="BW53" s="730"/>
      <c r="BX53" s="730"/>
      <c r="BY53" s="730"/>
      <c r="BZ53" s="730"/>
      <c r="CA53" s="730"/>
      <c r="CB53" s="730"/>
      <c r="CC53" s="730"/>
      <c r="CD53" s="730"/>
      <c r="CE53" s="730"/>
      <c r="CF53" s="730"/>
      <c r="CG53" s="730"/>
      <c r="CH53" s="730"/>
      <c r="CI53" s="730"/>
      <c r="CJ53" s="730"/>
      <c r="CK53" s="730"/>
      <c r="CL53" s="730"/>
      <c r="CM53" s="730"/>
      <c r="CN53" s="730"/>
      <c r="CO53" s="730"/>
      <c r="CP53" s="730"/>
      <c r="CQ53" s="730"/>
      <c r="CR53" s="730"/>
      <c r="CS53" s="730"/>
      <c r="CT53" s="730"/>
      <c r="CU53" s="731"/>
    </row>
    <row r="54" spans="1:100" ht="16.05" customHeight="1">
      <c r="B54" s="732"/>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4"/>
      <c r="AI54" s="732"/>
      <c r="AJ54" s="733"/>
      <c r="AK54" s="733"/>
      <c r="AL54" s="733"/>
      <c r="AM54" s="733"/>
      <c r="AN54" s="733"/>
      <c r="AO54" s="733"/>
      <c r="AP54" s="733"/>
      <c r="AQ54" s="733"/>
      <c r="AR54" s="733"/>
      <c r="AS54" s="733"/>
      <c r="AT54" s="733"/>
      <c r="AU54" s="733"/>
      <c r="AV54" s="733"/>
      <c r="AW54" s="733"/>
      <c r="AX54" s="733"/>
      <c r="AY54" s="733"/>
      <c r="AZ54" s="733"/>
      <c r="BA54" s="733"/>
      <c r="BB54" s="733"/>
      <c r="BC54" s="733"/>
      <c r="BD54" s="733"/>
      <c r="BE54" s="733"/>
      <c r="BF54" s="733"/>
      <c r="BG54" s="733"/>
      <c r="BH54" s="733"/>
      <c r="BI54" s="733"/>
      <c r="BJ54" s="733"/>
      <c r="BK54" s="733"/>
      <c r="BL54" s="733"/>
      <c r="BM54" s="734"/>
      <c r="BQ54" s="732"/>
      <c r="BR54" s="733"/>
      <c r="BS54" s="733"/>
      <c r="BT54" s="733"/>
      <c r="BU54" s="733"/>
      <c r="BV54" s="733"/>
      <c r="BW54" s="733"/>
      <c r="BX54" s="733"/>
      <c r="BY54" s="733"/>
      <c r="BZ54" s="733"/>
      <c r="CA54" s="733"/>
      <c r="CB54" s="733"/>
      <c r="CC54" s="733"/>
      <c r="CD54" s="733"/>
      <c r="CE54" s="733"/>
      <c r="CF54" s="733"/>
      <c r="CG54" s="733"/>
      <c r="CH54" s="733"/>
      <c r="CI54" s="733"/>
      <c r="CJ54" s="733"/>
      <c r="CK54" s="733"/>
      <c r="CL54" s="733"/>
      <c r="CM54" s="733"/>
      <c r="CN54" s="733"/>
      <c r="CO54" s="733"/>
      <c r="CP54" s="733"/>
      <c r="CQ54" s="733"/>
      <c r="CR54" s="733"/>
      <c r="CS54" s="733"/>
      <c r="CT54" s="733"/>
      <c r="CU54" s="734"/>
    </row>
    <row r="56" spans="1:100" ht="24" customHeight="1">
      <c r="A56" s="712" t="s">
        <v>4588</v>
      </c>
      <c r="B56" s="712"/>
      <c r="C56" s="712"/>
      <c r="D56" s="712"/>
      <c r="E56" s="712"/>
      <c r="F56" s="712"/>
      <c r="G56" s="712"/>
      <c r="H56" s="712"/>
      <c r="I56" s="712"/>
      <c r="J56" s="712"/>
      <c r="K56" s="712"/>
      <c r="L56" s="712"/>
      <c r="M56" s="712"/>
      <c r="N56" s="712"/>
      <c r="O56" s="712"/>
      <c r="P56" s="712"/>
      <c r="Q56" s="712"/>
      <c r="R56" s="712"/>
      <c r="S56" s="712"/>
      <c r="T56" s="712"/>
      <c r="U56" s="712"/>
      <c r="V56" s="712"/>
      <c r="W56" s="712"/>
      <c r="X56" s="712"/>
      <c r="Y56" s="712"/>
      <c r="Z56" s="712"/>
      <c r="AA56" s="712"/>
      <c r="AB56" s="712"/>
      <c r="AC56" s="712"/>
      <c r="AD56" s="712"/>
      <c r="AE56" s="712"/>
      <c r="AF56" s="712"/>
      <c r="AG56" s="318"/>
      <c r="AH56" s="712" t="s">
        <v>4588</v>
      </c>
      <c r="AI56" s="712"/>
      <c r="AJ56" s="712"/>
      <c r="AK56" s="712"/>
      <c r="AL56" s="712"/>
      <c r="AM56" s="712"/>
      <c r="AN56" s="712"/>
      <c r="AO56" s="712"/>
      <c r="AP56" s="712"/>
      <c r="AQ56" s="712"/>
      <c r="AR56" s="712"/>
      <c r="AS56" s="712"/>
      <c r="AT56" s="712"/>
      <c r="AU56" s="712"/>
      <c r="AV56" s="712"/>
      <c r="AW56" s="712"/>
      <c r="AX56" s="712"/>
      <c r="AY56" s="712"/>
      <c r="AZ56" s="712"/>
      <c r="BA56" s="712"/>
      <c r="BB56" s="712"/>
      <c r="BC56" s="712"/>
      <c r="BD56" s="712"/>
      <c r="BE56" s="712"/>
      <c r="BF56" s="712"/>
      <c r="BG56" s="712"/>
      <c r="BH56" s="712"/>
      <c r="BI56" s="712"/>
      <c r="BJ56" s="712"/>
      <c r="BK56" s="712"/>
      <c r="BL56" s="712"/>
      <c r="BM56" s="712"/>
      <c r="BN56" s="318"/>
      <c r="BQ56" s="712" t="s">
        <v>4588</v>
      </c>
      <c r="BR56" s="712"/>
      <c r="BS56" s="712"/>
      <c r="BT56" s="712"/>
      <c r="BU56" s="712"/>
      <c r="BV56" s="712"/>
      <c r="BW56" s="712"/>
      <c r="BX56" s="712"/>
      <c r="BY56" s="712"/>
      <c r="BZ56" s="712"/>
      <c r="CA56" s="712"/>
      <c r="CB56" s="712"/>
      <c r="CC56" s="712"/>
      <c r="CD56" s="712"/>
      <c r="CE56" s="712"/>
      <c r="CF56" s="712"/>
      <c r="CG56" s="712"/>
      <c r="CH56" s="712"/>
      <c r="CI56" s="712"/>
      <c r="CJ56" s="712"/>
      <c r="CK56" s="712"/>
      <c r="CL56" s="712"/>
      <c r="CM56" s="712"/>
      <c r="CN56" s="712"/>
      <c r="CO56" s="712"/>
      <c r="CP56" s="712"/>
      <c r="CQ56" s="712"/>
      <c r="CR56" s="712"/>
      <c r="CS56" s="712"/>
      <c r="CT56" s="712"/>
      <c r="CU56" s="712"/>
      <c r="CV56" s="318"/>
    </row>
    <row r="57" spans="1:100" ht="12" customHeight="1">
      <c r="A57" s="318"/>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18"/>
      <c r="CP57" s="318"/>
      <c r="CQ57" s="318"/>
      <c r="CR57" s="318"/>
      <c r="CS57" s="318"/>
      <c r="CT57" s="318"/>
      <c r="CU57" s="318"/>
      <c r="CV57" s="318"/>
    </row>
    <row r="58" spans="1:100" ht="18" customHeight="1">
      <c r="A58" s="318"/>
      <c r="B58" s="318"/>
      <c r="C58" s="318"/>
      <c r="D58" s="318"/>
      <c r="E58" s="318"/>
      <c r="F58" s="318"/>
      <c r="G58" s="318"/>
      <c r="H58" s="318"/>
      <c r="I58" s="318"/>
      <c r="J58" s="318"/>
      <c r="K58" s="318"/>
      <c r="L58" s="318"/>
      <c r="M58" s="318"/>
      <c r="N58" s="318"/>
      <c r="O58" s="318"/>
      <c r="P58" s="304"/>
      <c r="Q58" s="305"/>
      <c r="R58" s="305"/>
      <c r="S58" s="305"/>
      <c r="T58" s="305"/>
      <c r="U58" s="305"/>
      <c r="V58" s="305"/>
      <c r="W58" s="306"/>
      <c r="X58" s="306"/>
      <c r="Y58" s="306" t="s">
        <v>4589</v>
      </c>
      <c r="Z58" s="306"/>
      <c r="AA58" s="306"/>
      <c r="AB58" s="306"/>
      <c r="AC58" s="307"/>
      <c r="AH58" s="318"/>
      <c r="AI58" s="318"/>
      <c r="AJ58" s="318"/>
      <c r="AK58" s="318"/>
      <c r="AL58" s="318"/>
      <c r="AM58" s="318"/>
      <c r="AN58" s="318"/>
      <c r="AO58" s="318"/>
      <c r="AP58" s="318"/>
      <c r="AQ58" s="318"/>
      <c r="AR58" s="318"/>
      <c r="AS58" s="318"/>
      <c r="AT58" s="318"/>
      <c r="AU58" s="318"/>
      <c r="AV58" s="318"/>
      <c r="AW58" s="304"/>
      <c r="AX58" s="305"/>
      <c r="AY58" s="305"/>
      <c r="AZ58" s="305"/>
      <c r="BA58" s="305"/>
      <c r="BB58" s="305"/>
      <c r="BC58" s="305"/>
      <c r="BD58" s="306"/>
      <c r="BE58" s="306"/>
      <c r="BF58" s="306" t="s">
        <v>4589</v>
      </c>
      <c r="BG58" s="306"/>
      <c r="BH58" s="306"/>
      <c r="BI58" s="306"/>
      <c r="BJ58" s="307"/>
      <c r="BQ58" s="318"/>
      <c r="BR58" s="318"/>
      <c r="BS58" s="318"/>
      <c r="BT58" s="318"/>
      <c r="BU58" s="318"/>
      <c r="BV58" s="318"/>
      <c r="BW58" s="318"/>
      <c r="BX58" s="318"/>
      <c r="BY58" s="318"/>
      <c r="BZ58" s="318"/>
      <c r="CA58" s="318"/>
      <c r="CB58" s="318"/>
      <c r="CC58" s="318"/>
      <c r="CD58" s="318"/>
      <c r="CE58" s="304"/>
      <c r="CF58" s="305"/>
      <c r="CG58" s="305"/>
      <c r="CH58" s="305"/>
      <c r="CI58" s="305"/>
      <c r="CJ58" s="305"/>
      <c r="CK58" s="305"/>
      <c r="CL58" s="306"/>
      <c r="CM58" s="306"/>
      <c r="CN58" s="306" t="s">
        <v>4589</v>
      </c>
      <c r="CO58" s="306"/>
      <c r="CP58" s="306"/>
      <c r="CQ58" s="306"/>
      <c r="CR58" s="307"/>
    </row>
    <row r="59" spans="1:100" ht="18" customHeight="1">
      <c r="A59" s="318"/>
      <c r="B59" s="318"/>
      <c r="C59" s="318"/>
      <c r="D59" s="318"/>
      <c r="E59" s="318"/>
      <c r="F59" s="318"/>
      <c r="G59" s="318"/>
      <c r="H59" s="318"/>
      <c r="I59" s="318"/>
      <c r="J59" s="318"/>
      <c r="K59" s="318"/>
      <c r="L59" s="318"/>
      <c r="M59" s="318"/>
      <c r="N59" s="318"/>
      <c r="O59" s="318"/>
      <c r="P59" s="304"/>
      <c r="Q59" s="305"/>
      <c r="R59" s="305"/>
      <c r="S59" s="305"/>
      <c r="T59" s="305"/>
      <c r="U59" s="305"/>
      <c r="V59" s="305"/>
      <c r="W59" s="306"/>
      <c r="X59" s="306"/>
      <c r="Y59" s="306" t="s">
        <v>4590</v>
      </c>
      <c r="Z59" s="306"/>
      <c r="AA59" s="306"/>
      <c r="AB59" s="306"/>
      <c r="AC59" s="307"/>
      <c r="AH59" s="318"/>
      <c r="AI59" s="318"/>
      <c r="AJ59" s="318"/>
      <c r="AK59" s="318"/>
      <c r="AL59" s="318"/>
      <c r="AM59" s="318"/>
      <c r="AN59" s="318"/>
      <c r="AO59" s="318"/>
      <c r="AP59" s="318"/>
      <c r="AQ59" s="318"/>
      <c r="AR59" s="318"/>
      <c r="AS59" s="318"/>
      <c r="AT59" s="318"/>
      <c r="AU59" s="318"/>
      <c r="AV59" s="318"/>
      <c r="AW59" s="304"/>
      <c r="AX59" s="305"/>
      <c r="AY59" s="305"/>
      <c r="AZ59" s="305"/>
      <c r="BA59" s="305"/>
      <c r="BB59" s="305"/>
      <c r="BC59" s="305"/>
      <c r="BD59" s="306"/>
      <c r="BE59" s="306"/>
      <c r="BF59" s="306" t="s">
        <v>4590</v>
      </c>
      <c r="BG59" s="306"/>
      <c r="BH59" s="306"/>
      <c r="BI59" s="306"/>
      <c r="BJ59" s="307"/>
      <c r="BQ59" s="318"/>
      <c r="BR59" s="318"/>
      <c r="BS59" s="318"/>
      <c r="BT59" s="318"/>
      <c r="BU59" s="318"/>
      <c r="BV59" s="318"/>
      <c r="BW59" s="318"/>
      <c r="BX59" s="318"/>
      <c r="BY59" s="318"/>
      <c r="BZ59" s="318"/>
      <c r="CA59" s="318"/>
      <c r="CB59" s="318"/>
      <c r="CC59" s="318"/>
      <c r="CD59" s="318"/>
      <c r="CE59" s="304"/>
      <c r="CF59" s="305"/>
      <c r="CG59" s="305"/>
      <c r="CH59" s="305"/>
      <c r="CI59" s="305"/>
      <c r="CJ59" s="305"/>
      <c r="CK59" s="305"/>
      <c r="CL59" s="306"/>
      <c r="CM59" s="306"/>
      <c r="CN59" s="306" t="s">
        <v>4590</v>
      </c>
      <c r="CO59" s="306"/>
      <c r="CP59" s="306"/>
      <c r="CQ59" s="306"/>
      <c r="CR59" s="307"/>
    </row>
    <row r="60" spans="1:100" ht="18" customHeight="1">
      <c r="X60" s="714" t="s">
        <v>4591</v>
      </c>
      <c r="Y60" s="715"/>
      <c r="Z60" s="715"/>
      <c r="AA60" s="715"/>
      <c r="AB60" s="715"/>
      <c r="AC60" s="715"/>
      <c r="AD60" s="715"/>
      <c r="AE60" s="715"/>
      <c r="AF60" s="715"/>
      <c r="AG60" s="308"/>
      <c r="BE60" s="714" t="s">
        <v>4591</v>
      </c>
      <c r="BF60" s="715"/>
      <c r="BG60" s="715"/>
      <c r="BH60" s="715"/>
      <c r="BI60" s="715"/>
      <c r="BJ60" s="715"/>
      <c r="BK60" s="715"/>
      <c r="BL60" s="715"/>
      <c r="BM60" s="715"/>
      <c r="BN60" s="308"/>
      <c r="CM60" s="714" t="s">
        <v>4591</v>
      </c>
      <c r="CN60" s="715"/>
      <c r="CO60" s="715"/>
      <c r="CP60" s="715"/>
      <c r="CQ60" s="715"/>
      <c r="CR60" s="715"/>
      <c r="CS60" s="715"/>
      <c r="CT60" s="715"/>
      <c r="CU60" s="715"/>
      <c r="CV60" s="308"/>
    </row>
    <row r="61" spans="1:100" ht="16.05" customHeight="1">
      <c r="B61" s="725" t="s">
        <v>4596</v>
      </c>
      <c r="C61" s="725"/>
      <c r="D61" s="725"/>
      <c r="E61" s="725"/>
      <c r="F61" s="725"/>
      <c r="G61" s="725"/>
      <c r="H61" s="725"/>
      <c r="I61" s="725"/>
      <c r="J61" s="725"/>
      <c r="K61" s="725"/>
      <c r="L61" s="725"/>
      <c r="M61" s="725"/>
      <c r="N61" s="725"/>
      <c r="O61" s="725"/>
      <c r="P61" s="725"/>
      <c r="Q61" s="725"/>
      <c r="R61" s="725"/>
      <c r="S61" s="725"/>
      <c r="T61" s="725"/>
      <c r="U61" s="725"/>
      <c r="V61" s="725"/>
      <c r="W61" s="725"/>
      <c r="X61" s="725"/>
      <c r="Y61" s="725"/>
      <c r="Z61" s="725"/>
      <c r="AA61" s="725"/>
      <c r="AB61" s="725"/>
      <c r="AC61" s="725"/>
      <c r="AD61" s="725"/>
      <c r="AE61" s="725"/>
      <c r="AF61" s="725"/>
      <c r="AI61" s="725" t="s">
        <v>4597</v>
      </c>
      <c r="AJ61" s="725"/>
      <c r="AK61" s="725"/>
      <c r="AL61" s="725"/>
      <c r="AM61" s="725"/>
      <c r="AN61" s="725"/>
      <c r="AO61" s="725"/>
      <c r="AP61" s="725"/>
      <c r="AQ61" s="725"/>
      <c r="AR61" s="725"/>
      <c r="AS61" s="725"/>
      <c r="AT61" s="725"/>
      <c r="AU61" s="725"/>
      <c r="AV61" s="725"/>
      <c r="AW61" s="725"/>
      <c r="AX61" s="725"/>
      <c r="AY61" s="725"/>
      <c r="AZ61" s="725"/>
      <c r="BA61" s="725"/>
      <c r="BB61" s="725"/>
      <c r="BC61" s="725"/>
      <c r="BD61" s="725"/>
      <c r="BE61" s="725"/>
      <c r="BF61" s="725"/>
      <c r="BG61" s="725"/>
      <c r="BH61" s="725"/>
      <c r="BI61" s="725"/>
      <c r="BJ61" s="725"/>
      <c r="BK61" s="725"/>
      <c r="BL61" s="725"/>
      <c r="BM61" s="725"/>
      <c r="BQ61" s="725" t="s">
        <v>4601</v>
      </c>
      <c r="BR61" s="725"/>
      <c r="BS61" s="725"/>
      <c r="BT61" s="725"/>
      <c r="BU61" s="725"/>
      <c r="BV61" s="725"/>
      <c r="BW61" s="725"/>
      <c r="BX61" s="725"/>
      <c r="BY61" s="725"/>
      <c r="BZ61" s="725"/>
      <c r="CA61" s="725"/>
      <c r="CB61" s="725"/>
      <c r="CC61" s="725"/>
      <c r="CD61" s="725"/>
      <c r="CE61" s="725"/>
      <c r="CF61" s="725"/>
      <c r="CG61" s="725"/>
      <c r="CH61" s="725"/>
      <c r="CI61" s="725"/>
      <c r="CJ61" s="725"/>
      <c r="CK61" s="725"/>
      <c r="CL61" s="725"/>
      <c r="CM61" s="725"/>
      <c r="CN61" s="725"/>
      <c r="CO61" s="725"/>
      <c r="CP61" s="725"/>
      <c r="CQ61" s="725"/>
      <c r="CR61" s="725"/>
      <c r="CS61" s="725"/>
      <c r="CT61" s="725"/>
      <c r="CU61" s="725"/>
    </row>
    <row r="62" spans="1:100" ht="4.5" customHeight="1">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Q62" s="309"/>
      <c r="BR62" s="309"/>
      <c r="BS62" s="309"/>
      <c r="BT62" s="309"/>
      <c r="BU62" s="309"/>
      <c r="BV62" s="309"/>
      <c r="BW62" s="309"/>
      <c r="BX62" s="309"/>
      <c r="BY62" s="309"/>
      <c r="BZ62" s="309"/>
      <c r="CA62" s="309"/>
      <c r="CB62" s="309"/>
      <c r="CC62" s="309"/>
      <c r="CD62" s="309"/>
      <c r="CE62" s="309"/>
      <c r="CF62" s="309"/>
      <c r="CG62" s="309"/>
      <c r="CH62" s="309"/>
      <c r="CI62" s="309"/>
      <c r="CJ62" s="309"/>
      <c r="CK62" s="309"/>
      <c r="CL62" s="309"/>
      <c r="CM62" s="309"/>
      <c r="CN62" s="309"/>
      <c r="CO62" s="309"/>
      <c r="CP62" s="309"/>
      <c r="CQ62" s="309"/>
      <c r="CR62" s="309"/>
      <c r="CS62" s="309"/>
      <c r="CT62" s="309"/>
      <c r="CU62" s="309"/>
    </row>
    <row r="63" spans="1:100" ht="16.05" customHeight="1">
      <c r="B63" s="726" t="s">
        <v>4594</v>
      </c>
      <c r="C63" s="727"/>
      <c r="D63" s="727"/>
      <c r="E63" s="727"/>
      <c r="F63" s="727"/>
      <c r="G63" s="727"/>
      <c r="H63" s="727"/>
      <c r="I63" s="727"/>
      <c r="J63" s="727"/>
      <c r="K63" s="727"/>
      <c r="L63" s="727"/>
      <c r="M63" s="727"/>
      <c r="N63" s="727"/>
      <c r="O63" s="727"/>
      <c r="P63" s="727"/>
      <c r="Q63" s="727"/>
      <c r="R63" s="727"/>
      <c r="S63" s="727"/>
      <c r="T63" s="727"/>
      <c r="U63" s="727"/>
      <c r="V63" s="727"/>
      <c r="W63" s="727"/>
      <c r="X63" s="727"/>
      <c r="Y63" s="727"/>
      <c r="Z63" s="727"/>
      <c r="AA63" s="727"/>
      <c r="AB63" s="727"/>
      <c r="AC63" s="727"/>
      <c r="AD63" s="727"/>
      <c r="AE63" s="727"/>
      <c r="AF63" s="728"/>
      <c r="AI63" s="726" t="s">
        <v>4594</v>
      </c>
      <c r="AJ63" s="727"/>
      <c r="AK63" s="727"/>
      <c r="AL63" s="727"/>
      <c r="AM63" s="727"/>
      <c r="AN63" s="727"/>
      <c r="AO63" s="727"/>
      <c r="AP63" s="727"/>
      <c r="AQ63" s="727"/>
      <c r="AR63" s="727"/>
      <c r="AS63" s="727"/>
      <c r="AT63" s="727"/>
      <c r="AU63" s="727"/>
      <c r="AV63" s="727"/>
      <c r="AW63" s="727"/>
      <c r="AX63" s="727"/>
      <c r="AY63" s="727"/>
      <c r="AZ63" s="727"/>
      <c r="BA63" s="727"/>
      <c r="BB63" s="727"/>
      <c r="BC63" s="727"/>
      <c r="BD63" s="727"/>
      <c r="BE63" s="727"/>
      <c r="BF63" s="727"/>
      <c r="BG63" s="727"/>
      <c r="BH63" s="727"/>
      <c r="BI63" s="727"/>
      <c r="BJ63" s="727"/>
      <c r="BK63" s="727"/>
      <c r="BL63" s="727"/>
      <c r="BM63" s="728"/>
      <c r="BQ63" s="726" t="s">
        <v>4594</v>
      </c>
      <c r="BR63" s="727"/>
      <c r="BS63" s="727"/>
      <c r="BT63" s="727"/>
      <c r="BU63" s="727"/>
      <c r="BV63" s="727"/>
      <c r="BW63" s="727"/>
      <c r="BX63" s="727"/>
      <c r="BY63" s="727"/>
      <c r="BZ63" s="727"/>
      <c r="CA63" s="727"/>
      <c r="CB63" s="727"/>
      <c r="CC63" s="727"/>
      <c r="CD63" s="727"/>
      <c r="CE63" s="727"/>
      <c r="CF63" s="727"/>
      <c r="CG63" s="727"/>
      <c r="CH63" s="727"/>
      <c r="CI63" s="727"/>
      <c r="CJ63" s="727"/>
      <c r="CK63" s="727"/>
      <c r="CL63" s="727"/>
      <c r="CM63" s="727"/>
      <c r="CN63" s="727"/>
      <c r="CO63" s="727"/>
      <c r="CP63" s="727"/>
      <c r="CQ63" s="727"/>
      <c r="CR63" s="727"/>
      <c r="CS63" s="727"/>
      <c r="CT63" s="727"/>
      <c r="CU63" s="728"/>
    </row>
    <row r="64" spans="1:100" ht="16.05" customHeight="1">
      <c r="B64" s="729"/>
      <c r="C64" s="730"/>
      <c r="D64" s="730"/>
      <c r="E64" s="730"/>
      <c r="F64" s="730"/>
      <c r="G64" s="730"/>
      <c r="H64" s="730"/>
      <c r="I64" s="730"/>
      <c r="J64" s="730"/>
      <c r="K64" s="730"/>
      <c r="L64" s="730"/>
      <c r="M64" s="730"/>
      <c r="N64" s="730"/>
      <c r="O64" s="730"/>
      <c r="P64" s="730"/>
      <c r="Q64" s="730"/>
      <c r="R64" s="730"/>
      <c r="S64" s="730"/>
      <c r="T64" s="730"/>
      <c r="U64" s="730"/>
      <c r="V64" s="730"/>
      <c r="W64" s="730"/>
      <c r="X64" s="730"/>
      <c r="Y64" s="730"/>
      <c r="Z64" s="730"/>
      <c r="AA64" s="730"/>
      <c r="AB64" s="730"/>
      <c r="AC64" s="730"/>
      <c r="AD64" s="730"/>
      <c r="AE64" s="730"/>
      <c r="AF64" s="731"/>
      <c r="AI64" s="729"/>
      <c r="AJ64" s="730"/>
      <c r="AK64" s="730"/>
      <c r="AL64" s="730"/>
      <c r="AM64" s="730"/>
      <c r="AN64" s="730"/>
      <c r="AO64" s="730"/>
      <c r="AP64" s="730"/>
      <c r="AQ64" s="730"/>
      <c r="AR64" s="730"/>
      <c r="AS64" s="730"/>
      <c r="AT64" s="730"/>
      <c r="AU64" s="730"/>
      <c r="AV64" s="730"/>
      <c r="AW64" s="730"/>
      <c r="AX64" s="730"/>
      <c r="AY64" s="730"/>
      <c r="AZ64" s="730"/>
      <c r="BA64" s="730"/>
      <c r="BB64" s="730"/>
      <c r="BC64" s="730"/>
      <c r="BD64" s="730"/>
      <c r="BE64" s="730"/>
      <c r="BF64" s="730"/>
      <c r="BG64" s="730"/>
      <c r="BH64" s="730"/>
      <c r="BI64" s="730"/>
      <c r="BJ64" s="730"/>
      <c r="BK64" s="730"/>
      <c r="BL64" s="730"/>
      <c r="BM64" s="731"/>
      <c r="BQ64" s="729"/>
      <c r="BR64" s="730"/>
      <c r="BS64" s="730"/>
      <c r="BT64" s="730"/>
      <c r="BU64" s="730"/>
      <c r="BV64" s="730"/>
      <c r="BW64" s="730"/>
      <c r="BX64" s="730"/>
      <c r="BY64" s="730"/>
      <c r="BZ64" s="730"/>
      <c r="CA64" s="730"/>
      <c r="CB64" s="730"/>
      <c r="CC64" s="730"/>
      <c r="CD64" s="730"/>
      <c r="CE64" s="730"/>
      <c r="CF64" s="730"/>
      <c r="CG64" s="730"/>
      <c r="CH64" s="730"/>
      <c r="CI64" s="730"/>
      <c r="CJ64" s="730"/>
      <c r="CK64" s="730"/>
      <c r="CL64" s="730"/>
      <c r="CM64" s="730"/>
      <c r="CN64" s="730"/>
      <c r="CO64" s="730"/>
      <c r="CP64" s="730"/>
      <c r="CQ64" s="730"/>
      <c r="CR64" s="730"/>
      <c r="CS64" s="730"/>
      <c r="CT64" s="730"/>
      <c r="CU64" s="731"/>
    </row>
    <row r="65" spans="2:99" ht="16.05" customHeight="1">
      <c r="B65" s="729"/>
      <c r="C65" s="730"/>
      <c r="D65" s="730"/>
      <c r="E65" s="730"/>
      <c r="F65" s="730"/>
      <c r="G65" s="730"/>
      <c r="H65" s="730"/>
      <c r="I65" s="730"/>
      <c r="J65" s="730"/>
      <c r="K65" s="730"/>
      <c r="L65" s="730"/>
      <c r="M65" s="730"/>
      <c r="N65" s="730"/>
      <c r="O65" s="730"/>
      <c r="P65" s="730"/>
      <c r="Q65" s="730"/>
      <c r="R65" s="730"/>
      <c r="S65" s="730"/>
      <c r="T65" s="730"/>
      <c r="U65" s="730"/>
      <c r="V65" s="730"/>
      <c r="W65" s="730"/>
      <c r="X65" s="730"/>
      <c r="Y65" s="730"/>
      <c r="Z65" s="730"/>
      <c r="AA65" s="730"/>
      <c r="AB65" s="730"/>
      <c r="AC65" s="730"/>
      <c r="AD65" s="730"/>
      <c r="AE65" s="730"/>
      <c r="AF65" s="731"/>
      <c r="AI65" s="729"/>
      <c r="AJ65" s="730"/>
      <c r="AK65" s="730"/>
      <c r="AL65" s="730"/>
      <c r="AM65" s="730"/>
      <c r="AN65" s="730"/>
      <c r="AO65" s="730"/>
      <c r="AP65" s="730"/>
      <c r="AQ65" s="730"/>
      <c r="AR65" s="730"/>
      <c r="AS65" s="730"/>
      <c r="AT65" s="730"/>
      <c r="AU65" s="730"/>
      <c r="AV65" s="730"/>
      <c r="AW65" s="730"/>
      <c r="AX65" s="730"/>
      <c r="AY65" s="730"/>
      <c r="AZ65" s="730"/>
      <c r="BA65" s="730"/>
      <c r="BB65" s="730"/>
      <c r="BC65" s="730"/>
      <c r="BD65" s="730"/>
      <c r="BE65" s="730"/>
      <c r="BF65" s="730"/>
      <c r="BG65" s="730"/>
      <c r="BH65" s="730"/>
      <c r="BI65" s="730"/>
      <c r="BJ65" s="730"/>
      <c r="BK65" s="730"/>
      <c r="BL65" s="730"/>
      <c r="BM65" s="731"/>
      <c r="BQ65" s="729"/>
      <c r="BR65" s="730"/>
      <c r="BS65" s="730"/>
      <c r="BT65" s="730"/>
      <c r="BU65" s="730"/>
      <c r="BV65" s="730"/>
      <c r="BW65" s="730"/>
      <c r="BX65" s="730"/>
      <c r="BY65" s="730"/>
      <c r="BZ65" s="730"/>
      <c r="CA65" s="730"/>
      <c r="CB65" s="730"/>
      <c r="CC65" s="730"/>
      <c r="CD65" s="730"/>
      <c r="CE65" s="730"/>
      <c r="CF65" s="730"/>
      <c r="CG65" s="730"/>
      <c r="CH65" s="730"/>
      <c r="CI65" s="730"/>
      <c r="CJ65" s="730"/>
      <c r="CK65" s="730"/>
      <c r="CL65" s="730"/>
      <c r="CM65" s="730"/>
      <c r="CN65" s="730"/>
      <c r="CO65" s="730"/>
      <c r="CP65" s="730"/>
      <c r="CQ65" s="730"/>
      <c r="CR65" s="730"/>
      <c r="CS65" s="730"/>
      <c r="CT65" s="730"/>
      <c r="CU65" s="731"/>
    </row>
    <row r="66" spans="2:99" ht="16.05" customHeight="1">
      <c r="B66" s="729"/>
      <c r="C66" s="730"/>
      <c r="D66" s="730"/>
      <c r="E66" s="730"/>
      <c r="F66" s="730"/>
      <c r="G66" s="730"/>
      <c r="H66" s="730"/>
      <c r="I66" s="730"/>
      <c r="J66" s="730"/>
      <c r="K66" s="730"/>
      <c r="L66" s="730"/>
      <c r="M66" s="730"/>
      <c r="N66" s="730"/>
      <c r="O66" s="730"/>
      <c r="P66" s="730"/>
      <c r="Q66" s="730"/>
      <c r="R66" s="730"/>
      <c r="S66" s="730"/>
      <c r="T66" s="730"/>
      <c r="U66" s="730"/>
      <c r="V66" s="730"/>
      <c r="W66" s="730"/>
      <c r="X66" s="730"/>
      <c r="Y66" s="730"/>
      <c r="Z66" s="730"/>
      <c r="AA66" s="730"/>
      <c r="AB66" s="730"/>
      <c r="AC66" s="730"/>
      <c r="AD66" s="730"/>
      <c r="AE66" s="730"/>
      <c r="AF66" s="731"/>
      <c r="AI66" s="729"/>
      <c r="AJ66" s="730"/>
      <c r="AK66" s="730"/>
      <c r="AL66" s="730"/>
      <c r="AM66" s="730"/>
      <c r="AN66" s="730"/>
      <c r="AO66" s="730"/>
      <c r="AP66" s="730"/>
      <c r="AQ66" s="730"/>
      <c r="AR66" s="730"/>
      <c r="AS66" s="730"/>
      <c r="AT66" s="730"/>
      <c r="AU66" s="730"/>
      <c r="AV66" s="730"/>
      <c r="AW66" s="730"/>
      <c r="AX66" s="730"/>
      <c r="AY66" s="730"/>
      <c r="AZ66" s="730"/>
      <c r="BA66" s="730"/>
      <c r="BB66" s="730"/>
      <c r="BC66" s="730"/>
      <c r="BD66" s="730"/>
      <c r="BE66" s="730"/>
      <c r="BF66" s="730"/>
      <c r="BG66" s="730"/>
      <c r="BH66" s="730"/>
      <c r="BI66" s="730"/>
      <c r="BJ66" s="730"/>
      <c r="BK66" s="730"/>
      <c r="BL66" s="730"/>
      <c r="BM66" s="731"/>
      <c r="BQ66" s="729"/>
      <c r="BR66" s="730"/>
      <c r="BS66" s="730"/>
      <c r="BT66" s="730"/>
      <c r="BU66" s="730"/>
      <c r="BV66" s="730"/>
      <c r="BW66" s="730"/>
      <c r="BX66" s="730"/>
      <c r="BY66" s="730"/>
      <c r="BZ66" s="730"/>
      <c r="CA66" s="730"/>
      <c r="CB66" s="730"/>
      <c r="CC66" s="730"/>
      <c r="CD66" s="730"/>
      <c r="CE66" s="730"/>
      <c r="CF66" s="730"/>
      <c r="CG66" s="730"/>
      <c r="CH66" s="730"/>
      <c r="CI66" s="730"/>
      <c r="CJ66" s="730"/>
      <c r="CK66" s="730"/>
      <c r="CL66" s="730"/>
      <c r="CM66" s="730"/>
      <c r="CN66" s="730"/>
      <c r="CO66" s="730"/>
      <c r="CP66" s="730"/>
      <c r="CQ66" s="730"/>
      <c r="CR66" s="730"/>
      <c r="CS66" s="730"/>
      <c r="CT66" s="730"/>
      <c r="CU66" s="731"/>
    </row>
    <row r="67" spans="2:99" ht="16.05" customHeight="1">
      <c r="B67" s="729"/>
      <c r="C67" s="730"/>
      <c r="D67" s="730"/>
      <c r="E67" s="730"/>
      <c r="F67" s="730"/>
      <c r="G67" s="730"/>
      <c r="H67" s="730"/>
      <c r="I67" s="730"/>
      <c r="J67" s="730"/>
      <c r="K67" s="730"/>
      <c r="L67" s="730"/>
      <c r="M67" s="730"/>
      <c r="N67" s="730"/>
      <c r="O67" s="730"/>
      <c r="P67" s="730"/>
      <c r="Q67" s="730"/>
      <c r="R67" s="730"/>
      <c r="S67" s="730"/>
      <c r="T67" s="730"/>
      <c r="U67" s="730"/>
      <c r="V67" s="730"/>
      <c r="W67" s="730"/>
      <c r="X67" s="730"/>
      <c r="Y67" s="730"/>
      <c r="Z67" s="730"/>
      <c r="AA67" s="730"/>
      <c r="AB67" s="730"/>
      <c r="AC67" s="730"/>
      <c r="AD67" s="730"/>
      <c r="AE67" s="730"/>
      <c r="AF67" s="731"/>
      <c r="AI67" s="729"/>
      <c r="AJ67" s="730"/>
      <c r="AK67" s="730"/>
      <c r="AL67" s="730"/>
      <c r="AM67" s="730"/>
      <c r="AN67" s="730"/>
      <c r="AO67" s="730"/>
      <c r="AP67" s="730"/>
      <c r="AQ67" s="730"/>
      <c r="AR67" s="730"/>
      <c r="AS67" s="730"/>
      <c r="AT67" s="730"/>
      <c r="AU67" s="730"/>
      <c r="AV67" s="730"/>
      <c r="AW67" s="730"/>
      <c r="AX67" s="730"/>
      <c r="AY67" s="730"/>
      <c r="AZ67" s="730"/>
      <c r="BA67" s="730"/>
      <c r="BB67" s="730"/>
      <c r="BC67" s="730"/>
      <c r="BD67" s="730"/>
      <c r="BE67" s="730"/>
      <c r="BF67" s="730"/>
      <c r="BG67" s="730"/>
      <c r="BH67" s="730"/>
      <c r="BI67" s="730"/>
      <c r="BJ67" s="730"/>
      <c r="BK67" s="730"/>
      <c r="BL67" s="730"/>
      <c r="BM67" s="731"/>
      <c r="BQ67" s="729"/>
      <c r="BR67" s="730"/>
      <c r="BS67" s="730"/>
      <c r="BT67" s="730"/>
      <c r="BU67" s="730"/>
      <c r="BV67" s="730"/>
      <c r="BW67" s="730"/>
      <c r="BX67" s="730"/>
      <c r="BY67" s="730"/>
      <c r="BZ67" s="730"/>
      <c r="CA67" s="730"/>
      <c r="CB67" s="730"/>
      <c r="CC67" s="730"/>
      <c r="CD67" s="730"/>
      <c r="CE67" s="730"/>
      <c r="CF67" s="730"/>
      <c r="CG67" s="730"/>
      <c r="CH67" s="730"/>
      <c r="CI67" s="730"/>
      <c r="CJ67" s="730"/>
      <c r="CK67" s="730"/>
      <c r="CL67" s="730"/>
      <c r="CM67" s="730"/>
      <c r="CN67" s="730"/>
      <c r="CO67" s="730"/>
      <c r="CP67" s="730"/>
      <c r="CQ67" s="730"/>
      <c r="CR67" s="730"/>
      <c r="CS67" s="730"/>
      <c r="CT67" s="730"/>
      <c r="CU67" s="731"/>
    </row>
    <row r="68" spans="2:99" ht="16.05" customHeight="1">
      <c r="B68" s="729"/>
      <c r="C68" s="730"/>
      <c r="D68" s="730"/>
      <c r="E68" s="730"/>
      <c r="F68" s="730"/>
      <c r="G68" s="730"/>
      <c r="H68" s="730"/>
      <c r="I68" s="730"/>
      <c r="J68" s="730"/>
      <c r="K68" s="730"/>
      <c r="L68" s="730"/>
      <c r="M68" s="730"/>
      <c r="N68" s="730"/>
      <c r="O68" s="730"/>
      <c r="P68" s="730"/>
      <c r="Q68" s="730"/>
      <c r="R68" s="730"/>
      <c r="S68" s="730"/>
      <c r="T68" s="730"/>
      <c r="U68" s="730"/>
      <c r="V68" s="730"/>
      <c r="W68" s="730"/>
      <c r="X68" s="730"/>
      <c r="Y68" s="730"/>
      <c r="Z68" s="730"/>
      <c r="AA68" s="730"/>
      <c r="AB68" s="730"/>
      <c r="AC68" s="730"/>
      <c r="AD68" s="730"/>
      <c r="AE68" s="730"/>
      <c r="AF68" s="731"/>
      <c r="AI68" s="729"/>
      <c r="AJ68" s="730"/>
      <c r="AK68" s="730"/>
      <c r="AL68" s="730"/>
      <c r="AM68" s="730"/>
      <c r="AN68" s="730"/>
      <c r="AO68" s="730"/>
      <c r="AP68" s="730"/>
      <c r="AQ68" s="730"/>
      <c r="AR68" s="730"/>
      <c r="AS68" s="730"/>
      <c r="AT68" s="730"/>
      <c r="AU68" s="730"/>
      <c r="AV68" s="730"/>
      <c r="AW68" s="730"/>
      <c r="AX68" s="730"/>
      <c r="AY68" s="730"/>
      <c r="AZ68" s="730"/>
      <c r="BA68" s="730"/>
      <c r="BB68" s="730"/>
      <c r="BC68" s="730"/>
      <c r="BD68" s="730"/>
      <c r="BE68" s="730"/>
      <c r="BF68" s="730"/>
      <c r="BG68" s="730"/>
      <c r="BH68" s="730"/>
      <c r="BI68" s="730"/>
      <c r="BJ68" s="730"/>
      <c r="BK68" s="730"/>
      <c r="BL68" s="730"/>
      <c r="BM68" s="731"/>
      <c r="BQ68" s="729"/>
      <c r="BR68" s="730"/>
      <c r="BS68" s="730"/>
      <c r="BT68" s="730"/>
      <c r="BU68" s="730"/>
      <c r="BV68" s="730"/>
      <c r="BW68" s="730"/>
      <c r="BX68" s="730"/>
      <c r="BY68" s="730"/>
      <c r="BZ68" s="730"/>
      <c r="CA68" s="730"/>
      <c r="CB68" s="730"/>
      <c r="CC68" s="730"/>
      <c r="CD68" s="730"/>
      <c r="CE68" s="730"/>
      <c r="CF68" s="730"/>
      <c r="CG68" s="730"/>
      <c r="CH68" s="730"/>
      <c r="CI68" s="730"/>
      <c r="CJ68" s="730"/>
      <c r="CK68" s="730"/>
      <c r="CL68" s="730"/>
      <c r="CM68" s="730"/>
      <c r="CN68" s="730"/>
      <c r="CO68" s="730"/>
      <c r="CP68" s="730"/>
      <c r="CQ68" s="730"/>
      <c r="CR68" s="730"/>
      <c r="CS68" s="730"/>
      <c r="CT68" s="730"/>
      <c r="CU68" s="731"/>
    </row>
    <row r="69" spans="2:99" ht="16.05" customHeight="1">
      <c r="B69" s="729"/>
      <c r="C69" s="730"/>
      <c r="D69" s="730"/>
      <c r="E69" s="730"/>
      <c r="F69" s="730"/>
      <c r="G69" s="730"/>
      <c r="H69" s="730"/>
      <c r="I69" s="730"/>
      <c r="J69" s="730"/>
      <c r="K69" s="730"/>
      <c r="L69" s="730"/>
      <c r="M69" s="730"/>
      <c r="N69" s="730"/>
      <c r="O69" s="730"/>
      <c r="P69" s="730"/>
      <c r="Q69" s="730"/>
      <c r="R69" s="730"/>
      <c r="S69" s="730"/>
      <c r="T69" s="730"/>
      <c r="U69" s="730"/>
      <c r="V69" s="730"/>
      <c r="W69" s="730"/>
      <c r="X69" s="730"/>
      <c r="Y69" s="730"/>
      <c r="Z69" s="730"/>
      <c r="AA69" s="730"/>
      <c r="AB69" s="730"/>
      <c r="AC69" s="730"/>
      <c r="AD69" s="730"/>
      <c r="AE69" s="730"/>
      <c r="AF69" s="731"/>
      <c r="AI69" s="729"/>
      <c r="AJ69" s="730"/>
      <c r="AK69" s="730"/>
      <c r="AL69" s="730"/>
      <c r="AM69" s="730"/>
      <c r="AN69" s="730"/>
      <c r="AO69" s="730"/>
      <c r="AP69" s="730"/>
      <c r="AQ69" s="730"/>
      <c r="AR69" s="730"/>
      <c r="AS69" s="730"/>
      <c r="AT69" s="730"/>
      <c r="AU69" s="730"/>
      <c r="AV69" s="730"/>
      <c r="AW69" s="730"/>
      <c r="AX69" s="730"/>
      <c r="AY69" s="730"/>
      <c r="AZ69" s="730"/>
      <c r="BA69" s="730"/>
      <c r="BB69" s="730"/>
      <c r="BC69" s="730"/>
      <c r="BD69" s="730"/>
      <c r="BE69" s="730"/>
      <c r="BF69" s="730"/>
      <c r="BG69" s="730"/>
      <c r="BH69" s="730"/>
      <c r="BI69" s="730"/>
      <c r="BJ69" s="730"/>
      <c r="BK69" s="730"/>
      <c r="BL69" s="730"/>
      <c r="BM69" s="731"/>
      <c r="BQ69" s="729"/>
      <c r="BR69" s="730"/>
      <c r="BS69" s="730"/>
      <c r="BT69" s="730"/>
      <c r="BU69" s="730"/>
      <c r="BV69" s="730"/>
      <c r="BW69" s="730"/>
      <c r="BX69" s="730"/>
      <c r="BY69" s="730"/>
      <c r="BZ69" s="730"/>
      <c r="CA69" s="730"/>
      <c r="CB69" s="730"/>
      <c r="CC69" s="730"/>
      <c r="CD69" s="730"/>
      <c r="CE69" s="730"/>
      <c r="CF69" s="730"/>
      <c r="CG69" s="730"/>
      <c r="CH69" s="730"/>
      <c r="CI69" s="730"/>
      <c r="CJ69" s="730"/>
      <c r="CK69" s="730"/>
      <c r="CL69" s="730"/>
      <c r="CM69" s="730"/>
      <c r="CN69" s="730"/>
      <c r="CO69" s="730"/>
      <c r="CP69" s="730"/>
      <c r="CQ69" s="730"/>
      <c r="CR69" s="730"/>
      <c r="CS69" s="730"/>
      <c r="CT69" s="730"/>
      <c r="CU69" s="731"/>
    </row>
    <row r="70" spans="2:99" ht="16.05" customHeight="1">
      <c r="B70" s="729"/>
      <c r="C70" s="730"/>
      <c r="D70" s="730"/>
      <c r="E70" s="730"/>
      <c r="F70" s="730"/>
      <c r="G70" s="730"/>
      <c r="H70" s="730"/>
      <c r="I70" s="730"/>
      <c r="J70" s="730"/>
      <c r="K70" s="730"/>
      <c r="L70" s="730"/>
      <c r="M70" s="730"/>
      <c r="N70" s="730"/>
      <c r="O70" s="730"/>
      <c r="P70" s="730"/>
      <c r="Q70" s="730"/>
      <c r="R70" s="730"/>
      <c r="S70" s="730"/>
      <c r="T70" s="730"/>
      <c r="U70" s="730"/>
      <c r="V70" s="730"/>
      <c r="W70" s="730"/>
      <c r="X70" s="730"/>
      <c r="Y70" s="730"/>
      <c r="Z70" s="730"/>
      <c r="AA70" s="730"/>
      <c r="AB70" s="730"/>
      <c r="AC70" s="730"/>
      <c r="AD70" s="730"/>
      <c r="AE70" s="730"/>
      <c r="AF70" s="731"/>
      <c r="AI70" s="729"/>
      <c r="AJ70" s="730"/>
      <c r="AK70" s="730"/>
      <c r="AL70" s="730"/>
      <c r="AM70" s="730"/>
      <c r="AN70" s="730"/>
      <c r="AO70" s="730"/>
      <c r="AP70" s="730"/>
      <c r="AQ70" s="730"/>
      <c r="AR70" s="730"/>
      <c r="AS70" s="730"/>
      <c r="AT70" s="730"/>
      <c r="AU70" s="730"/>
      <c r="AV70" s="730"/>
      <c r="AW70" s="730"/>
      <c r="AX70" s="730"/>
      <c r="AY70" s="730"/>
      <c r="AZ70" s="730"/>
      <c r="BA70" s="730"/>
      <c r="BB70" s="730"/>
      <c r="BC70" s="730"/>
      <c r="BD70" s="730"/>
      <c r="BE70" s="730"/>
      <c r="BF70" s="730"/>
      <c r="BG70" s="730"/>
      <c r="BH70" s="730"/>
      <c r="BI70" s="730"/>
      <c r="BJ70" s="730"/>
      <c r="BK70" s="730"/>
      <c r="BL70" s="730"/>
      <c r="BM70" s="731"/>
      <c r="BQ70" s="729"/>
      <c r="BR70" s="730"/>
      <c r="BS70" s="730"/>
      <c r="BT70" s="730"/>
      <c r="BU70" s="730"/>
      <c r="BV70" s="730"/>
      <c r="BW70" s="730"/>
      <c r="BX70" s="730"/>
      <c r="BY70" s="730"/>
      <c r="BZ70" s="730"/>
      <c r="CA70" s="730"/>
      <c r="CB70" s="730"/>
      <c r="CC70" s="730"/>
      <c r="CD70" s="730"/>
      <c r="CE70" s="730"/>
      <c r="CF70" s="730"/>
      <c r="CG70" s="730"/>
      <c r="CH70" s="730"/>
      <c r="CI70" s="730"/>
      <c r="CJ70" s="730"/>
      <c r="CK70" s="730"/>
      <c r="CL70" s="730"/>
      <c r="CM70" s="730"/>
      <c r="CN70" s="730"/>
      <c r="CO70" s="730"/>
      <c r="CP70" s="730"/>
      <c r="CQ70" s="730"/>
      <c r="CR70" s="730"/>
      <c r="CS70" s="730"/>
      <c r="CT70" s="730"/>
      <c r="CU70" s="731"/>
    </row>
    <row r="71" spans="2:99" ht="16.05" customHeight="1">
      <c r="B71" s="729"/>
      <c r="C71" s="730"/>
      <c r="D71" s="730"/>
      <c r="E71" s="730"/>
      <c r="F71" s="730"/>
      <c r="G71" s="730"/>
      <c r="H71" s="730"/>
      <c r="I71" s="730"/>
      <c r="J71" s="730"/>
      <c r="K71" s="730"/>
      <c r="L71" s="730"/>
      <c r="M71" s="730"/>
      <c r="N71" s="730"/>
      <c r="O71" s="730"/>
      <c r="P71" s="730"/>
      <c r="Q71" s="730"/>
      <c r="R71" s="730"/>
      <c r="S71" s="730"/>
      <c r="T71" s="730"/>
      <c r="U71" s="730"/>
      <c r="V71" s="730"/>
      <c r="W71" s="730"/>
      <c r="X71" s="730"/>
      <c r="Y71" s="730"/>
      <c r="Z71" s="730"/>
      <c r="AA71" s="730"/>
      <c r="AB71" s="730"/>
      <c r="AC71" s="730"/>
      <c r="AD71" s="730"/>
      <c r="AE71" s="730"/>
      <c r="AF71" s="731"/>
      <c r="AI71" s="729"/>
      <c r="AJ71" s="730"/>
      <c r="AK71" s="730"/>
      <c r="AL71" s="730"/>
      <c r="AM71" s="730"/>
      <c r="AN71" s="730"/>
      <c r="AO71" s="730"/>
      <c r="AP71" s="730"/>
      <c r="AQ71" s="730"/>
      <c r="AR71" s="730"/>
      <c r="AS71" s="730"/>
      <c r="AT71" s="730"/>
      <c r="AU71" s="730"/>
      <c r="AV71" s="730"/>
      <c r="AW71" s="730"/>
      <c r="AX71" s="730"/>
      <c r="AY71" s="730"/>
      <c r="AZ71" s="730"/>
      <c r="BA71" s="730"/>
      <c r="BB71" s="730"/>
      <c r="BC71" s="730"/>
      <c r="BD71" s="730"/>
      <c r="BE71" s="730"/>
      <c r="BF71" s="730"/>
      <c r="BG71" s="730"/>
      <c r="BH71" s="730"/>
      <c r="BI71" s="730"/>
      <c r="BJ71" s="730"/>
      <c r="BK71" s="730"/>
      <c r="BL71" s="730"/>
      <c r="BM71" s="731"/>
      <c r="BQ71" s="729"/>
      <c r="BR71" s="730"/>
      <c r="BS71" s="730"/>
      <c r="BT71" s="730"/>
      <c r="BU71" s="730"/>
      <c r="BV71" s="730"/>
      <c r="BW71" s="730"/>
      <c r="BX71" s="730"/>
      <c r="BY71" s="730"/>
      <c r="BZ71" s="730"/>
      <c r="CA71" s="730"/>
      <c r="CB71" s="730"/>
      <c r="CC71" s="730"/>
      <c r="CD71" s="730"/>
      <c r="CE71" s="730"/>
      <c r="CF71" s="730"/>
      <c r="CG71" s="730"/>
      <c r="CH71" s="730"/>
      <c r="CI71" s="730"/>
      <c r="CJ71" s="730"/>
      <c r="CK71" s="730"/>
      <c r="CL71" s="730"/>
      <c r="CM71" s="730"/>
      <c r="CN71" s="730"/>
      <c r="CO71" s="730"/>
      <c r="CP71" s="730"/>
      <c r="CQ71" s="730"/>
      <c r="CR71" s="730"/>
      <c r="CS71" s="730"/>
      <c r="CT71" s="730"/>
      <c r="CU71" s="731"/>
    </row>
    <row r="72" spans="2:99" ht="16.05" customHeight="1">
      <c r="B72" s="729"/>
      <c r="C72" s="730"/>
      <c r="D72" s="730"/>
      <c r="E72" s="730"/>
      <c r="F72" s="730"/>
      <c r="G72" s="730"/>
      <c r="H72" s="730"/>
      <c r="I72" s="730"/>
      <c r="J72" s="730"/>
      <c r="K72" s="730"/>
      <c r="L72" s="730"/>
      <c r="M72" s="730"/>
      <c r="N72" s="730"/>
      <c r="O72" s="730"/>
      <c r="P72" s="730"/>
      <c r="Q72" s="730"/>
      <c r="R72" s="730"/>
      <c r="S72" s="730"/>
      <c r="T72" s="730"/>
      <c r="U72" s="730"/>
      <c r="V72" s="730"/>
      <c r="W72" s="730"/>
      <c r="X72" s="730"/>
      <c r="Y72" s="730"/>
      <c r="Z72" s="730"/>
      <c r="AA72" s="730"/>
      <c r="AB72" s="730"/>
      <c r="AC72" s="730"/>
      <c r="AD72" s="730"/>
      <c r="AE72" s="730"/>
      <c r="AF72" s="731"/>
      <c r="AI72" s="729"/>
      <c r="AJ72" s="730"/>
      <c r="AK72" s="730"/>
      <c r="AL72" s="730"/>
      <c r="AM72" s="730"/>
      <c r="AN72" s="730"/>
      <c r="AO72" s="730"/>
      <c r="AP72" s="730"/>
      <c r="AQ72" s="730"/>
      <c r="AR72" s="730"/>
      <c r="AS72" s="730"/>
      <c r="AT72" s="730"/>
      <c r="AU72" s="730"/>
      <c r="AV72" s="730"/>
      <c r="AW72" s="730"/>
      <c r="AX72" s="730"/>
      <c r="AY72" s="730"/>
      <c r="AZ72" s="730"/>
      <c r="BA72" s="730"/>
      <c r="BB72" s="730"/>
      <c r="BC72" s="730"/>
      <c r="BD72" s="730"/>
      <c r="BE72" s="730"/>
      <c r="BF72" s="730"/>
      <c r="BG72" s="730"/>
      <c r="BH72" s="730"/>
      <c r="BI72" s="730"/>
      <c r="BJ72" s="730"/>
      <c r="BK72" s="730"/>
      <c r="BL72" s="730"/>
      <c r="BM72" s="731"/>
      <c r="BQ72" s="729"/>
      <c r="BR72" s="730"/>
      <c r="BS72" s="730"/>
      <c r="BT72" s="730"/>
      <c r="BU72" s="730"/>
      <c r="BV72" s="730"/>
      <c r="BW72" s="730"/>
      <c r="BX72" s="730"/>
      <c r="BY72" s="730"/>
      <c r="BZ72" s="730"/>
      <c r="CA72" s="730"/>
      <c r="CB72" s="730"/>
      <c r="CC72" s="730"/>
      <c r="CD72" s="730"/>
      <c r="CE72" s="730"/>
      <c r="CF72" s="730"/>
      <c r="CG72" s="730"/>
      <c r="CH72" s="730"/>
      <c r="CI72" s="730"/>
      <c r="CJ72" s="730"/>
      <c r="CK72" s="730"/>
      <c r="CL72" s="730"/>
      <c r="CM72" s="730"/>
      <c r="CN72" s="730"/>
      <c r="CO72" s="730"/>
      <c r="CP72" s="730"/>
      <c r="CQ72" s="730"/>
      <c r="CR72" s="730"/>
      <c r="CS72" s="730"/>
      <c r="CT72" s="730"/>
      <c r="CU72" s="731"/>
    </row>
    <row r="73" spans="2:99" ht="16.05" customHeight="1">
      <c r="B73" s="729"/>
      <c r="C73" s="730"/>
      <c r="D73" s="730"/>
      <c r="E73" s="730"/>
      <c r="F73" s="730"/>
      <c r="G73" s="730"/>
      <c r="H73" s="730"/>
      <c r="I73" s="730"/>
      <c r="J73" s="730"/>
      <c r="K73" s="730"/>
      <c r="L73" s="730"/>
      <c r="M73" s="730"/>
      <c r="N73" s="730"/>
      <c r="O73" s="730"/>
      <c r="P73" s="730"/>
      <c r="Q73" s="730"/>
      <c r="R73" s="730"/>
      <c r="S73" s="730"/>
      <c r="T73" s="730"/>
      <c r="U73" s="730"/>
      <c r="V73" s="730"/>
      <c r="W73" s="730"/>
      <c r="X73" s="730"/>
      <c r="Y73" s="730"/>
      <c r="Z73" s="730"/>
      <c r="AA73" s="730"/>
      <c r="AB73" s="730"/>
      <c r="AC73" s="730"/>
      <c r="AD73" s="730"/>
      <c r="AE73" s="730"/>
      <c r="AF73" s="731"/>
      <c r="AI73" s="729"/>
      <c r="AJ73" s="730"/>
      <c r="AK73" s="730"/>
      <c r="AL73" s="730"/>
      <c r="AM73" s="730"/>
      <c r="AN73" s="730"/>
      <c r="AO73" s="730"/>
      <c r="AP73" s="730"/>
      <c r="AQ73" s="730"/>
      <c r="AR73" s="730"/>
      <c r="AS73" s="730"/>
      <c r="AT73" s="730"/>
      <c r="AU73" s="730"/>
      <c r="AV73" s="730"/>
      <c r="AW73" s="730"/>
      <c r="AX73" s="730"/>
      <c r="AY73" s="730"/>
      <c r="AZ73" s="730"/>
      <c r="BA73" s="730"/>
      <c r="BB73" s="730"/>
      <c r="BC73" s="730"/>
      <c r="BD73" s="730"/>
      <c r="BE73" s="730"/>
      <c r="BF73" s="730"/>
      <c r="BG73" s="730"/>
      <c r="BH73" s="730"/>
      <c r="BI73" s="730"/>
      <c r="BJ73" s="730"/>
      <c r="BK73" s="730"/>
      <c r="BL73" s="730"/>
      <c r="BM73" s="731"/>
      <c r="BQ73" s="729"/>
      <c r="BR73" s="730"/>
      <c r="BS73" s="730"/>
      <c r="BT73" s="730"/>
      <c r="BU73" s="730"/>
      <c r="BV73" s="730"/>
      <c r="BW73" s="730"/>
      <c r="BX73" s="730"/>
      <c r="BY73" s="730"/>
      <c r="BZ73" s="730"/>
      <c r="CA73" s="730"/>
      <c r="CB73" s="730"/>
      <c r="CC73" s="730"/>
      <c r="CD73" s="730"/>
      <c r="CE73" s="730"/>
      <c r="CF73" s="730"/>
      <c r="CG73" s="730"/>
      <c r="CH73" s="730"/>
      <c r="CI73" s="730"/>
      <c r="CJ73" s="730"/>
      <c r="CK73" s="730"/>
      <c r="CL73" s="730"/>
      <c r="CM73" s="730"/>
      <c r="CN73" s="730"/>
      <c r="CO73" s="730"/>
      <c r="CP73" s="730"/>
      <c r="CQ73" s="730"/>
      <c r="CR73" s="730"/>
      <c r="CS73" s="730"/>
      <c r="CT73" s="730"/>
      <c r="CU73" s="731"/>
    </row>
    <row r="74" spans="2:99" ht="16.05" customHeight="1">
      <c r="B74" s="729"/>
      <c r="C74" s="730"/>
      <c r="D74" s="730"/>
      <c r="E74" s="730"/>
      <c r="F74" s="730"/>
      <c r="G74" s="730"/>
      <c r="H74" s="730"/>
      <c r="I74" s="730"/>
      <c r="J74" s="730"/>
      <c r="K74" s="730"/>
      <c r="L74" s="730"/>
      <c r="M74" s="730"/>
      <c r="N74" s="730"/>
      <c r="O74" s="730"/>
      <c r="P74" s="730"/>
      <c r="Q74" s="730"/>
      <c r="R74" s="730"/>
      <c r="S74" s="730"/>
      <c r="T74" s="730"/>
      <c r="U74" s="730"/>
      <c r="V74" s="730"/>
      <c r="W74" s="730"/>
      <c r="X74" s="730"/>
      <c r="Y74" s="730"/>
      <c r="Z74" s="730"/>
      <c r="AA74" s="730"/>
      <c r="AB74" s="730"/>
      <c r="AC74" s="730"/>
      <c r="AD74" s="730"/>
      <c r="AE74" s="730"/>
      <c r="AF74" s="731"/>
      <c r="AI74" s="729"/>
      <c r="AJ74" s="730"/>
      <c r="AK74" s="730"/>
      <c r="AL74" s="730"/>
      <c r="AM74" s="730"/>
      <c r="AN74" s="730"/>
      <c r="AO74" s="730"/>
      <c r="AP74" s="730"/>
      <c r="AQ74" s="730"/>
      <c r="AR74" s="730"/>
      <c r="AS74" s="730"/>
      <c r="AT74" s="730"/>
      <c r="AU74" s="730"/>
      <c r="AV74" s="730"/>
      <c r="AW74" s="730"/>
      <c r="AX74" s="730"/>
      <c r="AY74" s="730"/>
      <c r="AZ74" s="730"/>
      <c r="BA74" s="730"/>
      <c r="BB74" s="730"/>
      <c r="BC74" s="730"/>
      <c r="BD74" s="730"/>
      <c r="BE74" s="730"/>
      <c r="BF74" s="730"/>
      <c r="BG74" s="730"/>
      <c r="BH74" s="730"/>
      <c r="BI74" s="730"/>
      <c r="BJ74" s="730"/>
      <c r="BK74" s="730"/>
      <c r="BL74" s="730"/>
      <c r="BM74" s="731"/>
      <c r="BQ74" s="729"/>
      <c r="BR74" s="730"/>
      <c r="BS74" s="730"/>
      <c r="BT74" s="730"/>
      <c r="BU74" s="730"/>
      <c r="BV74" s="730"/>
      <c r="BW74" s="730"/>
      <c r="BX74" s="730"/>
      <c r="BY74" s="730"/>
      <c r="BZ74" s="730"/>
      <c r="CA74" s="730"/>
      <c r="CB74" s="730"/>
      <c r="CC74" s="730"/>
      <c r="CD74" s="730"/>
      <c r="CE74" s="730"/>
      <c r="CF74" s="730"/>
      <c r="CG74" s="730"/>
      <c r="CH74" s="730"/>
      <c r="CI74" s="730"/>
      <c r="CJ74" s="730"/>
      <c r="CK74" s="730"/>
      <c r="CL74" s="730"/>
      <c r="CM74" s="730"/>
      <c r="CN74" s="730"/>
      <c r="CO74" s="730"/>
      <c r="CP74" s="730"/>
      <c r="CQ74" s="730"/>
      <c r="CR74" s="730"/>
      <c r="CS74" s="730"/>
      <c r="CT74" s="730"/>
      <c r="CU74" s="731"/>
    </row>
    <row r="75" spans="2:99" ht="16.05" customHeight="1">
      <c r="B75" s="729"/>
      <c r="C75" s="730"/>
      <c r="D75" s="730"/>
      <c r="E75" s="730"/>
      <c r="F75" s="730"/>
      <c r="G75" s="730"/>
      <c r="H75" s="730"/>
      <c r="I75" s="730"/>
      <c r="J75" s="730"/>
      <c r="K75" s="730"/>
      <c r="L75" s="730"/>
      <c r="M75" s="730"/>
      <c r="N75" s="730"/>
      <c r="O75" s="730"/>
      <c r="P75" s="730"/>
      <c r="Q75" s="730"/>
      <c r="R75" s="730"/>
      <c r="S75" s="730"/>
      <c r="T75" s="730"/>
      <c r="U75" s="730"/>
      <c r="V75" s="730"/>
      <c r="W75" s="730"/>
      <c r="X75" s="730"/>
      <c r="Y75" s="730"/>
      <c r="Z75" s="730"/>
      <c r="AA75" s="730"/>
      <c r="AB75" s="730"/>
      <c r="AC75" s="730"/>
      <c r="AD75" s="730"/>
      <c r="AE75" s="730"/>
      <c r="AF75" s="731"/>
      <c r="AI75" s="729"/>
      <c r="AJ75" s="730"/>
      <c r="AK75" s="730"/>
      <c r="AL75" s="730"/>
      <c r="AM75" s="730"/>
      <c r="AN75" s="730"/>
      <c r="AO75" s="730"/>
      <c r="AP75" s="730"/>
      <c r="AQ75" s="730"/>
      <c r="AR75" s="730"/>
      <c r="AS75" s="730"/>
      <c r="AT75" s="730"/>
      <c r="AU75" s="730"/>
      <c r="AV75" s="730"/>
      <c r="AW75" s="730"/>
      <c r="AX75" s="730"/>
      <c r="AY75" s="730"/>
      <c r="AZ75" s="730"/>
      <c r="BA75" s="730"/>
      <c r="BB75" s="730"/>
      <c r="BC75" s="730"/>
      <c r="BD75" s="730"/>
      <c r="BE75" s="730"/>
      <c r="BF75" s="730"/>
      <c r="BG75" s="730"/>
      <c r="BH75" s="730"/>
      <c r="BI75" s="730"/>
      <c r="BJ75" s="730"/>
      <c r="BK75" s="730"/>
      <c r="BL75" s="730"/>
      <c r="BM75" s="731"/>
      <c r="BQ75" s="729"/>
      <c r="BR75" s="730"/>
      <c r="BS75" s="730"/>
      <c r="BT75" s="730"/>
      <c r="BU75" s="730"/>
      <c r="BV75" s="730"/>
      <c r="BW75" s="730"/>
      <c r="BX75" s="730"/>
      <c r="BY75" s="730"/>
      <c r="BZ75" s="730"/>
      <c r="CA75" s="730"/>
      <c r="CB75" s="730"/>
      <c r="CC75" s="730"/>
      <c r="CD75" s="730"/>
      <c r="CE75" s="730"/>
      <c r="CF75" s="730"/>
      <c r="CG75" s="730"/>
      <c r="CH75" s="730"/>
      <c r="CI75" s="730"/>
      <c r="CJ75" s="730"/>
      <c r="CK75" s="730"/>
      <c r="CL75" s="730"/>
      <c r="CM75" s="730"/>
      <c r="CN75" s="730"/>
      <c r="CO75" s="730"/>
      <c r="CP75" s="730"/>
      <c r="CQ75" s="730"/>
      <c r="CR75" s="730"/>
      <c r="CS75" s="730"/>
      <c r="CT75" s="730"/>
      <c r="CU75" s="731"/>
    </row>
    <row r="76" spans="2:99" ht="16.05" customHeight="1">
      <c r="B76" s="729"/>
      <c r="C76" s="730"/>
      <c r="D76" s="730"/>
      <c r="E76" s="730"/>
      <c r="F76" s="730"/>
      <c r="G76" s="730"/>
      <c r="H76" s="730"/>
      <c r="I76" s="730"/>
      <c r="J76" s="730"/>
      <c r="K76" s="730"/>
      <c r="L76" s="730"/>
      <c r="M76" s="730"/>
      <c r="N76" s="730"/>
      <c r="O76" s="730"/>
      <c r="P76" s="730"/>
      <c r="Q76" s="730"/>
      <c r="R76" s="730"/>
      <c r="S76" s="730"/>
      <c r="T76" s="730"/>
      <c r="U76" s="730"/>
      <c r="V76" s="730"/>
      <c r="W76" s="730"/>
      <c r="X76" s="730"/>
      <c r="Y76" s="730"/>
      <c r="Z76" s="730"/>
      <c r="AA76" s="730"/>
      <c r="AB76" s="730"/>
      <c r="AC76" s="730"/>
      <c r="AD76" s="730"/>
      <c r="AE76" s="730"/>
      <c r="AF76" s="731"/>
      <c r="AI76" s="729"/>
      <c r="AJ76" s="730"/>
      <c r="AK76" s="730"/>
      <c r="AL76" s="730"/>
      <c r="AM76" s="730"/>
      <c r="AN76" s="730"/>
      <c r="AO76" s="730"/>
      <c r="AP76" s="730"/>
      <c r="AQ76" s="730"/>
      <c r="AR76" s="730"/>
      <c r="AS76" s="730"/>
      <c r="AT76" s="730"/>
      <c r="AU76" s="730"/>
      <c r="AV76" s="730"/>
      <c r="AW76" s="730"/>
      <c r="AX76" s="730"/>
      <c r="AY76" s="730"/>
      <c r="AZ76" s="730"/>
      <c r="BA76" s="730"/>
      <c r="BB76" s="730"/>
      <c r="BC76" s="730"/>
      <c r="BD76" s="730"/>
      <c r="BE76" s="730"/>
      <c r="BF76" s="730"/>
      <c r="BG76" s="730"/>
      <c r="BH76" s="730"/>
      <c r="BI76" s="730"/>
      <c r="BJ76" s="730"/>
      <c r="BK76" s="730"/>
      <c r="BL76" s="730"/>
      <c r="BM76" s="731"/>
      <c r="BQ76" s="729"/>
      <c r="BR76" s="730"/>
      <c r="BS76" s="730"/>
      <c r="BT76" s="730"/>
      <c r="BU76" s="730"/>
      <c r="BV76" s="730"/>
      <c r="BW76" s="730"/>
      <c r="BX76" s="730"/>
      <c r="BY76" s="730"/>
      <c r="BZ76" s="730"/>
      <c r="CA76" s="730"/>
      <c r="CB76" s="730"/>
      <c r="CC76" s="730"/>
      <c r="CD76" s="730"/>
      <c r="CE76" s="730"/>
      <c r="CF76" s="730"/>
      <c r="CG76" s="730"/>
      <c r="CH76" s="730"/>
      <c r="CI76" s="730"/>
      <c r="CJ76" s="730"/>
      <c r="CK76" s="730"/>
      <c r="CL76" s="730"/>
      <c r="CM76" s="730"/>
      <c r="CN76" s="730"/>
      <c r="CO76" s="730"/>
      <c r="CP76" s="730"/>
      <c r="CQ76" s="730"/>
      <c r="CR76" s="730"/>
      <c r="CS76" s="730"/>
      <c r="CT76" s="730"/>
      <c r="CU76" s="731"/>
    </row>
    <row r="77" spans="2:99" ht="16.05" customHeight="1">
      <c r="B77" s="729"/>
      <c r="C77" s="730"/>
      <c r="D77" s="730"/>
      <c r="E77" s="730"/>
      <c r="F77" s="730"/>
      <c r="G77" s="730"/>
      <c r="H77" s="730"/>
      <c r="I77" s="730"/>
      <c r="J77" s="730"/>
      <c r="K77" s="730"/>
      <c r="L77" s="730"/>
      <c r="M77" s="730"/>
      <c r="N77" s="730"/>
      <c r="O77" s="730"/>
      <c r="P77" s="730"/>
      <c r="Q77" s="730"/>
      <c r="R77" s="730"/>
      <c r="S77" s="730"/>
      <c r="T77" s="730"/>
      <c r="U77" s="730"/>
      <c r="V77" s="730"/>
      <c r="W77" s="730"/>
      <c r="X77" s="730"/>
      <c r="Y77" s="730"/>
      <c r="Z77" s="730"/>
      <c r="AA77" s="730"/>
      <c r="AB77" s="730"/>
      <c r="AC77" s="730"/>
      <c r="AD77" s="730"/>
      <c r="AE77" s="730"/>
      <c r="AF77" s="731"/>
      <c r="AI77" s="729"/>
      <c r="AJ77" s="730"/>
      <c r="AK77" s="730"/>
      <c r="AL77" s="730"/>
      <c r="AM77" s="730"/>
      <c r="AN77" s="730"/>
      <c r="AO77" s="730"/>
      <c r="AP77" s="730"/>
      <c r="AQ77" s="730"/>
      <c r="AR77" s="730"/>
      <c r="AS77" s="730"/>
      <c r="AT77" s="730"/>
      <c r="AU77" s="730"/>
      <c r="AV77" s="730"/>
      <c r="AW77" s="730"/>
      <c r="AX77" s="730"/>
      <c r="AY77" s="730"/>
      <c r="AZ77" s="730"/>
      <c r="BA77" s="730"/>
      <c r="BB77" s="730"/>
      <c r="BC77" s="730"/>
      <c r="BD77" s="730"/>
      <c r="BE77" s="730"/>
      <c r="BF77" s="730"/>
      <c r="BG77" s="730"/>
      <c r="BH77" s="730"/>
      <c r="BI77" s="730"/>
      <c r="BJ77" s="730"/>
      <c r="BK77" s="730"/>
      <c r="BL77" s="730"/>
      <c r="BM77" s="731"/>
      <c r="BQ77" s="729"/>
      <c r="BR77" s="730"/>
      <c r="BS77" s="730"/>
      <c r="BT77" s="730"/>
      <c r="BU77" s="730"/>
      <c r="BV77" s="730"/>
      <c r="BW77" s="730"/>
      <c r="BX77" s="730"/>
      <c r="BY77" s="730"/>
      <c r="BZ77" s="730"/>
      <c r="CA77" s="730"/>
      <c r="CB77" s="730"/>
      <c r="CC77" s="730"/>
      <c r="CD77" s="730"/>
      <c r="CE77" s="730"/>
      <c r="CF77" s="730"/>
      <c r="CG77" s="730"/>
      <c r="CH77" s="730"/>
      <c r="CI77" s="730"/>
      <c r="CJ77" s="730"/>
      <c r="CK77" s="730"/>
      <c r="CL77" s="730"/>
      <c r="CM77" s="730"/>
      <c r="CN77" s="730"/>
      <c r="CO77" s="730"/>
      <c r="CP77" s="730"/>
      <c r="CQ77" s="730"/>
      <c r="CR77" s="730"/>
      <c r="CS77" s="730"/>
      <c r="CT77" s="730"/>
      <c r="CU77" s="731"/>
    </row>
    <row r="78" spans="2:99" ht="16.05" customHeight="1">
      <c r="B78" s="729"/>
      <c r="C78" s="730"/>
      <c r="D78" s="730"/>
      <c r="E78" s="730"/>
      <c r="F78" s="730"/>
      <c r="G78" s="730"/>
      <c r="H78" s="730"/>
      <c r="I78" s="730"/>
      <c r="J78" s="730"/>
      <c r="K78" s="730"/>
      <c r="L78" s="730"/>
      <c r="M78" s="730"/>
      <c r="N78" s="730"/>
      <c r="O78" s="730"/>
      <c r="P78" s="730"/>
      <c r="Q78" s="730"/>
      <c r="R78" s="730"/>
      <c r="S78" s="730"/>
      <c r="T78" s="730"/>
      <c r="U78" s="730"/>
      <c r="V78" s="730"/>
      <c r="W78" s="730"/>
      <c r="X78" s="730"/>
      <c r="Y78" s="730"/>
      <c r="Z78" s="730"/>
      <c r="AA78" s="730"/>
      <c r="AB78" s="730"/>
      <c r="AC78" s="730"/>
      <c r="AD78" s="730"/>
      <c r="AE78" s="730"/>
      <c r="AF78" s="731"/>
      <c r="AI78" s="729"/>
      <c r="AJ78" s="730"/>
      <c r="AK78" s="730"/>
      <c r="AL78" s="730"/>
      <c r="AM78" s="730"/>
      <c r="AN78" s="730"/>
      <c r="AO78" s="730"/>
      <c r="AP78" s="730"/>
      <c r="AQ78" s="730"/>
      <c r="AR78" s="730"/>
      <c r="AS78" s="730"/>
      <c r="AT78" s="730"/>
      <c r="AU78" s="730"/>
      <c r="AV78" s="730"/>
      <c r="AW78" s="730"/>
      <c r="AX78" s="730"/>
      <c r="AY78" s="730"/>
      <c r="AZ78" s="730"/>
      <c r="BA78" s="730"/>
      <c r="BB78" s="730"/>
      <c r="BC78" s="730"/>
      <c r="BD78" s="730"/>
      <c r="BE78" s="730"/>
      <c r="BF78" s="730"/>
      <c r="BG78" s="730"/>
      <c r="BH78" s="730"/>
      <c r="BI78" s="730"/>
      <c r="BJ78" s="730"/>
      <c r="BK78" s="730"/>
      <c r="BL78" s="730"/>
      <c r="BM78" s="731"/>
      <c r="BQ78" s="729"/>
      <c r="BR78" s="730"/>
      <c r="BS78" s="730"/>
      <c r="BT78" s="730"/>
      <c r="BU78" s="730"/>
      <c r="BV78" s="730"/>
      <c r="BW78" s="730"/>
      <c r="BX78" s="730"/>
      <c r="BY78" s="730"/>
      <c r="BZ78" s="730"/>
      <c r="CA78" s="730"/>
      <c r="CB78" s="730"/>
      <c r="CC78" s="730"/>
      <c r="CD78" s="730"/>
      <c r="CE78" s="730"/>
      <c r="CF78" s="730"/>
      <c r="CG78" s="730"/>
      <c r="CH78" s="730"/>
      <c r="CI78" s="730"/>
      <c r="CJ78" s="730"/>
      <c r="CK78" s="730"/>
      <c r="CL78" s="730"/>
      <c r="CM78" s="730"/>
      <c r="CN78" s="730"/>
      <c r="CO78" s="730"/>
      <c r="CP78" s="730"/>
      <c r="CQ78" s="730"/>
      <c r="CR78" s="730"/>
      <c r="CS78" s="730"/>
      <c r="CT78" s="730"/>
      <c r="CU78" s="731"/>
    </row>
    <row r="79" spans="2:99" ht="16.05" customHeight="1">
      <c r="B79" s="729"/>
      <c r="C79" s="730"/>
      <c r="D79" s="730"/>
      <c r="E79" s="730"/>
      <c r="F79" s="730"/>
      <c r="G79" s="730"/>
      <c r="H79" s="730"/>
      <c r="I79" s="730"/>
      <c r="J79" s="730"/>
      <c r="K79" s="730"/>
      <c r="L79" s="730"/>
      <c r="M79" s="730"/>
      <c r="N79" s="730"/>
      <c r="O79" s="730"/>
      <c r="P79" s="730"/>
      <c r="Q79" s="730"/>
      <c r="R79" s="730"/>
      <c r="S79" s="730"/>
      <c r="T79" s="730"/>
      <c r="U79" s="730"/>
      <c r="V79" s="730"/>
      <c r="W79" s="730"/>
      <c r="X79" s="730"/>
      <c r="Y79" s="730"/>
      <c r="Z79" s="730"/>
      <c r="AA79" s="730"/>
      <c r="AB79" s="730"/>
      <c r="AC79" s="730"/>
      <c r="AD79" s="730"/>
      <c r="AE79" s="730"/>
      <c r="AF79" s="731"/>
      <c r="AI79" s="729"/>
      <c r="AJ79" s="730"/>
      <c r="AK79" s="730"/>
      <c r="AL79" s="730"/>
      <c r="AM79" s="730"/>
      <c r="AN79" s="730"/>
      <c r="AO79" s="730"/>
      <c r="AP79" s="730"/>
      <c r="AQ79" s="730"/>
      <c r="AR79" s="730"/>
      <c r="AS79" s="730"/>
      <c r="AT79" s="730"/>
      <c r="AU79" s="730"/>
      <c r="AV79" s="730"/>
      <c r="AW79" s="730"/>
      <c r="AX79" s="730"/>
      <c r="AY79" s="730"/>
      <c r="AZ79" s="730"/>
      <c r="BA79" s="730"/>
      <c r="BB79" s="730"/>
      <c r="BC79" s="730"/>
      <c r="BD79" s="730"/>
      <c r="BE79" s="730"/>
      <c r="BF79" s="730"/>
      <c r="BG79" s="730"/>
      <c r="BH79" s="730"/>
      <c r="BI79" s="730"/>
      <c r="BJ79" s="730"/>
      <c r="BK79" s="730"/>
      <c r="BL79" s="730"/>
      <c r="BM79" s="731"/>
      <c r="BQ79" s="729"/>
      <c r="BR79" s="730"/>
      <c r="BS79" s="730"/>
      <c r="BT79" s="730"/>
      <c r="BU79" s="730"/>
      <c r="BV79" s="730"/>
      <c r="BW79" s="730"/>
      <c r="BX79" s="730"/>
      <c r="BY79" s="730"/>
      <c r="BZ79" s="730"/>
      <c r="CA79" s="730"/>
      <c r="CB79" s="730"/>
      <c r="CC79" s="730"/>
      <c r="CD79" s="730"/>
      <c r="CE79" s="730"/>
      <c r="CF79" s="730"/>
      <c r="CG79" s="730"/>
      <c r="CH79" s="730"/>
      <c r="CI79" s="730"/>
      <c r="CJ79" s="730"/>
      <c r="CK79" s="730"/>
      <c r="CL79" s="730"/>
      <c r="CM79" s="730"/>
      <c r="CN79" s="730"/>
      <c r="CO79" s="730"/>
      <c r="CP79" s="730"/>
      <c r="CQ79" s="730"/>
      <c r="CR79" s="730"/>
      <c r="CS79" s="730"/>
      <c r="CT79" s="730"/>
      <c r="CU79" s="731"/>
    </row>
    <row r="80" spans="2:99" ht="16.05" customHeight="1">
      <c r="B80" s="729"/>
      <c r="C80" s="730"/>
      <c r="D80" s="730"/>
      <c r="E80" s="730"/>
      <c r="F80" s="730"/>
      <c r="G80" s="730"/>
      <c r="H80" s="730"/>
      <c r="I80" s="730"/>
      <c r="J80" s="730"/>
      <c r="K80" s="730"/>
      <c r="L80" s="730"/>
      <c r="M80" s="730"/>
      <c r="N80" s="730"/>
      <c r="O80" s="730"/>
      <c r="P80" s="730"/>
      <c r="Q80" s="730"/>
      <c r="R80" s="730"/>
      <c r="S80" s="730"/>
      <c r="T80" s="730"/>
      <c r="U80" s="730"/>
      <c r="V80" s="730"/>
      <c r="W80" s="730"/>
      <c r="X80" s="730"/>
      <c r="Y80" s="730"/>
      <c r="Z80" s="730"/>
      <c r="AA80" s="730"/>
      <c r="AB80" s="730"/>
      <c r="AC80" s="730"/>
      <c r="AD80" s="730"/>
      <c r="AE80" s="730"/>
      <c r="AF80" s="731"/>
      <c r="AI80" s="729"/>
      <c r="AJ80" s="730"/>
      <c r="AK80" s="730"/>
      <c r="AL80" s="730"/>
      <c r="AM80" s="730"/>
      <c r="AN80" s="730"/>
      <c r="AO80" s="730"/>
      <c r="AP80" s="730"/>
      <c r="AQ80" s="730"/>
      <c r="AR80" s="730"/>
      <c r="AS80" s="730"/>
      <c r="AT80" s="730"/>
      <c r="AU80" s="730"/>
      <c r="AV80" s="730"/>
      <c r="AW80" s="730"/>
      <c r="AX80" s="730"/>
      <c r="AY80" s="730"/>
      <c r="AZ80" s="730"/>
      <c r="BA80" s="730"/>
      <c r="BB80" s="730"/>
      <c r="BC80" s="730"/>
      <c r="BD80" s="730"/>
      <c r="BE80" s="730"/>
      <c r="BF80" s="730"/>
      <c r="BG80" s="730"/>
      <c r="BH80" s="730"/>
      <c r="BI80" s="730"/>
      <c r="BJ80" s="730"/>
      <c r="BK80" s="730"/>
      <c r="BL80" s="730"/>
      <c r="BM80" s="731"/>
      <c r="BQ80" s="729"/>
      <c r="BR80" s="730"/>
      <c r="BS80" s="730"/>
      <c r="BT80" s="730"/>
      <c r="BU80" s="730"/>
      <c r="BV80" s="730"/>
      <c r="BW80" s="730"/>
      <c r="BX80" s="730"/>
      <c r="BY80" s="730"/>
      <c r="BZ80" s="730"/>
      <c r="CA80" s="730"/>
      <c r="CB80" s="730"/>
      <c r="CC80" s="730"/>
      <c r="CD80" s="730"/>
      <c r="CE80" s="730"/>
      <c r="CF80" s="730"/>
      <c r="CG80" s="730"/>
      <c r="CH80" s="730"/>
      <c r="CI80" s="730"/>
      <c r="CJ80" s="730"/>
      <c r="CK80" s="730"/>
      <c r="CL80" s="730"/>
      <c r="CM80" s="730"/>
      <c r="CN80" s="730"/>
      <c r="CO80" s="730"/>
      <c r="CP80" s="730"/>
      <c r="CQ80" s="730"/>
      <c r="CR80" s="730"/>
      <c r="CS80" s="730"/>
      <c r="CT80" s="730"/>
      <c r="CU80" s="731"/>
    </row>
    <row r="81" spans="2:99" ht="16.05" customHeight="1">
      <c r="B81" s="729"/>
      <c r="C81" s="730"/>
      <c r="D81" s="730"/>
      <c r="E81" s="730"/>
      <c r="F81" s="730"/>
      <c r="G81" s="730"/>
      <c r="H81" s="730"/>
      <c r="I81" s="730"/>
      <c r="J81" s="730"/>
      <c r="K81" s="730"/>
      <c r="L81" s="730"/>
      <c r="M81" s="730"/>
      <c r="N81" s="730"/>
      <c r="O81" s="730"/>
      <c r="P81" s="730"/>
      <c r="Q81" s="730"/>
      <c r="R81" s="730"/>
      <c r="S81" s="730"/>
      <c r="T81" s="730"/>
      <c r="U81" s="730"/>
      <c r="V81" s="730"/>
      <c r="W81" s="730"/>
      <c r="X81" s="730"/>
      <c r="Y81" s="730"/>
      <c r="Z81" s="730"/>
      <c r="AA81" s="730"/>
      <c r="AB81" s="730"/>
      <c r="AC81" s="730"/>
      <c r="AD81" s="730"/>
      <c r="AE81" s="730"/>
      <c r="AF81" s="731"/>
      <c r="AI81" s="729"/>
      <c r="AJ81" s="730"/>
      <c r="AK81" s="730"/>
      <c r="AL81" s="730"/>
      <c r="AM81" s="730"/>
      <c r="AN81" s="730"/>
      <c r="AO81" s="730"/>
      <c r="AP81" s="730"/>
      <c r="AQ81" s="730"/>
      <c r="AR81" s="730"/>
      <c r="AS81" s="730"/>
      <c r="AT81" s="730"/>
      <c r="AU81" s="730"/>
      <c r="AV81" s="730"/>
      <c r="AW81" s="730"/>
      <c r="AX81" s="730"/>
      <c r="AY81" s="730"/>
      <c r="AZ81" s="730"/>
      <c r="BA81" s="730"/>
      <c r="BB81" s="730"/>
      <c r="BC81" s="730"/>
      <c r="BD81" s="730"/>
      <c r="BE81" s="730"/>
      <c r="BF81" s="730"/>
      <c r="BG81" s="730"/>
      <c r="BH81" s="730"/>
      <c r="BI81" s="730"/>
      <c r="BJ81" s="730"/>
      <c r="BK81" s="730"/>
      <c r="BL81" s="730"/>
      <c r="BM81" s="731"/>
      <c r="BQ81" s="729"/>
      <c r="BR81" s="730"/>
      <c r="BS81" s="730"/>
      <c r="BT81" s="730"/>
      <c r="BU81" s="730"/>
      <c r="BV81" s="730"/>
      <c r="BW81" s="730"/>
      <c r="BX81" s="730"/>
      <c r="BY81" s="730"/>
      <c r="BZ81" s="730"/>
      <c r="CA81" s="730"/>
      <c r="CB81" s="730"/>
      <c r="CC81" s="730"/>
      <c r="CD81" s="730"/>
      <c r="CE81" s="730"/>
      <c r="CF81" s="730"/>
      <c r="CG81" s="730"/>
      <c r="CH81" s="730"/>
      <c r="CI81" s="730"/>
      <c r="CJ81" s="730"/>
      <c r="CK81" s="730"/>
      <c r="CL81" s="730"/>
      <c r="CM81" s="730"/>
      <c r="CN81" s="730"/>
      <c r="CO81" s="730"/>
      <c r="CP81" s="730"/>
      <c r="CQ81" s="730"/>
      <c r="CR81" s="730"/>
      <c r="CS81" s="730"/>
      <c r="CT81" s="730"/>
      <c r="CU81" s="731"/>
    </row>
    <row r="82" spans="2:99" ht="16.05" customHeight="1">
      <c r="B82" s="729"/>
      <c r="C82" s="730"/>
      <c r="D82" s="730"/>
      <c r="E82" s="730"/>
      <c r="F82" s="730"/>
      <c r="G82" s="730"/>
      <c r="H82" s="730"/>
      <c r="I82" s="730"/>
      <c r="J82" s="730"/>
      <c r="K82" s="730"/>
      <c r="L82" s="730"/>
      <c r="M82" s="730"/>
      <c r="N82" s="730"/>
      <c r="O82" s="730"/>
      <c r="P82" s="730"/>
      <c r="Q82" s="730"/>
      <c r="R82" s="730"/>
      <c r="S82" s="730"/>
      <c r="T82" s="730"/>
      <c r="U82" s="730"/>
      <c r="V82" s="730"/>
      <c r="W82" s="730"/>
      <c r="X82" s="730"/>
      <c r="Y82" s="730"/>
      <c r="Z82" s="730"/>
      <c r="AA82" s="730"/>
      <c r="AB82" s="730"/>
      <c r="AC82" s="730"/>
      <c r="AD82" s="730"/>
      <c r="AE82" s="730"/>
      <c r="AF82" s="731"/>
      <c r="AI82" s="729"/>
      <c r="AJ82" s="730"/>
      <c r="AK82" s="730"/>
      <c r="AL82" s="730"/>
      <c r="AM82" s="730"/>
      <c r="AN82" s="730"/>
      <c r="AO82" s="730"/>
      <c r="AP82" s="730"/>
      <c r="AQ82" s="730"/>
      <c r="AR82" s="730"/>
      <c r="AS82" s="730"/>
      <c r="AT82" s="730"/>
      <c r="AU82" s="730"/>
      <c r="AV82" s="730"/>
      <c r="AW82" s="730"/>
      <c r="AX82" s="730"/>
      <c r="AY82" s="730"/>
      <c r="AZ82" s="730"/>
      <c r="BA82" s="730"/>
      <c r="BB82" s="730"/>
      <c r="BC82" s="730"/>
      <c r="BD82" s="730"/>
      <c r="BE82" s="730"/>
      <c r="BF82" s="730"/>
      <c r="BG82" s="730"/>
      <c r="BH82" s="730"/>
      <c r="BI82" s="730"/>
      <c r="BJ82" s="730"/>
      <c r="BK82" s="730"/>
      <c r="BL82" s="730"/>
      <c r="BM82" s="731"/>
      <c r="BQ82" s="729"/>
      <c r="BR82" s="730"/>
      <c r="BS82" s="730"/>
      <c r="BT82" s="730"/>
      <c r="BU82" s="730"/>
      <c r="BV82" s="730"/>
      <c r="BW82" s="730"/>
      <c r="BX82" s="730"/>
      <c r="BY82" s="730"/>
      <c r="BZ82" s="730"/>
      <c r="CA82" s="730"/>
      <c r="CB82" s="730"/>
      <c r="CC82" s="730"/>
      <c r="CD82" s="730"/>
      <c r="CE82" s="730"/>
      <c r="CF82" s="730"/>
      <c r="CG82" s="730"/>
      <c r="CH82" s="730"/>
      <c r="CI82" s="730"/>
      <c r="CJ82" s="730"/>
      <c r="CK82" s="730"/>
      <c r="CL82" s="730"/>
      <c r="CM82" s="730"/>
      <c r="CN82" s="730"/>
      <c r="CO82" s="730"/>
      <c r="CP82" s="730"/>
      <c r="CQ82" s="730"/>
      <c r="CR82" s="730"/>
      <c r="CS82" s="730"/>
      <c r="CT82" s="730"/>
      <c r="CU82" s="731"/>
    </row>
    <row r="83" spans="2:99" ht="16.05" customHeight="1">
      <c r="B83" s="729"/>
      <c r="C83" s="730"/>
      <c r="D83" s="730"/>
      <c r="E83" s="730"/>
      <c r="F83" s="730"/>
      <c r="G83" s="730"/>
      <c r="H83" s="730"/>
      <c r="I83" s="730"/>
      <c r="J83" s="730"/>
      <c r="K83" s="730"/>
      <c r="L83" s="730"/>
      <c r="M83" s="730"/>
      <c r="N83" s="730"/>
      <c r="O83" s="730"/>
      <c r="P83" s="730"/>
      <c r="Q83" s="730"/>
      <c r="R83" s="730"/>
      <c r="S83" s="730"/>
      <c r="T83" s="730"/>
      <c r="U83" s="730"/>
      <c r="V83" s="730"/>
      <c r="W83" s="730"/>
      <c r="X83" s="730"/>
      <c r="Y83" s="730"/>
      <c r="Z83" s="730"/>
      <c r="AA83" s="730"/>
      <c r="AB83" s="730"/>
      <c r="AC83" s="730"/>
      <c r="AD83" s="730"/>
      <c r="AE83" s="730"/>
      <c r="AF83" s="731"/>
      <c r="AI83" s="729"/>
      <c r="AJ83" s="730"/>
      <c r="AK83" s="730"/>
      <c r="AL83" s="730"/>
      <c r="AM83" s="730"/>
      <c r="AN83" s="730"/>
      <c r="AO83" s="730"/>
      <c r="AP83" s="730"/>
      <c r="AQ83" s="730"/>
      <c r="AR83" s="730"/>
      <c r="AS83" s="730"/>
      <c r="AT83" s="730"/>
      <c r="AU83" s="730"/>
      <c r="AV83" s="730"/>
      <c r="AW83" s="730"/>
      <c r="AX83" s="730"/>
      <c r="AY83" s="730"/>
      <c r="AZ83" s="730"/>
      <c r="BA83" s="730"/>
      <c r="BB83" s="730"/>
      <c r="BC83" s="730"/>
      <c r="BD83" s="730"/>
      <c r="BE83" s="730"/>
      <c r="BF83" s="730"/>
      <c r="BG83" s="730"/>
      <c r="BH83" s="730"/>
      <c r="BI83" s="730"/>
      <c r="BJ83" s="730"/>
      <c r="BK83" s="730"/>
      <c r="BL83" s="730"/>
      <c r="BM83" s="731"/>
      <c r="BQ83" s="729"/>
      <c r="BR83" s="730"/>
      <c r="BS83" s="730"/>
      <c r="BT83" s="730"/>
      <c r="BU83" s="730"/>
      <c r="BV83" s="730"/>
      <c r="BW83" s="730"/>
      <c r="BX83" s="730"/>
      <c r="BY83" s="730"/>
      <c r="BZ83" s="730"/>
      <c r="CA83" s="730"/>
      <c r="CB83" s="730"/>
      <c r="CC83" s="730"/>
      <c r="CD83" s="730"/>
      <c r="CE83" s="730"/>
      <c r="CF83" s="730"/>
      <c r="CG83" s="730"/>
      <c r="CH83" s="730"/>
      <c r="CI83" s="730"/>
      <c r="CJ83" s="730"/>
      <c r="CK83" s="730"/>
      <c r="CL83" s="730"/>
      <c r="CM83" s="730"/>
      <c r="CN83" s="730"/>
      <c r="CO83" s="730"/>
      <c r="CP83" s="730"/>
      <c r="CQ83" s="730"/>
      <c r="CR83" s="730"/>
      <c r="CS83" s="730"/>
      <c r="CT83" s="730"/>
      <c r="CU83" s="731"/>
    </row>
    <row r="84" spans="2:99" ht="16.05" customHeight="1">
      <c r="B84" s="732"/>
      <c r="C84" s="733"/>
      <c r="D84" s="733"/>
      <c r="E84" s="733"/>
      <c r="F84" s="733"/>
      <c r="G84" s="733"/>
      <c r="H84" s="733"/>
      <c r="I84" s="733"/>
      <c r="J84" s="733"/>
      <c r="K84" s="733"/>
      <c r="L84" s="733"/>
      <c r="M84" s="733"/>
      <c r="N84" s="733"/>
      <c r="O84" s="733"/>
      <c r="P84" s="733"/>
      <c r="Q84" s="733"/>
      <c r="R84" s="733"/>
      <c r="S84" s="733"/>
      <c r="T84" s="733"/>
      <c r="U84" s="733"/>
      <c r="V84" s="733"/>
      <c r="W84" s="733"/>
      <c r="X84" s="733"/>
      <c r="Y84" s="733"/>
      <c r="Z84" s="733"/>
      <c r="AA84" s="733"/>
      <c r="AB84" s="733"/>
      <c r="AC84" s="733"/>
      <c r="AD84" s="733"/>
      <c r="AE84" s="733"/>
      <c r="AF84" s="734"/>
      <c r="AI84" s="732"/>
      <c r="AJ84" s="733"/>
      <c r="AK84" s="733"/>
      <c r="AL84" s="733"/>
      <c r="AM84" s="733"/>
      <c r="AN84" s="733"/>
      <c r="AO84" s="733"/>
      <c r="AP84" s="733"/>
      <c r="AQ84" s="733"/>
      <c r="AR84" s="733"/>
      <c r="AS84" s="733"/>
      <c r="AT84" s="733"/>
      <c r="AU84" s="733"/>
      <c r="AV84" s="733"/>
      <c r="AW84" s="733"/>
      <c r="AX84" s="733"/>
      <c r="AY84" s="733"/>
      <c r="AZ84" s="733"/>
      <c r="BA84" s="733"/>
      <c r="BB84" s="733"/>
      <c r="BC84" s="733"/>
      <c r="BD84" s="733"/>
      <c r="BE84" s="733"/>
      <c r="BF84" s="733"/>
      <c r="BG84" s="733"/>
      <c r="BH84" s="733"/>
      <c r="BI84" s="733"/>
      <c r="BJ84" s="733"/>
      <c r="BK84" s="733"/>
      <c r="BL84" s="733"/>
      <c r="BM84" s="734"/>
      <c r="BQ84" s="732"/>
      <c r="BR84" s="733"/>
      <c r="BS84" s="733"/>
      <c r="BT84" s="733"/>
      <c r="BU84" s="733"/>
      <c r="BV84" s="733"/>
      <c r="BW84" s="733"/>
      <c r="BX84" s="733"/>
      <c r="BY84" s="733"/>
      <c r="BZ84" s="733"/>
      <c r="CA84" s="733"/>
      <c r="CB84" s="733"/>
      <c r="CC84" s="733"/>
      <c r="CD84" s="733"/>
      <c r="CE84" s="733"/>
      <c r="CF84" s="733"/>
      <c r="CG84" s="733"/>
      <c r="CH84" s="733"/>
      <c r="CI84" s="733"/>
      <c r="CJ84" s="733"/>
      <c r="CK84" s="733"/>
      <c r="CL84" s="733"/>
      <c r="CM84" s="733"/>
      <c r="CN84" s="733"/>
      <c r="CO84" s="733"/>
      <c r="CP84" s="733"/>
      <c r="CQ84" s="733"/>
      <c r="CR84" s="733"/>
      <c r="CS84" s="733"/>
      <c r="CT84" s="733"/>
      <c r="CU84" s="734"/>
    </row>
    <row r="85" spans="2:99" ht="16.05" customHeight="1">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K85" s="310"/>
      <c r="AL85" s="310"/>
      <c r="AM85" s="310"/>
      <c r="AN85" s="310"/>
      <c r="AO85" s="310"/>
      <c r="AP85" s="310"/>
      <c r="AQ85" s="310"/>
      <c r="AR85" s="310"/>
      <c r="AS85" s="310"/>
      <c r="AT85" s="310"/>
      <c r="AU85" s="310"/>
      <c r="AV85" s="310"/>
      <c r="AW85" s="310"/>
      <c r="AX85" s="310"/>
      <c r="AY85" s="310"/>
      <c r="AZ85" s="310"/>
      <c r="BA85" s="310"/>
      <c r="BB85" s="310"/>
      <c r="BC85" s="310"/>
      <c r="BD85" s="310"/>
      <c r="BE85" s="310"/>
      <c r="BF85" s="310"/>
      <c r="BG85" s="310"/>
      <c r="BH85" s="310"/>
      <c r="BI85" s="310"/>
      <c r="BJ85" s="310"/>
      <c r="BK85" s="310"/>
      <c r="BS85" s="310"/>
      <c r="BT85" s="310"/>
      <c r="BU85" s="310"/>
      <c r="BV85" s="310"/>
      <c r="BW85" s="310"/>
      <c r="BX85" s="310"/>
      <c r="BY85" s="310"/>
      <c r="BZ85" s="310"/>
      <c r="CA85" s="310"/>
      <c r="CB85" s="310"/>
      <c r="CC85" s="310"/>
      <c r="CD85" s="310"/>
      <c r="CE85" s="310"/>
      <c r="CF85" s="310"/>
      <c r="CG85" s="310"/>
      <c r="CH85" s="310"/>
      <c r="CI85" s="310"/>
      <c r="CJ85" s="310"/>
      <c r="CK85" s="310"/>
      <c r="CL85" s="310"/>
      <c r="CM85" s="310"/>
      <c r="CN85" s="310"/>
      <c r="CO85" s="310"/>
      <c r="CP85" s="310"/>
      <c r="CQ85" s="310"/>
      <c r="CR85" s="310"/>
      <c r="CS85" s="310"/>
    </row>
    <row r="86" spans="2:99" ht="16.05" customHeight="1">
      <c r="B86" s="725" t="s">
        <v>4598</v>
      </c>
      <c r="C86" s="725"/>
      <c r="D86" s="725"/>
      <c r="E86" s="725"/>
      <c r="F86" s="725"/>
      <c r="G86" s="725"/>
      <c r="H86" s="725"/>
      <c r="I86" s="725"/>
      <c r="J86" s="725"/>
      <c r="K86" s="725"/>
      <c r="L86" s="725"/>
      <c r="M86" s="725"/>
      <c r="N86" s="725"/>
      <c r="O86" s="725"/>
      <c r="P86" s="725"/>
      <c r="Q86" s="725"/>
      <c r="R86" s="725"/>
      <c r="S86" s="725"/>
      <c r="T86" s="725"/>
      <c r="U86" s="725"/>
      <c r="V86" s="725"/>
      <c r="W86" s="725"/>
      <c r="X86" s="725"/>
      <c r="Y86" s="725"/>
      <c r="Z86" s="725"/>
      <c r="AA86" s="725"/>
      <c r="AB86" s="725"/>
      <c r="AC86" s="725"/>
      <c r="AD86" s="725"/>
      <c r="AE86" s="725"/>
      <c r="AF86" s="725"/>
      <c r="AI86" s="725" t="s">
        <v>4602</v>
      </c>
      <c r="AJ86" s="725"/>
      <c r="AK86" s="725"/>
      <c r="AL86" s="725"/>
      <c r="AM86" s="725"/>
      <c r="AN86" s="725"/>
      <c r="AO86" s="725"/>
      <c r="AP86" s="725"/>
      <c r="AQ86" s="725"/>
      <c r="AR86" s="725"/>
      <c r="AS86" s="725"/>
      <c r="AT86" s="725"/>
      <c r="AU86" s="725"/>
      <c r="AV86" s="725"/>
      <c r="AW86" s="725"/>
      <c r="AX86" s="725"/>
      <c r="AY86" s="725"/>
      <c r="AZ86" s="725"/>
      <c r="BA86" s="725"/>
      <c r="BB86" s="725"/>
      <c r="BC86" s="725"/>
      <c r="BD86" s="725"/>
      <c r="BE86" s="725"/>
      <c r="BF86" s="725"/>
      <c r="BG86" s="725"/>
      <c r="BH86" s="725"/>
      <c r="BI86" s="725"/>
      <c r="BJ86" s="725"/>
      <c r="BK86" s="725"/>
      <c r="BL86" s="725"/>
      <c r="BM86" s="725"/>
      <c r="BQ86" s="725"/>
      <c r="BR86" s="725"/>
      <c r="BS86" s="725"/>
      <c r="BT86" s="725"/>
      <c r="BU86" s="725"/>
      <c r="BV86" s="725"/>
      <c r="BW86" s="725"/>
      <c r="BX86" s="725"/>
      <c r="BY86" s="725"/>
      <c r="BZ86" s="725"/>
      <c r="CA86" s="725"/>
      <c r="CB86" s="725"/>
      <c r="CC86" s="725"/>
      <c r="CD86" s="725"/>
      <c r="CE86" s="725"/>
      <c r="CF86" s="725"/>
      <c r="CG86" s="725"/>
      <c r="CH86" s="725"/>
      <c r="CI86" s="725"/>
      <c r="CJ86" s="725"/>
      <c r="CK86" s="725"/>
      <c r="CL86" s="725"/>
      <c r="CM86" s="725"/>
      <c r="CN86" s="725"/>
      <c r="CO86" s="725"/>
      <c r="CP86" s="725"/>
      <c r="CQ86" s="725"/>
      <c r="CR86" s="725"/>
      <c r="CS86" s="725"/>
      <c r="CT86" s="725"/>
      <c r="CU86" s="725"/>
    </row>
    <row r="87" spans="2:99" ht="4.5" customHeight="1">
      <c r="B87" s="309"/>
      <c r="C87" s="309"/>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I87" s="309"/>
      <c r="AJ87" s="309"/>
      <c r="AK87" s="309"/>
      <c r="AL87" s="309"/>
      <c r="AM87" s="309"/>
      <c r="AN87" s="309"/>
      <c r="AO87" s="309"/>
      <c r="AP87" s="309"/>
      <c r="AQ87" s="309"/>
      <c r="AR87" s="309"/>
      <c r="AS87" s="309"/>
      <c r="AT87" s="309"/>
      <c r="AU87" s="309"/>
      <c r="AV87" s="309"/>
      <c r="AW87" s="309"/>
      <c r="AX87" s="309"/>
      <c r="AY87" s="309"/>
      <c r="AZ87" s="309"/>
      <c r="BA87" s="309"/>
      <c r="BB87" s="309"/>
      <c r="BC87" s="309"/>
      <c r="BD87" s="309"/>
      <c r="BE87" s="309"/>
      <c r="BF87" s="309"/>
      <c r="BG87" s="309"/>
      <c r="BH87" s="309"/>
      <c r="BI87" s="309"/>
      <c r="BJ87" s="309"/>
      <c r="BK87" s="309"/>
      <c r="BL87" s="309"/>
      <c r="BM87" s="309"/>
      <c r="BQ87" s="309"/>
      <c r="BR87" s="309"/>
      <c r="BS87" s="309"/>
      <c r="BT87" s="309"/>
      <c r="BU87" s="309"/>
      <c r="BV87" s="309"/>
      <c r="BW87" s="309"/>
      <c r="BX87" s="309"/>
      <c r="BY87" s="309"/>
      <c r="BZ87" s="309"/>
      <c r="CA87" s="309"/>
      <c r="CB87" s="309"/>
      <c r="CC87" s="309"/>
      <c r="CD87" s="309"/>
      <c r="CE87" s="309"/>
      <c r="CF87" s="309"/>
      <c r="CG87" s="309"/>
      <c r="CH87" s="309"/>
      <c r="CI87" s="309"/>
      <c r="CJ87" s="309"/>
      <c r="CK87" s="309"/>
      <c r="CL87" s="309"/>
      <c r="CM87" s="309"/>
      <c r="CN87" s="309"/>
      <c r="CO87" s="309"/>
      <c r="CP87" s="309"/>
      <c r="CQ87" s="309"/>
      <c r="CR87" s="309"/>
      <c r="CS87" s="309"/>
      <c r="CT87" s="309"/>
      <c r="CU87" s="309"/>
    </row>
    <row r="88" spans="2:99" ht="16.05" customHeight="1">
      <c r="B88" s="726" t="s">
        <v>4594</v>
      </c>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8"/>
      <c r="AI88" s="726" t="s">
        <v>4594</v>
      </c>
      <c r="AJ88" s="727"/>
      <c r="AK88" s="727"/>
      <c r="AL88" s="727"/>
      <c r="AM88" s="727"/>
      <c r="AN88" s="727"/>
      <c r="AO88" s="727"/>
      <c r="AP88" s="727"/>
      <c r="AQ88" s="727"/>
      <c r="AR88" s="727"/>
      <c r="AS88" s="727"/>
      <c r="AT88" s="727"/>
      <c r="AU88" s="727"/>
      <c r="AV88" s="727"/>
      <c r="AW88" s="727"/>
      <c r="AX88" s="727"/>
      <c r="AY88" s="727"/>
      <c r="AZ88" s="727"/>
      <c r="BA88" s="727"/>
      <c r="BB88" s="727"/>
      <c r="BC88" s="727"/>
      <c r="BD88" s="727"/>
      <c r="BE88" s="727"/>
      <c r="BF88" s="727"/>
      <c r="BG88" s="727"/>
      <c r="BH88" s="727"/>
      <c r="BI88" s="727"/>
      <c r="BJ88" s="727"/>
      <c r="BK88" s="727"/>
      <c r="BL88" s="727"/>
      <c r="BM88" s="728"/>
      <c r="BQ88" s="726" t="s">
        <v>4594</v>
      </c>
      <c r="BR88" s="727"/>
      <c r="BS88" s="727"/>
      <c r="BT88" s="727"/>
      <c r="BU88" s="727"/>
      <c r="BV88" s="727"/>
      <c r="BW88" s="727"/>
      <c r="BX88" s="727"/>
      <c r="BY88" s="727"/>
      <c r="BZ88" s="727"/>
      <c r="CA88" s="727"/>
      <c r="CB88" s="727"/>
      <c r="CC88" s="727"/>
      <c r="CD88" s="727"/>
      <c r="CE88" s="727"/>
      <c r="CF88" s="727"/>
      <c r="CG88" s="727"/>
      <c r="CH88" s="727"/>
      <c r="CI88" s="727"/>
      <c r="CJ88" s="727"/>
      <c r="CK88" s="727"/>
      <c r="CL88" s="727"/>
      <c r="CM88" s="727"/>
      <c r="CN88" s="727"/>
      <c r="CO88" s="727"/>
      <c r="CP88" s="727"/>
      <c r="CQ88" s="727"/>
      <c r="CR88" s="727"/>
      <c r="CS88" s="727"/>
      <c r="CT88" s="727"/>
      <c r="CU88" s="728"/>
    </row>
    <row r="89" spans="2:99" ht="16.05" customHeight="1">
      <c r="B89" s="729"/>
      <c r="C89" s="730"/>
      <c r="D89" s="730"/>
      <c r="E89" s="730"/>
      <c r="F89" s="730"/>
      <c r="G89" s="730"/>
      <c r="H89" s="730"/>
      <c r="I89" s="730"/>
      <c r="J89" s="730"/>
      <c r="K89" s="730"/>
      <c r="L89" s="730"/>
      <c r="M89" s="730"/>
      <c r="N89" s="730"/>
      <c r="O89" s="730"/>
      <c r="P89" s="730"/>
      <c r="Q89" s="730"/>
      <c r="R89" s="730"/>
      <c r="S89" s="730"/>
      <c r="T89" s="730"/>
      <c r="U89" s="730"/>
      <c r="V89" s="730"/>
      <c r="W89" s="730"/>
      <c r="X89" s="730"/>
      <c r="Y89" s="730"/>
      <c r="Z89" s="730"/>
      <c r="AA89" s="730"/>
      <c r="AB89" s="730"/>
      <c r="AC89" s="730"/>
      <c r="AD89" s="730"/>
      <c r="AE89" s="730"/>
      <c r="AF89" s="731"/>
      <c r="AI89" s="729"/>
      <c r="AJ89" s="730"/>
      <c r="AK89" s="730"/>
      <c r="AL89" s="730"/>
      <c r="AM89" s="730"/>
      <c r="AN89" s="730"/>
      <c r="AO89" s="730"/>
      <c r="AP89" s="730"/>
      <c r="AQ89" s="730"/>
      <c r="AR89" s="730"/>
      <c r="AS89" s="730"/>
      <c r="AT89" s="730"/>
      <c r="AU89" s="730"/>
      <c r="AV89" s="730"/>
      <c r="AW89" s="730"/>
      <c r="AX89" s="730"/>
      <c r="AY89" s="730"/>
      <c r="AZ89" s="730"/>
      <c r="BA89" s="730"/>
      <c r="BB89" s="730"/>
      <c r="BC89" s="730"/>
      <c r="BD89" s="730"/>
      <c r="BE89" s="730"/>
      <c r="BF89" s="730"/>
      <c r="BG89" s="730"/>
      <c r="BH89" s="730"/>
      <c r="BI89" s="730"/>
      <c r="BJ89" s="730"/>
      <c r="BK89" s="730"/>
      <c r="BL89" s="730"/>
      <c r="BM89" s="731"/>
      <c r="BQ89" s="729"/>
      <c r="BR89" s="730"/>
      <c r="BS89" s="730"/>
      <c r="BT89" s="730"/>
      <c r="BU89" s="730"/>
      <c r="BV89" s="730"/>
      <c r="BW89" s="730"/>
      <c r="BX89" s="730"/>
      <c r="BY89" s="730"/>
      <c r="BZ89" s="730"/>
      <c r="CA89" s="730"/>
      <c r="CB89" s="730"/>
      <c r="CC89" s="730"/>
      <c r="CD89" s="730"/>
      <c r="CE89" s="730"/>
      <c r="CF89" s="730"/>
      <c r="CG89" s="730"/>
      <c r="CH89" s="730"/>
      <c r="CI89" s="730"/>
      <c r="CJ89" s="730"/>
      <c r="CK89" s="730"/>
      <c r="CL89" s="730"/>
      <c r="CM89" s="730"/>
      <c r="CN89" s="730"/>
      <c r="CO89" s="730"/>
      <c r="CP89" s="730"/>
      <c r="CQ89" s="730"/>
      <c r="CR89" s="730"/>
      <c r="CS89" s="730"/>
      <c r="CT89" s="730"/>
      <c r="CU89" s="731"/>
    </row>
    <row r="90" spans="2:99" ht="16.05" customHeight="1">
      <c r="B90" s="729"/>
      <c r="C90" s="730"/>
      <c r="D90" s="730"/>
      <c r="E90" s="730"/>
      <c r="F90" s="730"/>
      <c r="G90" s="730"/>
      <c r="H90" s="730"/>
      <c r="I90" s="730"/>
      <c r="J90" s="730"/>
      <c r="K90" s="730"/>
      <c r="L90" s="730"/>
      <c r="M90" s="730"/>
      <c r="N90" s="730"/>
      <c r="O90" s="730"/>
      <c r="P90" s="730"/>
      <c r="Q90" s="730"/>
      <c r="R90" s="730"/>
      <c r="S90" s="730"/>
      <c r="T90" s="730"/>
      <c r="U90" s="730"/>
      <c r="V90" s="730"/>
      <c r="W90" s="730"/>
      <c r="X90" s="730"/>
      <c r="Y90" s="730"/>
      <c r="Z90" s="730"/>
      <c r="AA90" s="730"/>
      <c r="AB90" s="730"/>
      <c r="AC90" s="730"/>
      <c r="AD90" s="730"/>
      <c r="AE90" s="730"/>
      <c r="AF90" s="731"/>
      <c r="AI90" s="729"/>
      <c r="AJ90" s="730"/>
      <c r="AK90" s="730"/>
      <c r="AL90" s="730"/>
      <c r="AM90" s="730"/>
      <c r="AN90" s="730"/>
      <c r="AO90" s="730"/>
      <c r="AP90" s="730"/>
      <c r="AQ90" s="730"/>
      <c r="AR90" s="730"/>
      <c r="AS90" s="730"/>
      <c r="AT90" s="730"/>
      <c r="AU90" s="730"/>
      <c r="AV90" s="730"/>
      <c r="AW90" s="730"/>
      <c r="AX90" s="730"/>
      <c r="AY90" s="730"/>
      <c r="AZ90" s="730"/>
      <c r="BA90" s="730"/>
      <c r="BB90" s="730"/>
      <c r="BC90" s="730"/>
      <c r="BD90" s="730"/>
      <c r="BE90" s="730"/>
      <c r="BF90" s="730"/>
      <c r="BG90" s="730"/>
      <c r="BH90" s="730"/>
      <c r="BI90" s="730"/>
      <c r="BJ90" s="730"/>
      <c r="BK90" s="730"/>
      <c r="BL90" s="730"/>
      <c r="BM90" s="731"/>
      <c r="BQ90" s="729"/>
      <c r="BR90" s="730"/>
      <c r="BS90" s="730"/>
      <c r="BT90" s="730"/>
      <c r="BU90" s="730"/>
      <c r="BV90" s="730"/>
      <c r="BW90" s="730"/>
      <c r="BX90" s="730"/>
      <c r="BY90" s="730"/>
      <c r="BZ90" s="730"/>
      <c r="CA90" s="730"/>
      <c r="CB90" s="730"/>
      <c r="CC90" s="730"/>
      <c r="CD90" s="730"/>
      <c r="CE90" s="730"/>
      <c r="CF90" s="730"/>
      <c r="CG90" s="730"/>
      <c r="CH90" s="730"/>
      <c r="CI90" s="730"/>
      <c r="CJ90" s="730"/>
      <c r="CK90" s="730"/>
      <c r="CL90" s="730"/>
      <c r="CM90" s="730"/>
      <c r="CN90" s="730"/>
      <c r="CO90" s="730"/>
      <c r="CP90" s="730"/>
      <c r="CQ90" s="730"/>
      <c r="CR90" s="730"/>
      <c r="CS90" s="730"/>
      <c r="CT90" s="730"/>
      <c r="CU90" s="731"/>
    </row>
    <row r="91" spans="2:99" ht="16.05" customHeight="1">
      <c r="B91" s="729"/>
      <c r="C91" s="730"/>
      <c r="D91" s="730"/>
      <c r="E91" s="730"/>
      <c r="F91" s="730"/>
      <c r="G91" s="730"/>
      <c r="H91" s="730"/>
      <c r="I91" s="730"/>
      <c r="J91" s="730"/>
      <c r="K91" s="730"/>
      <c r="L91" s="730"/>
      <c r="M91" s="730"/>
      <c r="N91" s="730"/>
      <c r="O91" s="730"/>
      <c r="P91" s="730"/>
      <c r="Q91" s="730"/>
      <c r="R91" s="730"/>
      <c r="S91" s="730"/>
      <c r="T91" s="730"/>
      <c r="U91" s="730"/>
      <c r="V91" s="730"/>
      <c r="W91" s="730"/>
      <c r="X91" s="730"/>
      <c r="Y91" s="730"/>
      <c r="Z91" s="730"/>
      <c r="AA91" s="730"/>
      <c r="AB91" s="730"/>
      <c r="AC91" s="730"/>
      <c r="AD91" s="730"/>
      <c r="AE91" s="730"/>
      <c r="AF91" s="731"/>
      <c r="AI91" s="729"/>
      <c r="AJ91" s="730"/>
      <c r="AK91" s="730"/>
      <c r="AL91" s="730"/>
      <c r="AM91" s="730"/>
      <c r="AN91" s="730"/>
      <c r="AO91" s="730"/>
      <c r="AP91" s="730"/>
      <c r="AQ91" s="730"/>
      <c r="AR91" s="730"/>
      <c r="AS91" s="730"/>
      <c r="AT91" s="730"/>
      <c r="AU91" s="730"/>
      <c r="AV91" s="730"/>
      <c r="AW91" s="730"/>
      <c r="AX91" s="730"/>
      <c r="AY91" s="730"/>
      <c r="AZ91" s="730"/>
      <c r="BA91" s="730"/>
      <c r="BB91" s="730"/>
      <c r="BC91" s="730"/>
      <c r="BD91" s="730"/>
      <c r="BE91" s="730"/>
      <c r="BF91" s="730"/>
      <c r="BG91" s="730"/>
      <c r="BH91" s="730"/>
      <c r="BI91" s="730"/>
      <c r="BJ91" s="730"/>
      <c r="BK91" s="730"/>
      <c r="BL91" s="730"/>
      <c r="BM91" s="731"/>
      <c r="BQ91" s="729"/>
      <c r="BR91" s="730"/>
      <c r="BS91" s="730"/>
      <c r="BT91" s="730"/>
      <c r="BU91" s="730"/>
      <c r="BV91" s="730"/>
      <c r="BW91" s="730"/>
      <c r="BX91" s="730"/>
      <c r="BY91" s="730"/>
      <c r="BZ91" s="730"/>
      <c r="CA91" s="730"/>
      <c r="CB91" s="730"/>
      <c r="CC91" s="730"/>
      <c r="CD91" s="730"/>
      <c r="CE91" s="730"/>
      <c r="CF91" s="730"/>
      <c r="CG91" s="730"/>
      <c r="CH91" s="730"/>
      <c r="CI91" s="730"/>
      <c r="CJ91" s="730"/>
      <c r="CK91" s="730"/>
      <c r="CL91" s="730"/>
      <c r="CM91" s="730"/>
      <c r="CN91" s="730"/>
      <c r="CO91" s="730"/>
      <c r="CP91" s="730"/>
      <c r="CQ91" s="730"/>
      <c r="CR91" s="730"/>
      <c r="CS91" s="730"/>
      <c r="CT91" s="730"/>
      <c r="CU91" s="731"/>
    </row>
    <row r="92" spans="2:99" ht="16.05" customHeight="1">
      <c r="B92" s="729"/>
      <c r="C92" s="730"/>
      <c r="D92" s="730"/>
      <c r="E92" s="730"/>
      <c r="F92" s="730"/>
      <c r="G92" s="730"/>
      <c r="H92" s="730"/>
      <c r="I92" s="730"/>
      <c r="J92" s="730"/>
      <c r="K92" s="730"/>
      <c r="L92" s="730"/>
      <c r="M92" s="730"/>
      <c r="N92" s="730"/>
      <c r="O92" s="730"/>
      <c r="P92" s="730"/>
      <c r="Q92" s="730"/>
      <c r="R92" s="730"/>
      <c r="S92" s="730"/>
      <c r="T92" s="730"/>
      <c r="U92" s="730"/>
      <c r="V92" s="730"/>
      <c r="W92" s="730"/>
      <c r="X92" s="730"/>
      <c r="Y92" s="730"/>
      <c r="Z92" s="730"/>
      <c r="AA92" s="730"/>
      <c r="AB92" s="730"/>
      <c r="AC92" s="730"/>
      <c r="AD92" s="730"/>
      <c r="AE92" s="730"/>
      <c r="AF92" s="731"/>
      <c r="AI92" s="729"/>
      <c r="AJ92" s="730"/>
      <c r="AK92" s="730"/>
      <c r="AL92" s="730"/>
      <c r="AM92" s="730"/>
      <c r="AN92" s="730"/>
      <c r="AO92" s="730"/>
      <c r="AP92" s="730"/>
      <c r="AQ92" s="730"/>
      <c r="AR92" s="730"/>
      <c r="AS92" s="730"/>
      <c r="AT92" s="730"/>
      <c r="AU92" s="730"/>
      <c r="AV92" s="730"/>
      <c r="AW92" s="730"/>
      <c r="AX92" s="730"/>
      <c r="AY92" s="730"/>
      <c r="AZ92" s="730"/>
      <c r="BA92" s="730"/>
      <c r="BB92" s="730"/>
      <c r="BC92" s="730"/>
      <c r="BD92" s="730"/>
      <c r="BE92" s="730"/>
      <c r="BF92" s="730"/>
      <c r="BG92" s="730"/>
      <c r="BH92" s="730"/>
      <c r="BI92" s="730"/>
      <c r="BJ92" s="730"/>
      <c r="BK92" s="730"/>
      <c r="BL92" s="730"/>
      <c r="BM92" s="731"/>
      <c r="BQ92" s="729"/>
      <c r="BR92" s="730"/>
      <c r="BS92" s="730"/>
      <c r="BT92" s="730"/>
      <c r="BU92" s="730"/>
      <c r="BV92" s="730"/>
      <c r="BW92" s="730"/>
      <c r="BX92" s="730"/>
      <c r="BY92" s="730"/>
      <c r="BZ92" s="730"/>
      <c r="CA92" s="730"/>
      <c r="CB92" s="730"/>
      <c r="CC92" s="730"/>
      <c r="CD92" s="730"/>
      <c r="CE92" s="730"/>
      <c r="CF92" s="730"/>
      <c r="CG92" s="730"/>
      <c r="CH92" s="730"/>
      <c r="CI92" s="730"/>
      <c r="CJ92" s="730"/>
      <c r="CK92" s="730"/>
      <c r="CL92" s="730"/>
      <c r="CM92" s="730"/>
      <c r="CN92" s="730"/>
      <c r="CO92" s="730"/>
      <c r="CP92" s="730"/>
      <c r="CQ92" s="730"/>
      <c r="CR92" s="730"/>
      <c r="CS92" s="730"/>
      <c r="CT92" s="730"/>
      <c r="CU92" s="731"/>
    </row>
    <row r="93" spans="2:99" ht="16.05" customHeight="1">
      <c r="B93" s="729"/>
      <c r="C93" s="730"/>
      <c r="D93" s="730"/>
      <c r="E93" s="730"/>
      <c r="F93" s="730"/>
      <c r="G93" s="730"/>
      <c r="H93" s="730"/>
      <c r="I93" s="730"/>
      <c r="J93" s="730"/>
      <c r="K93" s="730"/>
      <c r="L93" s="730"/>
      <c r="M93" s="730"/>
      <c r="N93" s="730"/>
      <c r="O93" s="730"/>
      <c r="P93" s="730"/>
      <c r="Q93" s="730"/>
      <c r="R93" s="730"/>
      <c r="S93" s="730"/>
      <c r="T93" s="730"/>
      <c r="U93" s="730"/>
      <c r="V93" s="730"/>
      <c r="W93" s="730"/>
      <c r="X93" s="730"/>
      <c r="Y93" s="730"/>
      <c r="Z93" s="730"/>
      <c r="AA93" s="730"/>
      <c r="AB93" s="730"/>
      <c r="AC93" s="730"/>
      <c r="AD93" s="730"/>
      <c r="AE93" s="730"/>
      <c r="AF93" s="731"/>
      <c r="AI93" s="729"/>
      <c r="AJ93" s="730"/>
      <c r="AK93" s="730"/>
      <c r="AL93" s="730"/>
      <c r="AM93" s="730"/>
      <c r="AN93" s="730"/>
      <c r="AO93" s="730"/>
      <c r="AP93" s="730"/>
      <c r="AQ93" s="730"/>
      <c r="AR93" s="730"/>
      <c r="AS93" s="730"/>
      <c r="AT93" s="730"/>
      <c r="AU93" s="730"/>
      <c r="AV93" s="730"/>
      <c r="AW93" s="730"/>
      <c r="AX93" s="730"/>
      <c r="AY93" s="730"/>
      <c r="AZ93" s="730"/>
      <c r="BA93" s="730"/>
      <c r="BB93" s="730"/>
      <c r="BC93" s="730"/>
      <c r="BD93" s="730"/>
      <c r="BE93" s="730"/>
      <c r="BF93" s="730"/>
      <c r="BG93" s="730"/>
      <c r="BH93" s="730"/>
      <c r="BI93" s="730"/>
      <c r="BJ93" s="730"/>
      <c r="BK93" s="730"/>
      <c r="BL93" s="730"/>
      <c r="BM93" s="731"/>
      <c r="BQ93" s="729"/>
      <c r="BR93" s="730"/>
      <c r="BS93" s="730"/>
      <c r="BT93" s="730"/>
      <c r="BU93" s="730"/>
      <c r="BV93" s="730"/>
      <c r="BW93" s="730"/>
      <c r="BX93" s="730"/>
      <c r="BY93" s="730"/>
      <c r="BZ93" s="730"/>
      <c r="CA93" s="730"/>
      <c r="CB93" s="730"/>
      <c r="CC93" s="730"/>
      <c r="CD93" s="730"/>
      <c r="CE93" s="730"/>
      <c r="CF93" s="730"/>
      <c r="CG93" s="730"/>
      <c r="CH93" s="730"/>
      <c r="CI93" s="730"/>
      <c r="CJ93" s="730"/>
      <c r="CK93" s="730"/>
      <c r="CL93" s="730"/>
      <c r="CM93" s="730"/>
      <c r="CN93" s="730"/>
      <c r="CO93" s="730"/>
      <c r="CP93" s="730"/>
      <c r="CQ93" s="730"/>
      <c r="CR93" s="730"/>
      <c r="CS93" s="730"/>
      <c r="CT93" s="730"/>
      <c r="CU93" s="731"/>
    </row>
    <row r="94" spans="2:99" ht="16.05" customHeight="1">
      <c r="B94" s="729"/>
      <c r="C94" s="730"/>
      <c r="D94" s="730"/>
      <c r="E94" s="730"/>
      <c r="F94" s="730"/>
      <c r="G94" s="730"/>
      <c r="H94" s="730"/>
      <c r="I94" s="730"/>
      <c r="J94" s="730"/>
      <c r="K94" s="730"/>
      <c r="L94" s="730"/>
      <c r="M94" s="730"/>
      <c r="N94" s="730"/>
      <c r="O94" s="730"/>
      <c r="P94" s="730"/>
      <c r="Q94" s="730"/>
      <c r="R94" s="730"/>
      <c r="S94" s="730"/>
      <c r="T94" s="730"/>
      <c r="U94" s="730"/>
      <c r="V94" s="730"/>
      <c r="W94" s="730"/>
      <c r="X94" s="730"/>
      <c r="Y94" s="730"/>
      <c r="Z94" s="730"/>
      <c r="AA94" s="730"/>
      <c r="AB94" s="730"/>
      <c r="AC94" s="730"/>
      <c r="AD94" s="730"/>
      <c r="AE94" s="730"/>
      <c r="AF94" s="731"/>
      <c r="AI94" s="729"/>
      <c r="AJ94" s="730"/>
      <c r="AK94" s="730"/>
      <c r="AL94" s="730"/>
      <c r="AM94" s="730"/>
      <c r="AN94" s="730"/>
      <c r="AO94" s="730"/>
      <c r="AP94" s="730"/>
      <c r="AQ94" s="730"/>
      <c r="AR94" s="730"/>
      <c r="AS94" s="730"/>
      <c r="AT94" s="730"/>
      <c r="AU94" s="730"/>
      <c r="AV94" s="730"/>
      <c r="AW94" s="730"/>
      <c r="AX94" s="730"/>
      <c r="AY94" s="730"/>
      <c r="AZ94" s="730"/>
      <c r="BA94" s="730"/>
      <c r="BB94" s="730"/>
      <c r="BC94" s="730"/>
      <c r="BD94" s="730"/>
      <c r="BE94" s="730"/>
      <c r="BF94" s="730"/>
      <c r="BG94" s="730"/>
      <c r="BH94" s="730"/>
      <c r="BI94" s="730"/>
      <c r="BJ94" s="730"/>
      <c r="BK94" s="730"/>
      <c r="BL94" s="730"/>
      <c r="BM94" s="731"/>
      <c r="BQ94" s="729"/>
      <c r="BR94" s="730"/>
      <c r="BS94" s="730"/>
      <c r="BT94" s="730"/>
      <c r="BU94" s="730"/>
      <c r="BV94" s="730"/>
      <c r="BW94" s="730"/>
      <c r="BX94" s="730"/>
      <c r="BY94" s="730"/>
      <c r="BZ94" s="730"/>
      <c r="CA94" s="730"/>
      <c r="CB94" s="730"/>
      <c r="CC94" s="730"/>
      <c r="CD94" s="730"/>
      <c r="CE94" s="730"/>
      <c r="CF94" s="730"/>
      <c r="CG94" s="730"/>
      <c r="CH94" s="730"/>
      <c r="CI94" s="730"/>
      <c r="CJ94" s="730"/>
      <c r="CK94" s="730"/>
      <c r="CL94" s="730"/>
      <c r="CM94" s="730"/>
      <c r="CN94" s="730"/>
      <c r="CO94" s="730"/>
      <c r="CP94" s="730"/>
      <c r="CQ94" s="730"/>
      <c r="CR94" s="730"/>
      <c r="CS94" s="730"/>
      <c r="CT94" s="730"/>
      <c r="CU94" s="731"/>
    </row>
    <row r="95" spans="2:99" ht="16.05" customHeight="1">
      <c r="B95" s="729"/>
      <c r="C95" s="730"/>
      <c r="D95" s="730"/>
      <c r="E95" s="730"/>
      <c r="F95" s="730"/>
      <c r="G95" s="730"/>
      <c r="H95" s="730"/>
      <c r="I95" s="730"/>
      <c r="J95" s="730"/>
      <c r="K95" s="730"/>
      <c r="L95" s="730"/>
      <c r="M95" s="730"/>
      <c r="N95" s="730"/>
      <c r="O95" s="730"/>
      <c r="P95" s="730"/>
      <c r="Q95" s="730"/>
      <c r="R95" s="730"/>
      <c r="S95" s="730"/>
      <c r="T95" s="730"/>
      <c r="U95" s="730"/>
      <c r="V95" s="730"/>
      <c r="W95" s="730"/>
      <c r="X95" s="730"/>
      <c r="Y95" s="730"/>
      <c r="Z95" s="730"/>
      <c r="AA95" s="730"/>
      <c r="AB95" s="730"/>
      <c r="AC95" s="730"/>
      <c r="AD95" s="730"/>
      <c r="AE95" s="730"/>
      <c r="AF95" s="731"/>
      <c r="AI95" s="729"/>
      <c r="AJ95" s="730"/>
      <c r="AK95" s="730"/>
      <c r="AL95" s="730"/>
      <c r="AM95" s="730"/>
      <c r="AN95" s="730"/>
      <c r="AO95" s="730"/>
      <c r="AP95" s="730"/>
      <c r="AQ95" s="730"/>
      <c r="AR95" s="730"/>
      <c r="AS95" s="730"/>
      <c r="AT95" s="730"/>
      <c r="AU95" s="730"/>
      <c r="AV95" s="730"/>
      <c r="AW95" s="730"/>
      <c r="AX95" s="730"/>
      <c r="AY95" s="730"/>
      <c r="AZ95" s="730"/>
      <c r="BA95" s="730"/>
      <c r="BB95" s="730"/>
      <c r="BC95" s="730"/>
      <c r="BD95" s="730"/>
      <c r="BE95" s="730"/>
      <c r="BF95" s="730"/>
      <c r="BG95" s="730"/>
      <c r="BH95" s="730"/>
      <c r="BI95" s="730"/>
      <c r="BJ95" s="730"/>
      <c r="BK95" s="730"/>
      <c r="BL95" s="730"/>
      <c r="BM95" s="731"/>
      <c r="BQ95" s="729"/>
      <c r="BR95" s="730"/>
      <c r="BS95" s="730"/>
      <c r="BT95" s="730"/>
      <c r="BU95" s="730"/>
      <c r="BV95" s="730"/>
      <c r="BW95" s="730"/>
      <c r="BX95" s="730"/>
      <c r="BY95" s="730"/>
      <c r="BZ95" s="730"/>
      <c r="CA95" s="730"/>
      <c r="CB95" s="730"/>
      <c r="CC95" s="730"/>
      <c r="CD95" s="730"/>
      <c r="CE95" s="730"/>
      <c r="CF95" s="730"/>
      <c r="CG95" s="730"/>
      <c r="CH95" s="730"/>
      <c r="CI95" s="730"/>
      <c r="CJ95" s="730"/>
      <c r="CK95" s="730"/>
      <c r="CL95" s="730"/>
      <c r="CM95" s="730"/>
      <c r="CN95" s="730"/>
      <c r="CO95" s="730"/>
      <c r="CP95" s="730"/>
      <c r="CQ95" s="730"/>
      <c r="CR95" s="730"/>
      <c r="CS95" s="730"/>
      <c r="CT95" s="730"/>
      <c r="CU95" s="731"/>
    </row>
    <row r="96" spans="2:99" ht="16.05" customHeight="1">
      <c r="B96" s="729"/>
      <c r="C96" s="730"/>
      <c r="D96" s="730"/>
      <c r="E96" s="730"/>
      <c r="F96" s="730"/>
      <c r="G96" s="730"/>
      <c r="H96" s="730"/>
      <c r="I96" s="730"/>
      <c r="J96" s="730"/>
      <c r="K96" s="730"/>
      <c r="L96" s="730"/>
      <c r="M96" s="730"/>
      <c r="N96" s="730"/>
      <c r="O96" s="730"/>
      <c r="P96" s="730"/>
      <c r="Q96" s="730"/>
      <c r="R96" s="730"/>
      <c r="S96" s="730"/>
      <c r="T96" s="730"/>
      <c r="U96" s="730"/>
      <c r="V96" s="730"/>
      <c r="W96" s="730"/>
      <c r="X96" s="730"/>
      <c r="Y96" s="730"/>
      <c r="Z96" s="730"/>
      <c r="AA96" s="730"/>
      <c r="AB96" s="730"/>
      <c r="AC96" s="730"/>
      <c r="AD96" s="730"/>
      <c r="AE96" s="730"/>
      <c r="AF96" s="731"/>
      <c r="AI96" s="729"/>
      <c r="AJ96" s="730"/>
      <c r="AK96" s="730"/>
      <c r="AL96" s="730"/>
      <c r="AM96" s="730"/>
      <c r="AN96" s="730"/>
      <c r="AO96" s="730"/>
      <c r="AP96" s="730"/>
      <c r="AQ96" s="730"/>
      <c r="AR96" s="730"/>
      <c r="AS96" s="730"/>
      <c r="AT96" s="730"/>
      <c r="AU96" s="730"/>
      <c r="AV96" s="730"/>
      <c r="AW96" s="730"/>
      <c r="AX96" s="730"/>
      <c r="AY96" s="730"/>
      <c r="AZ96" s="730"/>
      <c r="BA96" s="730"/>
      <c r="BB96" s="730"/>
      <c r="BC96" s="730"/>
      <c r="BD96" s="730"/>
      <c r="BE96" s="730"/>
      <c r="BF96" s="730"/>
      <c r="BG96" s="730"/>
      <c r="BH96" s="730"/>
      <c r="BI96" s="730"/>
      <c r="BJ96" s="730"/>
      <c r="BK96" s="730"/>
      <c r="BL96" s="730"/>
      <c r="BM96" s="731"/>
      <c r="BQ96" s="729"/>
      <c r="BR96" s="730"/>
      <c r="BS96" s="730"/>
      <c r="BT96" s="730"/>
      <c r="BU96" s="730"/>
      <c r="BV96" s="730"/>
      <c r="BW96" s="730"/>
      <c r="BX96" s="730"/>
      <c r="BY96" s="730"/>
      <c r="BZ96" s="730"/>
      <c r="CA96" s="730"/>
      <c r="CB96" s="730"/>
      <c r="CC96" s="730"/>
      <c r="CD96" s="730"/>
      <c r="CE96" s="730"/>
      <c r="CF96" s="730"/>
      <c r="CG96" s="730"/>
      <c r="CH96" s="730"/>
      <c r="CI96" s="730"/>
      <c r="CJ96" s="730"/>
      <c r="CK96" s="730"/>
      <c r="CL96" s="730"/>
      <c r="CM96" s="730"/>
      <c r="CN96" s="730"/>
      <c r="CO96" s="730"/>
      <c r="CP96" s="730"/>
      <c r="CQ96" s="730"/>
      <c r="CR96" s="730"/>
      <c r="CS96" s="730"/>
      <c r="CT96" s="730"/>
      <c r="CU96" s="731"/>
    </row>
    <row r="97" spans="2:99" ht="16.05" customHeight="1">
      <c r="B97" s="729"/>
      <c r="C97" s="730"/>
      <c r="D97" s="730"/>
      <c r="E97" s="730"/>
      <c r="F97" s="730"/>
      <c r="G97" s="730"/>
      <c r="H97" s="730"/>
      <c r="I97" s="730"/>
      <c r="J97" s="730"/>
      <c r="K97" s="730"/>
      <c r="L97" s="730"/>
      <c r="M97" s="730"/>
      <c r="N97" s="730"/>
      <c r="O97" s="730"/>
      <c r="P97" s="730"/>
      <c r="Q97" s="730"/>
      <c r="R97" s="730"/>
      <c r="S97" s="730"/>
      <c r="T97" s="730"/>
      <c r="U97" s="730"/>
      <c r="V97" s="730"/>
      <c r="W97" s="730"/>
      <c r="X97" s="730"/>
      <c r="Y97" s="730"/>
      <c r="Z97" s="730"/>
      <c r="AA97" s="730"/>
      <c r="AB97" s="730"/>
      <c r="AC97" s="730"/>
      <c r="AD97" s="730"/>
      <c r="AE97" s="730"/>
      <c r="AF97" s="731"/>
      <c r="AI97" s="729"/>
      <c r="AJ97" s="730"/>
      <c r="AK97" s="730"/>
      <c r="AL97" s="730"/>
      <c r="AM97" s="730"/>
      <c r="AN97" s="730"/>
      <c r="AO97" s="730"/>
      <c r="AP97" s="730"/>
      <c r="AQ97" s="730"/>
      <c r="AR97" s="730"/>
      <c r="AS97" s="730"/>
      <c r="AT97" s="730"/>
      <c r="AU97" s="730"/>
      <c r="AV97" s="730"/>
      <c r="AW97" s="730"/>
      <c r="AX97" s="730"/>
      <c r="AY97" s="730"/>
      <c r="AZ97" s="730"/>
      <c r="BA97" s="730"/>
      <c r="BB97" s="730"/>
      <c r="BC97" s="730"/>
      <c r="BD97" s="730"/>
      <c r="BE97" s="730"/>
      <c r="BF97" s="730"/>
      <c r="BG97" s="730"/>
      <c r="BH97" s="730"/>
      <c r="BI97" s="730"/>
      <c r="BJ97" s="730"/>
      <c r="BK97" s="730"/>
      <c r="BL97" s="730"/>
      <c r="BM97" s="731"/>
      <c r="BQ97" s="729"/>
      <c r="BR97" s="730"/>
      <c r="BS97" s="730"/>
      <c r="BT97" s="730"/>
      <c r="BU97" s="730"/>
      <c r="BV97" s="730"/>
      <c r="BW97" s="730"/>
      <c r="BX97" s="730"/>
      <c r="BY97" s="730"/>
      <c r="BZ97" s="730"/>
      <c r="CA97" s="730"/>
      <c r="CB97" s="730"/>
      <c r="CC97" s="730"/>
      <c r="CD97" s="730"/>
      <c r="CE97" s="730"/>
      <c r="CF97" s="730"/>
      <c r="CG97" s="730"/>
      <c r="CH97" s="730"/>
      <c r="CI97" s="730"/>
      <c r="CJ97" s="730"/>
      <c r="CK97" s="730"/>
      <c r="CL97" s="730"/>
      <c r="CM97" s="730"/>
      <c r="CN97" s="730"/>
      <c r="CO97" s="730"/>
      <c r="CP97" s="730"/>
      <c r="CQ97" s="730"/>
      <c r="CR97" s="730"/>
      <c r="CS97" s="730"/>
      <c r="CT97" s="730"/>
      <c r="CU97" s="731"/>
    </row>
    <row r="98" spans="2:99" ht="16.05" customHeight="1">
      <c r="B98" s="729"/>
      <c r="C98" s="730"/>
      <c r="D98" s="730"/>
      <c r="E98" s="730"/>
      <c r="F98" s="730"/>
      <c r="G98" s="730"/>
      <c r="H98" s="730"/>
      <c r="I98" s="730"/>
      <c r="J98" s="730"/>
      <c r="K98" s="730"/>
      <c r="L98" s="730"/>
      <c r="M98" s="730"/>
      <c r="N98" s="730"/>
      <c r="O98" s="730"/>
      <c r="P98" s="730"/>
      <c r="Q98" s="730"/>
      <c r="R98" s="730"/>
      <c r="S98" s="730"/>
      <c r="T98" s="730"/>
      <c r="U98" s="730"/>
      <c r="V98" s="730"/>
      <c r="W98" s="730"/>
      <c r="X98" s="730"/>
      <c r="Y98" s="730"/>
      <c r="Z98" s="730"/>
      <c r="AA98" s="730"/>
      <c r="AB98" s="730"/>
      <c r="AC98" s="730"/>
      <c r="AD98" s="730"/>
      <c r="AE98" s="730"/>
      <c r="AF98" s="731"/>
      <c r="AI98" s="729"/>
      <c r="AJ98" s="730"/>
      <c r="AK98" s="730"/>
      <c r="AL98" s="730"/>
      <c r="AM98" s="730"/>
      <c r="AN98" s="730"/>
      <c r="AO98" s="730"/>
      <c r="AP98" s="730"/>
      <c r="AQ98" s="730"/>
      <c r="AR98" s="730"/>
      <c r="AS98" s="730"/>
      <c r="AT98" s="730"/>
      <c r="AU98" s="730"/>
      <c r="AV98" s="730"/>
      <c r="AW98" s="730"/>
      <c r="AX98" s="730"/>
      <c r="AY98" s="730"/>
      <c r="AZ98" s="730"/>
      <c r="BA98" s="730"/>
      <c r="BB98" s="730"/>
      <c r="BC98" s="730"/>
      <c r="BD98" s="730"/>
      <c r="BE98" s="730"/>
      <c r="BF98" s="730"/>
      <c r="BG98" s="730"/>
      <c r="BH98" s="730"/>
      <c r="BI98" s="730"/>
      <c r="BJ98" s="730"/>
      <c r="BK98" s="730"/>
      <c r="BL98" s="730"/>
      <c r="BM98" s="731"/>
      <c r="BQ98" s="729"/>
      <c r="BR98" s="730"/>
      <c r="BS98" s="730"/>
      <c r="BT98" s="730"/>
      <c r="BU98" s="730"/>
      <c r="BV98" s="730"/>
      <c r="BW98" s="730"/>
      <c r="BX98" s="730"/>
      <c r="BY98" s="730"/>
      <c r="BZ98" s="730"/>
      <c r="CA98" s="730"/>
      <c r="CB98" s="730"/>
      <c r="CC98" s="730"/>
      <c r="CD98" s="730"/>
      <c r="CE98" s="730"/>
      <c r="CF98" s="730"/>
      <c r="CG98" s="730"/>
      <c r="CH98" s="730"/>
      <c r="CI98" s="730"/>
      <c r="CJ98" s="730"/>
      <c r="CK98" s="730"/>
      <c r="CL98" s="730"/>
      <c r="CM98" s="730"/>
      <c r="CN98" s="730"/>
      <c r="CO98" s="730"/>
      <c r="CP98" s="730"/>
      <c r="CQ98" s="730"/>
      <c r="CR98" s="730"/>
      <c r="CS98" s="730"/>
      <c r="CT98" s="730"/>
      <c r="CU98" s="731"/>
    </row>
    <row r="99" spans="2:99" ht="16.05" customHeight="1">
      <c r="B99" s="729"/>
      <c r="C99" s="730"/>
      <c r="D99" s="730"/>
      <c r="E99" s="730"/>
      <c r="F99" s="730"/>
      <c r="G99" s="730"/>
      <c r="H99" s="730"/>
      <c r="I99" s="730"/>
      <c r="J99" s="730"/>
      <c r="K99" s="730"/>
      <c r="L99" s="730"/>
      <c r="M99" s="730"/>
      <c r="N99" s="730"/>
      <c r="O99" s="730"/>
      <c r="P99" s="730"/>
      <c r="Q99" s="730"/>
      <c r="R99" s="730"/>
      <c r="S99" s="730"/>
      <c r="T99" s="730"/>
      <c r="U99" s="730"/>
      <c r="V99" s="730"/>
      <c r="W99" s="730"/>
      <c r="X99" s="730"/>
      <c r="Y99" s="730"/>
      <c r="Z99" s="730"/>
      <c r="AA99" s="730"/>
      <c r="AB99" s="730"/>
      <c r="AC99" s="730"/>
      <c r="AD99" s="730"/>
      <c r="AE99" s="730"/>
      <c r="AF99" s="731"/>
      <c r="AI99" s="729"/>
      <c r="AJ99" s="730"/>
      <c r="AK99" s="730"/>
      <c r="AL99" s="730"/>
      <c r="AM99" s="730"/>
      <c r="AN99" s="730"/>
      <c r="AO99" s="730"/>
      <c r="AP99" s="730"/>
      <c r="AQ99" s="730"/>
      <c r="AR99" s="730"/>
      <c r="AS99" s="730"/>
      <c r="AT99" s="730"/>
      <c r="AU99" s="730"/>
      <c r="AV99" s="730"/>
      <c r="AW99" s="730"/>
      <c r="AX99" s="730"/>
      <c r="AY99" s="730"/>
      <c r="AZ99" s="730"/>
      <c r="BA99" s="730"/>
      <c r="BB99" s="730"/>
      <c r="BC99" s="730"/>
      <c r="BD99" s="730"/>
      <c r="BE99" s="730"/>
      <c r="BF99" s="730"/>
      <c r="BG99" s="730"/>
      <c r="BH99" s="730"/>
      <c r="BI99" s="730"/>
      <c r="BJ99" s="730"/>
      <c r="BK99" s="730"/>
      <c r="BL99" s="730"/>
      <c r="BM99" s="731"/>
      <c r="BQ99" s="729"/>
      <c r="BR99" s="730"/>
      <c r="BS99" s="730"/>
      <c r="BT99" s="730"/>
      <c r="BU99" s="730"/>
      <c r="BV99" s="730"/>
      <c r="BW99" s="730"/>
      <c r="BX99" s="730"/>
      <c r="BY99" s="730"/>
      <c r="BZ99" s="730"/>
      <c r="CA99" s="730"/>
      <c r="CB99" s="730"/>
      <c r="CC99" s="730"/>
      <c r="CD99" s="730"/>
      <c r="CE99" s="730"/>
      <c r="CF99" s="730"/>
      <c r="CG99" s="730"/>
      <c r="CH99" s="730"/>
      <c r="CI99" s="730"/>
      <c r="CJ99" s="730"/>
      <c r="CK99" s="730"/>
      <c r="CL99" s="730"/>
      <c r="CM99" s="730"/>
      <c r="CN99" s="730"/>
      <c r="CO99" s="730"/>
      <c r="CP99" s="730"/>
      <c r="CQ99" s="730"/>
      <c r="CR99" s="730"/>
      <c r="CS99" s="730"/>
      <c r="CT99" s="730"/>
      <c r="CU99" s="731"/>
    </row>
    <row r="100" spans="2:99" ht="16.05" customHeight="1">
      <c r="B100" s="729"/>
      <c r="C100" s="730"/>
      <c r="D100" s="730"/>
      <c r="E100" s="730"/>
      <c r="F100" s="730"/>
      <c r="G100" s="730"/>
      <c r="H100" s="730"/>
      <c r="I100" s="730"/>
      <c r="J100" s="730"/>
      <c r="K100" s="730"/>
      <c r="L100" s="730"/>
      <c r="M100" s="730"/>
      <c r="N100" s="730"/>
      <c r="O100" s="730"/>
      <c r="P100" s="730"/>
      <c r="Q100" s="730"/>
      <c r="R100" s="730"/>
      <c r="S100" s="730"/>
      <c r="T100" s="730"/>
      <c r="U100" s="730"/>
      <c r="V100" s="730"/>
      <c r="W100" s="730"/>
      <c r="X100" s="730"/>
      <c r="Y100" s="730"/>
      <c r="Z100" s="730"/>
      <c r="AA100" s="730"/>
      <c r="AB100" s="730"/>
      <c r="AC100" s="730"/>
      <c r="AD100" s="730"/>
      <c r="AE100" s="730"/>
      <c r="AF100" s="731"/>
      <c r="AI100" s="729"/>
      <c r="AJ100" s="730"/>
      <c r="AK100" s="730"/>
      <c r="AL100" s="730"/>
      <c r="AM100" s="730"/>
      <c r="AN100" s="730"/>
      <c r="AO100" s="730"/>
      <c r="AP100" s="730"/>
      <c r="AQ100" s="730"/>
      <c r="AR100" s="730"/>
      <c r="AS100" s="730"/>
      <c r="AT100" s="730"/>
      <c r="AU100" s="730"/>
      <c r="AV100" s="730"/>
      <c r="AW100" s="730"/>
      <c r="AX100" s="730"/>
      <c r="AY100" s="730"/>
      <c r="AZ100" s="730"/>
      <c r="BA100" s="730"/>
      <c r="BB100" s="730"/>
      <c r="BC100" s="730"/>
      <c r="BD100" s="730"/>
      <c r="BE100" s="730"/>
      <c r="BF100" s="730"/>
      <c r="BG100" s="730"/>
      <c r="BH100" s="730"/>
      <c r="BI100" s="730"/>
      <c r="BJ100" s="730"/>
      <c r="BK100" s="730"/>
      <c r="BL100" s="730"/>
      <c r="BM100" s="731"/>
      <c r="BQ100" s="729"/>
      <c r="BR100" s="730"/>
      <c r="BS100" s="730"/>
      <c r="BT100" s="730"/>
      <c r="BU100" s="730"/>
      <c r="BV100" s="730"/>
      <c r="BW100" s="730"/>
      <c r="BX100" s="730"/>
      <c r="BY100" s="730"/>
      <c r="BZ100" s="730"/>
      <c r="CA100" s="730"/>
      <c r="CB100" s="730"/>
      <c r="CC100" s="730"/>
      <c r="CD100" s="730"/>
      <c r="CE100" s="730"/>
      <c r="CF100" s="730"/>
      <c r="CG100" s="730"/>
      <c r="CH100" s="730"/>
      <c r="CI100" s="730"/>
      <c r="CJ100" s="730"/>
      <c r="CK100" s="730"/>
      <c r="CL100" s="730"/>
      <c r="CM100" s="730"/>
      <c r="CN100" s="730"/>
      <c r="CO100" s="730"/>
      <c r="CP100" s="730"/>
      <c r="CQ100" s="730"/>
      <c r="CR100" s="730"/>
      <c r="CS100" s="730"/>
      <c r="CT100" s="730"/>
      <c r="CU100" s="731"/>
    </row>
    <row r="101" spans="2:99" ht="16.05" customHeight="1">
      <c r="B101" s="729"/>
      <c r="C101" s="730"/>
      <c r="D101" s="730"/>
      <c r="E101" s="730"/>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1"/>
      <c r="AI101" s="729"/>
      <c r="AJ101" s="730"/>
      <c r="AK101" s="730"/>
      <c r="AL101" s="730"/>
      <c r="AM101" s="730"/>
      <c r="AN101" s="730"/>
      <c r="AO101" s="730"/>
      <c r="AP101" s="730"/>
      <c r="AQ101" s="730"/>
      <c r="AR101" s="730"/>
      <c r="AS101" s="730"/>
      <c r="AT101" s="730"/>
      <c r="AU101" s="730"/>
      <c r="AV101" s="730"/>
      <c r="AW101" s="730"/>
      <c r="AX101" s="730"/>
      <c r="AY101" s="730"/>
      <c r="AZ101" s="730"/>
      <c r="BA101" s="730"/>
      <c r="BB101" s="730"/>
      <c r="BC101" s="730"/>
      <c r="BD101" s="730"/>
      <c r="BE101" s="730"/>
      <c r="BF101" s="730"/>
      <c r="BG101" s="730"/>
      <c r="BH101" s="730"/>
      <c r="BI101" s="730"/>
      <c r="BJ101" s="730"/>
      <c r="BK101" s="730"/>
      <c r="BL101" s="730"/>
      <c r="BM101" s="731"/>
      <c r="BQ101" s="729"/>
      <c r="BR101" s="730"/>
      <c r="BS101" s="730"/>
      <c r="BT101" s="730"/>
      <c r="BU101" s="730"/>
      <c r="BV101" s="730"/>
      <c r="BW101" s="730"/>
      <c r="BX101" s="730"/>
      <c r="BY101" s="730"/>
      <c r="BZ101" s="730"/>
      <c r="CA101" s="730"/>
      <c r="CB101" s="730"/>
      <c r="CC101" s="730"/>
      <c r="CD101" s="730"/>
      <c r="CE101" s="730"/>
      <c r="CF101" s="730"/>
      <c r="CG101" s="730"/>
      <c r="CH101" s="730"/>
      <c r="CI101" s="730"/>
      <c r="CJ101" s="730"/>
      <c r="CK101" s="730"/>
      <c r="CL101" s="730"/>
      <c r="CM101" s="730"/>
      <c r="CN101" s="730"/>
      <c r="CO101" s="730"/>
      <c r="CP101" s="730"/>
      <c r="CQ101" s="730"/>
      <c r="CR101" s="730"/>
      <c r="CS101" s="730"/>
      <c r="CT101" s="730"/>
      <c r="CU101" s="731"/>
    </row>
    <row r="102" spans="2:99" ht="16.05" customHeight="1">
      <c r="B102" s="729"/>
      <c r="C102" s="730"/>
      <c r="D102" s="730"/>
      <c r="E102" s="730"/>
      <c r="F102" s="730"/>
      <c r="G102" s="730"/>
      <c r="H102" s="730"/>
      <c r="I102" s="730"/>
      <c r="J102" s="730"/>
      <c r="K102" s="730"/>
      <c r="L102" s="730"/>
      <c r="M102" s="730"/>
      <c r="N102" s="730"/>
      <c r="O102" s="730"/>
      <c r="P102" s="730"/>
      <c r="Q102" s="730"/>
      <c r="R102" s="730"/>
      <c r="S102" s="730"/>
      <c r="T102" s="730"/>
      <c r="U102" s="730"/>
      <c r="V102" s="730"/>
      <c r="W102" s="730"/>
      <c r="X102" s="730"/>
      <c r="Y102" s="730"/>
      <c r="Z102" s="730"/>
      <c r="AA102" s="730"/>
      <c r="AB102" s="730"/>
      <c r="AC102" s="730"/>
      <c r="AD102" s="730"/>
      <c r="AE102" s="730"/>
      <c r="AF102" s="731"/>
      <c r="AI102" s="729"/>
      <c r="AJ102" s="730"/>
      <c r="AK102" s="730"/>
      <c r="AL102" s="730"/>
      <c r="AM102" s="730"/>
      <c r="AN102" s="730"/>
      <c r="AO102" s="730"/>
      <c r="AP102" s="730"/>
      <c r="AQ102" s="730"/>
      <c r="AR102" s="730"/>
      <c r="AS102" s="730"/>
      <c r="AT102" s="730"/>
      <c r="AU102" s="730"/>
      <c r="AV102" s="730"/>
      <c r="AW102" s="730"/>
      <c r="AX102" s="730"/>
      <c r="AY102" s="730"/>
      <c r="AZ102" s="730"/>
      <c r="BA102" s="730"/>
      <c r="BB102" s="730"/>
      <c r="BC102" s="730"/>
      <c r="BD102" s="730"/>
      <c r="BE102" s="730"/>
      <c r="BF102" s="730"/>
      <c r="BG102" s="730"/>
      <c r="BH102" s="730"/>
      <c r="BI102" s="730"/>
      <c r="BJ102" s="730"/>
      <c r="BK102" s="730"/>
      <c r="BL102" s="730"/>
      <c r="BM102" s="731"/>
      <c r="BQ102" s="729"/>
      <c r="BR102" s="730"/>
      <c r="BS102" s="730"/>
      <c r="BT102" s="730"/>
      <c r="BU102" s="730"/>
      <c r="BV102" s="730"/>
      <c r="BW102" s="730"/>
      <c r="BX102" s="730"/>
      <c r="BY102" s="730"/>
      <c r="BZ102" s="730"/>
      <c r="CA102" s="730"/>
      <c r="CB102" s="730"/>
      <c r="CC102" s="730"/>
      <c r="CD102" s="730"/>
      <c r="CE102" s="730"/>
      <c r="CF102" s="730"/>
      <c r="CG102" s="730"/>
      <c r="CH102" s="730"/>
      <c r="CI102" s="730"/>
      <c r="CJ102" s="730"/>
      <c r="CK102" s="730"/>
      <c r="CL102" s="730"/>
      <c r="CM102" s="730"/>
      <c r="CN102" s="730"/>
      <c r="CO102" s="730"/>
      <c r="CP102" s="730"/>
      <c r="CQ102" s="730"/>
      <c r="CR102" s="730"/>
      <c r="CS102" s="730"/>
      <c r="CT102" s="730"/>
      <c r="CU102" s="731"/>
    </row>
    <row r="103" spans="2:99" ht="16.05" customHeight="1">
      <c r="B103" s="729"/>
      <c r="C103" s="730"/>
      <c r="D103" s="730"/>
      <c r="E103" s="730"/>
      <c r="F103" s="730"/>
      <c r="G103" s="730"/>
      <c r="H103" s="730"/>
      <c r="I103" s="730"/>
      <c r="J103" s="730"/>
      <c r="K103" s="730"/>
      <c r="L103" s="730"/>
      <c r="M103" s="730"/>
      <c r="N103" s="730"/>
      <c r="O103" s="730"/>
      <c r="P103" s="730"/>
      <c r="Q103" s="730"/>
      <c r="R103" s="730"/>
      <c r="S103" s="730"/>
      <c r="T103" s="730"/>
      <c r="U103" s="730"/>
      <c r="V103" s="730"/>
      <c r="W103" s="730"/>
      <c r="X103" s="730"/>
      <c r="Y103" s="730"/>
      <c r="Z103" s="730"/>
      <c r="AA103" s="730"/>
      <c r="AB103" s="730"/>
      <c r="AC103" s="730"/>
      <c r="AD103" s="730"/>
      <c r="AE103" s="730"/>
      <c r="AF103" s="731"/>
      <c r="AI103" s="729"/>
      <c r="AJ103" s="730"/>
      <c r="AK103" s="730"/>
      <c r="AL103" s="730"/>
      <c r="AM103" s="730"/>
      <c r="AN103" s="730"/>
      <c r="AO103" s="730"/>
      <c r="AP103" s="730"/>
      <c r="AQ103" s="730"/>
      <c r="AR103" s="730"/>
      <c r="AS103" s="730"/>
      <c r="AT103" s="730"/>
      <c r="AU103" s="730"/>
      <c r="AV103" s="730"/>
      <c r="AW103" s="730"/>
      <c r="AX103" s="730"/>
      <c r="AY103" s="730"/>
      <c r="AZ103" s="730"/>
      <c r="BA103" s="730"/>
      <c r="BB103" s="730"/>
      <c r="BC103" s="730"/>
      <c r="BD103" s="730"/>
      <c r="BE103" s="730"/>
      <c r="BF103" s="730"/>
      <c r="BG103" s="730"/>
      <c r="BH103" s="730"/>
      <c r="BI103" s="730"/>
      <c r="BJ103" s="730"/>
      <c r="BK103" s="730"/>
      <c r="BL103" s="730"/>
      <c r="BM103" s="731"/>
      <c r="BQ103" s="729"/>
      <c r="BR103" s="730"/>
      <c r="BS103" s="730"/>
      <c r="BT103" s="730"/>
      <c r="BU103" s="730"/>
      <c r="BV103" s="730"/>
      <c r="BW103" s="730"/>
      <c r="BX103" s="730"/>
      <c r="BY103" s="730"/>
      <c r="BZ103" s="730"/>
      <c r="CA103" s="730"/>
      <c r="CB103" s="730"/>
      <c r="CC103" s="730"/>
      <c r="CD103" s="730"/>
      <c r="CE103" s="730"/>
      <c r="CF103" s="730"/>
      <c r="CG103" s="730"/>
      <c r="CH103" s="730"/>
      <c r="CI103" s="730"/>
      <c r="CJ103" s="730"/>
      <c r="CK103" s="730"/>
      <c r="CL103" s="730"/>
      <c r="CM103" s="730"/>
      <c r="CN103" s="730"/>
      <c r="CO103" s="730"/>
      <c r="CP103" s="730"/>
      <c r="CQ103" s="730"/>
      <c r="CR103" s="730"/>
      <c r="CS103" s="730"/>
      <c r="CT103" s="730"/>
      <c r="CU103" s="731"/>
    </row>
    <row r="104" spans="2:99" ht="16.05" customHeight="1">
      <c r="B104" s="729"/>
      <c r="C104" s="730"/>
      <c r="D104" s="730"/>
      <c r="E104" s="730"/>
      <c r="F104" s="730"/>
      <c r="G104" s="730"/>
      <c r="H104" s="730"/>
      <c r="I104" s="730"/>
      <c r="J104" s="730"/>
      <c r="K104" s="730"/>
      <c r="L104" s="730"/>
      <c r="M104" s="730"/>
      <c r="N104" s="730"/>
      <c r="O104" s="730"/>
      <c r="P104" s="730"/>
      <c r="Q104" s="730"/>
      <c r="R104" s="730"/>
      <c r="S104" s="730"/>
      <c r="T104" s="730"/>
      <c r="U104" s="730"/>
      <c r="V104" s="730"/>
      <c r="W104" s="730"/>
      <c r="X104" s="730"/>
      <c r="Y104" s="730"/>
      <c r="Z104" s="730"/>
      <c r="AA104" s="730"/>
      <c r="AB104" s="730"/>
      <c r="AC104" s="730"/>
      <c r="AD104" s="730"/>
      <c r="AE104" s="730"/>
      <c r="AF104" s="731"/>
      <c r="AI104" s="729"/>
      <c r="AJ104" s="730"/>
      <c r="AK104" s="730"/>
      <c r="AL104" s="730"/>
      <c r="AM104" s="730"/>
      <c r="AN104" s="730"/>
      <c r="AO104" s="730"/>
      <c r="AP104" s="730"/>
      <c r="AQ104" s="730"/>
      <c r="AR104" s="730"/>
      <c r="AS104" s="730"/>
      <c r="AT104" s="730"/>
      <c r="AU104" s="730"/>
      <c r="AV104" s="730"/>
      <c r="AW104" s="730"/>
      <c r="AX104" s="730"/>
      <c r="AY104" s="730"/>
      <c r="AZ104" s="730"/>
      <c r="BA104" s="730"/>
      <c r="BB104" s="730"/>
      <c r="BC104" s="730"/>
      <c r="BD104" s="730"/>
      <c r="BE104" s="730"/>
      <c r="BF104" s="730"/>
      <c r="BG104" s="730"/>
      <c r="BH104" s="730"/>
      <c r="BI104" s="730"/>
      <c r="BJ104" s="730"/>
      <c r="BK104" s="730"/>
      <c r="BL104" s="730"/>
      <c r="BM104" s="731"/>
      <c r="BQ104" s="729"/>
      <c r="BR104" s="730"/>
      <c r="BS104" s="730"/>
      <c r="BT104" s="730"/>
      <c r="BU104" s="730"/>
      <c r="BV104" s="730"/>
      <c r="BW104" s="730"/>
      <c r="BX104" s="730"/>
      <c r="BY104" s="730"/>
      <c r="BZ104" s="730"/>
      <c r="CA104" s="730"/>
      <c r="CB104" s="730"/>
      <c r="CC104" s="730"/>
      <c r="CD104" s="730"/>
      <c r="CE104" s="730"/>
      <c r="CF104" s="730"/>
      <c r="CG104" s="730"/>
      <c r="CH104" s="730"/>
      <c r="CI104" s="730"/>
      <c r="CJ104" s="730"/>
      <c r="CK104" s="730"/>
      <c r="CL104" s="730"/>
      <c r="CM104" s="730"/>
      <c r="CN104" s="730"/>
      <c r="CO104" s="730"/>
      <c r="CP104" s="730"/>
      <c r="CQ104" s="730"/>
      <c r="CR104" s="730"/>
      <c r="CS104" s="730"/>
      <c r="CT104" s="730"/>
      <c r="CU104" s="731"/>
    </row>
    <row r="105" spans="2:99" ht="16.05" customHeight="1">
      <c r="B105" s="729"/>
      <c r="C105" s="730"/>
      <c r="D105" s="730"/>
      <c r="E105" s="730"/>
      <c r="F105" s="730"/>
      <c r="G105" s="730"/>
      <c r="H105" s="730"/>
      <c r="I105" s="730"/>
      <c r="J105" s="730"/>
      <c r="K105" s="730"/>
      <c r="L105" s="730"/>
      <c r="M105" s="730"/>
      <c r="N105" s="730"/>
      <c r="O105" s="730"/>
      <c r="P105" s="730"/>
      <c r="Q105" s="730"/>
      <c r="R105" s="730"/>
      <c r="S105" s="730"/>
      <c r="T105" s="730"/>
      <c r="U105" s="730"/>
      <c r="V105" s="730"/>
      <c r="W105" s="730"/>
      <c r="X105" s="730"/>
      <c r="Y105" s="730"/>
      <c r="Z105" s="730"/>
      <c r="AA105" s="730"/>
      <c r="AB105" s="730"/>
      <c r="AC105" s="730"/>
      <c r="AD105" s="730"/>
      <c r="AE105" s="730"/>
      <c r="AF105" s="731"/>
      <c r="AI105" s="729"/>
      <c r="AJ105" s="730"/>
      <c r="AK105" s="730"/>
      <c r="AL105" s="730"/>
      <c r="AM105" s="730"/>
      <c r="AN105" s="730"/>
      <c r="AO105" s="730"/>
      <c r="AP105" s="730"/>
      <c r="AQ105" s="730"/>
      <c r="AR105" s="730"/>
      <c r="AS105" s="730"/>
      <c r="AT105" s="730"/>
      <c r="AU105" s="730"/>
      <c r="AV105" s="730"/>
      <c r="AW105" s="730"/>
      <c r="AX105" s="730"/>
      <c r="AY105" s="730"/>
      <c r="AZ105" s="730"/>
      <c r="BA105" s="730"/>
      <c r="BB105" s="730"/>
      <c r="BC105" s="730"/>
      <c r="BD105" s="730"/>
      <c r="BE105" s="730"/>
      <c r="BF105" s="730"/>
      <c r="BG105" s="730"/>
      <c r="BH105" s="730"/>
      <c r="BI105" s="730"/>
      <c r="BJ105" s="730"/>
      <c r="BK105" s="730"/>
      <c r="BL105" s="730"/>
      <c r="BM105" s="731"/>
      <c r="BQ105" s="729"/>
      <c r="BR105" s="730"/>
      <c r="BS105" s="730"/>
      <c r="BT105" s="730"/>
      <c r="BU105" s="730"/>
      <c r="BV105" s="730"/>
      <c r="BW105" s="730"/>
      <c r="BX105" s="730"/>
      <c r="BY105" s="730"/>
      <c r="BZ105" s="730"/>
      <c r="CA105" s="730"/>
      <c r="CB105" s="730"/>
      <c r="CC105" s="730"/>
      <c r="CD105" s="730"/>
      <c r="CE105" s="730"/>
      <c r="CF105" s="730"/>
      <c r="CG105" s="730"/>
      <c r="CH105" s="730"/>
      <c r="CI105" s="730"/>
      <c r="CJ105" s="730"/>
      <c r="CK105" s="730"/>
      <c r="CL105" s="730"/>
      <c r="CM105" s="730"/>
      <c r="CN105" s="730"/>
      <c r="CO105" s="730"/>
      <c r="CP105" s="730"/>
      <c r="CQ105" s="730"/>
      <c r="CR105" s="730"/>
      <c r="CS105" s="730"/>
      <c r="CT105" s="730"/>
      <c r="CU105" s="731"/>
    </row>
    <row r="106" spans="2:99" ht="16.05" customHeight="1">
      <c r="B106" s="729"/>
      <c r="C106" s="730"/>
      <c r="D106" s="730"/>
      <c r="E106" s="730"/>
      <c r="F106" s="730"/>
      <c r="G106" s="730"/>
      <c r="H106" s="730"/>
      <c r="I106" s="730"/>
      <c r="J106" s="730"/>
      <c r="K106" s="730"/>
      <c r="L106" s="730"/>
      <c r="M106" s="730"/>
      <c r="N106" s="730"/>
      <c r="O106" s="730"/>
      <c r="P106" s="730"/>
      <c r="Q106" s="730"/>
      <c r="R106" s="730"/>
      <c r="S106" s="730"/>
      <c r="T106" s="730"/>
      <c r="U106" s="730"/>
      <c r="V106" s="730"/>
      <c r="W106" s="730"/>
      <c r="X106" s="730"/>
      <c r="Y106" s="730"/>
      <c r="Z106" s="730"/>
      <c r="AA106" s="730"/>
      <c r="AB106" s="730"/>
      <c r="AC106" s="730"/>
      <c r="AD106" s="730"/>
      <c r="AE106" s="730"/>
      <c r="AF106" s="731"/>
      <c r="AI106" s="729"/>
      <c r="AJ106" s="730"/>
      <c r="AK106" s="730"/>
      <c r="AL106" s="730"/>
      <c r="AM106" s="730"/>
      <c r="AN106" s="730"/>
      <c r="AO106" s="730"/>
      <c r="AP106" s="730"/>
      <c r="AQ106" s="730"/>
      <c r="AR106" s="730"/>
      <c r="AS106" s="730"/>
      <c r="AT106" s="730"/>
      <c r="AU106" s="730"/>
      <c r="AV106" s="730"/>
      <c r="AW106" s="730"/>
      <c r="AX106" s="730"/>
      <c r="AY106" s="730"/>
      <c r="AZ106" s="730"/>
      <c r="BA106" s="730"/>
      <c r="BB106" s="730"/>
      <c r="BC106" s="730"/>
      <c r="BD106" s="730"/>
      <c r="BE106" s="730"/>
      <c r="BF106" s="730"/>
      <c r="BG106" s="730"/>
      <c r="BH106" s="730"/>
      <c r="BI106" s="730"/>
      <c r="BJ106" s="730"/>
      <c r="BK106" s="730"/>
      <c r="BL106" s="730"/>
      <c r="BM106" s="731"/>
      <c r="BQ106" s="729"/>
      <c r="BR106" s="730"/>
      <c r="BS106" s="730"/>
      <c r="BT106" s="730"/>
      <c r="BU106" s="730"/>
      <c r="BV106" s="730"/>
      <c r="BW106" s="730"/>
      <c r="BX106" s="730"/>
      <c r="BY106" s="730"/>
      <c r="BZ106" s="730"/>
      <c r="CA106" s="730"/>
      <c r="CB106" s="730"/>
      <c r="CC106" s="730"/>
      <c r="CD106" s="730"/>
      <c r="CE106" s="730"/>
      <c r="CF106" s="730"/>
      <c r="CG106" s="730"/>
      <c r="CH106" s="730"/>
      <c r="CI106" s="730"/>
      <c r="CJ106" s="730"/>
      <c r="CK106" s="730"/>
      <c r="CL106" s="730"/>
      <c r="CM106" s="730"/>
      <c r="CN106" s="730"/>
      <c r="CO106" s="730"/>
      <c r="CP106" s="730"/>
      <c r="CQ106" s="730"/>
      <c r="CR106" s="730"/>
      <c r="CS106" s="730"/>
      <c r="CT106" s="730"/>
      <c r="CU106" s="731"/>
    </row>
    <row r="107" spans="2:99" ht="16.05" customHeight="1">
      <c r="B107" s="729"/>
      <c r="C107" s="730"/>
      <c r="D107" s="730"/>
      <c r="E107" s="730"/>
      <c r="F107" s="730"/>
      <c r="G107" s="730"/>
      <c r="H107" s="730"/>
      <c r="I107" s="730"/>
      <c r="J107" s="730"/>
      <c r="K107" s="730"/>
      <c r="L107" s="730"/>
      <c r="M107" s="730"/>
      <c r="N107" s="730"/>
      <c r="O107" s="730"/>
      <c r="P107" s="730"/>
      <c r="Q107" s="730"/>
      <c r="R107" s="730"/>
      <c r="S107" s="730"/>
      <c r="T107" s="730"/>
      <c r="U107" s="730"/>
      <c r="V107" s="730"/>
      <c r="W107" s="730"/>
      <c r="X107" s="730"/>
      <c r="Y107" s="730"/>
      <c r="Z107" s="730"/>
      <c r="AA107" s="730"/>
      <c r="AB107" s="730"/>
      <c r="AC107" s="730"/>
      <c r="AD107" s="730"/>
      <c r="AE107" s="730"/>
      <c r="AF107" s="731"/>
      <c r="AI107" s="729"/>
      <c r="AJ107" s="730"/>
      <c r="AK107" s="730"/>
      <c r="AL107" s="730"/>
      <c r="AM107" s="730"/>
      <c r="AN107" s="730"/>
      <c r="AO107" s="730"/>
      <c r="AP107" s="730"/>
      <c r="AQ107" s="730"/>
      <c r="AR107" s="730"/>
      <c r="AS107" s="730"/>
      <c r="AT107" s="730"/>
      <c r="AU107" s="730"/>
      <c r="AV107" s="730"/>
      <c r="AW107" s="730"/>
      <c r="AX107" s="730"/>
      <c r="AY107" s="730"/>
      <c r="AZ107" s="730"/>
      <c r="BA107" s="730"/>
      <c r="BB107" s="730"/>
      <c r="BC107" s="730"/>
      <c r="BD107" s="730"/>
      <c r="BE107" s="730"/>
      <c r="BF107" s="730"/>
      <c r="BG107" s="730"/>
      <c r="BH107" s="730"/>
      <c r="BI107" s="730"/>
      <c r="BJ107" s="730"/>
      <c r="BK107" s="730"/>
      <c r="BL107" s="730"/>
      <c r="BM107" s="731"/>
      <c r="BQ107" s="729"/>
      <c r="BR107" s="730"/>
      <c r="BS107" s="730"/>
      <c r="BT107" s="730"/>
      <c r="BU107" s="730"/>
      <c r="BV107" s="730"/>
      <c r="BW107" s="730"/>
      <c r="BX107" s="730"/>
      <c r="BY107" s="730"/>
      <c r="BZ107" s="730"/>
      <c r="CA107" s="730"/>
      <c r="CB107" s="730"/>
      <c r="CC107" s="730"/>
      <c r="CD107" s="730"/>
      <c r="CE107" s="730"/>
      <c r="CF107" s="730"/>
      <c r="CG107" s="730"/>
      <c r="CH107" s="730"/>
      <c r="CI107" s="730"/>
      <c r="CJ107" s="730"/>
      <c r="CK107" s="730"/>
      <c r="CL107" s="730"/>
      <c r="CM107" s="730"/>
      <c r="CN107" s="730"/>
      <c r="CO107" s="730"/>
      <c r="CP107" s="730"/>
      <c r="CQ107" s="730"/>
      <c r="CR107" s="730"/>
      <c r="CS107" s="730"/>
      <c r="CT107" s="730"/>
      <c r="CU107" s="731"/>
    </row>
    <row r="108" spans="2:99" ht="16.05" customHeight="1">
      <c r="B108" s="732"/>
      <c r="C108" s="733"/>
      <c r="D108" s="733"/>
      <c r="E108" s="733"/>
      <c r="F108" s="733"/>
      <c r="G108" s="733"/>
      <c r="H108" s="733"/>
      <c r="I108" s="733"/>
      <c r="J108" s="733"/>
      <c r="K108" s="733"/>
      <c r="L108" s="733"/>
      <c r="M108" s="733"/>
      <c r="N108" s="733"/>
      <c r="O108" s="733"/>
      <c r="P108" s="733"/>
      <c r="Q108" s="733"/>
      <c r="R108" s="733"/>
      <c r="S108" s="733"/>
      <c r="T108" s="733"/>
      <c r="U108" s="733"/>
      <c r="V108" s="733"/>
      <c r="W108" s="733"/>
      <c r="X108" s="733"/>
      <c r="Y108" s="733"/>
      <c r="Z108" s="733"/>
      <c r="AA108" s="733"/>
      <c r="AB108" s="733"/>
      <c r="AC108" s="733"/>
      <c r="AD108" s="733"/>
      <c r="AE108" s="733"/>
      <c r="AF108" s="734"/>
      <c r="AI108" s="732"/>
      <c r="AJ108" s="733"/>
      <c r="AK108" s="733"/>
      <c r="AL108" s="733"/>
      <c r="AM108" s="733"/>
      <c r="AN108" s="733"/>
      <c r="AO108" s="733"/>
      <c r="AP108" s="733"/>
      <c r="AQ108" s="733"/>
      <c r="AR108" s="733"/>
      <c r="AS108" s="733"/>
      <c r="AT108" s="733"/>
      <c r="AU108" s="733"/>
      <c r="AV108" s="733"/>
      <c r="AW108" s="733"/>
      <c r="AX108" s="733"/>
      <c r="AY108" s="733"/>
      <c r="AZ108" s="733"/>
      <c r="BA108" s="733"/>
      <c r="BB108" s="733"/>
      <c r="BC108" s="733"/>
      <c r="BD108" s="733"/>
      <c r="BE108" s="733"/>
      <c r="BF108" s="733"/>
      <c r="BG108" s="733"/>
      <c r="BH108" s="733"/>
      <c r="BI108" s="733"/>
      <c r="BJ108" s="733"/>
      <c r="BK108" s="733"/>
      <c r="BL108" s="733"/>
      <c r="BM108" s="734"/>
      <c r="BQ108" s="732"/>
      <c r="BR108" s="733"/>
      <c r="BS108" s="733"/>
      <c r="BT108" s="733"/>
      <c r="BU108" s="733"/>
      <c r="BV108" s="733"/>
      <c r="BW108" s="733"/>
      <c r="BX108" s="733"/>
      <c r="BY108" s="733"/>
      <c r="BZ108" s="733"/>
      <c r="CA108" s="733"/>
      <c r="CB108" s="733"/>
      <c r="CC108" s="733"/>
      <c r="CD108" s="733"/>
      <c r="CE108" s="733"/>
      <c r="CF108" s="733"/>
      <c r="CG108" s="733"/>
      <c r="CH108" s="733"/>
      <c r="CI108" s="733"/>
      <c r="CJ108" s="733"/>
      <c r="CK108" s="733"/>
      <c r="CL108" s="733"/>
      <c r="CM108" s="733"/>
      <c r="CN108" s="733"/>
      <c r="CO108" s="733"/>
      <c r="CP108" s="733"/>
      <c r="CQ108" s="733"/>
      <c r="CR108" s="733"/>
      <c r="CS108" s="733"/>
      <c r="CT108" s="733"/>
      <c r="CU108" s="734"/>
    </row>
    <row r="111" spans="2:99" ht="16.05" customHeight="1">
      <c r="B111" s="309"/>
      <c r="AI111" s="309"/>
    </row>
  </sheetData>
  <mergeCells count="36">
    <mergeCell ref="A1:AF1"/>
    <mergeCell ref="AH1:BM1"/>
    <mergeCell ref="BQ1:CU1"/>
    <mergeCell ref="X5:AF5"/>
    <mergeCell ref="BE5:BM5"/>
    <mergeCell ref="CM5:CU5"/>
    <mergeCell ref="B6:AF6"/>
    <mergeCell ref="AI6:BM6"/>
    <mergeCell ref="BQ6:CU6"/>
    <mergeCell ref="B8:AF29"/>
    <mergeCell ref="AI8:BM29"/>
    <mergeCell ref="BQ8:CU29"/>
    <mergeCell ref="B31:AF31"/>
    <mergeCell ref="AI31:BM31"/>
    <mergeCell ref="BQ31:CU31"/>
    <mergeCell ref="B33:AF54"/>
    <mergeCell ref="AI33:BM54"/>
    <mergeCell ref="BQ33:CU54"/>
    <mergeCell ref="A56:AF56"/>
    <mergeCell ref="AH56:BM56"/>
    <mergeCell ref="BQ56:CU56"/>
    <mergeCell ref="X60:AF60"/>
    <mergeCell ref="BE60:BM60"/>
    <mergeCell ref="CM60:CU60"/>
    <mergeCell ref="B61:AF61"/>
    <mergeCell ref="AI61:BM61"/>
    <mergeCell ref="BQ61:CU61"/>
    <mergeCell ref="B63:AF84"/>
    <mergeCell ref="AI63:BM84"/>
    <mergeCell ref="BQ63:CU84"/>
    <mergeCell ref="B86:AF86"/>
    <mergeCell ref="AI86:BM86"/>
    <mergeCell ref="BQ86:CU86"/>
    <mergeCell ref="B88:AF108"/>
    <mergeCell ref="AI88:BM108"/>
    <mergeCell ref="BQ88:CU108"/>
  </mergeCells>
  <phoneticPr fontId="2"/>
  <pageMargins left="0.51" right="0.33" top="0.56000000000000005" bottom="0.21" header="0.51181102362204722" footer="0.26"/>
  <pageSetup paperSize="9" scale="83" orientation="portrait" horizontalDpi="300" verticalDpi="300" r:id="rId1"/>
  <headerFooter alignWithMargins="0"/>
  <rowBreaks count="1" manualBreakCount="1">
    <brk id="55" max="16383" man="1"/>
  </rowBreaks>
  <colBreaks count="2" manualBreakCount="2">
    <brk id="33" max="1048575" man="1"/>
    <brk id="67"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23</xdr:col>
                    <xdr:colOff>0</xdr:colOff>
                    <xdr:row>2</xdr:row>
                    <xdr:rowOff>19050</xdr:rowOff>
                  </from>
                  <to>
                    <xdr:col>24</xdr:col>
                    <xdr:colOff>71438</xdr:colOff>
                    <xdr:row>3</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23</xdr:col>
                    <xdr:colOff>0</xdr:colOff>
                    <xdr:row>3</xdr:row>
                    <xdr:rowOff>19050</xdr:rowOff>
                  </from>
                  <to>
                    <xdr:col>24</xdr:col>
                    <xdr:colOff>71438</xdr:colOff>
                    <xdr:row>4</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56</xdr:col>
                    <xdr:colOff>0</xdr:colOff>
                    <xdr:row>2</xdr:row>
                    <xdr:rowOff>19050</xdr:rowOff>
                  </from>
                  <to>
                    <xdr:col>57</xdr:col>
                    <xdr:colOff>71438</xdr:colOff>
                    <xdr:row>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56</xdr:col>
                    <xdr:colOff>0</xdr:colOff>
                    <xdr:row>3</xdr:row>
                    <xdr:rowOff>19050</xdr:rowOff>
                  </from>
                  <to>
                    <xdr:col>57</xdr:col>
                    <xdr:colOff>71438</xdr:colOff>
                    <xdr:row>4</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23</xdr:col>
                    <xdr:colOff>0</xdr:colOff>
                    <xdr:row>57</xdr:row>
                    <xdr:rowOff>19050</xdr:rowOff>
                  </from>
                  <to>
                    <xdr:col>24</xdr:col>
                    <xdr:colOff>71438</xdr:colOff>
                    <xdr:row>58</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23</xdr:col>
                    <xdr:colOff>0</xdr:colOff>
                    <xdr:row>58</xdr:row>
                    <xdr:rowOff>19050</xdr:rowOff>
                  </from>
                  <to>
                    <xdr:col>24</xdr:col>
                    <xdr:colOff>71438</xdr:colOff>
                    <xdr:row>59</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56</xdr:col>
                    <xdr:colOff>0</xdr:colOff>
                    <xdr:row>57</xdr:row>
                    <xdr:rowOff>19050</xdr:rowOff>
                  </from>
                  <to>
                    <xdr:col>57</xdr:col>
                    <xdr:colOff>71438</xdr:colOff>
                    <xdr:row>58</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56</xdr:col>
                    <xdr:colOff>0</xdr:colOff>
                    <xdr:row>58</xdr:row>
                    <xdr:rowOff>19050</xdr:rowOff>
                  </from>
                  <to>
                    <xdr:col>57</xdr:col>
                    <xdr:colOff>71438</xdr:colOff>
                    <xdr:row>59</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90</xdr:col>
                    <xdr:colOff>0</xdr:colOff>
                    <xdr:row>2</xdr:row>
                    <xdr:rowOff>19050</xdr:rowOff>
                  </from>
                  <to>
                    <xdr:col>91</xdr:col>
                    <xdr:colOff>71438</xdr:colOff>
                    <xdr:row>3</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90</xdr:col>
                    <xdr:colOff>0</xdr:colOff>
                    <xdr:row>3</xdr:row>
                    <xdr:rowOff>19050</xdr:rowOff>
                  </from>
                  <to>
                    <xdr:col>91</xdr:col>
                    <xdr:colOff>71438</xdr:colOff>
                    <xdr:row>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90</xdr:col>
                    <xdr:colOff>0</xdr:colOff>
                    <xdr:row>57</xdr:row>
                    <xdr:rowOff>19050</xdr:rowOff>
                  </from>
                  <to>
                    <xdr:col>91</xdr:col>
                    <xdr:colOff>71438</xdr:colOff>
                    <xdr:row>58</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90</xdr:col>
                    <xdr:colOff>0</xdr:colOff>
                    <xdr:row>58</xdr:row>
                    <xdr:rowOff>19050</xdr:rowOff>
                  </from>
                  <to>
                    <xdr:col>91</xdr:col>
                    <xdr:colOff>71438</xdr:colOff>
                    <xdr:row>59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O73"/>
  <sheetViews>
    <sheetView topLeftCell="A23" zoomScale="80" zoomScaleNormal="80" workbookViewId="0">
      <selection activeCell="M20" sqref="M20"/>
    </sheetView>
  </sheetViews>
  <sheetFormatPr defaultColWidth="9" defaultRowHeight="12.75"/>
  <cols>
    <col min="1" max="1" width="20.265625" style="172" bestFit="1" customWidth="1"/>
    <col min="2" max="2" width="1" style="172" customWidth="1"/>
    <col min="3" max="3" width="17.265625" style="172" customWidth="1"/>
    <col min="4" max="4" width="1" style="172" customWidth="1"/>
    <col min="5" max="5" width="14.06640625" style="172" bestFit="1" customWidth="1"/>
    <col min="6" max="6" width="1" style="172" customWidth="1"/>
    <col min="7" max="7" width="23.265625" style="172" customWidth="1"/>
    <col min="8" max="8" width="1" style="172" customWidth="1"/>
    <col min="9" max="9" width="10" style="172" customWidth="1"/>
    <col min="10" max="10" width="1" style="172" customWidth="1"/>
    <col min="11" max="11" width="15.33203125" style="172" bestFit="1" customWidth="1"/>
    <col min="12" max="12" width="1" style="172" customWidth="1"/>
    <col min="13" max="13" width="27.33203125" style="172" bestFit="1" customWidth="1"/>
    <col min="14" max="14" width="1" style="172" customWidth="1"/>
    <col min="15" max="15" width="58.73046875" style="172" bestFit="1" customWidth="1"/>
    <col min="16" max="16384" width="9" style="172"/>
  </cols>
  <sheetData>
    <row r="1" spans="1:15">
      <c r="A1" s="2" t="s">
        <v>258</v>
      </c>
      <c r="C1" s="2" t="s">
        <v>257</v>
      </c>
      <c r="E1" s="3" t="s">
        <v>256</v>
      </c>
      <c r="G1" s="1" t="s">
        <v>189</v>
      </c>
      <c r="I1" s="2" t="s">
        <v>255</v>
      </c>
      <c r="K1" s="2" t="s">
        <v>24</v>
      </c>
      <c r="M1" s="2" t="s">
        <v>254</v>
      </c>
      <c r="O1" s="2" t="s">
        <v>253</v>
      </c>
    </row>
    <row r="2" spans="1:15">
      <c r="A2" s="174" t="s">
        <v>252</v>
      </c>
      <c r="B2" s="173"/>
      <c r="C2" s="174" t="s">
        <v>251</v>
      </c>
      <c r="D2" s="173"/>
      <c r="E2" s="174" t="s">
        <v>250</v>
      </c>
      <c r="F2" s="173"/>
      <c r="G2" s="174" t="s">
        <v>249</v>
      </c>
      <c r="H2" s="173"/>
      <c r="I2" s="174" t="s">
        <v>248</v>
      </c>
      <c r="J2" s="173"/>
      <c r="K2" s="174" t="s">
        <v>247</v>
      </c>
      <c r="L2" s="173"/>
      <c r="M2" s="174" t="s">
        <v>246</v>
      </c>
      <c r="N2" s="173"/>
      <c r="O2" s="174" t="s">
        <v>245</v>
      </c>
    </row>
    <row r="3" spans="1:15">
      <c r="A3" s="174" t="s">
        <v>244</v>
      </c>
      <c r="B3" s="173"/>
      <c r="C3" s="174" t="s">
        <v>243</v>
      </c>
      <c r="D3" s="173"/>
      <c r="E3" s="174" t="s">
        <v>242</v>
      </c>
      <c r="F3" s="173"/>
      <c r="G3" s="174" t="s">
        <v>241</v>
      </c>
      <c r="H3" s="173"/>
      <c r="I3" s="174" t="s">
        <v>240</v>
      </c>
      <c r="J3" s="173"/>
      <c r="K3" s="174" t="s">
        <v>239</v>
      </c>
      <c r="L3" s="173"/>
      <c r="M3" s="174" t="s">
        <v>238</v>
      </c>
      <c r="N3" s="173"/>
      <c r="O3" s="174" t="s">
        <v>237</v>
      </c>
    </row>
    <row r="4" spans="1:15">
      <c r="A4" s="174" t="s">
        <v>236</v>
      </c>
      <c r="B4" s="173"/>
      <c r="C4" s="174" t="s">
        <v>235</v>
      </c>
      <c r="D4" s="173"/>
      <c r="F4" s="173"/>
      <c r="G4" s="174" t="s">
        <v>234</v>
      </c>
      <c r="H4" s="173"/>
      <c r="I4" s="174" t="s">
        <v>233</v>
      </c>
      <c r="J4" s="173"/>
      <c r="K4" s="173"/>
      <c r="L4" s="173"/>
      <c r="M4" s="174" t="s">
        <v>232</v>
      </c>
      <c r="N4" s="173"/>
      <c r="O4" s="174" t="s">
        <v>231</v>
      </c>
    </row>
    <row r="5" spans="1:15">
      <c r="A5" s="174" t="s">
        <v>230</v>
      </c>
      <c r="G5" s="174" t="s">
        <v>229</v>
      </c>
      <c r="I5" s="174" t="s">
        <v>228</v>
      </c>
      <c r="K5" s="173"/>
      <c r="M5" s="174" t="s">
        <v>227</v>
      </c>
      <c r="O5" s="174" t="s">
        <v>226</v>
      </c>
    </row>
    <row r="6" spans="1:15">
      <c r="A6" s="174" t="s">
        <v>225</v>
      </c>
      <c r="G6" s="174" t="s">
        <v>224</v>
      </c>
      <c r="I6" s="174" t="s">
        <v>223</v>
      </c>
      <c r="K6" s="173"/>
      <c r="M6" s="174" t="s">
        <v>222</v>
      </c>
      <c r="O6" s="174" t="s">
        <v>221</v>
      </c>
    </row>
    <row r="7" spans="1:15">
      <c r="A7" s="174" t="s">
        <v>220</v>
      </c>
      <c r="C7" s="3" t="s">
        <v>219</v>
      </c>
      <c r="E7" s="3" t="s">
        <v>218</v>
      </c>
      <c r="G7" s="174" t="s">
        <v>217</v>
      </c>
      <c r="M7" s="174" t="s">
        <v>216</v>
      </c>
      <c r="O7" s="174" t="s">
        <v>215</v>
      </c>
    </row>
    <row r="8" spans="1:15">
      <c r="A8" s="174" t="s">
        <v>214</v>
      </c>
      <c r="C8" s="174"/>
      <c r="E8" s="174" t="s">
        <v>213</v>
      </c>
      <c r="G8" s="174" t="s">
        <v>212</v>
      </c>
      <c r="M8" s="174" t="s">
        <v>211</v>
      </c>
      <c r="O8" s="174" t="s">
        <v>210</v>
      </c>
    </row>
    <row r="9" spans="1:15">
      <c r="A9" s="174" t="s">
        <v>209</v>
      </c>
      <c r="C9" s="174" t="s">
        <v>208</v>
      </c>
      <c r="E9" s="174" t="s">
        <v>207</v>
      </c>
      <c r="G9" s="174" t="s">
        <v>206</v>
      </c>
      <c r="M9" s="174" t="s">
        <v>205</v>
      </c>
      <c r="O9" s="174" t="s">
        <v>204</v>
      </c>
    </row>
    <row r="10" spans="1:15">
      <c r="A10" s="174" t="s">
        <v>203</v>
      </c>
      <c r="G10" s="174" t="s">
        <v>202</v>
      </c>
      <c r="M10" s="174" t="s">
        <v>201</v>
      </c>
      <c r="O10" s="173"/>
    </row>
    <row r="11" spans="1:15">
      <c r="A11" s="174" t="s">
        <v>200</v>
      </c>
      <c r="G11" s="174" t="s">
        <v>199</v>
      </c>
      <c r="M11" s="174" t="s">
        <v>198</v>
      </c>
      <c r="O11" s="173"/>
    </row>
    <row r="12" spans="1:15">
      <c r="A12" s="174" t="s">
        <v>197</v>
      </c>
      <c r="C12" s="2" t="s">
        <v>196</v>
      </c>
      <c r="G12" s="174" t="s">
        <v>195</v>
      </c>
      <c r="M12" s="174" t="s">
        <v>194</v>
      </c>
      <c r="O12" s="173"/>
    </row>
    <row r="13" spans="1:15">
      <c r="A13" s="174" t="s">
        <v>193</v>
      </c>
      <c r="C13" s="174"/>
      <c r="E13" s="3" t="s">
        <v>4434</v>
      </c>
      <c r="M13" s="174" t="s">
        <v>192</v>
      </c>
      <c r="O13" s="173"/>
    </row>
    <row r="14" spans="1:15">
      <c r="A14" s="174" t="s">
        <v>191</v>
      </c>
      <c r="C14" s="174" t="s">
        <v>190</v>
      </c>
      <c r="E14" s="174" t="s">
        <v>73</v>
      </c>
      <c r="G14" s="1" t="s">
        <v>189</v>
      </c>
      <c r="M14" s="174" t="s">
        <v>188</v>
      </c>
      <c r="O14" s="173"/>
    </row>
    <row r="15" spans="1:15">
      <c r="A15" s="174" t="s">
        <v>187</v>
      </c>
      <c r="C15" s="174" t="s">
        <v>186</v>
      </c>
      <c r="E15" s="174" t="s">
        <v>4413</v>
      </c>
      <c r="G15" s="174" t="s">
        <v>185</v>
      </c>
      <c r="M15" s="174" t="s">
        <v>184</v>
      </c>
      <c r="O15" s="173"/>
    </row>
    <row r="16" spans="1:15">
      <c r="A16" s="174" t="s">
        <v>183</v>
      </c>
      <c r="C16" s="174" t="s">
        <v>182</v>
      </c>
      <c r="G16" s="174" t="s">
        <v>181</v>
      </c>
      <c r="O16" s="173"/>
    </row>
    <row r="17" spans="1:5">
      <c r="A17" s="174" t="s">
        <v>180</v>
      </c>
      <c r="C17" s="174" t="s">
        <v>179</v>
      </c>
    </row>
    <row r="18" spans="1:5">
      <c r="A18" s="174" t="s">
        <v>178</v>
      </c>
      <c r="C18" s="174" t="s">
        <v>177</v>
      </c>
    </row>
    <row r="19" spans="1:5">
      <c r="A19" s="174" t="s">
        <v>176</v>
      </c>
      <c r="C19" s="174" t="s">
        <v>175</v>
      </c>
      <c r="E19" s="3" t="s">
        <v>4435</v>
      </c>
    </row>
    <row r="20" spans="1:5">
      <c r="A20" s="174" t="s">
        <v>174</v>
      </c>
      <c r="C20" s="174" t="s">
        <v>173</v>
      </c>
      <c r="E20" s="174"/>
    </row>
    <row r="21" spans="1:5">
      <c r="A21" s="174" t="s">
        <v>172</v>
      </c>
      <c r="C21" s="174" t="s">
        <v>171</v>
      </c>
      <c r="E21" s="174" t="s">
        <v>80</v>
      </c>
    </row>
    <row r="22" spans="1:5">
      <c r="A22" s="174" t="s">
        <v>170</v>
      </c>
      <c r="C22" s="174" t="s">
        <v>169</v>
      </c>
      <c r="E22" s="174" t="s">
        <v>81</v>
      </c>
    </row>
    <row r="23" spans="1:5">
      <c r="A23" s="174" t="s">
        <v>168</v>
      </c>
      <c r="C23" s="174" t="s">
        <v>167</v>
      </c>
    </row>
    <row r="24" spans="1:5">
      <c r="A24" s="174" t="s">
        <v>166</v>
      </c>
      <c r="C24" s="174" t="s">
        <v>165</v>
      </c>
    </row>
    <row r="25" spans="1:5">
      <c r="A25" s="174" t="s">
        <v>164</v>
      </c>
      <c r="C25" s="174" t="s">
        <v>163</v>
      </c>
    </row>
    <row r="26" spans="1:5">
      <c r="A26" s="174" t="s">
        <v>162</v>
      </c>
      <c r="C26" s="174" t="s">
        <v>161</v>
      </c>
      <c r="E26" s="3" t="s">
        <v>4469</v>
      </c>
    </row>
    <row r="27" spans="1:5">
      <c r="A27" s="174" t="s">
        <v>160</v>
      </c>
      <c r="C27" s="174" t="s">
        <v>159</v>
      </c>
      <c r="E27" s="174"/>
    </row>
    <row r="28" spans="1:5">
      <c r="A28" s="174" t="s">
        <v>158</v>
      </c>
      <c r="C28" s="174" t="s">
        <v>157</v>
      </c>
      <c r="E28" s="174" t="s">
        <v>4470</v>
      </c>
    </row>
    <row r="29" spans="1:5">
      <c r="A29" s="174" t="s">
        <v>156</v>
      </c>
      <c r="C29" s="174" t="s">
        <v>155</v>
      </c>
    </row>
    <row r="30" spans="1:5">
      <c r="A30" s="174" t="s">
        <v>154</v>
      </c>
      <c r="C30" s="174" t="s">
        <v>153</v>
      </c>
    </row>
    <row r="31" spans="1:5">
      <c r="A31" s="174" t="s">
        <v>152</v>
      </c>
      <c r="C31" s="174" t="s">
        <v>151</v>
      </c>
    </row>
    <row r="32" spans="1:5">
      <c r="A32" s="174" t="s">
        <v>150</v>
      </c>
      <c r="C32" s="174" t="s">
        <v>149</v>
      </c>
    </row>
    <row r="33" spans="1:3">
      <c r="A33" s="174" t="s">
        <v>148</v>
      </c>
      <c r="C33" s="174" t="s">
        <v>147</v>
      </c>
    </row>
    <row r="34" spans="1:3">
      <c r="A34" s="174" t="s">
        <v>146</v>
      </c>
      <c r="C34" s="174" t="s">
        <v>145</v>
      </c>
    </row>
    <row r="35" spans="1:3">
      <c r="A35" s="174" t="s">
        <v>144</v>
      </c>
      <c r="C35" s="174" t="s">
        <v>143</v>
      </c>
    </row>
    <row r="36" spans="1:3">
      <c r="A36" s="174" t="s">
        <v>142</v>
      </c>
      <c r="C36" s="174" t="s">
        <v>141</v>
      </c>
    </row>
    <row r="37" spans="1:3">
      <c r="A37" s="174" t="s">
        <v>140</v>
      </c>
      <c r="C37" s="174" t="s">
        <v>139</v>
      </c>
    </row>
    <row r="38" spans="1:3">
      <c r="A38" s="174" t="s">
        <v>138</v>
      </c>
      <c r="C38" s="174" t="s">
        <v>137</v>
      </c>
    </row>
    <row r="39" spans="1:3">
      <c r="A39" s="174" t="s">
        <v>136</v>
      </c>
      <c r="C39" s="174" t="s">
        <v>135</v>
      </c>
    </row>
    <row r="40" spans="1:3">
      <c r="A40" s="174" t="s">
        <v>134</v>
      </c>
      <c r="C40" s="174" t="s">
        <v>133</v>
      </c>
    </row>
    <row r="41" spans="1:3">
      <c r="A41" s="174" t="s">
        <v>132</v>
      </c>
      <c r="C41" s="174" t="s">
        <v>131</v>
      </c>
    </row>
    <row r="42" spans="1:3">
      <c r="A42" s="174" t="s">
        <v>130</v>
      </c>
      <c r="C42" s="174" t="s">
        <v>129</v>
      </c>
    </row>
    <row r="43" spans="1:3">
      <c r="A43" s="174" t="s">
        <v>128</v>
      </c>
      <c r="C43" s="174" t="s">
        <v>127</v>
      </c>
    </row>
    <row r="44" spans="1:3">
      <c r="A44" s="174" t="s">
        <v>126</v>
      </c>
      <c r="C44" s="174" t="s">
        <v>125</v>
      </c>
    </row>
    <row r="45" spans="1:3">
      <c r="A45" s="174" t="s">
        <v>124</v>
      </c>
      <c r="C45" s="174" t="s">
        <v>123</v>
      </c>
    </row>
    <row r="46" spans="1:3">
      <c r="A46" s="174" t="s">
        <v>122</v>
      </c>
      <c r="C46" s="174" t="s">
        <v>121</v>
      </c>
    </row>
    <row r="47" spans="1:3">
      <c r="A47" s="174" t="s">
        <v>120</v>
      </c>
      <c r="C47" s="174" t="s">
        <v>119</v>
      </c>
    </row>
    <row r="48" spans="1:3">
      <c r="A48" s="174" t="s">
        <v>118</v>
      </c>
      <c r="C48" s="174" t="s">
        <v>117</v>
      </c>
    </row>
    <row r="49" spans="1:3">
      <c r="A49" s="174" t="s">
        <v>4455</v>
      </c>
      <c r="C49" s="174" t="s">
        <v>116</v>
      </c>
    </row>
    <row r="50" spans="1:3">
      <c r="A50" s="174" t="s">
        <v>4456</v>
      </c>
      <c r="C50" s="174" t="s">
        <v>115</v>
      </c>
    </row>
    <row r="51" spans="1:3">
      <c r="A51" s="174" t="s">
        <v>4457</v>
      </c>
      <c r="C51" s="174" t="s">
        <v>114</v>
      </c>
    </row>
    <row r="52" spans="1:3">
      <c r="A52" s="174" t="s">
        <v>4458</v>
      </c>
      <c r="C52" s="174" t="s">
        <v>113</v>
      </c>
    </row>
    <row r="53" spans="1:3">
      <c r="A53" s="174" t="s">
        <v>4459</v>
      </c>
      <c r="C53" s="174" t="s">
        <v>112</v>
      </c>
    </row>
    <row r="54" spans="1:3">
      <c r="A54" s="174" t="s">
        <v>4460</v>
      </c>
      <c r="C54" s="174" t="s">
        <v>111</v>
      </c>
    </row>
    <row r="55" spans="1:3">
      <c r="A55" s="174" t="s">
        <v>4461</v>
      </c>
      <c r="C55" s="174" t="s">
        <v>110</v>
      </c>
    </row>
    <row r="56" spans="1:3">
      <c r="A56" s="174" t="s">
        <v>4462</v>
      </c>
      <c r="C56" s="174" t="s">
        <v>109</v>
      </c>
    </row>
    <row r="57" spans="1:3">
      <c r="A57" s="174" t="s">
        <v>4463</v>
      </c>
      <c r="C57" s="174" t="s">
        <v>108</v>
      </c>
    </row>
    <row r="58" spans="1:3">
      <c r="A58" s="174" t="s">
        <v>4464</v>
      </c>
      <c r="C58" s="174" t="s">
        <v>107</v>
      </c>
    </row>
    <row r="59" spans="1:3">
      <c r="A59" s="174" t="s">
        <v>4465</v>
      </c>
      <c r="C59" s="174" t="s">
        <v>106</v>
      </c>
    </row>
    <row r="60" spans="1:3">
      <c r="A60" s="174" t="s">
        <v>4466</v>
      </c>
      <c r="C60" s="174" t="s">
        <v>105</v>
      </c>
    </row>
    <row r="61" spans="1:3">
      <c r="A61" s="174" t="s">
        <v>4467</v>
      </c>
      <c r="C61" s="174" t="s">
        <v>104</v>
      </c>
    </row>
    <row r="62" spans="1:3">
      <c r="A62" s="174" t="s">
        <v>4468</v>
      </c>
      <c r="C62" s="174" t="s">
        <v>103</v>
      </c>
    </row>
    <row r="63" spans="1:3">
      <c r="C63" s="174" t="s">
        <v>102</v>
      </c>
    </row>
    <row r="64" spans="1:3">
      <c r="C64" s="174" t="s">
        <v>101</v>
      </c>
    </row>
    <row r="65" spans="3:3">
      <c r="C65" s="174" t="s">
        <v>100</v>
      </c>
    </row>
    <row r="66" spans="3:3">
      <c r="C66" s="174" t="s">
        <v>99</v>
      </c>
    </row>
    <row r="67" spans="3:3">
      <c r="C67" s="174" t="s">
        <v>98</v>
      </c>
    </row>
    <row r="68" spans="3:3">
      <c r="C68" s="174" t="s">
        <v>97</v>
      </c>
    </row>
    <row r="69" spans="3:3">
      <c r="C69" s="174" t="s">
        <v>96</v>
      </c>
    </row>
    <row r="70" spans="3:3">
      <c r="C70" s="174" t="s">
        <v>95</v>
      </c>
    </row>
    <row r="71" spans="3:3">
      <c r="C71" s="174" t="s">
        <v>94</v>
      </c>
    </row>
    <row r="72" spans="3:3">
      <c r="C72" s="174" t="s">
        <v>93</v>
      </c>
    </row>
    <row r="73" spans="3:3">
      <c r="C73" s="174" t="s">
        <v>92</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activeCell="G7" sqref="G7"/>
    </sheetView>
  </sheetViews>
  <sheetFormatPr defaultColWidth="9" defaultRowHeight="12.75"/>
  <cols>
    <col min="1" max="1" width="25.33203125" style="175" bestFit="1" customWidth="1"/>
    <col min="2" max="2" width="11.59765625" style="188" customWidth="1"/>
    <col min="3" max="4" width="12.796875" style="175" customWidth="1"/>
    <col min="5" max="5" width="17" style="175" customWidth="1"/>
    <col min="6" max="16384" width="9" style="175"/>
  </cols>
  <sheetData>
    <row r="1" spans="1:5" ht="21" customHeight="1">
      <c r="A1" s="4" t="s">
        <v>4383</v>
      </c>
      <c r="B1" s="190" t="s">
        <v>4382</v>
      </c>
      <c r="C1" s="191" t="s">
        <v>21</v>
      </c>
      <c r="D1" s="192" t="s">
        <v>4381</v>
      </c>
      <c r="E1" s="191" t="s">
        <v>4380</v>
      </c>
    </row>
    <row r="2" spans="1:5">
      <c r="A2" s="177" t="str">
        <f t="shared" ref="A2:A65" si="0">C2&amp;D2&amp;E2</f>
        <v>北海道札幌市中央区</v>
      </c>
      <c r="B2" s="178" t="s">
        <v>4379</v>
      </c>
      <c r="C2" s="176" t="s">
        <v>3954</v>
      </c>
      <c r="D2" s="179" t="s">
        <v>4365</v>
      </c>
      <c r="E2" s="177" t="s">
        <v>644</v>
      </c>
    </row>
    <row r="3" spans="1:5">
      <c r="A3" s="177" t="str">
        <f t="shared" si="0"/>
        <v>北海道札幌市北区</v>
      </c>
      <c r="B3" s="178" t="s">
        <v>4378</v>
      </c>
      <c r="C3" s="176" t="s">
        <v>3954</v>
      </c>
      <c r="D3" s="179" t="s">
        <v>4365</v>
      </c>
      <c r="E3" s="177" t="s">
        <v>639</v>
      </c>
    </row>
    <row r="4" spans="1:5">
      <c r="A4" s="177" t="str">
        <f t="shared" si="0"/>
        <v>北海道札幌市東区</v>
      </c>
      <c r="B4" s="178" t="s">
        <v>4377</v>
      </c>
      <c r="C4" s="176" t="s">
        <v>3954</v>
      </c>
      <c r="D4" s="179" t="s">
        <v>4365</v>
      </c>
      <c r="E4" s="177" t="s">
        <v>643</v>
      </c>
    </row>
    <row r="5" spans="1:5">
      <c r="A5" s="177" t="str">
        <f t="shared" si="0"/>
        <v>北海道札幌市白石区</v>
      </c>
      <c r="B5" s="178" t="s">
        <v>4376</v>
      </c>
      <c r="C5" s="176" t="s">
        <v>3954</v>
      </c>
      <c r="D5" s="179" t="s">
        <v>4365</v>
      </c>
      <c r="E5" s="177" t="s">
        <v>4375</v>
      </c>
    </row>
    <row r="6" spans="1:5">
      <c r="A6" s="177" t="str">
        <f t="shared" si="0"/>
        <v>北海道札幌市豊平区</v>
      </c>
      <c r="B6" s="178" t="s">
        <v>4374</v>
      </c>
      <c r="C6" s="176" t="s">
        <v>3954</v>
      </c>
      <c r="D6" s="179" t="s">
        <v>4365</v>
      </c>
      <c r="E6" s="177" t="s">
        <v>4373</v>
      </c>
    </row>
    <row r="7" spans="1:5">
      <c r="A7" s="177" t="str">
        <f t="shared" si="0"/>
        <v>北海道札幌市南区</v>
      </c>
      <c r="B7" s="178" t="s">
        <v>4372</v>
      </c>
      <c r="C7" s="176" t="s">
        <v>3954</v>
      </c>
      <c r="D7" s="179" t="s">
        <v>4365</v>
      </c>
      <c r="E7" s="177" t="s">
        <v>641</v>
      </c>
    </row>
    <row r="8" spans="1:5">
      <c r="A8" s="177" t="str">
        <f t="shared" si="0"/>
        <v>北海道札幌市西区</v>
      </c>
      <c r="B8" s="178" t="s">
        <v>4371</v>
      </c>
      <c r="C8" s="176" t="s">
        <v>3954</v>
      </c>
      <c r="D8" s="179" t="s">
        <v>4365</v>
      </c>
      <c r="E8" s="177" t="s">
        <v>642</v>
      </c>
    </row>
    <row r="9" spans="1:5">
      <c r="A9" s="177" t="str">
        <f t="shared" si="0"/>
        <v>北海道札幌市厚別区</v>
      </c>
      <c r="B9" s="178" t="s">
        <v>4370</v>
      </c>
      <c r="C9" s="176" t="s">
        <v>3954</v>
      </c>
      <c r="D9" s="179" t="s">
        <v>4365</v>
      </c>
      <c r="E9" s="177" t="s">
        <v>4369</v>
      </c>
    </row>
    <row r="10" spans="1:5">
      <c r="A10" s="177" t="str">
        <f t="shared" si="0"/>
        <v>北海道札幌市手稲区</v>
      </c>
      <c r="B10" s="178" t="s">
        <v>4368</v>
      </c>
      <c r="C10" s="176" t="s">
        <v>3954</v>
      </c>
      <c r="D10" s="179" t="s">
        <v>4365</v>
      </c>
      <c r="E10" s="177" t="s">
        <v>4367</v>
      </c>
    </row>
    <row r="11" spans="1:5">
      <c r="A11" s="177" t="str">
        <f t="shared" si="0"/>
        <v>北海道札幌市清田区</v>
      </c>
      <c r="B11" s="178" t="s">
        <v>4366</v>
      </c>
      <c r="C11" s="176" t="s">
        <v>3954</v>
      </c>
      <c r="D11" s="179" t="s">
        <v>4365</v>
      </c>
      <c r="E11" s="177" t="s">
        <v>4364</v>
      </c>
    </row>
    <row r="12" spans="1:5">
      <c r="A12" s="177" t="str">
        <f t="shared" si="0"/>
        <v>北海道函館市</v>
      </c>
      <c r="B12" s="180" t="s">
        <v>4363</v>
      </c>
      <c r="C12" s="181" t="s">
        <v>3954</v>
      </c>
      <c r="D12" s="182" t="s">
        <v>4362</v>
      </c>
      <c r="E12" s="181"/>
    </row>
    <row r="13" spans="1:5">
      <c r="A13" s="177" t="str">
        <f t="shared" si="0"/>
        <v>北海道小樽市</v>
      </c>
      <c r="B13" s="180" t="s">
        <v>4361</v>
      </c>
      <c r="C13" s="181" t="s">
        <v>3954</v>
      </c>
      <c r="D13" s="182" t="s">
        <v>4360</v>
      </c>
      <c r="E13" s="181"/>
    </row>
    <row r="14" spans="1:5">
      <c r="A14" s="177" t="str">
        <f t="shared" si="0"/>
        <v>北海道旭川市</v>
      </c>
      <c r="B14" s="180" t="s">
        <v>4359</v>
      </c>
      <c r="C14" s="181" t="s">
        <v>3954</v>
      </c>
      <c r="D14" s="182" t="s">
        <v>4358</v>
      </c>
      <c r="E14" s="181"/>
    </row>
    <row r="15" spans="1:5">
      <c r="A15" s="177" t="str">
        <f t="shared" si="0"/>
        <v>北海道室蘭市</v>
      </c>
      <c r="B15" s="180" t="s">
        <v>4357</v>
      </c>
      <c r="C15" s="181" t="s">
        <v>3954</v>
      </c>
      <c r="D15" s="182" t="s">
        <v>4356</v>
      </c>
      <c r="E15" s="181"/>
    </row>
    <row r="16" spans="1:5">
      <c r="A16" s="177" t="str">
        <f t="shared" si="0"/>
        <v>北海道釧路市</v>
      </c>
      <c r="B16" s="180" t="s">
        <v>4355</v>
      </c>
      <c r="C16" s="181" t="s">
        <v>3954</v>
      </c>
      <c r="D16" s="182" t="s">
        <v>4354</v>
      </c>
      <c r="E16" s="181"/>
    </row>
    <row r="17" spans="1:5">
      <c r="A17" s="177" t="str">
        <f t="shared" si="0"/>
        <v>北海道帯広市</v>
      </c>
      <c r="B17" s="180" t="s">
        <v>4353</v>
      </c>
      <c r="C17" s="181" t="s">
        <v>3954</v>
      </c>
      <c r="D17" s="182" t="s">
        <v>4352</v>
      </c>
      <c r="E17" s="181"/>
    </row>
    <row r="18" spans="1:5">
      <c r="A18" s="177" t="str">
        <f t="shared" si="0"/>
        <v>北海道北見市</v>
      </c>
      <c r="B18" s="180" t="s">
        <v>4351</v>
      </c>
      <c r="C18" s="181" t="s">
        <v>3954</v>
      </c>
      <c r="D18" s="182" t="s">
        <v>4350</v>
      </c>
      <c r="E18" s="181"/>
    </row>
    <row r="19" spans="1:5">
      <c r="A19" s="177" t="str">
        <f t="shared" si="0"/>
        <v>北海道夕張市</v>
      </c>
      <c r="B19" s="180" t="s">
        <v>4349</v>
      </c>
      <c r="C19" s="181" t="s">
        <v>3954</v>
      </c>
      <c r="D19" s="182" t="s">
        <v>4348</v>
      </c>
      <c r="E19" s="181"/>
    </row>
    <row r="20" spans="1:5">
      <c r="A20" s="177" t="str">
        <f t="shared" si="0"/>
        <v>北海道岩見沢市</v>
      </c>
      <c r="B20" s="180" t="s">
        <v>4347</v>
      </c>
      <c r="C20" s="181" t="s">
        <v>3954</v>
      </c>
      <c r="D20" s="182" t="s">
        <v>4346</v>
      </c>
      <c r="E20" s="181"/>
    </row>
    <row r="21" spans="1:5">
      <c r="A21" s="177" t="str">
        <f t="shared" si="0"/>
        <v>北海道網走市</v>
      </c>
      <c r="B21" s="180" t="s">
        <v>4345</v>
      </c>
      <c r="C21" s="181" t="s">
        <v>3954</v>
      </c>
      <c r="D21" s="182" t="s">
        <v>4344</v>
      </c>
      <c r="E21" s="181"/>
    </row>
    <row r="22" spans="1:5">
      <c r="A22" s="177" t="str">
        <f t="shared" si="0"/>
        <v>北海道留萌市</v>
      </c>
      <c r="B22" s="180" t="s">
        <v>4343</v>
      </c>
      <c r="C22" s="181" t="s">
        <v>3954</v>
      </c>
      <c r="D22" s="182" t="s">
        <v>4342</v>
      </c>
      <c r="E22" s="181"/>
    </row>
    <row r="23" spans="1:5">
      <c r="A23" s="177" t="str">
        <f t="shared" si="0"/>
        <v>北海道苫小牧市</v>
      </c>
      <c r="B23" s="180" t="s">
        <v>4341</v>
      </c>
      <c r="C23" s="181" t="s">
        <v>3954</v>
      </c>
      <c r="D23" s="182" t="s">
        <v>4340</v>
      </c>
      <c r="E23" s="181"/>
    </row>
    <row r="24" spans="1:5">
      <c r="A24" s="177" t="str">
        <f t="shared" si="0"/>
        <v>北海道稚内市</v>
      </c>
      <c r="B24" s="180" t="s">
        <v>4339</v>
      </c>
      <c r="C24" s="181" t="s">
        <v>3954</v>
      </c>
      <c r="D24" s="182" t="s">
        <v>4338</v>
      </c>
      <c r="E24" s="181"/>
    </row>
    <row r="25" spans="1:5">
      <c r="A25" s="177" t="str">
        <f t="shared" si="0"/>
        <v>北海道美唄市</v>
      </c>
      <c r="B25" s="180" t="s">
        <v>4337</v>
      </c>
      <c r="C25" s="181" t="s">
        <v>4336</v>
      </c>
      <c r="D25" s="182" t="s">
        <v>4335</v>
      </c>
      <c r="E25" s="181"/>
    </row>
    <row r="26" spans="1:5">
      <c r="A26" s="177" t="str">
        <f t="shared" si="0"/>
        <v>北海道芦別市</v>
      </c>
      <c r="B26" s="180" t="s">
        <v>4334</v>
      </c>
      <c r="C26" s="181" t="s">
        <v>3954</v>
      </c>
      <c r="D26" s="182" t="s">
        <v>4333</v>
      </c>
      <c r="E26" s="181"/>
    </row>
    <row r="27" spans="1:5">
      <c r="A27" s="177" t="str">
        <f t="shared" si="0"/>
        <v>北海道江別市</v>
      </c>
      <c r="B27" s="180" t="s">
        <v>4332</v>
      </c>
      <c r="C27" s="181" t="s">
        <v>3954</v>
      </c>
      <c r="D27" s="182" t="s">
        <v>4331</v>
      </c>
      <c r="E27" s="181"/>
    </row>
    <row r="28" spans="1:5">
      <c r="A28" s="177" t="str">
        <f t="shared" si="0"/>
        <v>北海道赤平市</v>
      </c>
      <c r="B28" s="180" t="s">
        <v>4330</v>
      </c>
      <c r="C28" s="181" t="s">
        <v>3954</v>
      </c>
      <c r="D28" s="182" t="s">
        <v>4329</v>
      </c>
      <c r="E28" s="181"/>
    </row>
    <row r="29" spans="1:5">
      <c r="A29" s="177" t="str">
        <f t="shared" si="0"/>
        <v>北海道紋別市</v>
      </c>
      <c r="B29" s="180" t="s">
        <v>4328</v>
      </c>
      <c r="C29" s="181" t="s">
        <v>3954</v>
      </c>
      <c r="D29" s="182" t="s">
        <v>4327</v>
      </c>
      <c r="E29" s="181"/>
    </row>
    <row r="30" spans="1:5">
      <c r="A30" s="177" t="str">
        <f t="shared" si="0"/>
        <v>北海道士別市</v>
      </c>
      <c r="B30" s="180" t="s">
        <v>4326</v>
      </c>
      <c r="C30" s="181" t="s">
        <v>3954</v>
      </c>
      <c r="D30" s="182" t="s">
        <v>4325</v>
      </c>
      <c r="E30" s="181"/>
    </row>
    <row r="31" spans="1:5">
      <c r="A31" s="177" t="str">
        <f t="shared" si="0"/>
        <v>北海道名寄市</v>
      </c>
      <c r="B31" s="180" t="s">
        <v>4324</v>
      </c>
      <c r="C31" s="181" t="s">
        <v>3954</v>
      </c>
      <c r="D31" s="182" t="s">
        <v>4323</v>
      </c>
      <c r="E31" s="181"/>
    </row>
    <row r="32" spans="1:5">
      <c r="A32" s="177" t="str">
        <f t="shared" si="0"/>
        <v>北海道三笠市</v>
      </c>
      <c r="B32" s="180" t="s">
        <v>4322</v>
      </c>
      <c r="C32" s="181" t="s">
        <v>3954</v>
      </c>
      <c r="D32" s="182" t="s">
        <v>4321</v>
      </c>
      <c r="E32" s="181"/>
    </row>
    <row r="33" spans="1:5">
      <c r="A33" s="177" t="str">
        <f t="shared" si="0"/>
        <v>北海道根室市</v>
      </c>
      <c r="B33" s="180" t="s">
        <v>4320</v>
      </c>
      <c r="C33" s="181" t="s">
        <v>3954</v>
      </c>
      <c r="D33" s="182" t="s">
        <v>4319</v>
      </c>
      <c r="E33" s="181"/>
    </row>
    <row r="34" spans="1:5">
      <c r="A34" s="177" t="str">
        <f t="shared" si="0"/>
        <v>北海道千歳市</v>
      </c>
      <c r="B34" s="180" t="s">
        <v>4318</v>
      </c>
      <c r="C34" s="181" t="s">
        <v>3954</v>
      </c>
      <c r="D34" s="182" t="s">
        <v>4317</v>
      </c>
      <c r="E34" s="181"/>
    </row>
    <row r="35" spans="1:5">
      <c r="A35" s="177" t="str">
        <f t="shared" si="0"/>
        <v>北海道滝川市</v>
      </c>
      <c r="B35" s="180" t="s">
        <v>4316</v>
      </c>
      <c r="C35" s="181" t="s">
        <v>3954</v>
      </c>
      <c r="D35" s="182" t="s">
        <v>4315</v>
      </c>
      <c r="E35" s="181"/>
    </row>
    <row r="36" spans="1:5">
      <c r="A36" s="177" t="str">
        <f t="shared" si="0"/>
        <v>北海道砂川市</v>
      </c>
      <c r="B36" s="180" t="s">
        <v>4314</v>
      </c>
      <c r="C36" s="181" t="s">
        <v>3954</v>
      </c>
      <c r="D36" s="182" t="s">
        <v>4313</v>
      </c>
      <c r="E36" s="181"/>
    </row>
    <row r="37" spans="1:5">
      <c r="A37" s="177" t="str">
        <f t="shared" si="0"/>
        <v>北海道歌志内市</v>
      </c>
      <c r="B37" s="180" t="s">
        <v>4312</v>
      </c>
      <c r="C37" s="181" t="s">
        <v>3954</v>
      </c>
      <c r="D37" s="182" t="s">
        <v>4311</v>
      </c>
      <c r="E37" s="181"/>
    </row>
    <row r="38" spans="1:5">
      <c r="A38" s="177" t="str">
        <f t="shared" si="0"/>
        <v>北海道深川市</v>
      </c>
      <c r="B38" s="180" t="s">
        <v>4310</v>
      </c>
      <c r="C38" s="181" t="s">
        <v>3954</v>
      </c>
      <c r="D38" s="182" t="s">
        <v>4309</v>
      </c>
      <c r="E38" s="181"/>
    </row>
    <row r="39" spans="1:5">
      <c r="A39" s="177" t="str">
        <f t="shared" si="0"/>
        <v>北海道富良野市</v>
      </c>
      <c r="B39" s="180" t="s">
        <v>4308</v>
      </c>
      <c r="C39" s="181" t="s">
        <v>3954</v>
      </c>
      <c r="D39" s="182" t="s">
        <v>4307</v>
      </c>
      <c r="E39" s="181"/>
    </row>
    <row r="40" spans="1:5">
      <c r="A40" s="177" t="str">
        <f t="shared" si="0"/>
        <v>北海道登別市</v>
      </c>
      <c r="B40" s="180" t="s">
        <v>4306</v>
      </c>
      <c r="C40" s="181" t="s">
        <v>3954</v>
      </c>
      <c r="D40" s="182" t="s">
        <v>4305</v>
      </c>
      <c r="E40" s="181"/>
    </row>
    <row r="41" spans="1:5">
      <c r="A41" s="177" t="str">
        <f t="shared" si="0"/>
        <v>北海道恵庭市</v>
      </c>
      <c r="B41" s="180" t="s">
        <v>4304</v>
      </c>
      <c r="C41" s="181" t="s">
        <v>3954</v>
      </c>
      <c r="D41" s="182" t="s">
        <v>4303</v>
      </c>
      <c r="E41" s="181"/>
    </row>
    <row r="42" spans="1:5">
      <c r="A42" s="177" t="str">
        <f t="shared" si="0"/>
        <v>北海道伊達市</v>
      </c>
      <c r="B42" s="180" t="s">
        <v>4302</v>
      </c>
      <c r="C42" s="181" t="s">
        <v>3954</v>
      </c>
      <c r="D42" s="182" t="s">
        <v>3546</v>
      </c>
      <c r="E42" s="181"/>
    </row>
    <row r="43" spans="1:5">
      <c r="A43" s="177" t="str">
        <f t="shared" si="0"/>
        <v>北海道北広島市</v>
      </c>
      <c r="B43" s="180" t="s">
        <v>4301</v>
      </c>
      <c r="C43" s="181" t="s">
        <v>3954</v>
      </c>
      <c r="D43" s="182" t="s">
        <v>4300</v>
      </c>
      <c r="E43" s="181"/>
    </row>
    <row r="44" spans="1:5">
      <c r="A44" s="177" t="str">
        <f t="shared" si="0"/>
        <v>北海道石狩市</v>
      </c>
      <c r="B44" s="180" t="s">
        <v>4299</v>
      </c>
      <c r="C44" s="181" t="s">
        <v>3954</v>
      </c>
      <c r="D44" s="182" t="s">
        <v>4298</v>
      </c>
      <c r="E44" s="181"/>
    </row>
    <row r="45" spans="1:5">
      <c r="A45" s="177" t="str">
        <f t="shared" si="0"/>
        <v>北海道北斗市</v>
      </c>
      <c r="B45" s="180" t="s">
        <v>4297</v>
      </c>
      <c r="C45" s="181" t="s">
        <v>3954</v>
      </c>
      <c r="D45" s="182" t="s">
        <v>4296</v>
      </c>
      <c r="E45" s="181"/>
    </row>
    <row r="46" spans="1:5">
      <c r="A46" s="177" t="str">
        <f t="shared" si="0"/>
        <v>北海道石狩郡当別町</v>
      </c>
      <c r="B46" s="180" t="s">
        <v>4295</v>
      </c>
      <c r="C46" s="181" t="s">
        <v>3954</v>
      </c>
      <c r="D46" s="182" t="s">
        <v>4292</v>
      </c>
      <c r="E46" s="181" t="s">
        <v>4294</v>
      </c>
    </row>
    <row r="47" spans="1:5">
      <c r="A47" s="177" t="str">
        <f t="shared" si="0"/>
        <v>北海道石狩郡新篠津村</v>
      </c>
      <c r="B47" s="180" t="s">
        <v>4293</v>
      </c>
      <c r="C47" s="181" t="s">
        <v>3954</v>
      </c>
      <c r="D47" s="182" t="s">
        <v>4292</v>
      </c>
      <c r="E47" s="181" t="s">
        <v>4291</v>
      </c>
    </row>
    <row r="48" spans="1:5">
      <c r="A48" s="177" t="str">
        <f t="shared" si="0"/>
        <v>北海道松前郡松前町</v>
      </c>
      <c r="B48" s="180" t="s">
        <v>4290</v>
      </c>
      <c r="C48" s="181" t="s">
        <v>3954</v>
      </c>
      <c r="D48" s="182" t="s">
        <v>4288</v>
      </c>
      <c r="E48" s="181" t="s">
        <v>987</v>
      </c>
    </row>
    <row r="49" spans="1:5">
      <c r="A49" s="177" t="str">
        <f t="shared" si="0"/>
        <v>北海道松前郡福島町</v>
      </c>
      <c r="B49" s="180" t="s">
        <v>4289</v>
      </c>
      <c r="C49" s="181" t="s">
        <v>3954</v>
      </c>
      <c r="D49" s="182" t="s">
        <v>4288</v>
      </c>
      <c r="E49" s="181" t="s">
        <v>4287</v>
      </c>
    </row>
    <row r="50" spans="1:5">
      <c r="A50" s="177" t="str">
        <f t="shared" si="0"/>
        <v>北海道上磯郡知内町</v>
      </c>
      <c r="B50" s="180" t="s">
        <v>4286</v>
      </c>
      <c r="C50" s="181" t="s">
        <v>3954</v>
      </c>
      <c r="D50" s="182" t="s">
        <v>4283</v>
      </c>
      <c r="E50" s="181" t="s">
        <v>4285</v>
      </c>
    </row>
    <row r="51" spans="1:5">
      <c r="A51" s="177" t="str">
        <f t="shared" si="0"/>
        <v>北海道上磯郡木古内町</v>
      </c>
      <c r="B51" s="180" t="s">
        <v>4284</v>
      </c>
      <c r="C51" s="181" t="s">
        <v>3954</v>
      </c>
      <c r="D51" s="182" t="s">
        <v>4283</v>
      </c>
      <c r="E51" s="181" t="s">
        <v>4282</v>
      </c>
    </row>
    <row r="52" spans="1:5">
      <c r="A52" s="177" t="str">
        <f t="shared" si="0"/>
        <v>北海道亀田郡七飯町</v>
      </c>
      <c r="B52" s="180" t="s">
        <v>4281</v>
      </c>
      <c r="C52" s="181" t="s">
        <v>3954</v>
      </c>
      <c r="D52" s="182" t="s">
        <v>4280</v>
      </c>
      <c r="E52" s="181" t="s">
        <v>4279</v>
      </c>
    </row>
    <row r="53" spans="1:5">
      <c r="A53" s="177" t="str">
        <f t="shared" si="0"/>
        <v>北海道茅部郡鹿部町</v>
      </c>
      <c r="B53" s="180" t="s">
        <v>4278</v>
      </c>
      <c r="C53" s="181" t="s">
        <v>3954</v>
      </c>
      <c r="D53" s="182" t="s">
        <v>4275</v>
      </c>
      <c r="E53" s="181" t="s">
        <v>4277</v>
      </c>
    </row>
    <row r="54" spans="1:5">
      <c r="A54" s="177" t="str">
        <f t="shared" si="0"/>
        <v>北海道茅部郡森町</v>
      </c>
      <c r="B54" s="180" t="s">
        <v>4276</v>
      </c>
      <c r="C54" s="181" t="s">
        <v>3954</v>
      </c>
      <c r="D54" s="182" t="s">
        <v>4275</v>
      </c>
      <c r="E54" s="181" t="s">
        <v>2096</v>
      </c>
    </row>
    <row r="55" spans="1:5">
      <c r="A55" s="177" t="str">
        <f t="shared" si="0"/>
        <v>北海道二海郡八雲町</v>
      </c>
      <c r="B55" s="180" t="s">
        <v>4274</v>
      </c>
      <c r="C55" s="181" t="s">
        <v>3954</v>
      </c>
      <c r="D55" s="182" t="s">
        <v>4273</v>
      </c>
      <c r="E55" s="181" t="s">
        <v>4272</v>
      </c>
    </row>
    <row r="56" spans="1:5">
      <c r="A56" s="177" t="str">
        <f t="shared" si="0"/>
        <v>北海道山越郡長万部町</v>
      </c>
      <c r="B56" s="180" t="s">
        <v>4271</v>
      </c>
      <c r="C56" s="181" t="s">
        <v>3954</v>
      </c>
      <c r="D56" s="182" t="s">
        <v>4270</v>
      </c>
      <c r="E56" s="181" t="s">
        <v>4269</v>
      </c>
    </row>
    <row r="57" spans="1:5">
      <c r="A57" s="177" t="str">
        <f t="shared" si="0"/>
        <v>北海道檜山郡江差町</v>
      </c>
      <c r="B57" s="180" t="s">
        <v>4268</v>
      </c>
      <c r="C57" s="181" t="s">
        <v>3954</v>
      </c>
      <c r="D57" s="182" t="s">
        <v>4263</v>
      </c>
      <c r="E57" s="181" t="s">
        <v>4267</v>
      </c>
    </row>
    <row r="58" spans="1:5">
      <c r="A58" s="177" t="str">
        <f t="shared" si="0"/>
        <v>北海道檜山郡上ノ国町</v>
      </c>
      <c r="B58" s="180" t="s">
        <v>4266</v>
      </c>
      <c r="C58" s="181" t="s">
        <v>3954</v>
      </c>
      <c r="D58" s="182" t="s">
        <v>4263</v>
      </c>
      <c r="E58" s="181" t="s">
        <v>4265</v>
      </c>
    </row>
    <row r="59" spans="1:5">
      <c r="A59" s="177" t="str">
        <f t="shared" si="0"/>
        <v>北海道檜山郡厚沢部町</v>
      </c>
      <c r="B59" s="180" t="s">
        <v>4264</v>
      </c>
      <c r="C59" s="181" t="s">
        <v>3954</v>
      </c>
      <c r="D59" s="182" t="s">
        <v>4263</v>
      </c>
      <c r="E59" s="181" t="s">
        <v>4262</v>
      </c>
    </row>
    <row r="60" spans="1:5">
      <c r="A60" s="177" t="str">
        <f t="shared" si="0"/>
        <v>北海道爾志郡乙部町</v>
      </c>
      <c r="B60" s="180" t="s">
        <v>4261</v>
      </c>
      <c r="C60" s="181" t="s">
        <v>3954</v>
      </c>
      <c r="D60" s="182" t="s">
        <v>4260</v>
      </c>
      <c r="E60" s="181" t="s">
        <v>4259</v>
      </c>
    </row>
    <row r="61" spans="1:5">
      <c r="A61" s="177" t="str">
        <f t="shared" si="0"/>
        <v>北海道奥尻郡奥尻町</v>
      </c>
      <c r="B61" s="180" t="s">
        <v>4258</v>
      </c>
      <c r="C61" s="181" t="s">
        <v>3954</v>
      </c>
      <c r="D61" s="182" t="s">
        <v>4257</v>
      </c>
      <c r="E61" s="181" t="s">
        <v>4256</v>
      </c>
    </row>
    <row r="62" spans="1:5">
      <c r="A62" s="177" t="str">
        <f t="shared" si="0"/>
        <v>北海道瀬棚郡今金町</v>
      </c>
      <c r="B62" s="180" t="s">
        <v>4255</v>
      </c>
      <c r="C62" s="181" t="s">
        <v>3954</v>
      </c>
      <c r="D62" s="182" t="s">
        <v>4254</v>
      </c>
      <c r="E62" s="181" t="s">
        <v>4253</v>
      </c>
    </row>
    <row r="63" spans="1:5">
      <c r="A63" s="177" t="str">
        <f t="shared" si="0"/>
        <v>北海道久遠郡せたな町</v>
      </c>
      <c r="B63" s="180" t="s">
        <v>4252</v>
      </c>
      <c r="C63" s="181" t="s">
        <v>3954</v>
      </c>
      <c r="D63" s="182" t="s">
        <v>4251</v>
      </c>
      <c r="E63" s="181" t="s">
        <v>4250</v>
      </c>
    </row>
    <row r="64" spans="1:5">
      <c r="A64" s="177" t="str">
        <f t="shared" si="0"/>
        <v>北海道島牧郡島牧村</v>
      </c>
      <c r="B64" s="180" t="s">
        <v>4249</v>
      </c>
      <c r="C64" s="181" t="s">
        <v>3954</v>
      </c>
      <c r="D64" s="182" t="s">
        <v>4248</v>
      </c>
      <c r="E64" s="181" t="s">
        <v>4247</v>
      </c>
    </row>
    <row r="65" spans="1:5">
      <c r="A65" s="177" t="str">
        <f t="shared" si="0"/>
        <v>北海道寿都郡寿都町</v>
      </c>
      <c r="B65" s="180" t="s">
        <v>4246</v>
      </c>
      <c r="C65" s="181" t="s">
        <v>3954</v>
      </c>
      <c r="D65" s="182" t="s">
        <v>4243</v>
      </c>
      <c r="E65" s="181" t="s">
        <v>4245</v>
      </c>
    </row>
    <row r="66" spans="1:5">
      <c r="A66" s="177" t="str">
        <f t="shared" ref="A66:A129" si="1">C66&amp;D66&amp;E66</f>
        <v>北海道寿都郡黒松内町</v>
      </c>
      <c r="B66" s="180" t="s">
        <v>4244</v>
      </c>
      <c r="C66" s="181" t="s">
        <v>3954</v>
      </c>
      <c r="D66" s="182" t="s">
        <v>4243</v>
      </c>
      <c r="E66" s="181" t="s">
        <v>4242</v>
      </c>
    </row>
    <row r="67" spans="1:5">
      <c r="A67" s="177" t="str">
        <f t="shared" si="1"/>
        <v>北海道磯谷郡蘭越町</v>
      </c>
      <c r="B67" s="180" t="s">
        <v>4241</v>
      </c>
      <c r="C67" s="181" t="s">
        <v>3954</v>
      </c>
      <c r="D67" s="182" t="s">
        <v>4240</v>
      </c>
      <c r="E67" s="181" t="s">
        <v>4239</v>
      </c>
    </row>
    <row r="68" spans="1:5">
      <c r="A68" s="177" t="str">
        <f t="shared" si="1"/>
        <v>北海道虻田郡ニセコ町</v>
      </c>
      <c r="B68" s="180" t="s">
        <v>4238</v>
      </c>
      <c r="C68" s="181" t="s">
        <v>3954</v>
      </c>
      <c r="D68" s="182" t="s">
        <v>4048</v>
      </c>
      <c r="E68" s="181" t="s">
        <v>4237</v>
      </c>
    </row>
    <row r="69" spans="1:5">
      <c r="A69" s="177" t="str">
        <f t="shared" si="1"/>
        <v>北海道虻田郡真狩村</v>
      </c>
      <c r="B69" s="180" t="s">
        <v>4236</v>
      </c>
      <c r="C69" s="181" t="s">
        <v>3954</v>
      </c>
      <c r="D69" s="182" t="s">
        <v>4048</v>
      </c>
      <c r="E69" s="181" t="s">
        <v>4235</v>
      </c>
    </row>
    <row r="70" spans="1:5">
      <c r="A70" s="177" t="str">
        <f t="shared" si="1"/>
        <v>北海道虻田郡留寿都村</v>
      </c>
      <c r="B70" s="180" t="s">
        <v>4234</v>
      </c>
      <c r="C70" s="181" t="s">
        <v>3954</v>
      </c>
      <c r="D70" s="182" t="s">
        <v>4048</v>
      </c>
      <c r="E70" s="181" t="s">
        <v>4233</v>
      </c>
    </row>
    <row r="71" spans="1:5">
      <c r="A71" s="177" t="str">
        <f t="shared" si="1"/>
        <v>北海道虻田郡喜茂別町</v>
      </c>
      <c r="B71" s="180" t="s">
        <v>4232</v>
      </c>
      <c r="C71" s="181" t="s">
        <v>3954</v>
      </c>
      <c r="D71" s="182" t="s">
        <v>4048</v>
      </c>
      <c r="E71" s="181" t="s">
        <v>4231</v>
      </c>
    </row>
    <row r="72" spans="1:5">
      <c r="A72" s="177" t="str">
        <f t="shared" si="1"/>
        <v>北海道虻田郡京極町</v>
      </c>
      <c r="B72" s="180" t="s">
        <v>4230</v>
      </c>
      <c r="C72" s="181" t="s">
        <v>3954</v>
      </c>
      <c r="D72" s="182" t="s">
        <v>4048</v>
      </c>
      <c r="E72" s="181" t="s">
        <v>4229</v>
      </c>
    </row>
    <row r="73" spans="1:5">
      <c r="A73" s="177" t="str">
        <f t="shared" si="1"/>
        <v>北海道虻田郡倶知安町</v>
      </c>
      <c r="B73" s="180" t="s">
        <v>4228</v>
      </c>
      <c r="C73" s="181" t="s">
        <v>3954</v>
      </c>
      <c r="D73" s="182" t="s">
        <v>4048</v>
      </c>
      <c r="E73" s="181" t="s">
        <v>4227</v>
      </c>
    </row>
    <row r="74" spans="1:5">
      <c r="A74" s="177" t="str">
        <f t="shared" si="1"/>
        <v>北海道岩内郡共和町</v>
      </c>
      <c r="B74" s="180" t="s">
        <v>4226</v>
      </c>
      <c r="C74" s="181" t="s">
        <v>3954</v>
      </c>
      <c r="D74" s="182" t="s">
        <v>4223</v>
      </c>
      <c r="E74" s="181" t="s">
        <v>4225</v>
      </c>
    </row>
    <row r="75" spans="1:5">
      <c r="A75" s="177" t="str">
        <f t="shared" si="1"/>
        <v>北海道岩内郡岩内町</v>
      </c>
      <c r="B75" s="180" t="s">
        <v>4224</v>
      </c>
      <c r="C75" s="181" t="s">
        <v>3954</v>
      </c>
      <c r="D75" s="182" t="s">
        <v>4223</v>
      </c>
      <c r="E75" s="181" t="s">
        <v>4222</v>
      </c>
    </row>
    <row r="76" spans="1:5">
      <c r="A76" s="177" t="str">
        <f t="shared" si="1"/>
        <v>北海道古宇郡泊村</v>
      </c>
      <c r="B76" s="180" t="s">
        <v>4221</v>
      </c>
      <c r="C76" s="181" t="s">
        <v>3954</v>
      </c>
      <c r="D76" s="182" t="s">
        <v>4218</v>
      </c>
      <c r="E76" s="181" t="s">
        <v>4220</v>
      </c>
    </row>
    <row r="77" spans="1:5">
      <c r="A77" s="177" t="str">
        <f t="shared" si="1"/>
        <v>北海道古宇郡神恵内村</v>
      </c>
      <c r="B77" s="180" t="s">
        <v>4219</v>
      </c>
      <c r="C77" s="181" t="s">
        <v>3954</v>
      </c>
      <c r="D77" s="182" t="s">
        <v>4218</v>
      </c>
      <c r="E77" s="181" t="s">
        <v>4217</v>
      </c>
    </row>
    <row r="78" spans="1:5">
      <c r="A78" s="177" t="str">
        <f t="shared" si="1"/>
        <v>北海道積丹郡積丹町</v>
      </c>
      <c r="B78" s="180" t="s">
        <v>4216</v>
      </c>
      <c r="C78" s="181" t="s">
        <v>3954</v>
      </c>
      <c r="D78" s="182" t="s">
        <v>4215</v>
      </c>
      <c r="E78" s="181" t="s">
        <v>4214</v>
      </c>
    </row>
    <row r="79" spans="1:5">
      <c r="A79" s="177" t="str">
        <f t="shared" si="1"/>
        <v>北海道古平郡古平町</v>
      </c>
      <c r="B79" s="180" t="s">
        <v>4213</v>
      </c>
      <c r="C79" s="181" t="s">
        <v>3954</v>
      </c>
      <c r="D79" s="182" t="s">
        <v>4212</v>
      </c>
      <c r="E79" s="181" t="s">
        <v>4211</v>
      </c>
    </row>
    <row r="80" spans="1:5">
      <c r="A80" s="177" t="str">
        <f t="shared" si="1"/>
        <v>北海道余市郡仁木町</v>
      </c>
      <c r="B80" s="180" t="s">
        <v>4210</v>
      </c>
      <c r="C80" s="181" t="s">
        <v>3954</v>
      </c>
      <c r="D80" s="182" t="s">
        <v>4205</v>
      </c>
      <c r="E80" s="181" t="s">
        <v>4209</v>
      </c>
    </row>
    <row r="81" spans="1:5">
      <c r="A81" s="177" t="str">
        <f t="shared" si="1"/>
        <v>北海道余市郡余市町</v>
      </c>
      <c r="B81" s="180" t="s">
        <v>4208</v>
      </c>
      <c r="C81" s="181" t="s">
        <v>3954</v>
      </c>
      <c r="D81" s="182" t="s">
        <v>4205</v>
      </c>
      <c r="E81" s="181" t="s">
        <v>4207</v>
      </c>
    </row>
    <row r="82" spans="1:5">
      <c r="A82" s="177" t="str">
        <f t="shared" si="1"/>
        <v>北海道余市郡赤井川村</v>
      </c>
      <c r="B82" s="180" t="s">
        <v>4206</v>
      </c>
      <c r="C82" s="181" t="s">
        <v>3954</v>
      </c>
      <c r="D82" s="182" t="s">
        <v>4205</v>
      </c>
      <c r="E82" s="181" t="s">
        <v>4204</v>
      </c>
    </row>
    <row r="83" spans="1:5">
      <c r="A83" s="177" t="str">
        <f t="shared" si="1"/>
        <v>北海道空知郡南幌町</v>
      </c>
      <c r="B83" s="180" t="s">
        <v>4203</v>
      </c>
      <c r="C83" s="181" t="s">
        <v>3954</v>
      </c>
      <c r="D83" s="182" t="s">
        <v>4152</v>
      </c>
      <c r="E83" s="181" t="s">
        <v>4202</v>
      </c>
    </row>
    <row r="84" spans="1:5">
      <c r="A84" s="177" t="str">
        <f t="shared" si="1"/>
        <v>北海道空知郡奈井江町</v>
      </c>
      <c r="B84" s="180" t="s">
        <v>4201</v>
      </c>
      <c r="C84" s="181" t="s">
        <v>3954</v>
      </c>
      <c r="D84" s="182" t="s">
        <v>4152</v>
      </c>
      <c r="E84" s="181" t="s">
        <v>4200</v>
      </c>
    </row>
    <row r="85" spans="1:5">
      <c r="A85" s="177" t="str">
        <f t="shared" si="1"/>
        <v>北海道空知郡上砂川町</v>
      </c>
      <c r="B85" s="180" t="s">
        <v>4199</v>
      </c>
      <c r="C85" s="181" t="s">
        <v>3954</v>
      </c>
      <c r="D85" s="182" t="s">
        <v>4152</v>
      </c>
      <c r="E85" s="181" t="s">
        <v>4198</v>
      </c>
    </row>
    <row r="86" spans="1:5">
      <c r="A86" s="177" t="str">
        <f t="shared" si="1"/>
        <v>北海道夕張郡由仁町</v>
      </c>
      <c r="B86" s="180" t="s">
        <v>4197</v>
      </c>
      <c r="C86" s="181" t="s">
        <v>3954</v>
      </c>
      <c r="D86" s="182" t="s">
        <v>4192</v>
      </c>
      <c r="E86" s="181" t="s">
        <v>4196</v>
      </c>
    </row>
    <row r="87" spans="1:5">
      <c r="A87" s="177" t="str">
        <f t="shared" si="1"/>
        <v>北海道夕張郡長沼町</v>
      </c>
      <c r="B87" s="180" t="s">
        <v>4195</v>
      </c>
      <c r="C87" s="181" t="s">
        <v>3954</v>
      </c>
      <c r="D87" s="182" t="s">
        <v>4192</v>
      </c>
      <c r="E87" s="181" t="s">
        <v>4194</v>
      </c>
    </row>
    <row r="88" spans="1:5">
      <c r="A88" s="177" t="str">
        <f t="shared" si="1"/>
        <v>北海道夕張郡栗山町</v>
      </c>
      <c r="B88" s="180" t="s">
        <v>4193</v>
      </c>
      <c r="C88" s="181" t="s">
        <v>3954</v>
      </c>
      <c r="D88" s="182" t="s">
        <v>4192</v>
      </c>
      <c r="E88" s="181" t="s">
        <v>4191</v>
      </c>
    </row>
    <row r="89" spans="1:5">
      <c r="A89" s="177" t="str">
        <f t="shared" si="1"/>
        <v>北海道樺戸郡月形町</v>
      </c>
      <c r="B89" s="180" t="s">
        <v>4190</v>
      </c>
      <c r="C89" s="181" t="s">
        <v>3954</v>
      </c>
      <c r="D89" s="182" t="s">
        <v>4185</v>
      </c>
      <c r="E89" s="181" t="s">
        <v>4189</v>
      </c>
    </row>
    <row r="90" spans="1:5">
      <c r="A90" s="177" t="str">
        <f t="shared" si="1"/>
        <v>北海道樺戸郡浦臼町</v>
      </c>
      <c r="B90" s="180" t="s">
        <v>4188</v>
      </c>
      <c r="C90" s="181" t="s">
        <v>3954</v>
      </c>
      <c r="D90" s="182" t="s">
        <v>4185</v>
      </c>
      <c r="E90" s="181" t="s">
        <v>4187</v>
      </c>
    </row>
    <row r="91" spans="1:5">
      <c r="A91" s="177" t="str">
        <f t="shared" si="1"/>
        <v>北海道樺戸郡新十津川町</v>
      </c>
      <c r="B91" s="180" t="s">
        <v>4186</v>
      </c>
      <c r="C91" s="181" t="s">
        <v>3954</v>
      </c>
      <c r="D91" s="182" t="s">
        <v>4185</v>
      </c>
      <c r="E91" s="181" t="s">
        <v>4184</v>
      </c>
    </row>
    <row r="92" spans="1:5">
      <c r="A92" s="177" t="str">
        <f t="shared" si="1"/>
        <v>北海道雨竜郡妹背牛町</v>
      </c>
      <c r="B92" s="180" t="s">
        <v>4183</v>
      </c>
      <c r="C92" s="181" t="s">
        <v>3954</v>
      </c>
      <c r="D92" s="182" t="s">
        <v>4135</v>
      </c>
      <c r="E92" s="181" t="s">
        <v>4182</v>
      </c>
    </row>
    <row r="93" spans="1:5">
      <c r="A93" s="177" t="str">
        <f t="shared" si="1"/>
        <v>北海道雨竜郡秩父別町</v>
      </c>
      <c r="B93" s="180" t="s">
        <v>4181</v>
      </c>
      <c r="C93" s="181" t="s">
        <v>3954</v>
      </c>
      <c r="D93" s="182" t="s">
        <v>4135</v>
      </c>
      <c r="E93" s="181" t="s">
        <v>4180</v>
      </c>
    </row>
    <row r="94" spans="1:5">
      <c r="A94" s="177" t="str">
        <f t="shared" si="1"/>
        <v>北海道雨竜郡雨竜町</v>
      </c>
      <c r="B94" s="180" t="s">
        <v>4179</v>
      </c>
      <c r="C94" s="181" t="s">
        <v>3954</v>
      </c>
      <c r="D94" s="182" t="s">
        <v>4135</v>
      </c>
      <c r="E94" s="181" t="s">
        <v>4178</v>
      </c>
    </row>
    <row r="95" spans="1:5">
      <c r="A95" s="177" t="str">
        <f t="shared" si="1"/>
        <v>北海道雨竜郡北竜町</v>
      </c>
      <c r="B95" s="180" t="s">
        <v>4177</v>
      </c>
      <c r="C95" s="181" t="s">
        <v>3954</v>
      </c>
      <c r="D95" s="182" t="s">
        <v>4135</v>
      </c>
      <c r="E95" s="181" t="s">
        <v>4176</v>
      </c>
    </row>
    <row r="96" spans="1:5">
      <c r="A96" s="177" t="str">
        <f t="shared" si="1"/>
        <v>北海道雨竜郡沼田町</v>
      </c>
      <c r="B96" s="180" t="s">
        <v>4175</v>
      </c>
      <c r="C96" s="181" t="s">
        <v>3954</v>
      </c>
      <c r="D96" s="182" t="s">
        <v>4135</v>
      </c>
      <c r="E96" s="181" t="s">
        <v>4174</v>
      </c>
    </row>
    <row r="97" spans="1:5">
      <c r="A97" s="177" t="str">
        <f t="shared" si="1"/>
        <v>北海道上川郡鷹栖町</v>
      </c>
      <c r="B97" s="180" t="s">
        <v>4173</v>
      </c>
      <c r="C97" s="181" t="s">
        <v>3954</v>
      </c>
      <c r="D97" s="182" t="s">
        <v>4011</v>
      </c>
      <c r="E97" s="181" t="s">
        <v>4172</v>
      </c>
    </row>
    <row r="98" spans="1:5">
      <c r="A98" s="177" t="str">
        <f t="shared" si="1"/>
        <v>北海道上川郡東神楽町</v>
      </c>
      <c r="B98" s="180" t="s">
        <v>4171</v>
      </c>
      <c r="C98" s="181" t="s">
        <v>3954</v>
      </c>
      <c r="D98" s="182" t="s">
        <v>4011</v>
      </c>
      <c r="E98" s="181" t="s">
        <v>4170</v>
      </c>
    </row>
    <row r="99" spans="1:5">
      <c r="A99" s="177" t="str">
        <f t="shared" si="1"/>
        <v>北海道上川郡当麻町</v>
      </c>
      <c r="B99" s="180" t="s">
        <v>4169</v>
      </c>
      <c r="C99" s="181" t="s">
        <v>3954</v>
      </c>
      <c r="D99" s="182" t="s">
        <v>4011</v>
      </c>
      <c r="E99" s="181" t="s">
        <v>4168</v>
      </c>
    </row>
    <row r="100" spans="1:5">
      <c r="A100" s="177" t="str">
        <f t="shared" si="1"/>
        <v>北海道上川郡比布町</v>
      </c>
      <c r="B100" s="180" t="s">
        <v>4167</v>
      </c>
      <c r="C100" s="181" t="s">
        <v>3954</v>
      </c>
      <c r="D100" s="182" t="s">
        <v>4011</v>
      </c>
      <c r="E100" s="181" t="s">
        <v>4166</v>
      </c>
    </row>
    <row r="101" spans="1:5">
      <c r="A101" s="177" t="str">
        <f t="shared" si="1"/>
        <v>北海道上川郡愛別町</v>
      </c>
      <c r="B101" s="180" t="s">
        <v>4165</v>
      </c>
      <c r="C101" s="181" t="s">
        <v>3954</v>
      </c>
      <c r="D101" s="182" t="s">
        <v>4011</v>
      </c>
      <c r="E101" s="181" t="s">
        <v>4164</v>
      </c>
    </row>
    <row r="102" spans="1:5">
      <c r="A102" s="177" t="str">
        <f t="shared" si="1"/>
        <v>北海道上川郡上川町</v>
      </c>
      <c r="B102" s="180" t="s">
        <v>4163</v>
      </c>
      <c r="C102" s="181" t="s">
        <v>3954</v>
      </c>
      <c r="D102" s="182" t="s">
        <v>4011</v>
      </c>
      <c r="E102" s="181" t="s">
        <v>4162</v>
      </c>
    </row>
    <row r="103" spans="1:5">
      <c r="A103" s="177" t="str">
        <f t="shared" si="1"/>
        <v>北海道上川郡東川町</v>
      </c>
      <c r="B103" s="180" t="s">
        <v>4161</v>
      </c>
      <c r="C103" s="181" t="s">
        <v>3954</v>
      </c>
      <c r="D103" s="182" t="s">
        <v>4011</v>
      </c>
      <c r="E103" s="181" t="s">
        <v>4160</v>
      </c>
    </row>
    <row r="104" spans="1:5">
      <c r="A104" s="177" t="str">
        <f t="shared" si="1"/>
        <v>北海道上川郡美瑛町</v>
      </c>
      <c r="B104" s="180" t="s">
        <v>4159</v>
      </c>
      <c r="C104" s="181" t="s">
        <v>3954</v>
      </c>
      <c r="D104" s="182" t="s">
        <v>4011</v>
      </c>
      <c r="E104" s="181" t="s">
        <v>4158</v>
      </c>
    </row>
    <row r="105" spans="1:5">
      <c r="A105" s="177" t="str">
        <f t="shared" si="1"/>
        <v>北海道空知郡上富良野町</v>
      </c>
      <c r="B105" s="180" t="s">
        <v>4157</v>
      </c>
      <c r="C105" s="181" t="s">
        <v>3954</v>
      </c>
      <c r="D105" s="182" t="s">
        <v>4152</v>
      </c>
      <c r="E105" s="181" t="s">
        <v>4156</v>
      </c>
    </row>
    <row r="106" spans="1:5">
      <c r="A106" s="177" t="str">
        <f t="shared" si="1"/>
        <v>北海道空知郡中富良野町</v>
      </c>
      <c r="B106" s="180" t="s">
        <v>4155</v>
      </c>
      <c r="C106" s="181" t="s">
        <v>3954</v>
      </c>
      <c r="D106" s="182" t="s">
        <v>4152</v>
      </c>
      <c r="E106" s="181" t="s">
        <v>4154</v>
      </c>
    </row>
    <row r="107" spans="1:5">
      <c r="A107" s="177" t="str">
        <f t="shared" si="1"/>
        <v>北海道空知郡南富良野町</v>
      </c>
      <c r="B107" s="180" t="s">
        <v>4153</v>
      </c>
      <c r="C107" s="181" t="s">
        <v>3954</v>
      </c>
      <c r="D107" s="182" t="s">
        <v>4152</v>
      </c>
      <c r="E107" s="181" t="s">
        <v>4151</v>
      </c>
    </row>
    <row r="108" spans="1:5">
      <c r="A108" s="177" t="str">
        <f t="shared" si="1"/>
        <v>北海道勇払郡占冠村</v>
      </c>
      <c r="B108" s="180" t="s">
        <v>4150</v>
      </c>
      <c r="C108" s="181" t="s">
        <v>3954</v>
      </c>
      <c r="D108" s="182" t="s">
        <v>4043</v>
      </c>
      <c r="E108" s="181" t="s">
        <v>4149</v>
      </c>
    </row>
    <row r="109" spans="1:5">
      <c r="A109" s="177" t="str">
        <f t="shared" si="1"/>
        <v>北海道上川郡和寒町</v>
      </c>
      <c r="B109" s="180" t="s">
        <v>4148</v>
      </c>
      <c r="C109" s="181" t="s">
        <v>3954</v>
      </c>
      <c r="D109" s="182" t="s">
        <v>4011</v>
      </c>
      <c r="E109" s="181" t="s">
        <v>4147</v>
      </c>
    </row>
    <row r="110" spans="1:5">
      <c r="A110" s="177" t="str">
        <f t="shared" si="1"/>
        <v>北海道上川郡剣淵町</v>
      </c>
      <c r="B110" s="180" t="s">
        <v>4146</v>
      </c>
      <c r="C110" s="181" t="s">
        <v>3954</v>
      </c>
      <c r="D110" s="182" t="s">
        <v>4011</v>
      </c>
      <c r="E110" s="181" t="s">
        <v>4145</v>
      </c>
    </row>
    <row r="111" spans="1:5">
      <c r="A111" s="177" t="str">
        <f t="shared" si="1"/>
        <v>北海道上川郡下川町</v>
      </c>
      <c r="B111" s="180" t="s">
        <v>4144</v>
      </c>
      <c r="C111" s="181" t="s">
        <v>3954</v>
      </c>
      <c r="D111" s="182" t="s">
        <v>4011</v>
      </c>
      <c r="E111" s="181" t="s">
        <v>4143</v>
      </c>
    </row>
    <row r="112" spans="1:5">
      <c r="A112" s="177" t="str">
        <f t="shared" si="1"/>
        <v>北海道中川郡美深町</v>
      </c>
      <c r="B112" s="180" t="s">
        <v>4142</v>
      </c>
      <c r="C112" s="181" t="s">
        <v>3954</v>
      </c>
      <c r="D112" s="182" t="s">
        <v>3992</v>
      </c>
      <c r="E112" s="181" t="s">
        <v>4141</v>
      </c>
    </row>
    <row r="113" spans="1:5">
      <c r="A113" s="177" t="str">
        <f t="shared" si="1"/>
        <v>北海道中川郡音威子府村</v>
      </c>
      <c r="B113" s="180" t="s">
        <v>4140</v>
      </c>
      <c r="C113" s="181" t="s">
        <v>3954</v>
      </c>
      <c r="D113" s="182" t="s">
        <v>3992</v>
      </c>
      <c r="E113" s="181" t="s">
        <v>4139</v>
      </c>
    </row>
    <row r="114" spans="1:5">
      <c r="A114" s="177" t="str">
        <f t="shared" si="1"/>
        <v>北海道中川郡中川町</v>
      </c>
      <c r="B114" s="180" t="s">
        <v>4138</v>
      </c>
      <c r="C114" s="181" t="s">
        <v>3954</v>
      </c>
      <c r="D114" s="182" t="s">
        <v>3992</v>
      </c>
      <c r="E114" s="181" t="s">
        <v>4137</v>
      </c>
    </row>
    <row r="115" spans="1:5">
      <c r="A115" s="177" t="str">
        <f t="shared" si="1"/>
        <v>北海道雨竜郡幌加内町</v>
      </c>
      <c r="B115" s="180" t="s">
        <v>4136</v>
      </c>
      <c r="C115" s="181" t="s">
        <v>3954</v>
      </c>
      <c r="D115" s="182" t="s">
        <v>4135</v>
      </c>
      <c r="E115" s="181" t="s">
        <v>4134</v>
      </c>
    </row>
    <row r="116" spans="1:5">
      <c r="A116" s="177" t="str">
        <f t="shared" si="1"/>
        <v>北海道増毛郡増毛町</v>
      </c>
      <c r="B116" s="180" t="s">
        <v>4133</v>
      </c>
      <c r="C116" s="181" t="s">
        <v>3954</v>
      </c>
      <c r="D116" s="182" t="s">
        <v>4132</v>
      </c>
      <c r="E116" s="181" t="s">
        <v>4131</v>
      </c>
    </row>
    <row r="117" spans="1:5">
      <c r="A117" s="177" t="str">
        <f t="shared" si="1"/>
        <v>北海道留萌郡小平町</v>
      </c>
      <c r="B117" s="180" t="s">
        <v>4130</v>
      </c>
      <c r="C117" s="181" t="s">
        <v>3954</v>
      </c>
      <c r="D117" s="182" t="s">
        <v>4129</v>
      </c>
      <c r="E117" s="181" t="s">
        <v>4128</v>
      </c>
    </row>
    <row r="118" spans="1:5">
      <c r="A118" s="177" t="str">
        <f t="shared" si="1"/>
        <v>北海道苫前郡苫前町</v>
      </c>
      <c r="B118" s="180" t="s">
        <v>4127</v>
      </c>
      <c r="C118" s="181" t="s">
        <v>3954</v>
      </c>
      <c r="D118" s="182" t="s">
        <v>4122</v>
      </c>
      <c r="E118" s="181" t="s">
        <v>4126</v>
      </c>
    </row>
    <row r="119" spans="1:5">
      <c r="A119" s="177" t="str">
        <f t="shared" si="1"/>
        <v>北海道苫前郡羽幌町</v>
      </c>
      <c r="B119" s="180" t="s">
        <v>4125</v>
      </c>
      <c r="C119" s="181" t="s">
        <v>3954</v>
      </c>
      <c r="D119" s="182" t="s">
        <v>4122</v>
      </c>
      <c r="E119" s="181" t="s">
        <v>4124</v>
      </c>
    </row>
    <row r="120" spans="1:5">
      <c r="A120" s="177" t="str">
        <f t="shared" si="1"/>
        <v>北海道苫前郡初山別村</v>
      </c>
      <c r="B120" s="180" t="s">
        <v>4123</v>
      </c>
      <c r="C120" s="181" t="s">
        <v>3954</v>
      </c>
      <c r="D120" s="182" t="s">
        <v>4122</v>
      </c>
      <c r="E120" s="181" t="s">
        <v>4121</v>
      </c>
    </row>
    <row r="121" spans="1:5">
      <c r="A121" s="177" t="str">
        <f t="shared" si="1"/>
        <v>北海道天塩郡遠別町</v>
      </c>
      <c r="B121" s="180" t="s">
        <v>4120</v>
      </c>
      <c r="C121" s="181" t="s">
        <v>3954</v>
      </c>
      <c r="D121" s="182" t="s">
        <v>4095</v>
      </c>
      <c r="E121" s="181" t="s">
        <v>4119</v>
      </c>
    </row>
    <row r="122" spans="1:5">
      <c r="A122" s="177" t="str">
        <f t="shared" si="1"/>
        <v>北海道天塩郡天塩町</v>
      </c>
      <c r="B122" s="180" t="s">
        <v>4118</v>
      </c>
      <c r="C122" s="181" t="s">
        <v>3954</v>
      </c>
      <c r="D122" s="182" t="s">
        <v>4095</v>
      </c>
      <c r="E122" s="181" t="s">
        <v>4117</v>
      </c>
    </row>
    <row r="123" spans="1:5">
      <c r="A123" s="177" t="str">
        <f t="shared" si="1"/>
        <v>北海道宗谷郡猿払村</v>
      </c>
      <c r="B123" s="180" t="s">
        <v>4116</v>
      </c>
      <c r="C123" s="181" t="s">
        <v>3954</v>
      </c>
      <c r="D123" s="182" t="s">
        <v>4115</v>
      </c>
      <c r="E123" s="181" t="s">
        <v>4114</v>
      </c>
    </row>
    <row r="124" spans="1:5">
      <c r="A124" s="177" t="str">
        <f t="shared" si="1"/>
        <v>北海道枝幸郡浜頓別町</v>
      </c>
      <c r="B124" s="180" t="s">
        <v>4113</v>
      </c>
      <c r="C124" s="181" t="s">
        <v>3954</v>
      </c>
      <c r="D124" s="182" t="s">
        <v>4108</v>
      </c>
      <c r="E124" s="181" t="s">
        <v>4112</v>
      </c>
    </row>
    <row r="125" spans="1:5">
      <c r="A125" s="177" t="str">
        <f t="shared" si="1"/>
        <v>北海道枝幸郡中頓別町</v>
      </c>
      <c r="B125" s="180" t="s">
        <v>4111</v>
      </c>
      <c r="C125" s="181" t="s">
        <v>3954</v>
      </c>
      <c r="D125" s="182" t="s">
        <v>4108</v>
      </c>
      <c r="E125" s="181" t="s">
        <v>4110</v>
      </c>
    </row>
    <row r="126" spans="1:5">
      <c r="A126" s="177" t="str">
        <f t="shared" si="1"/>
        <v>北海道枝幸郡枝幸町</v>
      </c>
      <c r="B126" s="180" t="s">
        <v>4109</v>
      </c>
      <c r="C126" s="181" t="s">
        <v>3954</v>
      </c>
      <c r="D126" s="182" t="s">
        <v>4108</v>
      </c>
      <c r="E126" s="181" t="s">
        <v>4107</v>
      </c>
    </row>
    <row r="127" spans="1:5">
      <c r="A127" s="177" t="str">
        <f t="shared" si="1"/>
        <v>北海道天塩郡豊富町</v>
      </c>
      <c r="B127" s="180" t="s">
        <v>4106</v>
      </c>
      <c r="C127" s="181" t="s">
        <v>3954</v>
      </c>
      <c r="D127" s="182" t="s">
        <v>4095</v>
      </c>
      <c r="E127" s="181" t="s">
        <v>4105</v>
      </c>
    </row>
    <row r="128" spans="1:5">
      <c r="A128" s="177" t="str">
        <f t="shared" si="1"/>
        <v>北海道礼文郡礼文町</v>
      </c>
      <c r="B128" s="180" t="s">
        <v>4104</v>
      </c>
      <c r="C128" s="181" t="s">
        <v>3954</v>
      </c>
      <c r="D128" s="182" t="s">
        <v>4103</v>
      </c>
      <c r="E128" s="181" t="s">
        <v>4102</v>
      </c>
    </row>
    <row r="129" spans="1:5">
      <c r="A129" s="177" t="str">
        <f t="shared" si="1"/>
        <v>北海道利尻郡利尻町</v>
      </c>
      <c r="B129" s="180" t="s">
        <v>4101</v>
      </c>
      <c r="C129" s="181" t="s">
        <v>3954</v>
      </c>
      <c r="D129" s="182" t="s">
        <v>4098</v>
      </c>
      <c r="E129" s="181" t="s">
        <v>4100</v>
      </c>
    </row>
    <row r="130" spans="1:5">
      <c r="A130" s="177" t="str">
        <f t="shared" ref="A130:A193" si="2">C130&amp;D130&amp;E130</f>
        <v>北海道利尻郡利尻富士町</v>
      </c>
      <c r="B130" s="180" t="s">
        <v>4099</v>
      </c>
      <c r="C130" s="181" t="s">
        <v>3954</v>
      </c>
      <c r="D130" s="182" t="s">
        <v>4098</v>
      </c>
      <c r="E130" s="181" t="s">
        <v>4097</v>
      </c>
    </row>
    <row r="131" spans="1:5">
      <c r="A131" s="177" t="str">
        <f t="shared" si="2"/>
        <v>北海道天塩郡幌延町</v>
      </c>
      <c r="B131" s="180" t="s">
        <v>4096</v>
      </c>
      <c r="C131" s="181" t="s">
        <v>3954</v>
      </c>
      <c r="D131" s="182" t="s">
        <v>4095</v>
      </c>
      <c r="E131" s="181" t="s">
        <v>4094</v>
      </c>
    </row>
    <row r="132" spans="1:5">
      <c r="A132" s="177" t="str">
        <f t="shared" si="2"/>
        <v>北海道網走郡美幌町</v>
      </c>
      <c r="B132" s="180" t="s">
        <v>4093</v>
      </c>
      <c r="C132" s="181" t="s">
        <v>3954</v>
      </c>
      <c r="D132" s="182" t="s">
        <v>4061</v>
      </c>
      <c r="E132" s="181" t="s">
        <v>4092</v>
      </c>
    </row>
    <row r="133" spans="1:5">
      <c r="A133" s="177" t="str">
        <f t="shared" si="2"/>
        <v>北海道網走郡津別町</v>
      </c>
      <c r="B133" s="180" t="s">
        <v>4091</v>
      </c>
      <c r="C133" s="181" t="s">
        <v>3954</v>
      </c>
      <c r="D133" s="182" t="s">
        <v>4061</v>
      </c>
      <c r="E133" s="181" t="s">
        <v>4090</v>
      </c>
    </row>
    <row r="134" spans="1:5">
      <c r="A134" s="177" t="str">
        <f t="shared" si="2"/>
        <v>北海道斜里郡斜里町</v>
      </c>
      <c r="B134" s="180" t="s">
        <v>4089</v>
      </c>
      <c r="C134" s="181" t="s">
        <v>3954</v>
      </c>
      <c r="D134" s="182" t="s">
        <v>4084</v>
      </c>
      <c r="E134" s="181" t="s">
        <v>4088</v>
      </c>
    </row>
    <row r="135" spans="1:5">
      <c r="A135" s="177" t="str">
        <f t="shared" si="2"/>
        <v>北海道斜里郡清里町</v>
      </c>
      <c r="B135" s="180" t="s">
        <v>4087</v>
      </c>
      <c r="C135" s="181" t="s">
        <v>3954</v>
      </c>
      <c r="D135" s="182" t="s">
        <v>4084</v>
      </c>
      <c r="E135" s="181" t="s">
        <v>4086</v>
      </c>
    </row>
    <row r="136" spans="1:5">
      <c r="A136" s="177" t="str">
        <f t="shared" si="2"/>
        <v>北海道斜里郡小清水町</v>
      </c>
      <c r="B136" s="180" t="s">
        <v>4085</v>
      </c>
      <c r="C136" s="181" t="s">
        <v>3954</v>
      </c>
      <c r="D136" s="182" t="s">
        <v>4084</v>
      </c>
      <c r="E136" s="181" t="s">
        <v>4083</v>
      </c>
    </row>
    <row r="137" spans="1:5">
      <c r="A137" s="177" t="str">
        <f t="shared" si="2"/>
        <v>北海道常呂郡訓子府町</v>
      </c>
      <c r="B137" s="180" t="s">
        <v>4082</v>
      </c>
      <c r="C137" s="181" t="s">
        <v>3954</v>
      </c>
      <c r="D137" s="182" t="s">
        <v>4077</v>
      </c>
      <c r="E137" s="181" t="s">
        <v>4081</v>
      </c>
    </row>
    <row r="138" spans="1:5">
      <c r="A138" s="177" t="str">
        <f t="shared" si="2"/>
        <v>北海道常呂郡置戸町</v>
      </c>
      <c r="B138" s="180" t="s">
        <v>4080</v>
      </c>
      <c r="C138" s="181" t="s">
        <v>3954</v>
      </c>
      <c r="D138" s="182" t="s">
        <v>4077</v>
      </c>
      <c r="E138" s="181" t="s">
        <v>4079</v>
      </c>
    </row>
    <row r="139" spans="1:5">
      <c r="A139" s="177" t="str">
        <f t="shared" si="2"/>
        <v>北海道常呂郡佐呂間町</v>
      </c>
      <c r="B139" s="180" t="s">
        <v>4078</v>
      </c>
      <c r="C139" s="181" t="s">
        <v>3954</v>
      </c>
      <c r="D139" s="182" t="s">
        <v>4077</v>
      </c>
      <c r="E139" s="181" t="s">
        <v>4076</v>
      </c>
    </row>
    <row r="140" spans="1:5">
      <c r="A140" s="177" t="str">
        <f t="shared" si="2"/>
        <v>北海道紋別郡遠軽町</v>
      </c>
      <c r="B140" s="180" t="s">
        <v>4075</v>
      </c>
      <c r="C140" s="181" t="s">
        <v>3954</v>
      </c>
      <c r="D140" s="182" t="s">
        <v>4064</v>
      </c>
      <c r="E140" s="181" t="s">
        <v>4074</v>
      </c>
    </row>
    <row r="141" spans="1:5">
      <c r="A141" s="177" t="str">
        <f t="shared" si="2"/>
        <v>北海道紋別郡湧別町</v>
      </c>
      <c r="B141" s="180" t="s">
        <v>4073</v>
      </c>
      <c r="C141" s="181" t="s">
        <v>3954</v>
      </c>
      <c r="D141" s="182" t="s">
        <v>4064</v>
      </c>
      <c r="E141" s="181" t="s">
        <v>4072</v>
      </c>
    </row>
    <row r="142" spans="1:5">
      <c r="A142" s="177" t="str">
        <f t="shared" si="2"/>
        <v>北海道紋別郡滝上町</v>
      </c>
      <c r="B142" s="180" t="s">
        <v>4071</v>
      </c>
      <c r="C142" s="181" t="s">
        <v>3954</v>
      </c>
      <c r="D142" s="182" t="s">
        <v>4064</v>
      </c>
      <c r="E142" s="181" t="s">
        <v>4070</v>
      </c>
    </row>
    <row r="143" spans="1:5">
      <c r="A143" s="177" t="str">
        <f t="shared" si="2"/>
        <v>北海道紋別郡興部町</v>
      </c>
      <c r="B143" s="180" t="s">
        <v>4069</v>
      </c>
      <c r="C143" s="181" t="s">
        <v>3954</v>
      </c>
      <c r="D143" s="182" t="s">
        <v>4064</v>
      </c>
      <c r="E143" s="181" t="s">
        <v>4068</v>
      </c>
    </row>
    <row r="144" spans="1:5">
      <c r="A144" s="177" t="str">
        <f t="shared" si="2"/>
        <v>北海道紋別郡西興部村</v>
      </c>
      <c r="B144" s="180" t="s">
        <v>4067</v>
      </c>
      <c r="C144" s="181" t="s">
        <v>3954</v>
      </c>
      <c r="D144" s="182" t="s">
        <v>4064</v>
      </c>
      <c r="E144" s="181" t="s">
        <v>4066</v>
      </c>
    </row>
    <row r="145" spans="1:5">
      <c r="A145" s="177" t="str">
        <f t="shared" si="2"/>
        <v>北海道紋別郡雄武町</v>
      </c>
      <c r="B145" s="180" t="s">
        <v>4065</v>
      </c>
      <c r="C145" s="181" t="s">
        <v>3954</v>
      </c>
      <c r="D145" s="182" t="s">
        <v>4064</v>
      </c>
      <c r="E145" s="181" t="s">
        <v>4063</v>
      </c>
    </row>
    <row r="146" spans="1:5">
      <c r="A146" s="177" t="str">
        <f t="shared" si="2"/>
        <v>北海道網走郡大空町</v>
      </c>
      <c r="B146" s="180" t="s">
        <v>4062</v>
      </c>
      <c r="C146" s="181" t="s">
        <v>3954</v>
      </c>
      <c r="D146" s="182" t="s">
        <v>4061</v>
      </c>
      <c r="E146" s="181" t="s">
        <v>4060</v>
      </c>
    </row>
    <row r="147" spans="1:5">
      <c r="A147" s="177" t="str">
        <f t="shared" si="2"/>
        <v>北海道虻田郡豊浦町</v>
      </c>
      <c r="B147" s="180" t="s">
        <v>4059</v>
      </c>
      <c r="C147" s="181" t="s">
        <v>3954</v>
      </c>
      <c r="D147" s="182" t="s">
        <v>4048</v>
      </c>
      <c r="E147" s="181" t="s">
        <v>4058</v>
      </c>
    </row>
    <row r="148" spans="1:5">
      <c r="A148" s="177" t="str">
        <f t="shared" si="2"/>
        <v>北海道有珠郡壮瞥町</v>
      </c>
      <c r="B148" s="180" t="s">
        <v>4057</v>
      </c>
      <c r="C148" s="181" t="s">
        <v>3954</v>
      </c>
      <c r="D148" s="182" t="s">
        <v>4056</v>
      </c>
      <c r="E148" s="181" t="s">
        <v>4055</v>
      </c>
    </row>
    <row r="149" spans="1:5">
      <c r="A149" s="177" t="str">
        <f t="shared" si="2"/>
        <v>北海道白老郡白老町</v>
      </c>
      <c r="B149" s="180" t="s">
        <v>4054</v>
      </c>
      <c r="C149" s="181" t="s">
        <v>3954</v>
      </c>
      <c r="D149" s="182" t="s">
        <v>4053</v>
      </c>
      <c r="E149" s="181" t="s">
        <v>4052</v>
      </c>
    </row>
    <row r="150" spans="1:5">
      <c r="A150" s="177" t="str">
        <f t="shared" si="2"/>
        <v>北海道勇払郡厚真町</v>
      </c>
      <c r="B150" s="180" t="s">
        <v>4051</v>
      </c>
      <c r="C150" s="181" t="s">
        <v>3954</v>
      </c>
      <c r="D150" s="182" t="s">
        <v>4043</v>
      </c>
      <c r="E150" s="181" t="s">
        <v>4050</v>
      </c>
    </row>
    <row r="151" spans="1:5">
      <c r="A151" s="177" t="str">
        <f t="shared" si="2"/>
        <v>北海道虻田郡洞爺湖町</v>
      </c>
      <c r="B151" s="180" t="s">
        <v>4049</v>
      </c>
      <c r="C151" s="181" t="s">
        <v>3954</v>
      </c>
      <c r="D151" s="182" t="s">
        <v>4048</v>
      </c>
      <c r="E151" s="181" t="s">
        <v>4047</v>
      </c>
    </row>
    <row r="152" spans="1:5">
      <c r="A152" s="177" t="str">
        <f t="shared" si="2"/>
        <v>北海道勇払郡安平町</v>
      </c>
      <c r="B152" s="180" t="s">
        <v>4046</v>
      </c>
      <c r="C152" s="181" t="s">
        <v>3954</v>
      </c>
      <c r="D152" s="182" t="s">
        <v>4043</v>
      </c>
      <c r="E152" s="181" t="s">
        <v>4045</v>
      </c>
    </row>
    <row r="153" spans="1:5">
      <c r="A153" s="177" t="str">
        <f t="shared" si="2"/>
        <v>北海道勇払郡むかわ町</v>
      </c>
      <c r="B153" s="180" t="s">
        <v>4044</v>
      </c>
      <c r="C153" s="181" t="s">
        <v>3954</v>
      </c>
      <c r="D153" s="182" t="s">
        <v>4043</v>
      </c>
      <c r="E153" s="181" t="s">
        <v>4042</v>
      </c>
    </row>
    <row r="154" spans="1:5">
      <c r="A154" s="177" t="str">
        <f t="shared" si="2"/>
        <v>北海道沙流郡日高町</v>
      </c>
      <c r="B154" s="180" t="s">
        <v>4041</v>
      </c>
      <c r="C154" s="181" t="s">
        <v>3954</v>
      </c>
      <c r="D154" s="182" t="s">
        <v>4039</v>
      </c>
      <c r="E154" s="181" t="s">
        <v>1401</v>
      </c>
    </row>
    <row r="155" spans="1:5">
      <c r="A155" s="177" t="str">
        <f t="shared" si="2"/>
        <v>北海道沙流郡平取町</v>
      </c>
      <c r="B155" s="180" t="s">
        <v>4040</v>
      </c>
      <c r="C155" s="181" t="s">
        <v>3954</v>
      </c>
      <c r="D155" s="182" t="s">
        <v>4039</v>
      </c>
      <c r="E155" s="181" t="s">
        <v>4038</v>
      </c>
    </row>
    <row r="156" spans="1:5">
      <c r="A156" s="177" t="str">
        <f t="shared" si="2"/>
        <v>北海道新冠郡新冠町</v>
      </c>
      <c r="B156" s="180" t="s">
        <v>4037</v>
      </c>
      <c r="C156" s="181" t="s">
        <v>3954</v>
      </c>
      <c r="D156" s="182" t="s">
        <v>4036</v>
      </c>
      <c r="E156" s="181" t="s">
        <v>4035</v>
      </c>
    </row>
    <row r="157" spans="1:5">
      <c r="A157" s="177" t="str">
        <f t="shared" si="2"/>
        <v>北海道浦河郡浦河町</v>
      </c>
      <c r="B157" s="180" t="s">
        <v>4034</v>
      </c>
      <c r="C157" s="181" t="s">
        <v>3954</v>
      </c>
      <c r="D157" s="182" t="s">
        <v>4033</v>
      </c>
      <c r="E157" s="181" t="s">
        <v>4032</v>
      </c>
    </row>
    <row r="158" spans="1:5">
      <c r="A158" s="177" t="str">
        <f t="shared" si="2"/>
        <v>北海道様似郡様似町</v>
      </c>
      <c r="B158" s="180" t="s">
        <v>4031</v>
      </c>
      <c r="C158" s="181" t="s">
        <v>3954</v>
      </c>
      <c r="D158" s="182" t="s">
        <v>4030</v>
      </c>
      <c r="E158" s="181" t="s">
        <v>4029</v>
      </c>
    </row>
    <row r="159" spans="1:5">
      <c r="A159" s="177" t="str">
        <f t="shared" si="2"/>
        <v>北海道幌泉郡えりも町</v>
      </c>
      <c r="B159" s="180" t="s">
        <v>4028</v>
      </c>
      <c r="C159" s="181" t="s">
        <v>3954</v>
      </c>
      <c r="D159" s="182" t="s">
        <v>4027</v>
      </c>
      <c r="E159" s="181" t="s">
        <v>4026</v>
      </c>
    </row>
    <row r="160" spans="1:5">
      <c r="A160" s="177" t="str">
        <f t="shared" si="2"/>
        <v>北海道日高郡新ひだか町</v>
      </c>
      <c r="B160" s="180" t="s">
        <v>4025</v>
      </c>
      <c r="C160" s="181" t="s">
        <v>3954</v>
      </c>
      <c r="D160" s="182" t="s">
        <v>1393</v>
      </c>
      <c r="E160" s="181" t="s">
        <v>4024</v>
      </c>
    </row>
    <row r="161" spans="1:5">
      <c r="A161" s="177" t="str">
        <f t="shared" si="2"/>
        <v>北海道河東郡音更町</v>
      </c>
      <c r="B161" s="180" t="s">
        <v>4023</v>
      </c>
      <c r="C161" s="181" t="s">
        <v>3954</v>
      </c>
      <c r="D161" s="182" t="s">
        <v>4016</v>
      </c>
      <c r="E161" s="181" t="s">
        <v>4022</v>
      </c>
    </row>
    <row r="162" spans="1:5">
      <c r="A162" s="177" t="str">
        <f t="shared" si="2"/>
        <v>北海道河東郡士幌町</v>
      </c>
      <c r="B162" s="180" t="s">
        <v>4021</v>
      </c>
      <c r="C162" s="181" t="s">
        <v>3954</v>
      </c>
      <c r="D162" s="182" t="s">
        <v>4016</v>
      </c>
      <c r="E162" s="181" t="s">
        <v>4020</v>
      </c>
    </row>
    <row r="163" spans="1:5">
      <c r="A163" s="177" t="str">
        <f t="shared" si="2"/>
        <v>北海道河東郡上士幌町</v>
      </c>
      <c r="B163" s="180" t="s">
        <v>4019</v>
      </c>
      <c r="C163" s="181" t="s">
        <v>3954</v>
      </c>
      <c r="D163" s="182" t="s">
        <v>4016</v>
      </c>
      <c r="E163" s="181" t="s">
        <v>4018</v>
      </c>
    </row>
    <row r="164" spans="1:5">
      <c r="A164" s="177" t="str">
        <f t="shared" si="2"/>
        <v>北海道河東郡鹿追町</v>
      </c>
      <c r="B164" s="180" t="s">
        <v>4017</v>
      </c>
      <c r="C164" s="181" t="s">
        <v>3954</v>
      </c>
      <c r="D164" s="182" t="s">
        <v>4016</v>
      </c>
      <c r="E164" s="181" t="s">
        <v>4015</v>
      </c>
    </row>
    <row r="165" spans="1:5">
      <c r="A165" s="177" t="str">
        <f t="shared" si="2"/>
        <v>北海道上川郡新得町</v>
      </c>
      <c r="B165" s="180" t="s">
        <v>4014</v>
      </c>
      <c r="C165" s="181" t="s">
        <v>3954</v>
      </c>
      <c r="D165" s="182" t="s">
        <v>4011</v>
      </c>
      <c r="E165" s="181" t="s">
        <v>4013</v>
      </c>
    </row>
    <row r="166" spans="1:5">
      <c r="A166" s="177" t="str">
        <f t="shared" si="2"/>
        <v>北海道上川郡清水町</v>
      </c>
      <c r="B166" s="180" t="s">
        <v>4012</v>
      </c>
      <c r="C166" s="181" t="s">
        <v>3954</v>
      </c>
      <c r="D166" s="182" t="s">
        <v>4011</v>
      </c>
      <c r="E166" s="181" t="s">
        <v>2110</v>
      </c>
    </row>
    <row r="167" spans="1:5">
      <c r="A167" s="177" t="str">
        <f t="shared" si="2"/>
        <v>北海道河西郡芽室町</v>
      </c>
      <c r="B167" s="180" t="s">
        <v>4010</v>
      </c>
      <c r="C167" s="181" t="s">
        <v>3954</v>
      </c>
      <c r="D167" s="182" t="s">
        <v>4005</v>
      </c>
      <c r="E167" s="181" t="s">
        <v>4009</v>
      </c>
    </row>
    <row r="168" spans="1:5">
      <c r="A168" s="177" t="str">
        <f t="shared" si="2"/>
        <v>北海道河西郡中札内村</v>
      </c>
      <c r="B168" s="180" t="s">
        <v>4008</v>
      </c>
      <c r="C168" s="181" t="s">
        <v>3954</v>
      </c>
      <c r="D168" s="182" t="s">
        <v>4005</v>
      </c>
      <c r="E168" s="181" t="s">
        <v>4007</v>
      </c>
    </row>
    <row r="169" spans="1:5">
      <c r="A169" s="177" t="str">
        <f t="shared" si="2"/>
        <v>北海道河西郡更別村</v>
      </c>
      <c r="B169" s="180" t="s">
        <v>4006</v>
      </c>
      <c r="C169" s="181" t="s">
        <v>3954</v>
      </c>
      <c r="D169" s="182" t="s">
        <v>4005</v>
      </c>
      <c r="E169" s="181" t="s">
        <v>4004</v>
      </c>
    </row>
    <row r="170" spans="1:5">
      <c r="A170" s="177" t="str">
        <f t="shared" si="2"/>
        <v>北海道広尾郡大樹町</v>
      </c>
      <c r="B170" s="180" t="s">
        <v>4003</v>
      </c>
      <c r="C170" s="181" t="s">
        <v>3954</v>
      </c>
      <c r="D170" s="182" t="s">
        <v>4000</v>
      </c>
      <c r="E170" s="181" t="s">
        <v>4002</v>
      </c>
    </row>
    <row r="171" spans="1:5">
      <c r="A171" s="177" t="str">
        <f t="shared" si="2"/>
        <v>北海道広尾郡広尾町</v>
      </c>
      <c r="B171" s="180" t="s">
        <v>4001</v>
      </c>
      <c r="C171" s="181" t="s">
        <v>3954</v>
      </c>
      <c r="D171" s="182" t="s">
        <v>4000</v>
      </c>
      <c r="E171" s="181" t="s">
        <v>3999</v>
      </c>
    </row>
    <row r="172" spans="1:5">
      <c r="A172" s="177" t="str">
        <f t="shared" si="2"/>
        <v>北海道中川郡幕別町</v>
      </c>
      <c r="B172" s="180" t="s">
        <v>3998</v>
      </c>
      <c r="C172" s="181" t="s">
        <v>3954</v>
      </c>
      <c r="D172" s="182" t="s">
        <v>3992</v>
      </c>
      <c r="E172" s="181" t="s">
        <v>3997</v>
      </c>
    </row>
    <row r="173" spans="1:5">
      <c r="A173" s="177" t="str">
        <f t="shared" si="2"/>
        <v>北海道中川郡池田町</v>
      </c>
      <c r="B173" s="180" t="s">
        <v>3996</v>
      </c>
      <c r="C173" s="181" t="s">
        <v>3954</v>
      </c>
      <c r="D173" s="182" t="s">
        <v>3992</v>
      </c>
      <c r="E173" s="181" t="s">
        <v>2210</v>
      </c>
    </row>
    <row r="174" spans="1:5">
      <c r="A174" s="177" t="str">
        <f t="shared" si="2"/>
        <v>北海道中川郡豊頃町</v>
      </c>
      <c r="B174" s="180" t="s">
        <v>3995</v>
      </c>
      <c r="C174" s="181" t="s">
        <v>3954</v>
      </c>
      <c r="D174" s="182" t="s">
        <v>3992</v>
      </c>
      <c r="E174" s="181" t="s">
        <v>3994</v>
      </c>
    </row>
    <row r="175" spans="1:5">
      <c r="A175" s="177" t="str">
        <f t="shared" si="2"/>
        <v>北海道中川郡本別町</v>
      </c>
      <c r="B175" s="180" t="s">
        <v>3993</v>
      </c>
      <c r="C175" s="181" t="s">
        <v>3954</v>
      </c>
      <c r="D175" s="182" t="s">
        <v>3992</v>
      </c>
      <c r="E175" s="181" t="s">
        <v>3991</v>
      </c>
    </row>
    <row r="176" spans="1:5">
      <c r="A176" s="177" t="str">
        <f t="shared" si="2"/>
        <v>北海道足寄郡足寄町</v>
      </c>
      <c r="B176" s="180" t="s">
        <v>3990</v>
      </c>
      <c r="C176" s="181" t="s">
        <v>3954</v>
      </c>
      <c r="D176" s="182" t="s">
        <v>3987</v>
      </c>
      <c r="E176" s="181" t="s">
        <v>3989</v>
      </c>
    </row>
    <row r="177" spans="1:5">
      <c r="A177" s="177" t="str">
        <f t="shared" si="2"/>
        <v>北海道足寄郡陸別町</v>
      </c>
      <c r="B177" s="180" t="s">
        <v>3988</v>
      </c>
      <c r="C177" s="181" t="s">
        <v>3954</v>
      </c>
      <c r="D177" s="182" t="s">
        <v>3987</v>
      </c>
      <c r="E177" s="181" t="s">
        <v>3986</v>
      </c>
    </row>
    <row r="178" spans="1:5">
      <c r="A178" s="177" t="str">
        <f t="shared" si="2"/>
        <v>北海道十勝郡浦幌町</v>
      </c>
      <c r="B178" s="180" t="s">
        <v>3985</v>
      </c>
      <c r="C178" s="181" t="s">
        <v>3954</v>
      </c>
      <c r="D178" s="182" t="s">
        <v>3984</v>
      </c>
      <c r="E178" s="181" t="s">
        <v>3983</v>
      </c>
    </row>
    <row r="179" spans="1:5">
      <c r="A179" s="177" t="str">
        <f t="shared" si="2"/>
        <v>北海道釧路郡釧路町</v>
      </c>
      <c r="B179" s="180" t="s">
        <v>3982</v>
      </c>
      <c r="C179" s="181" t="s">
        <v>3954</v>
      </c>
      <c r="D179" s="182" t="s">
        <v>3981</v>
      </c>
      <c r="E179" s="181" t="s">
        <v>3980</v>
      </c>
    </row>
    <row r="180" spans="1:5">
      <c r="A180" s="177" t="str">
        <f t="shared" si="2"/>
        <v>北海道厚岸郡厚岸町</v>
      </c>
      <c r="B180" s="180" t="s">
        <v>3979</v>
      </c>
      <c r="C180" s="181" t="s">
        <v>3954</v>
      </c>
      <c r="D180" s="182" t="s">
        <v>3976</v>
      </c>
      <c r="E180" s="181" t="s">
        <v>3978</v>
      </c>
    </row>
    <row r="181" spans="1:5">
      <c r="A181" s="177" t="str">
        <f t="shared" si="2"/>
        <v>北海道厚岸郡浜中町</v>
      </c>
      <c r="B181" s="180" t="s">
        <v>3977</v>
      </c>
      <c r="C181" s="181" t="s">
        <v>3954</v>
      </c>
      <c r="D181" s="182" t="s">
        <v>3976</v>
      </c>
      <c r="E181" s="181" t="s">
        <v>3975</v>
      </c>
    </row>
    <row r="182" spans="1:5">
      <c r="A182" s="177" t="str">
        <f t="shared" si="2"/>
        <v>北海道川上郡標茶町</v>
      </c>
      <c r="B182" s="180" t="s">
        <v>3974</v>
      </c>
      <c r="C182" s="181" t="s">
        <v>3954</v>
      </c>
      <c r="D182" s="182" t="s">
        <v>3971</v>
      </c>
      <c r="E182" s="181" t="s">
        <v>3973</v>
      </c>
    </row>
    <row r="183" spans="1:5">
      <c r="A183" s="177" t="str">
        <f t="shared" si="2"/>
        <v>北海道川上郡弟子屈町</v>
      </c>
      <c r="B183" s="180" t="s">
        <v>3972</v>
      </c>
      <c r="C183" s="181" t="s">
        <v>3954</v>
      </c>
      <c r="D183" s="182" t="s">
        <v>3971</v>
      </c>
      <c r="E183" s="181" t="s">
        <v>3970</v>
      </c>
    </row>
    <row r="184" spans="1:5">
      <c r="A184" s="177" t="str">
        <f t="shared" si="2"/>
        <v>北海道阿寒郡鶴居村</v>
      </c>
      <c r="B184" s="180" t="s">
        <v>3969</v>
      </c>
      <c r="C184" s="181" t="s">
        <v>3954</v>
      </c>
      <c r="D184" s="182" t="s">
        <v>3968</v>
      </c>
      <c r="E184" s="181" t="s">
        <v>3967</v>
      </c>
    </row>
    <row r="185" spans="1:5">
      <c r="A185" s="177" t="str">
        <f t="shared" si="2"/>
        <v>北海道白糠郡白糠町</v>
      </c>
      <c r="B185" s="180" t="s">
        <v>3966</v>
      </c>
      <c r="C185" s="181" t="s">
        <v>3954</v>
      </c>
      <c r="D185" s="182" t="s">
        <v>3965</v>
      </c>
      <c r="E185" s="181" t="s">
        <v>3964</v>
      </c>
    </row>
    <row r="186" spans="1:5">
      <c r="A186" s="177" t="str">
        <f t="shared" si="2"/>
        <v>北海道野付郡別海町</v>
      </c>
      <c r="B186" s="180" t="s">
        <v>3963</v>
      </c>
      <c r="C186" s="181" t="s">
        <v>3954</v>
      </c>
      <c r="D186" s="182" t="s">
        <v>3962</v>
      </c>
      <c r="E186" s="181" t="s">
        <v>3961</v>
      </c>
    </row>
    <row r="187" spans="1:5">
      <c r="A187" s="177" t="str">
        <f t="shared" si="2"/>
        <v>北海道標津郡中標津町</v>
      </c>
      <c r="B187" s="180" t="s">
        <v>3960</v>
      </c>
      <c r="C187" s="181" t="s">
        <v>3954</v>
      </c>
      <c r="D187" s="182" t="s">
        <v>3957</v>
      </c>
      <c r="E187" s="181" t="s">
        <v>3959</v>
      </c>
    </row>
    <row r="188" spans="1:5">
      <c r="A188" s="177" t="str">
        <f t="shared" si="2"/>
        <v>北海道標津郡標津町</v>
      </c>
      <c r="B188" s="180" t="s">
        <v>3958</v>
      </c>
      <c r="C188" s="181" t="s">
        <v>3954</v>
      </c>
      <c r="D188" s="182" t="s">
        <v>3957</v>
      </c>
      <c r="E188" s="181" t="s">
        <v>3956</v>
      </c>
    </row>
    <row r="189" spans="1:5">
      <c r="A189" s="177" t="str">
        <f t="shared" si="2"/>
        <v>北海道目梨郡羅臼町</v>
      </c>
      <c r="B189" s="180" t="s">
        <v>3955</v>
      </c>
      <c r="C189" s="181" t="s">
        <v>3954</v>
      </c>
      <c r="D189" s="182" t="s">
        <v>3953</v>
      </c>
      <c r="E189" s="181" t="s">
        <v>3952</v>
      </c>
    </row>
    <row r="190" spans="1:5">
      <c r="A190" s="177" t="str">
        <f t="shared" si="2"/>
        <v>青森県青森市</v>
      </c>
      <c r="B190" s="180" t="s">
        <v>3951</v>
      </c>
      <c r="C190" s="181" t="s">
        <v>3866</v>
      </c>
      <c r="D190" s="182" t="s">
        <v>3950</v>
      </c>
      <c r="E190" s="181"/>
    </row>
    <row r="191" spans="1:5">
      <c r="A191" s="177" t="str">
        <f t="shared" si="2"/>
        <v>青森県弘前市</v>
      </c>
      <c r="B191" s="180" t="s">
        <v>3949</v>
      </c>
      <c r="C191" s="181" t="s">
        <v>3866</v>
      </c>
      <c r="D191" s="182" t="s">
        <v>3948</v>
      </c>
      <c r="E191" s="181"/>
    </row>
    <row r="192" spans="1:5">
      <c r="A192" s="177" t="str">
        <f t="shared" si="2"/>
        <v>青森県八戸市</v>
      </c>
      <c r="B192" s="180" t="s">
        <v>3947</v>
      </c>
      <c r="C192" s="181" t="s">
        <v>3866</v>
      </c>
      <c r="D192" s="182" t="s">
        <v>3946</v>
      </c>
      <c r="E192" s="181"/>
    </row>
    <row r="193" spans="1:5">
      <c r="A193" s="177" t="str">
        <f t="shared" si="2"/>
        <v>青森県黒石市</v>
      </c>
      <c r="B193" s="180" t="s">
        <v>3945</v>
      </c>
      <c r="C193" s="181" t="s">
        <v>3866</v>
      </c>
      <c r="D193" s="182" t="s">
        <v>3944</v>
      </c>
      <c r="E193" s="181"/>
    </row>
    <row r="194" spans="1:5">
      <c r="A194" s="177" t="str">
        <f t="shared" ref="A194:A257" si="3">C194&amp;D194&amp;E194</f>
        <v>青森県五所川原市</v>
      </c>
      <c r="B194" s="180" t="s">
        <v>3943</v>
      </c>
      <c r="C194" s="181" t="s">
        <v>3866</v>
      </c>
      <c r="D194" s="182" t="s">
        <v>3942</v>
      </c>
      <c r="E194" s="181"/>
    </row>
    <row r="195" spans="1:5">
      <c r="A195" s="177" t="str">
        <f t="shared" si="3"/>
        <v>青森県十和田市</v>
      </c>
      <c r="B195" s="180" t="s">
        <v>3941</v>
      </c>
      <c r="C195" s="181" t="s">
        <v>3866</v>
      </c>
      <c r="D195" s="182" t="s">
        <v>3940</v>
      </c>
      <c r="E195" s="181"/>
    </row>
    <row r="196" spans="1:5">
      <c r="A196" s="177" t="str">
        <f t="shared" si="3"/>
        <v>青森県三沢市</v>
      </c>
      <c r="B196" s="180" t="s">
        <v>3939</v>
      </c>
      <c r="C196" s="181" t="s">
        <v>3866</v>
      </c>
      <c r="D196" s="182" t="s">
        <v>3938</v>
      </c>
      <c r="E196" s="181"/>
    </row>
    <row r="197" spans="1:5">
      <c r="A197" s="177" t="str">
        <f t="shared" si="3"/>
        <v>青森県むつ市</v>
      </c>
      <c r="B197" s="180" t="s">
        <v>3937</v>
      </c>
      <c r="C197" s="181" t="s">
        <v>3866</v>
      </c>
      <c r="D197" s="182" t="s">
        <v>3936</v>
      </c>
      <c r="E197" s="181"/>
    </row>
    <row r="198" spans="1:5">
      <c r="A198" s="177" t="str">
        <f t="shared" si="3"/>
        <v>青森県つがる市</v>
      </c>
      <c r="B198" s="180" t="s">
        <v>3935</v>
      </c>
      <c r="C198" s="181" t="s">
        <v>3866</v>
      </c>
      <c r="D198" s="182" t="s">
        <v>3934</v>
      </c>
      <c r="E198" s="181"/>
    </row>
    <row r="199" spans="1:5">
      <c r="A199" s="177" t="str">
        <f t="shared" si="3"/>
        <v>青森県平川市</v>
      </c>
      <c r="B199" s="180" t="s">
        <v>3933</v>
      </c>
      <c r="C199" s="181" t="s">
        <v>3866</v>
      </c>
      <c r="D199" s="182" t="s">
        <v>3932</v>
      </c>
      <c r="E199" s="181"/>
    </row>
    <row r="200" spans="1:5">
      <c r="A200" s="177" t="str">
        <f t="shared" si="3"/>
        <v>青森県東津軽郡平内町</v>
      </c>
      <c r="B200" s="180" t="s">
        <v>3931</v>
      </c>
      <c r="C200" s="181" t="s">
        <v>3866</v>
      </c>
      <c r="D200" s="182" t="s">
        <v>3924</v>
      </c>
      <c r="E200" s="181" t="s">
        <v>3930</v>
      </c>
    </row>
    <row r="201" spans="1:5">
      <c r="A201" s="177" t="str">
        <f t="shared" si="3"/>
        <v>青森県東津軽郡今別町</v>
      </c>
      <c r="B201" s="180" t="s">
        <v>3929</v>
      </c>
      <c r="C201" s="181" t="s">
        <v>3866</v>
      </c>
      <c r="D201" s="182" t="s">
        <v>3924</v>
      </c>
      <c r="E201" s="181" t="s">
        <v>3928</v>
      </c>
    </row>
    <row r="202" spans="1:5">
      <c r="A202" s="177" t="str">
        <f t="shared" si="3"/>
        <v>青森県東津軽郡蓬田村</v>
      </c>
      <c r="B202" s="180" t="s">
        <v>3927</v>
      </c>
      <c r="C202" s="181" t="s">
        <v>3866</v>
      </c>
      <c r="D202" s="182" t="s">
        <v>3924</v>
      </c>
      <c r="E202" s="181" t="s">
        <v>3926</v>
      </c>
    </row>
    <row r="203" spans="1:5">
      <c r="A203" s="177" t="str">
        <f t="shared" si="3"/>
        <v>青森県東津軽郡外ヶ浜町</v>
      </c>
      <c r="B203" s="180" t="s">
        <v>3925</v>
      </c>
      <c r="C203" s="181" t="s">
        <v>3866</v>
      </c>
      <c r="D203" s="182" t="s">
        <v>3924</v>
      </c>
      <c r="E203" s="181" t="s">
        <v>3923</v>
      </c>
    </row>
    <row r="204" spans="1:5">
      <c r="A204" s="177" t="str">
        <f t="shared" si="3"/>
        <v>青森県西津軽郡鰺ヶ沢町</v>
      </c>
      <c r="B204" s="180" t="s">
        <v>3922</v>
      </c>
      <c r="C204" s="181" t="s">
        <v>3866</v>
      </c>
      <c r="D204" s="182" t="s">
        <v>3919</v>
      </c>
      <c r="E204" s="181" t="s">
        <v>3921</v>
      </c>
    </row>
    <row r="205" spans="1:5">
      <c r="A205" s="177" t="str">
        <f t="shared" si="3"/>
        <v>青森県西津軽郡深浦町</v>
      </c>
      <c r="B205" s="180" t="s">
        <v>3920</v>
      </c>
      <c r="C205" s="181" t="s">
        <v>3866</v>
      </c>
      <c r="D205" s="182" t="s">
        <v>3919</v>
      </c>
      <c r="E205" s="181" t="s">
        <v>3918</v>
      </c>
    </row>
    <row r="206" spans="1:5">
      <c r="A206" s="177" t="str">
        <f t="shared" si="3"/>
        <v>青森県中津軽郡西目屋村</v>
      </c>
      <c r="B206" s="180" t="s">
        <v>3917</v>
      </c>
      <c r="C206" s="181" t="s">
        <v>3866</v>
      </c>
      <c r="D206" s="182" t="s">
        <v>3916</v>
      </c>
      <c r="E206" s="181" t="s">
        <v>3915</v>
      </c>
    </row>
    <row r="207" spans="1:5">
      <c r="A207" s="177" t="str">
        <f t="shared" si="3"/>
        <v>青森県南津軽郡藤崎町</v>
      </c>
      <c r="B207" s="180" t="s">
        <v>3914</v>
      </c>
      <c r="C207" s="181" t="s">
        <v>3866</v>
      </c>
      <c r="D207" s="182" t="s">
        <v>3909</v>
      </c>
      <c r="E207" s="181" t="s">
        <v>3913</v>
      </c>
    </row>
    <row r="208" spans="1:5">
      <c r="A208" s="177" t="str">
        <f t="shared" si="3"/>
        <v>青森県南津軽郡大鰐町</v>
      </c>
      <c r="B208" s="180" t="s">
        <v>3912</v>
      </c>
      <c r="C208" s="181" t="s">
        <v>3866</v>
      </c>
      <c r="D208" s="182" t="s">
        <v>3909</v>
      </c>
      <c r="E208" s="181" t="s">
        <v>3911</v>
      </c>
    </row>
    <row r="209" spans="1:5">
      <c r="A209" s="177" t="str">
        <f t="shared" si="3"/>
        <v>青森県南津軽郡田舎館村</v>
      </c>
      <c r="B209" s="180" t="s">
        <v>3910</v>
      </c>
      <c r="C209" s="181" t="s">
        <v>3866</v>
      </c>
      <c r="D209" s="182" t="s">
        <v>3909</v>
      </c>
      <c r="E209" s="181" t="s">
        <v>3908</v>
      </c>
    </row>
    <row r="210" spans="1:5">
      <c r="A210" s="177" t="str">
        <f t="shared" si="3"/>
        <v>青森県北津軽郡板柳町</v>
      </c>
      <c r="B210" s="180" t="s">
        <v>3907</v>
      </c>
      <c r="C210" s="181" t="s">
        <v>3866</v>
      </c>
      <c r="D210" s="182" t="s">
        <v>3902</v>
      </c>
      <c r="E210" s="181" t="s">
        <v>3906</v>
      </c>
    </row>
    <row r="211" spans="1:5">
      <c r="A211" s="177" t="str">
        <f t="shared" si="3"/>
        <v>青森県北津軽郡鶴田町</v>
      </c>
      <c r="B211" s="180" t="s">
        <v>3905</v>
      </c>
      <c r="C211" s="181" t="s">
        <v>3866</v>
      </c>
      <c r="D211" s="182" t="s">
        <v>3902</v>
      </c>
      <c r="E211" s="181" t="s">
        <v>3904</v>
      </c>
    </row>
    <row r="212" spans="1:5">
      <c r="A212" s="177" t="str">
        <f t="shared" si="3"/>
        <v>青森県北津軽郡中泊町</v>
      </c>
      <c r="B212" s="180" t="s">
        <v>3903</v>
      </c>
      <c r="C212" s="181" t="s">
        <v>3866</v>
      </c>
      <c r="D212" s="182" t="s">
        <v>3902</v>
      </c>
      <c r="E212" s="181" t="s">
        <v>3901</v>
      </c>
    </row>
    <row r="213" spans="1:5">
      <c r="A213" s="177" t="str">
        <f t="shared" si="3"/>
        <v>青森県上北郡野辺地町</v>
      </c>
      <c r="B213" s="180" t="s">
        <v>3900</v>
      </c>
      <c r="C213" s="181" t="s">
        <v>3866</v>
      </c>
      <c r="D213" s="182" t="s">
        <v>3887</v>
      </c>
      <c r="E213" s="181" t="s">
        <v>3899</v>
      </c>
    </row>
    <row r="214" spans="1:5">
      <c r="A214" s="177" t="str">
        <f t="shared" si="3"/>
        <v>青森県上北郡七戸町</v>
      </c>
      <c r="B214" s="180" t="s">
        <v>3898</v>
      </c>
      <c r="C214" s="181" t="s">
        <v>3866</v>
      </c>
      <c r="D214" s="182" t="s">
        <v>3887</v>
      </c>
      <c r="E214" s="181" t="s">
        <v>3897</v>
      </c>
    </row>
    <row r="215" spans="1:5">
      <c r="A215" s="177" t="str">
        <f t="shared" si="3"/>
        <v>青森県上北郡六戸町</v>
      </c>
      <c r="B215" s="180" t="s">
        <v>3896</v>
      </c>
      <c r="C215" s="181" t="s">
        <v>3866</v>
      </c>
      <c r="D215" s="182" t="s">
        <v>3887</v>
      </c>
      <c r="E215" s="181" t="s">
        <v>3895</v>
      </c>
    </row>
    <row r="216" spans="1:5">
      <c r="A216" s="177" t="str">
        <f t="shared" si="3"/>
        <v>青森県上北郡横浜町</v>
      </c>
      <c r="B216" s="180" t="s">
        <v>3894</v>
      </c>
      <c r="C216" s="181" t="s">
        <v>3866</v>
      </c>
      <c r="D216" s="182" t="s">
        <v>3887</v>
      </c>
      <c r="E216" s="181" t="s">
        <v>3893</v>
      </c>
    </row>
    <row r="217" spans="1:5">
      <c r="A217" s="177" t="str">
        <f t="shared" si="3"/>
        <v>青森県上北郡東北町</v>
      </c>
      <c r="B217" s="180" t="s">
        <v>3892</v>
      </c>
      <c r="C217" s="181" t="s">
        <v>3866</v>
      </c>
      <c r="D217" s="182" t="s">
        <v>3887</v>
      </c>
      <c r="E217" s="181" t="s">
        <v>3891</v>
      </c>
    </row>
    <row r="218" spans="1:5">
      <c r="A218" s="177" t="str">
        <f t="shared" si="3"/>
        <v>青森県上北郡六ヶ所村</v>
      </c>
      <c r="B218" s="180" t="s">
        <v>3890</v>
      </c>
      <c r="C218" s="181" t="s">
        <v>3866</v>
      </c>
      <c r="D218" s="182" t="s">
        <v>3887</v>
      </c>
      <c r="E218" s="181" t="s">
        <v>3889</v>
      </c>
    </row>
    <row r="219" spans="1:5">
      <c r="A219" s="177" t="str">
        <f t="shared" si="3"/>
        <v>青森県上北郡おいらせ町</v>
      </c>
      <c r="B219" s="180" t="s">
        <v>3888</v>
      </c>
      <c r="C219" s="181" t="s">
        <v>3866</v>
      </c>
      <c r="D219" s="182" t="s">
        <v>3887</v>
      </c>
      <c r="E219" s="181" t="s">
        <v>3886</v>
      </c>
    </row>
    <row r="220" spans="1:5">
      <c r="A220" s="177" t="str">
        <f t="shared" si="3"/>
        <v>青森県下北郡大間町</v>
      </c>
      <c r="B220" s="180" t="s">
        <v>3885</v>
      </c>
      <c r="C220" s="181" t="s">
        <v>3866</v>
      </c>
      <c r="D220" s="182" t="s">
        <v>3878</v>
      </c>
      <c r="E220" s="181" t="s">
        <v>3884</v>
      </c>
    </row>
    <row r="221" spans="1:5">
      <c r="A221" s="177" t="str">
        <f t="shared" si="3"/>
        <v>青森県下北郡東通村</v>
      </c>
      <c r="B221" s="180" t="s">
        <v>3883</v>
      </c>
      <c r="C221" s="181" t="s">
        <v>3866</v>
      </c>
      <c r="D221" s="182" t="s">
        <v>3878</v>
      </c>
      <c r="E221" s="181" t="s">
        <v>3882</v>
      </c>
    </row>
    <row r="222" spans="1:5">
      <c r="A222" s="177" t="str">
        <f t="shared" si="3"/>
        <v>青森県下北郡風間浦村</v>
      </c>
      <c r="B222" s="180" t="s">
        <v>3881</v>
      </c>
      <c r="C222" s="181" t="s">
        <v>3866</v>
      </c>
      <c r="D222" s="182" t="s">
        <v>3878</v>
      </c>
      <c r="E222" s="181" t="s">
        <v>3880</v>
      </c>
    </row>
    <row r="223" spans="1:5">
      <c r="A223" s="177" t="str">
        <f t="shared" si="3"/>
        <v>青森県下北郡佐井村</v>
      </c>
      <c r="B223" s="180" t="s">
        <v>3879</v>
      </c>
      <c r="C223" s="181" t="s">
        <v>3866</v>
      </c>
      <c r="D223" s="182" t="s">
        <v>3878</v>
      </c>
      <c r="E223" s="181" t="s">
        <v>3877</v>
      </c>
    </row>
    <row r="224" spans="1:5">
      <c r="A224" s="177" t="str">
        <f t="shared" si="3"/>
        <v>青森県三戸郡三戸町</v>
      </c>
      <c r="B224" s="180" t="s">
        <v>3876</v>
      </c>
      <c r="C224" s="181" t="s">
        <v>3866</v>
      </c>
      <c r="D224" s="182" t="s">
        <v>3865</v>
      </c>
      <c r="E224" s="181" t="s">
        <v>3875</v>
      </c>
    </row>
    <row r="225" spans="1:5">
      <c r="A225" s="177" t="str">
        <f t="shared" si="3"/>
        <v>青森県三戸郡五戸町</v>
      </c>
      <c r="B225" s="180" t="s">
        <v>3874</v>
      </c>
      <c r="C225" s="181" t="s">
        <v>3866</v>
      </c>
      <c r="D225" s="182" t="s">
        <v>3865</v>
      </c>
      <c r="E225" s="181" t="s">
        <v>3873</v>
      </c>
    </row>
    <row r="226" spans="1:5">
      <c r="A226" s="177" t="str">
        <f t="shared" si="3"/>
        <v>青森県三戸郡田子町</v>
      </c>
      <c r="B226" s="180" t="s">
        <v>3872</v>
      </c>
      <c r="C226" s="181" t="s">
        <v>3866</v>
      </c>
      <c r="D226" s="182" t="s">
        <v>3865</v>
      </c>
      <c r="E226" s="181" t="s">
        <v>3871</v>
      </c>
    </row>
    <row r="227" spans="1:5">
      <c r="A227" s="177" t="str">
        <f t="shared" si="3"/>
        <v>青森県三戸郡南部町</v>
      </c>
      <c r="B227" s="180" t="s">
        <v>3870</v>
      </c>
      <c r="C227" s="181" t="s">
        <v>3866</v>
      </c>
      <c r="D227" s="182" t="s">
        <v>3865</v>
      </c>
      <c r="E227" s="181" t="s">
        <v>1340</v>
      </c>
    </row>
    <row r="228" spans="1:5">
      <c r="A228" s="177" t="str">
        <f t="shared" si="3"/>
        <v>青森県三戸郡階上町</v>
      </c>
      <c r="B228" s="180" t="s">
        <v>3869</v>
      </c>
      <c r="C228" s="181" t="s">
        <v>3866</v>
      </c>
      <c r="D228" s="182" t="s">
        <v>3865</v>
      </c>
      <c r="E228" s="181" t="s">
        <v>3868</v>
      </c>
    </row>
    <row r="229" spans="1:5">
      <c r="A229" s="177" t="str">
        <f t="shared" si="3"/>
        <v>青森県三戸郡新郷村</v>
      </c>
      <c r="B229" s="180" t="s">
        <v>3867</v>
      </c>
      <c r="C229" s="181" t="s">
        <v>3866</v>
      </c>
      <c r="D229" s="182" t="s">
        <v>3865</v>
      </c>
      <c r="E229" s="181" t="s">
        <v>3864</v>
      </c>
    </row>
    <row r="230" spans="1:5">
      <c r="A230" s="177" t="str">
        <f t="shared" si="3"/>
        <v>岩手県盛岡市</v>
      </c>
      <c r="B230" s="180" t="s">
        <v>3863</v>
      </c>
      <c r="C230" s="181" t="s">
        <v>3789</v>
      </c>
      <c r="D230" s="182" t="s">
        <v>3862</v>
      </c>
      <c r="E230" s="181"/>
    </row>
    <row r="231" spans="1:5">
      <c r="A231" s="177" t="str">
        <f t="shared" si="3"/>
        <v>岩手県宮古市</v>
      </c>
      <c r="B231" s="180" t="s">
        <v>3861</v>
      </c>
      <c r="C231" s="181" t="s">
        <v>3789</v>
      </c>
      <c r="D231" s="182" t="s">
        <v>3860</v>
      </c>
      <c r="E231" s="181"/>
    </row>
    <row r="232" spans="1:5">
      <c r="A232" s="177" t="str">
        <f t="shared" si="3"/>
        <v>岩手県大船渡市</v>
      </c>
      <c r="B232" s="180" t="s">
        <v>3859</v>
      </c>
      <c r="C232" s="181" t="s">
        <v>3789</v>
      </c>
      <c r="D232" s="182" t="s">
        <v>3858</v>
      </c>
      <c r="E232" s="181"/>
    </row>
    <row r="233" spans="1:5">
      <c r="A233" s="177" t="str">
        <f t="shared" si="3"/>
        <v>岩手県花巻市</v>
      </c>
      <c r="B233" s="180" t="s">
        <v>3857</v>
      </c>
      <c r="C233" s="181" t="s">
        <v>3789</v>
      </c>
      <c r="D233" s="182" t="s">
        <v>3856</v>
      </c>
      <c r="E233" s="181"/>
    </row>
    <row r="234" spans="1:5">
      <c r="A234" s="177" t="str">
        <f t="shared" si="3"/>
        <v>岩手県北上市</v>
      </c>
      <c r="B234" s="180" t="s">
        <v>3855</v>
      </c>
      <c r="C234" s="181" t="s">
        <v>3789</v>
      </c>
      <c r="D234" s="182" t="s">
        <v>3854</v>
      </c>
      <c r="E234" s="181"/>
    </row>
    <row r="235" spans="1:5">
      <c r="A235" s="177" t="str">
        <f t="shared" si="3"/>
        <v>岩手県久慈市</v>
      </c>
      <c r="B235" s="180" t="s">
        <v>3853</v>
      </c>
      <c r="C235" s="181" t="s">
        <v>3789</v>
      </c>
      <c r="D235" s="182" t="s">
        <v>3852</v>
      </c>
      <c r="E235" s="181"/>
    </row>
    <row r="236" spans="1:5">
      <c r="A236" s="177" t="str">
        <f t="shared" si="3"/>
        <v>岩手県遠野市</v>
      </c>
      <c r="B236" s="180" t="s">
        <v>3851</v>
      </c>
      <c r="C236" s="181" t="s">
        <v>3789</v>
      </c>
      <c r="D236" s="182" t="s">
        <v>3850</v>
      </c>
      <c r="E236" s="181"/>
    </row>
    <row r="237" spans="1:5">
      <c r="A237" s="177" t="str">
        <f t="shared" si="3"/>
        <v>岩手県一関市</v>
      </c>
      <c r="B237" s="180" t="s">
        <v>3849</v>
      </c>
      <c r="C237" s="181" t="s">
        <v>3789</v>
      </c>
      <c r="D237" s="182" t="s">
        <v>3848</v>
      </c>
      <c r="E237" s="181"/>
    </row>
    <row r="238" spans="1:5">
      <c r="A238" s="177" t="str">
        <f t="shared" si="3"/>
        <v>岩手県陸前高田市</v>
      </c>
      <c r="B238" s="180" t="s">
        <v>3847</v>
      </c>
      <c r="C238" s="181" t="s">
        <v>3789</v>
      </c>
      <c r="D238" s="182" t="s">
        <v>3846</v>
      </c>
      <c r="E238" s="181"/>
    </row>
    <row r="239" spans="1:5">
      <c r="A239" s="177" t="str">
        <f t="shared" si="3"/>
        <v>岩手県釜石市</v>
      </c>
      <c r="B239" s="180" t="s">
        <v>3845</v>
      </c>
      <c r="C239" s="181" t="s">
        <v>3789</v>
      </c>
      <c r="D239" s="182" t="s">
        <v>3844</v>
      </c>
      <c r="E239" s="181"/>
    </row>
    <row r="240" spans="1:5">
      <c r="A240" s="177" t="str">
        <f t="shared" si="3"/>
        <v>岩手県二戸市</v>
      </c>
      <c r="B240" s="180" t="s">
        <v>3843</v>
      </c>
      <c r="C240" s="181" t="s">
        <v>3789</v>
      </c>
      <c r="D240" s="182" t="s">
        <v>3842</v>
      </c>
      <c r="E240" s="181"/>
    </row>
    <row r="241" spans="1:5">
      <c r="A241" s="177" t="str">
        <f t="shared" si="3"/>
        <v>岩手県八幡平市</v>
      </c>
      <c r="B241" s="180" t="s">
        <v>3841</v>
      </c>
      <c r="C241" s="181" t="s">
        <v>3789</v>
      </c>
      <c r="D241" s="182" t="s">
        <v>3840</v>
      </c>
      <c r="E241" s="181"/>
    </row>
    <row r="242" spans="1:5">
      <c r="A242" s="177" t="str">
        <f t="shared" si="3"/>
        <v>岩手県奥州市</v>
      </c>
      <c r="B242" s="180" t="s">
        <v>3839</v>
      </c>
      <c r="C242" s="181" t="s">
        <v>3789</v>
      </c>
      <c r="D242" s="182" t="s">
        <v>3838</v>
      </c>
      <c r="E242" s="181"/>
    </row>
    <row r="243" spans="1:5">
      <c r="A243" s="177" t="str">
        <f t="shared" si="3"/>
        <v>岩手県滝沢市</v>
      </c>
      <c r="B243" s="180" t="s">
        <v>3837</v>
      </c>
      <c r="C243" s="181" t="s">
        <v>3789</v>
      </c>
      <c r="D243" s="182" t="s">
        <v>3836</v>
      </c>
      <c r="E243" s="181"/>
    </row>
    <row r="244" spans="1:5">
      <c r="A244" s="177" t="str">
        <f t="shared" si="3"/>
        <v>岩手県岩手郡雫石町</v>
      </c>
      <c r="B244" s="180" t="s">
        <v>3835</v>
      </c>
      <c r="C244" s="181" t="s">
        <v>3789</v>
      </c>
      <c r="D244" s="182" t="s">
        <v>3830</v>
      </c>
      <c r="E244" s="181" t="s">
        <v>3834</v>
      </c>
    </row>
    <row r="245" spans="1:5">
      <c r="A245" s="177" t="str">
        <f t="shared" si="3"/>
        <v>岩手県岩手郡葛巻町</v>
      </c>
      <c r="B245" s="180" t="s">
        <v>3833</v>
      </c>
      <c r="C245" s="181" t="s">
        <v>3789</v>
      </c>
      <c r="D245" s="182" t="s">
        <v>3830</v>
      </c>
      <c r="E245" s="181" t="s">
        <v>3832</v>
      </c>
    </row>
    <row r="246" spans="1:5">
      <c r="A246" s="177" t="str">
        <f t="shared" si="3"/>
        <v>岩手県岩手郡岩手町</v>
      </c>
      <c r="B246" s="180" t="s">
        <v>3831</v>
      </c>
      <c r="C246" s="181" t="s">
        <v>3789</v>
      </c>
      <c r="D246" s="182" t="s">
        <v>3830</v>
      </c>
      <c r="E246" s="181" t="s">
        <v>3829</v>
      </c>
    </row>
    <row r="247" spans="1:5">
      <c r="A247" s="177" t="str">
        <f t="shared" si="3"/>
        <v>岩手県紫波郡紫波町</v>
      </c>
      <c r="B247" s="180" t="s">
        <v>3828</v>
      </c>
      <c r="C247" s="181" t="s">
        <v>3789</v>
      </c>
      <c r="D247" s="182" t="s">
        <v>3825</v>
      </c>
      <c r="E247" s="181" t="s">
        <v>3827</v>
      </c>
    </row>
    <row r="248" spans="1:5">
      <c r="A248" s="177" t="str">
        <f t="shared" si="3"/>
        <v>岩手県紫波郡矢巾町</v>
      </c>
      <c r="B248" s="180" t="s">
        <v>3826</v>
      </c>
      <c r="C248" s="181" t="s">
        <v>3789</v>
      </c>
      <c r="D248" s="182" t="s">
        <v>3825</v>
      </c>
      <c r="E248" s="181" t="s">
        <v>3824</v>
      </c>
    </row>
    <row r="249" spans="1:5">
      <c r="A249" s="177" t="str">
        <f t="shared" si="3"/>
        <v>岩手県和賀郡西和賀町</v>
      </c>
      <c r="B249" s="180" t="s">
        <v>3823</v>
      </c>
      <c r="C249" s="181" t="s">
        <v>3789</v>
      </c>
      <c r="D249" s="182" t="s">
        <v>3822</v>
      </c>
      <c r="E249" s="181" t="s">
        <v>3821</v>
      </c>
    </row>
    <row r="250" spans="1:5">
      <c r="A250" s="177" t="str">
        <f t="shared" si="3"/>
        <v>岩手県胆沢郡金ケ崎町</v>
      </c>
      <c r="B250" s="180" t="s">
        <v>3820</v>
      </c>
      <c r="C250" s="181" t="s">
        <v>3789</v>
      </c>
      <c r="D250" s="182" t="s">
        <v>3819</v>
      </c>
      <c r="E250" s="181" t="s">
        <v>3818</v>
      </c>
    </row>
    <row r="251" spans="1:5">
      <c r="A251" s="177" t="str">
        <f t="shared" si="3"/>
        <v>岩手県西磐井郡平泉町</v>
      </c>
      <c r="B251" s="180" t="s">
        <v>3817</v>
      </c>
      <c r="C251" s="181" t="s">
        <v>3789</v>
      </c>
      <c r="D251" s="182" t="s">
        <v>3816</v>
      </c>
      <c r="E251" s="181" t="s">
        <v>3815</v>
      </c>
    </row>
    <row r="252" spans="1:5">
      <c r="A252" s="177" t="str">
        <f t="shared" si="3"/>
        <v>岩手県気仙郡住田町</v>
      </c>
      <c r="B252" s="180" t="s">
        <v>3814</v>
      </c>
      <c r="C252" s="181" t="s">
        <v>3789</v>
      </c>
      <c r="D252" s="182" t="s">
        <v>3813</v>
      </c>
      <c r="E252" s="181" t="s">
        <v>3812</v>
      </c>
    </row>
    <row r="253" spans="1:5">
      <c r="A253" s="177" t="str">
        <f t="shared" si="3"/>
        <v>岩手県上閉伊郡大槌町</v>
      </c>
      <c r="B253" s="180" t="s">
        <v>3811</v>
      </c>
      <c r="C253" s="181" t="s">
        <v>3789</v>
      </c>
      <c r="D253" s="182" t="s">
        <v>3810</v>
      </c>
      <c r="E253" s="181" t="s">
        <v>3809</v>
      </c>
    </row>
    <row r="254" spans="1:5">
      <c r="A254" s="177" t="str">
        <f t="shared" si="3"/>
        <v>岩手県下閉伊郡山田町</v>
      </c>
      <c r="B254" s="180" t="s">
        <v>3808</v>
      </c>
      <c r="C254" s="181" t="s">
        <v>3789</v>
      </c>
      <c r="D254" s="182" t="s">
        <v>3801</v>
      </c>
      <c r="E254" s="181" t="s">
        <v>3807</v>
      </c>
    </row>
    <row r="255" spans="1:5">
      <c r="A255" s="177" t="str">
        <f t="shared" si="3"/>
        <v>岩手県下閉伊郡岩泉町</v>
      </c>
      <c r="B255" s="180" t="s">
        <v>3806</v>
      </c>
      <c r="C255" s="181" t="s">
        <v>3789</v>
      </c>
      <c r="D255" s="182" t="s">
        <v>3801</v>
      </c>
      <c r="E255" s="181" t="s">
        <v>3805</v>
      </c>
    </row>
    <row r="256" spans="1:5">
      <c r="A256" s="177" t="str">
        <f t="shared" si="3"/>
        <v>岩手県下閉伊郡田野畑村</v>
      </c>
      <c r="B256" s="180" t="s">
        <v>3804</v>
      </c>
      <c r="C256" s="181" t="s">
        <v>3789</v>
      </c>
      <c r="D256" s="182" t="s">
        <v>3801</v>
      </c>
      <c r="E256" s="181" t="s">
        <v>3803</v>
      </c>
    </row>
    <row r="257" spans="1:5">
      <c r="A257" s="177" t="str">
        <f t="shared" si="3"/>
        <v>岩手県下閉伊郡普代村</v>
      </c>
      <c r="B257" s="180" t="s">
        <v>3802</v>
      </c>
      <c r="C257" s="181" t="s">
        <v>3789</v>
      </c>
      <c r="D257" s="182" t="s">
        <v>3801</v>
      </c>
      <c r="E257" s="181" t="s">
        <v>3800</v>
      </c>
    </row>
    <row r="258" spans="1:5">
      <c r="A258" s="177" t="str">
        <f t="shared" ref="A258:A321" si="4">C258&amp;D258&amp;E258</f>
        <v>岩手県九戸郡軽米町</v>
      </c>
      <c r="B258" s="180" t="s">
        <v>3799</v>
      </c>
      <c r="C258" s="181" t="s">
        <v>3789</v>
      </c>
      <c r="D258" s="182" t="s">
        <v>3792</v>
      </c>
      <c r="E258" s="181" t="s">
        <v>3798</v>
      </c>
    </row>
    <row r="259" spans="1:5">
      <c r="A259" s="177" t="str">
        <f t="shared" si="4"/>
        <v>岩手県九戸郡野田村</v>
      </c>
      <c r="B259" s="180" t="s">
        <v>3797</v>
      </c>
      <c r="C259" s="181" t="s">
        <v>3789</v>
      </c>
      <c r="D259" s="182" t="s">
        <v>3792</v>
      </c>
      <c r="E259" s="181" t="s">
        <v>3796</v>
      </c>
    </row>
    <row r="260" spans="1:5">
      <c r="A260" s="177" t="str">
        <f t="shared" si="4"/>
        <v>岩手県九戸郡九戸村</v>
      </c>
      <c r="B260" s="180" t="s">
        <v>3795</v>
      </c>
      <c r="C260" s="181" t="s">
        <v>3789</v>
      </c>
      <c r="D260" s="182" t="s">
        <v>3792</v>
      </c>
      <c r="E260" s="181" t="s">
        <v>3794</v>
      </c>
    </row>
    <row r="261" spans="1:5">
      <c r="A261" s="177" t="str">
        <f t="shared" si="4"/>
        <v>岩手県九戸郡洋野町</v>
      </c>
      <c r="B261" s="180" t="s">
        <v>3793</v>
      </c>
      <c r="C261" s="181" t="s">
        <v>3789</v>
      </c>
      <c r="D261" s="182" t="s">
        <v>3792</v>
      </c>
      <c r="E261" s="181" t="s">
        <v>3791</v>
      </c>
    </row>
    <row r="262" spans="1:5">
      <c r="A262" s="177" t="str">
        <f t="shared" si="4"/>
        <v>岩手県二戸郡一戸町</v>
      </c>
      <c r="B262" s="180" t="s">
        <v>3790</v>
      </c>
      <c r="C262" s="181" t="s">
        <v>3789</v>
      </c>
      <c r="D262" s="182" t="s">
        <v>3788</v>
      </c>
      <c r="E262" s="181" t="s">
        <v>3787</v>
      </c>
    </row>
    <row r="263" spans="1:5">
      <c r="A263" s="177" t="str">
        <f t="shared" si="4"/>
        <v>宮城県仙台市青葉区</v>
      </c>
      <c r="B263" s="178" t="s">
        <v>3786</v>
      </c>
      <c r="C263" s="176" t="s">
        <v>3703</v>
      </c>
      <c r="D263" s="179" t="s">
        <v>3778</v>
      </c>
      <c r="E263" s="177" t="s">
        <v>2788</v>
      </c>
    </row>
    <row r="264" spans="1:5">
      <c r="A264" s="177" t="str">
        <f t="shared" si="4"/>
        <v>宮城県仙台市宮城野区</v>
      </c>
      <c r="B264" s="178" t="s">
        <v>3785</v>
      </c>
      <c r="C264" s="176" t="s">
        <v>3703</v>
      </c>
      <c r="D264" s="179" t="s">
        <v>3778</v>
      </c>
      <c r="E264" s="177" t="s">
        <v>3784</v>
      </c>
    </row>
    <row r="265" spans="1:5">
      <c r="A265" s="177" t="str">
        <f t="shared" si="4"/>
        <v>宮城県仙台市若林区</v>
      </c>
      <c r="B265" s="178" t="s">
        <v>3783</v>
      </c>
      <c r="C265" s="176" t="s">
        <v>3703</v>
      </c>
      <c r="D265" s="179" t="s">
        <v>3778</v>
      </c>
      <c r="E265" s="177" t="s">
        <v>3782</v>
      </c>
    </row>
    <row r="266" spans="1:5">
      <c r="A266" s="177" t="str">
        <f t="shared" si="4"/>
        <v>宮城県仙台市太白区</v>
      </c>
      <c r="B266" s="178" t="s">
        <v>3781</v>
      </c>
      <c r="C266" s="176" t="s">
        <v>3703</v>
      </c>
      <c r="D266" s="179" t="s">
        <v>3778</v>
      </c>
      <c r="E266" s="177" t="s">
        <v>3780</v>
      </c>
    </row>
    <row r="267" spans="1:5">
      <c r="A267" s="177" t="str">
        <f t="shared" si="4"/>
        <v>宮城県仙台市泉区</v>
      </c>
      <c r="B267" s="178" t="s">
        <v>3779</v>
      </c>
      <c r="C267" s="176" t="s">
        <v>3703</v>
      </c>
      <c r="D267" s="179" t="s">
        <v>3778</v>
      </c>
      <c r="E267" s="177" t="s">
        <v>2790</v>
      </c>
    </row>
    <row r="268" spans="1:5">
      <c r="A268" s="177" t="str">
        <f t="shared" si="4"/>
        <v>宮城県石巻市</v>
      </c>
      <c r="B268" s="180" t="s">
        <v>3777</v>
      </c>
      <c r="C268" s="181" t="s">
        <v>3703</v>
      </c>
      <c r="D268" s="182" t="s">
        <v>3776</v>
      </c>
      <c r="E268" s="181"/>
    </row>
    <row r="269" spans="1:5">
      <c r="A269" s="177" t="str">
        <f t="shared" si="4"/>
        <v>宮城県塩竈市</v>
      </c>
      <c r="B269" s="180" t="s">
        <v>3775</v>
      </c>
      <c r="C269" s="181" t="s">
        <v>3703</v>
      </c>
      <c r="D269" s="182" t="s">
        <v>3774</v>
      </c>
      <c r="E269" s="181"/>
    </row>
    <row r="270" spans="1:5">
      <c r="A270" s="177" t="str">
        <f t="shared" si="4"/>
        <v>宮城県気仙沼市</v>
      </c>
      <c r="B270" s="180" t="s">
        <v>3773</v>
      </c>
      <c r="C270" s="181" t="s">
        <v>3703</v>
      </c>
      <c r="D270" s="182" t="s">
        <v>3772</v>
      </c>
      <c r="E270" s="181"/>
    </row>
    <row r="271" spans="1:5">
      <c r="A271" s="177" t="str">
        <f t="shared" si="4"/>
        <v>宮城県白石市</v>
      </c>
      <c r="B271" s="180" t="s">
        <v>3771</v>
      </c>
      <c r="C271" s="181" t="s">
        <v>3703</v>
      </c>
      <c r="D271" s="182" t="s">
        <v>3770</v>
      </c>
      <c r="E271" s="181"/>
    </row>
    <row r="272" spans="1:5">
      <c r="A272" s="177" t="str">
        <f t="shared" si="4"/>
        <v>宮城県名取市</v>
      </c>
      <c r="B272" s="180" t="s">
        <v>3769</v>
      </c>
      <c r="C272" s="181" t="s">
        <v>3703</v>
      </c>
      <c r="D272" s="182" t="s">
        <v>3768</v>
      </c>
      <c r="E272" s="181"/>
    </row>
    <row r="273" spans="1:5">
      <c r="A273" s="177" t="str">
        <f t="shared" si="4"/>
        <v>宮城県角田市</v>
      </c>
      <c r="B273" s="180" t="s">
        <v>3767</v>
      </c>
      <c r="C273" s="181" t="s">
        <v>3703</v>
      </c>
      <c r="D273" s="182" t="s">
        <v>3766</v>
      </c>
      <c r="E273" s="181"/>
    </row>
    <row r="274" spans="1:5">
      <c r="A274" s="177" t="str">
        <f t="shared" si="4"/>
        <v>宮城県多賀城市</v>
      </c>
      <c r="B274" s="180" t="s">
        <v>3765</v>
      </c>
      <c r="C274" s="181" t="s">
        <v>3703</v>
      </c>
      <c r="D274" s="182" t="s">
        <v>3764</v>
      </c>
      <c r="E274" s="181"/>
    </row>
    <row r="275" spans="1:5">
      <c r="A275" s="177" t="str">
        <f t="shared" si="4"/>
        <v>宮城県岩沼市</v>
      </c>
      <c r="B275" s="180" t="s">
        <v>3763</v>
      </c>
      <c r="C275" s="181" t="s">
        <v>3703</v>
      </c>
      <c r="D275" s="182" t="s">
        <v>3762</v>
      </c>
      <c r="E275" s="181"/>
    </row>
    <row r="276" spans="1:5">
      <c r="A276" s="177" t="str">
        <f t="shared" si="4"/>
        <v>宮城県登米市</v>
      </c>
      <c r="B276" s="180" t="s">
        <v>3761</v>
      </c>
      <c r="C276" s="181" t="s">
        <v>3703</v>
      </c>
      <c r="D276" s="182" t="s">
        <v>3760</v>
      </c>
      <c r="E276" s="181"/>
    </row>
    <row r="277" spans="1:5">
      <c r="A277" s="177" t="str">
        <f t="shared" si="4"/>
        <v>宮城県栗原市</v>
      </c>
      <c r="B277" s="180" t="s">
        <v>3759</v>
      </c>
      <c r="C277" s="181" t="s">
        <v>3703</v>
      </c>
      <c r="D277" s="182" t="s">
        <v>3758</v>
      </c>
      <c r="E277" s="181"/>
    </row>
    <row r="278" spans="1:5">
      <c r="A278" s="177" t="str">
        <f t="shared" si="4"/>
        <v>宮城県東松島市</v>
      </c>
      <c r="B278" s="180" t="s">
        <v>3757</v>
      </c>
      <c r="C278" s="181" t="s">
        <v>3703</v>
      </c>
      <c r="D278" s="182" t="s">
        <v>3756</v>
      </c>
      <c r="E278" s="181"/>
    </row>
    <row r="279" spans="1:5">
      <c r="A279" s="177" t="str">
        <f t="shared" si="4"/>
        <v>宮城県大崎市</v>
      </c>
      <c r="B279" s="180" t="s">
        <v>3755</v>
      </c>
      <c r="C279" s="181" t="s">
        <v>3703</v>
      </c>
      <c r="D279" s="182" t="s">
        <v>3754</v>
      </c>
      <c r="E279" s="181"/>
    </row>
    <row r="280" spans="1:5">
      <c r="A280" s="177" t="str">
        <f t="shared" si="4"/>
        <v>宮城県富谷市</v>
      </c>
      <c r="B280" s="180" t="s">
        <v>3753</v>
      </c>
      <c r="C280" s="181" t="s">
        <v>3703</v>
      </c>
      <c r="D280" s="182" t="s">
        <v>3752</v>
      </c>
      <c r="E280" s="181"/>
    </row>
    <row r="281" spans="1:5">
      <c r="A281" s="177" t="str">
        <f t="shared" si="4"/>
        <v>宮城県刈田郡蔵王町</v>
      </c>
      <c r="B281" s="180" t="s">
        <v>3751</v>
      </c>
      <c r="C281" s="181" t="s">
        <v>3703</v>
      </c>
      <c r="D281" s="182" t="s">
        <v>3748</v>
      </c>
      <c r="E281" s="181" t="s">
        <v>3750</v>
      </c>
    </row>
    <row r="282" spans="1:5">
      <c r="A282" s="177" t="str">
        <f t="shared" si="4"/>
        <v>宮城県刈田郡七ヶ宿町</v>
      </c>
      <c r="B282" s="180" t="s">
        <v>3749</v>
      </c>
      <c r="C282" s="181" t="s">
        <v>3703</v>
      </c>
      <c r="D282" s="182" t="s">
        <v>3748</v>
      </c>
      <c r="E282" s="181" t="s">
        <v>3747</v>
      </c>
    </row>
    <row r="283" spans="1:5">
      <c r="A283" s="177" t="str">
        <f t="shared" si="4"/>
        <v>宮城県柴田郡大河原町</v>
      </c>
      <c r="B283" s="180" t="s">
        <v>3746</v>
      </c>
      <c r="C283" s="181" t="s">
        <v>3703</v>
      </c>
      <c r="D283" s="182" t="s">
        <v>3739</v>
      </c>
      <c r="E283" s="181" t="s">
        <v>3745</v>
      </c>
    </row>
    <row r="284" spans="1:5">
      <c r="A284" s="177" t="str">
        <f t="shared" si="4"/>
        <v>宮城県柴田郡村田町</v>
      </c>
      <c r="B284" s="180" t="s">
        <v>3744</v>
      </c>
      <c r="C284" s="181" t="s">
        <v>3703</v>
      </c>
      <c r="D284" s="182" t="s">
        <v>3739</v>
      </c>
      <c r="E284" s="181" t="s">
        <v>3743</v>
      </c>
    </row>
    <row r="285" spans="1:5">
      <c r="A285" s="177" t="str">
        <f t="shared" si="4"/>
        <v>宮城県柴田郡柴田町</v>
      </c>
      <c r="B285" s="180" t="s">
        <v>3742</v>
      </c>
      <c r="C285" s="181" t="s">
        <v>3703</v>
      </c>
      <c r="D285" s="182" t="s">
        <v>3739</v>
      </c>
      <c r="E285" s="181" t="s">
        <v>3741</v>
      </c>
    </row>
    <row r="286" spans="1:5">
      <c r="A286" s="177" t="str">
        <f t="shared" si="4"/>
        <v>宮城県柴田郡川崎町</v>
      </c>
      <c r="B286" s="180" t="s">
        <v>3740</v>
      </c>
      <c r="C286" s="181" t="s">
        <v>3703</v>
      </c>
      <c r="D286" s="182" t="s">
        <v>3739</v>
      </c>
      <c r="E286" s="181" t="s">
        <v>759</v>
      </c>
    </row>
    <row r="287" spans="1:5">
      <c r="A287" s="177" t="str">
        <f t="shared" si="4"/>
        <v>宮城県伊具郡丸森町</v>
      </c>
      <c r="B287" s="180" t="s">
        <v>3738</v>
      </c>
      <c r="C287" s="181" t="s">
        <v>3703</v>
      </c>
      <c r="D287" s="182" t="s">
        <v>3737</v>
      </c>
      <c r="E287" s="181" t="s">
        <v>3736</v>
      </c>
    </row>
    <row r="288" spans="1:5">
      <c r="A288" s="177" t="str">
        <f t="shared" si="4"/>
        <v>宮城県亘理郡亘理町</v>
      </c>
      <c r="B288" s="180" t="s">
        <v>3735</v>
      </c>
      <c r="C288" s="181" t="s">
        <v>3703</v>
      </c>
      <c r="D288" s="182" t="s">
        <v>3732</v>
      </c>
      <c r="E288" s="181" t="s">
        <v>3734</v>
      </c>
    </row>
    <row r="289" spans="1:5">
      <c r="A289" s="177" t="str">
        <f t="shared" si="4"/>
        <v>宮城県亘理郡山元町</v>
      </c>
      <c r="B289" s="180" t="s">
        <v>3733</v>
      </c>
      <c r="C289" s="181" t="s">
        <v>3703</v>
      </c>
      <c r="D289" s="182" t="s">
        <v>3732</v>
      </c>
      <c r="E289" s="181" t="s">
        <v>3731</v>
      </c>
    </row>
    <row r="290" spans="1:5">
      <c r="A290" s="177" t="str">
        <f t="shared" si="4"/>
        <v>宮城県宮城郡松島町</v>
      </c>
      <c r="B290" s="180" t="s">
        <v>3730</v>
      </c>
      <c r="C290" s="181" t="s">
        <v>3703</v>
      </c>
      <c r="D290" s="182" t="s">
        <v>3725</v>
      </c>
      <c r="E290" s="181" t="s">
        <v>3729</v>
      </c>
    </row>
    <row r="291" spans="1:5">
      <c r="A291" s="177" t="str">
        <f t="shared" si="4"/>
        <v>宮城県宮城郡七ヶ浜町</v>
      </c>
      <c r="B291" s="180" t="s">
        <v>3728</v>
      </c>
      <c r="C291" s="181" t="s">
        <v>3703</v>
      </c>
      <c r="D291" s="182" t="s">
        <v>3725</v>
      </c>
      <c r="E291" s="181" t="s">
        <v>3727</v>
      </c>
    </row>
    <row r="292" spans="1:5">
      <c r="A292" s="177" t="str">
        <f t="shared" si="4"/>
        <v>宮城県宮城郡利府町</v>
      </c>
      <c r="B292" s="180" t="s">
        <v>3726</v>
      </c>
      <c r="C292" s="181" t="s">
        <v>3703</v>
      </c>
      <c r="D292" s="182" t="s">
        <v>3725</v>
      </c>
      <c r="E292" s="181" t="s">
        <v>3724</v>
      </c>
    </row>
    <row r="293" spans="1:5">
      <c r="A293" s="177" t="str">
        <f t="shared" si="4"/>
        <v>宮城県黒川郡大和町</v>
      </c>
      <c r="B293" s="180" t="s">
        <v>3723</v>
      </c>
      <c r="C293" s="181" t="s">
        <v>3703</v>
      </c>
      <c r="D293" s="182" t="s">
        <v>3718</v>
      </c>
      <c r="E293" s="181" t="s">
        <v>3722</v>
      </c>
    </row>
    <row r="294" spans="1:5">
      <c r="A294" s="177" t="str">
        <f t="shared" si="4"/>
        <v>宮城県黒川郡大郷町</v>
      </c>
      <c r="B294" s="180" t="s">
        <v>3721</v>
      </c>
      <c r="C294" s="181" t="s">
        <v>3703</v>
      </c>
      <c r="D294" s="182" t="s">
        <v>3718</v>
      </c>
      <c r="E294" s="181" t="s">
        <v>3720</v>
      </c>
    </row>
    <row r="295" spans="1:5">
      <c r="A295" s="177" t="str">
        <f t="shared" si="4"/>
        <v>宮城県黒川郡大衡村</v>
      </c>
      <c r="B295" s="180" t="s">
        <v>3719</v>
      </c>
      <c r="C295" s="181" t="s">
        <v>3703</v>
      </c>
      <c r="D295" s="182" t="s">
        <v>3718</v>
      </c>
      <c r="E295" s="181" t="s">
        <v>3717</v>
      </c>
    </row>
    <row r="296" spans="1:5">
      <c r="A296" s="177" t="str">
        <f t="shared" si="4"/>
        <v>宮城県加美郡色麻町</v>
      </c>
      <c r="B296" s="180" t="s">
        <v>3716</v>
      </c>
      <c r="C296" s="181" t="s">
        <v>3703</v>
      </c>
      <c r="D296" s="182" t="s">
        <v>3713</v>
      </c>
      <c r="E296" s="181" t="s">
        <v>3715</v>
      </c>
    </row>
    <row r="297" spans="1:5">
      <c r="A297" s="177" t="str">
        <f t="shared" si="4"/>
        <v>宮城県加美郡加美町</v>
      </c>
      <c r="B297" s="180" t="s">
        <v>3714</v>
      </c>
      <c r="C297" s="181" t="s">
        <v>3703</v>
      </c>
      <c r="D297" s="182" t="s">
        <v>3713</v>
      </c>
      <c r="E297" s="181" t="s">
        <v>3712</v>
      </c>
    </row>
    <row r="298" spans="1:5">
      <c r="A298" s="177" t="str">
        <f t="shared" si="4"/>
        <v>宮城県遠田郡涌谷町</v>
      </c>
      <c r="B298" s="180" t="s">
        <v>3711</v>
      </c>
      <c r="C298" s="181" t="s">
        <v>3703</v>
      </c>
      <c r="D298" s="182" t="s">
        <v>3708</v>
      </c>
      <c r="E298" s="181" t="s">
        <v>3710</v>
      </c>
    </row>
    <row r="299" spans="1:5">
      <c r="A299" s="177" t="str">
        <f t="shared" si="4"/>
        <v>宮城県遠田郡美里町</v>
      </c>
      <c r="B299" s="180" t="s">
        <v>3709</v>
      </c>
      <c r="C299" s="181" t="s">
        <v>3703</v>
      </c>
      <c r="D299" s="182" t="s">
        <v>3708</v>
      </c>
      <c r="E299" s="181" t="s">
        <v>610</v>
      </c>
    </row>
    <row r="300" spans="1:5">
      <c r="A300" s="177" t="str">
        <f t="shared" si="4"/>
        <v>宮城県牡鹿郡女川町</v>
      </c>
      <c r="B300" s="180" t="s">
        <v>3707</v>
      </c>
      <c r="C300" s="181" t="s">
        <v>3703</v>
      </c>
      <c r="D300" s="182" t="s">
        <v>3706</v>
      </c>
      <c r="E300" s="181" t="s">
        <v>3705</v>
      </c>
    </row>
    <row r="301" spans="1:5">
      <c r="A301" s="177" t="str">
        <f t="shared" si="4"/>
        <v>宮城県本吉郡南三陸町</v>
      </c>
      <c r="B301" s="180" t="s">
        <v>3704</v>
      </c>
      <c r="C301" s="181" t="s">
        <v>3703</v>
      </c>
      <c r="D301" s="182" t="s">
        <v>3702</v>
      </c>
      <c r="E301" s="181" t="s">
        <v>3701</v>
      </c>
    </row>
    <row r="302" spans="1:5">
      <c r="A302" s="177" t="str">
        <f t="shared" si="4"/>
        <v>秋田県秋田市</v>
      </c>
      <c r="B302" s="180" t="s">
        <v>3700</v>
      </c>
      <c r="C302" s="181" t="s">
        <v>3647</v>
      </c>
      <c r="D302" s="182" t="s">
        <v>3699</v>
      </c>
      <c r="E302" s="181"/>
    </row>
    <row r="303" spans="1:5">
      <c r="A303" s="177" t="str">
        <f t="shared" si="4"/>
        <v>秋田県能代市</v>
      </c>
      <c r="B303" s="180" t="s">
        <v>3698</v>
      </c>
      <c r="C303" s="181" t="s">
        <v>3647</v>
      </c>
      <c r="D303" s="182" t="s">
        <v>3697</v>
      </c>
      <c r="E303" s="181"/>
    </row>
    <row r="304" spans="1:5">
      <c r="A304" s="177" t="str">
        <f t="shared" si="4"/>
        <v>秋田県横手市</v>
      </c>
      <c r="B304" s="180" t="s">
        <v>3696</v>
      </c>
      <c r="C304" s="181" t="s">
        <v>3647</v>
      </c>
      <c r="D304" s="182" t="s">
        <v>3695</v>
      </c>
      <c r="E304" s="181"/>
    </row>
    <row r="305" spans="1:5">
      <c r="A305" s="177" t="str">
        <f t="shared" si="4"/>
        <v>秋田県大館市</v>
      </c>
      <c r="B305" s="180" t="s">
        <v>3694</v>
      </c>
      <c r="C305" s="181" t="s">
        <v>3647</v>
      </c>
      <c r="D305" s="182" t="s">
        <v>3693</v>
      </c>
      <c r="E305" s="181"/>
    </row>
    <row r="306" spans="1:5">
      <c r="A306" s="177" t="str">
        <f t="shared" si="4"/>
        <v>秋田県男鹿市</v>
      </c>
      <c r="B306" s="180" t="s">
        <v>3692</v>
      </c>
      <c r="C306" s="181" t="s">
        <v>3647</v>
      </c>
      <c r="D306" s="182" t="s">
        <v>3691</v>
      </c>
      <c r="E306" s="181"/>
    </row>
    <row r="307" spans="1:5">
      <c r="A307" s="177" t="str">
        <f t="shared" si="4"/>
        <v>秋田県湯沢市</v>
      </c>
      <c r="B307" s="180" t="s">
        <v>3690</v>
      </c>
      <c r="C307" s="181" t="s">
        <v>3647</v>
      </c>
      <c r="D307" s="182" t="s">
        <v>3689</v>
      </c>
      <c r="E307" s="181"/>
    </row>
    <row r="308" spans="1:5">
      <c r="A308" s="177" t="str">
        <f t="shared" si="4"/>
        <v>秋田県鹿角市</v>
      </c>
      <c r="B308" s="180" t="s">
        <v>3688</v>
      </c>
      <c r="C308" s="181" t="s">
        <v>3647</v>
      </c>
      <c r="D308" s="182" t="s">
        <v>3687</v>
      </c>
      <c r="E308" s="181"/>
    </row>
    <row r="309" spans="1:5">
      <c r="A309" s="177" t="str">
        <f t="shared" si="4"/>
        <v>秋田県由利本荘市</v>
      </c>
      <c r="B309" s="180" t="s">
        <v>3686</v>
      </c>
      <c r="C309" s="181" t="s">
        <v>3647</v>
      </c>
      <c r="D309" s="182" t="s">
        <v>3685</v>
      </c>
      <c r="E309" s="181"/>
    </row>
    <row r="310" spans="1:5">
      <c r="A310" s="177" t="str">
        <f t="shared" si="4"/>
        <v>秋田県潟上市</v>
      </c>
      <c r="B310" s="180" t="s">
        <v>3684</v>
      </c>
      <c r="C310" s="181" t="s">
        <v>3647</v>
      </c>
      <c r="D310" s="182" t="s">
        <v>3683</v>
      </c>
      <c r="E310" s="181"/>
    </row>
    <row r="311" spans="1:5">
      <c r="A311" s="177" t="str">
        <f t="shared" si="4"/>
        <v>秋田県大仙市</v>
      </c>
      <c r="B311" s="180" t="s">
        <v>3682</v>
      </c>
      <c r="C311" s="181" t="s">
        <v>3647</v>
      </c>
      <c r="D311" s="182" t="s">
        <v>3681</v>
      </c>
      <c r="E311" s="181"/>
    </row>
    <row r="312" spans="1:5">
      <c r="A312" s="177" t="str">
        <f t="shared" si="4"/>
        <v>秋田県北秋田市</v>
      </c>
      <c r="B312" s="180" t="s">
        <v>3680</v>
      </c>
      <c r="C312" s="181" t="s">
        <v>3647</v>
      </c>
      <c r="D312" s="182" t="s">
        <v>3679</v>
      </c>
      <c r="E312" s="181"/>
    </row>
    <row r="313" spans="1:5">
      <c r="A313" s="177" t="str">
        <f t="shared" si="4"/>
        <v>秋田県にかほ市</v>
      </c>
      <c r="B313" s="180" t="s">
        <v>3678</v>
      </c>
      <c r="C313" s="181" t="s">
        <v>3647</v>
      </c>
      <c r="D313" s="182" t="s">
        <v>3677</v>
      </c>
      <c r="E313" s="181"/>
    </row>
    <row r="314" spans="1:5">
      <c r="A314" s="177" t="str">
        <f t="shared" si="4"/>
        <v>秋田県仙北市</v>
      </c>
      <c r="B314" s="180" t="s">
        <v>3676</v>
      </c>
      <c r="C314" s="181" t="s">
        <v>3647</v>
      </c>
      <c r="D314" s="182" t="s">
        <v>3675</v>
      </c>
      <c r="E314" s="181"/>
    </row>
    <row r="315" spans="1:5">
      <c r="A315" s="177" t="str">
        <f t="shared" si="4"/>
        <v>秋田県鹿角郡小坂町</v>
      </c>
      <c r="B315" s="180" t="s">
        <v>3674</v>
      </c>
      <c r="C315" s="181" t="s">
        <v>3647</v>
      </c>
      <c r="D315" s="182" t="s">
        <v>3673</v>
      </c>
      <c r="E315" s="181" t="s">
        <v>3672</v>
      </c>
    </row>
    <row r="316" spans="1:5">
      <c r="A316" s="177" t="str">
        <f t="shared" si="4"/>
        <v>秋田県北秋田郡上小阿仁村</v>
      </c>
      <c r="B316" s="180" t="s">
        <v>3671</v>
      </c>
      <c r="C316" s="181" t="s">
        <v>3647</v>
      </c>
      <c r="D316" s="182" t="s">
        <v>3670</v>
      </c>
      <c r="E316" s="181" t="s">
        <v>3669</v>
      </c>
    </row>
    <row r="317" spans="1:5">
      <c r="A317" s="177" t="str">
        <f t="shared" si="4"/>
        <v>秋田県山本郡藤里町</v>
      </c>
      <c r="B317" s="180" t="s">
        <v>3668</v>
      </c>
      <c r="C317" s="181" t="s">
        <v>3647</v>
      </c>
      <c r="D317" s="182" t="s">
        <v>3663</v>
      </c>
      <c r="E317" s="181" t="s">
        <v>3667</v>
      </c>
    </row>
    <row r="318" spans="1:5">
      <c r="A318" s="177" t="str">
        <f t="shared" si="4"/>
        <v>秋田県山本郡三種町</v>
      </c>
      <c r="B318" s="180" t="s">
        <v>3666</v>
      </c>
      <c r="C318" s="181" t="s">
        <v>3647</v>
      </c>
      <c r="D318" s="182" t="s">
        <v>3663</v>
      </c>
      <c r="E318" s="181" t="s">
        <v>3665</v>
      </c>
    </row>
    <row r="319" spans="1:5">
      <c r="A319" s="177" t="str">
        <f t="shared" si="4"/>
        <v>秋田県山本郡八峰町</v>
      </c>
      <c r="B319" s="180" t="s">
        <v>3664</v>
      </c>
      <c r="C319" s="181" t="s">
        <v>3647</v>
      </c>
      <c r="D319" s="182" t="s">
        <v>3663</v>
      </c>
      <c r="E319" s="181" t="s">
        <v>3662</v>
      </c>
    </row>
    <row r="320" spans="1:5">
      <c r="A320" s="177" t="str">
        <f t="shared" si="4"/>
        <v>秋田県南秋田郡五城目町</v>
      </c>
      <c r="B320" s="180" t="s">
        <v>3661</v>
      </c>
      <c r="C320" s="181" t="s">
        <v>3647</v>
      </c>
      <c r="D320" s="182" t="s">
        <v>3654</v>
      </c>
      <c r="E320" s="181" t="s">
        <v>3660</v>
      </c>
    </row>
    <row r="321" spans="1:5">
      <c r="A321" s="177" t="str">
        <f t="shared" si="4"/>
        <v>秋田県南秋田郡八郎潟町</v>
      </c>
      <c r="B321" s="180" t="s">
        <v>3659</v>
      </c>
      <c r="C321" s="181" t="s">
        <v>3647</v>
      </c>
      <c r="D321" s="182" t="s">
        <v>3654</v>
      </c>
      <c r="E321" s="181" t="s">
        <v>3658</v>
      </c>
    </row>
    <row r="322" spans="1:5">
      <c r="A322" s="177" t="str">
        <f t="shared" ref="A322:A385" si="5">C322&amp;D322&amp;E322</f>
        <v>秋田県南秋田郡井川町</v>
      </c>
      <c r="B322" s="180" t="s">
        <v>3657</v>
      </c>
      <c r="C322" s="181" t="s">
        <v>3647</v>
      </c>
      <c r="D322" s="182" t="s">
        <v>3654</v>
      </c>
      <c r="E322" s="181" t="s">
        <v>3656</v>
      </c>
    </row>
    <row r="323" spans="1:5">
      <c r="A323" s="177" t="str">
        <f t="shared" si="5"/>
        <v>秋田県南秋田郡大潟村</v>
      </c>
      <c r="B323" s="180" t="s">
        <v>3655</v>
      </c>
      <c r="C323" s="181" t="s">
        <v>3647</v>
      </c>
      <c r="D323" s="182" t="s">
        <v>3654</v>
      </c>
      <c r="E323" s="181" t="s">
        <v>3653</v>
      </c>
    </row>
    <row r="324" spans="1:5">
      <c r="A324" s="177" t="str">
        <f t="shared" si="5"/>
        <v>秋田県仙北郡美郷町</v>
      </c>
      <c r="B324" s="180" t="s">
        <v>3652</v>
      </c>
      <c r="C324" s="181" t="s">
        <v>3647</v>
      </c>
      <c r="D324" s="182" t="s">
        <v>3651</v>
      </c>
      <c r="E324" s="181" t="s">
        <v>450</v>
      </c>
    </row>
    <row r="325" spans="1:5">
      <c r="A325" s="177" t="str">
        <f t="shared" si="5"/>
        <v>秋田県雄勝郡羽後町</v>
      </c>
      <c r="B325" s="180" t="s">
        <v>3650</v>
      </c>
      <c r="C325" s="181" t="s">
        <v>3647</v>
      </c>
      <c r="D325" s="182" t="s">
        <v>3646</v>
      </c>
      <c r="E325" s="181" t="s">
        <v>3649</v>
      </c>
    </row>
    <row r="326" spans="1:5">
      <c r="A326" s="177" t="str">
        <f t="shared" si="5"/>
        <v>秋田県雄勝郡東成瀬村</v>
      </c>
      <c r="B326" s="180" t="s">
        <v>3648</v>
      </c>
      <c r="C326" s="181" t="s">
        <v>3647</v>
      </c>
      <c r="D326" s="182" t="s">
        <v>3646</v>
      </c>
      <c r="E326" s="181" t="s">
        <v>3645</v>
      </c>
    </row>
    <row r="327" spans="1:5">
      <c r="A327" s="177" t="str">
        <f t="shared" si="5"/>
        <v>山形県山形市</v>
      </c>
      <c r="B327" s="180" t="s">
        <v>3644</v>
      </c>
      <c r="C327" s="181" t="s">
        <v>3572</v>
      </c>
      <c r="D327" s="182" t="s">
        <v>3643</v>
      </c>
      <c r="E327" s="181"/>
    </row>
    <row r="328" spans="1:5">
      <c r="A328" s="177" t="str">
        <f t="shared" si="5"/>
        <v>山形県米沢市</v>
      </c>
      <c r="B328" s="180" t="s">
        <v>3642</v>
      </c>
      <c r="C328" s="181" t="s">
        <v>3572</v>
      </c>
      <c r="D328" s="182" t="s">
        <v>3641</v>
      </c>
      <c r="E328" s="181"/>
    </row>
    <row r="329" spans="1:5">
      <c r="A329" s="177" t="str">
        <f t="shared" si="5"/>
        <v>山形県鶴岡市</v>
      </c>
      <c r="B329" s="180" t="s">
        <v>3640</v>
      </c>
      <c r="C329" s="181" t="s">
        <v>3572</v>
      </c>
      <c r="D329" s="182" t="s">
        <v>3639</v>
      </c>
      <c r="E329" s="181"/>
    </row>
    <row r="330" spans="1:5">
      <c r="A330" s="177" t="str">
        <f t="shared" si="5"/>
        <v>山形県酒田市</v>
      </c>
      <c r="B330" s="180" t="s">
        <v>3638</v>
      </c>
      <c r="C330" s="181" t="s">
        <v>3572</v>
      </c>
      <c r="D330" s="182" t="s">
        <v>3637</v>
      </c>
      <c r="E330" s="181"/>
    </row>
    <row r="331" spans="1:5">
      <c r="A331" s="177" t="str">
        <f t="shared" si="5"/>
        <v>山形県新庄市</v>
      </c>
      <c r="B331" s="180" t="s">
        <v>3636</v>
      </c>
      <c r="C331" s="181" t="s">
        <v>3572</v>
      </c>
      <c r="D331" s="182" t="s">
        <v>3635</v>
      </c>
      <c r="E331" s="181"/>
    </row>
    <row r="332" spans="1:5">
      <c r="A332" s="177" t="str">
        <f t="shared" si="5"/>
        <v>山形県寒河江市</v>
      </c>
      <c r="B332" s="180" t="s">
        <v>3634</v>
      </c>
      <c r="C332" s="181" t="s">
        <v>3572</v>
      </c>
      <c r="D332" s="182" t="s">
        <v>3633</v>
      </c>
      <c r="E332" s="181"/>
    </row>
    <row r="333" spans="1:5">
      <c r="A333" s="177" t="str">
        <f t="shared" si="5"/>
        <v>山形県上山市</v>
      </c>
      <c r="B333" s="180" t="s">
        <v>3632</v>
      </c>
      <c r="C333" s="181" t="s">
        <v>3572</v>
      </c>
      <c r="D333" s="182" t="s">
        <v>3631</v>
      </c>
      <c r="E333" s="181"/>
    </row>
    <row r="334" spans="1:5">
      <c r="A334" s="177" t="str">
        <f t="shared" si="5"/>
        <v>山形県村山市</v>
      </c>
      <c r="B334" s="180" t="s">
        <v>3630</v>
      </c>
      <c r="C334" s="181" t="s">
        <v>3572</v>
      </c>
      <c r="D334" s="182" t="s">
        <v>3629</v>
      </c>
      <c r="E334" s="181"/>
    </row>
    <row r="335" spans="1:5">
      <c r="A335" s="177" t="str">
        <f t="shared" si="5"/>
        <v>山形県長井市</v>
      </c>
      <c r="B335" s="180" t="s">
        <v>3628</v>
      </c>
      <c r="C335" s="181" t="s">
        <v>3572</v>
      </c>
      <c r="D335" s="182" t="s">
        <v>3627</v>
      </c>
      <c r="E335" s="181"/>
    </row>
    <row r="336" spans="1:5">
      <c r="A336" s="177" t="str">
        <f t="shared" si="5"/>
        <v>山形県天童市</v>
      </c>
      <c r="B336" s="180" t="s">
        <v>3626</v>
      </c>
      <c r="C336" s="181" t="s">
        <v>3572</v>
      </c>
      <c r="D336" s="182" t="s">
        <v>3625</v>
      </c>
      <c r="E336" s="181"/>
    </row>
    <row r="337" spans="1:5">
      <c r="A337" s="177" t="str">
        <f t="shared" si="5"/>
        <v>山形県東根市</v>
      </c>
      <c r="B337" s="180" t="s">
        <v>3624</v>
      </c>
      <c r="C337" s="181" t="s">
        <v>3572</v>
      </c>
      <c r="D337" s="182" t="s">
        <v>3623</v>
      </c>
      <c r="E337" s="181"/>
    </row>
    <row r="338" spans="1:5">
      <c r="A338" s="177" t="str">
        <f t="shared" si="5"/>
        <v>山形県尾花沢市</v>
      </c>
      <c r="B338" s="180" t="s">
        <v>3622</v>
      </c>
      <c r="C338" s="181" t="s">
        <v>3572</v>
      </c>
      <c r="D338" s="182" t="s">
        <v>3621</v>
      </c>
      <c r="E338" s="181"/>
    </row>
    <row r="339" spans="1:5">
      <c r="A339" s="177" t="str">
        <f t="shared" si="5"/>
        <v>山形県南陽市</v>
      </c>
      <c r="B339" s="180" t="s">
        <v>3620</v>
      </c>
      <c r="C339" s="181" t="s">
        <v>3572</v>
      </c>
      <c r="D339" s="182" t="s">
        <v>3619</v>
      </c>
      <c r="E339" s="181"/>
    </row>
    <row r="340" spans="1:5">
      <c r="A340" s="177" t="str">
        <f t="shared" si="5"/>
        <v>山形県東村山郡山辺町</v>
      </c>
      <c r="B340" s="180" t="s">
        <v>3618</v>
      </c>
      <c r="C340" s="181" t="s">
        <v>3572</v>
      </c>
      <c r="D340" s="182" t="s">
        <v>3615</v>
      </c>
      <c r="E340" s="181" t="s">
        <v>3617</v>
      </c>
    </row>
    <row r="341" spans="1:5">
      <c r="A341" s="177" t="str">
        <f t="shared" si="5"/>
        <v>山形県東村山郡中山町</v>
      </c>
      <c r="B341" s="180" t="s">
        <v>3616</v>
      </c>
      <c r="C341" s="181" t="s">
        <v>3572</v>
      </c>
      <c r="D341" s="182" t="s">
        <v>3615</v>
      </c>
      <c r="E341" s="181" t="s">
        <v>3614</v>
      </c>
    </row>
    <row r="342" spans="1:5">
      <c r="A342" s="177" t="str">
        <f t="shared" si="5"/>
        <v>山形県西村山郡河北町</v>
      </c>
      <c r="B342" s="180" t="s">
        <v>3613</v>
      </c>
      <c r="C342" s="181" t="s">
        <v>3572</v>
      </c>
      <c r="D342" s="182" t="s">
        <v>3607</v>
      </c>
      <c r="E342" s="181" t="s">
        <v>3612</v>
      </c>
    </row>
    <row r="343" spans="1:5">
      <c r="A343" s="177" t="str">
        <f t="shared" si="5"/>
        <v>山形県西村山郡西川町</v>
      </c>
      <c r="B343" s="180" t="s">
        <v>3611</v>
      </c>
      <c r="C343" s="181" t="s">
        <v>3572</v>
      </c>
      <c r="D343" s="182" t="s">
        <v>3607</v>
      </c>
      <c r="E343" s="181" t="s">
        <v>3610</v>
      </c>
    </row>
    <row r="344" spans="1:5">
      <c r="A344" s="177" t="str">
        <f t="shared" si="5"/>
        <v>山形県西村山郡朝日町</v>
      </c>
      <c r="B344" s="180" t="s">
        <v>3609</v>
      </c>
      <c r="C344" s="181" t="s">
        <v>3572</v>
      </c>
      <c r="D344" s="182" t="s">
        <v>3607</v>
      </c>
      <c r="E344" s="181" t="s">
        <v>1920</v>
      </c>
    </row>
    <row r="345" spans="1:5">
      <c r="A345" s="177" t="str">
        <f t="shared" si="5"/>
        <v>山形県西村山郡大江町</v>
      </c>
      <c r="B345" s="180" t="s">
        <v>3608</v>
      </c>
      <c r="C345" s="181" t="s">
        <v>3572</v>
      </c>
      <c r="D345" s="182" t="s">
        <v>3607</v>
      </c>
      <c r="E345" s="181" t="s">
        <v>3606</v>
      </c>
    </row>
    <row r="346" spans="1:5">
      <c r="A346" s="177" t="str">
        <f t="shared" si="5"/>
        <v>山形県北村山郡大石田町</v>
      </c>
      <c r="B346" s="180" t="s">
        <v>3605</v>
      </c>
      <c r="C346" s="181" t="s">
        <v>3572</v>
      </c>
      <c r="D346" s="182" t="s">
        <v>3604</v>
      </c>
      <c r="E346" s="181" t="s">
        <v>3603</v>
      </c>
    </row>
    <row r="347" spans="1:5">
      <c r="A347" s="177" t="str">
        <f t="shared" si="5"/>
        <v>山形県最上郡金山町</v>
      </c>
      <c r="B347" s="180" t="s">
        <v>3602</v>
      </c>
      <c r="C347" s="181" t="s">
        <v>3572</v>
      </c>
      <c r="D347" s="182" t="s">
        <v>3590</v>
      </c>
      <c r="E347" s="181" t="s">
        <v>3500</v>
      </c>
    </row>
    <row r="348" spans="1:5">
      <c r="A348" s="177" t="str">
        <f t="shared" si="5"/>
        <v>山形県最上郡最上町</v>
      </c>
      <c r="B348" s="180" t="s">
        <v>3601</v>
      </c>
      <c r="C348" s="181" t="s">
        <v>3572</v>
      </c>
      <c r="D348" s="182" t="s">
        <v>3590</v>
      </c>
      <c r="E348" s="181" t="s">
        <v>3600</v>
      </c>
    </row>
    <row r="349" spans="1:5">
      <c r="A349" s="177" t="str">
        <f t="shared" si="5"/>
        <v>山形県最上郡舟形町</v>
      </c>
      <c r="B349" s="180" t="s">
        <v>3599</v>
      </c>
      <c r="C349" s="181" t="s">
        <v>3572</v>
      </c>
      <c r="D349" s="182" t="s">
        <v>3590</v>
      </c>
      <c r="E349" s="181" t="s">
        <v>3598</v>
      </c>
    </row>
    <row r="350" spans="1:5">
      <c r="A350" s="177" t="str">
        <f t="shared" si="5"/>
        <v>山形県最上郡真室川町</v>
      </c>
      <c r="B350" s="180" t="s">
        <v>3597</v>
      </c>
      <c r="C350" s="181" t="s">
        <v>3572</v>
      </c>
      <c r="D350" s="182" t="s">
        <v>3590</v>
      </c>
      <c r="E350" s="181" t="s">
        <v>3596</v>
      </c>
    </row>
    <row r="351" spans="1:5">
      <c r="A351" s="177" t="str">
        <f t="shared" si="5"/>
        <v>山形県最上郡大蔵村</v>
      </c>
      <c r="B351" s="180" t="s">
        <v>3595</v>
      </c>
      <c r="C351" s="181" t="s">
        <v>3572</v>
      </c>
      <c r="D351" s="182" t="s">
        <v>3590</v>
      </c>
      <c r="E351" s="181" t="s">
        <v>3594</v>
      </c>
    </row>
    <row r="352" spans="1:5">
      <c r="A352" s="177" t="str">
        <f t="shared" si="5"/>
        <v>山形県最上郡鮭川村</v>
      </c>
      <c r="B352" s="180" t="s">
        <v>3593</v>
      </c>
      <c r="C352" s="181" t="s">
        <v>3572</v>
      </c>
      <c r="D352" s="182" t="s">
        <v>3590</v>
      </c>
      <c r="E352" s="181" t="s">
        <v>3592</v>
      </c>
    </row>
    <row r="353" spans="1:5">
      <c r="A353" s="177" t="str">
        <f t="shared" si="5"/>
        <v>山形県最上郡戸沢村</v>
      </c>
      <c r="B353" s="180" t="s">
        <v>3591</v>
      </c>
      <c r="C353" s="181" t="s">
        <v>3572</v>
      </c>
      <c r="D353" s="182" t="s">
        <v>3590</v>
      </c>
      <c r="E353" s="181" t="s">
        <v>3589</v>
      </c>
    </row>
    <row r="354" spans="1:5">
      <c r="A354" s="177" t="str">
        <f t="shared" si="5"/>
        <v>山形県東置賜郡高畠町</v>
      </c>
      <c r="B354" s="180" t="s">
        <v>3588</v>
      </c>
      <c r="C354" s="181" t="s">
        <v>3572</v>
      </c>
      <c r="D354" s="182" t="s">
        <v>3585</v>
      </c>
      <c r="E354" s="181" t="s">
        <v>3587</v>
      </c>
    </row>
    <row r="355" spans="1:5">
      <c r="A355" s="177" t="str">
        <f t="shared" si="5"/>
        <v>山形県東置賜郡川西町</v>
      </c>
      <c r="B355" s="180" t="s">
        <v>3586</v>
      </c>
      <c r="C355" s="181" t="s">
        <v>3572</v>
      </c>
      <c r="D355" s="182" t="s">
        <v>3585</v>
      </c>
      <c r="E355" s="181" t="s">
        <v>1487</v>
      </c>
    </row>
    <row r="356" spans="1:5">
      <c r="A356" s="177" t="str">
        <f t="shared" si="5"/>
        <v>山形県西置賜郡小国町</v>
      </c>
      <c r="B356" s="180" t="s">
        <v>3584</v>
      </c>
      <c r="C356" s="181" t="s">
        <v>3572</v>
      </c>
      <c r="D356" s="182" t="s">
        <v>3580</v>
      </c>
      <c r="E356" s="181" t="s">
        <v>592</v>
      </c>
    </row>
    <row r="357" spans="1:5">
      <c r="A357" s="177" t="str">
        <f t="shared" si="5"/>
        <v>山形県西置賜郡白鷹町</v>
      </c>
      <c r="B357" s="180" t="s">
        <v>3583</v>
      </c>
      <c r="C357" s="181" t="s">
        <v>3572</v>
      </c>
      <c r="D357" s="182" t="s">
        <v>3580</v>
      </c>
      <c r="E357" s="181" t="s">
        <v>3582</v>
      </c>
    </row>
    <row r="358" spans="1:5">
      <c r="A358" s="177" t="str">
        <f t="shared" si="5"/>
        <v>山形県西置賜郡飯豊町</v>
      </c>
      <c r="B358" s="180" t="s">
        <v>3581</v>
      </c>
      <c r="C358" s="181" t="s">
        <v>3572</v>
      </c>
      <c r="D358" s="182" t="s">
        <v>3580</v>
      </c>
      <c r="E358" s="181" t="s">
        <v>3579</v>
      </c>
    </row>
    <row r="359" spans="1:5">
      <c r="A359" s="177" t="str">
        <f t="shared" si="5"/>
        <v>山形県東田川郡三川町</v>
      </c>
      <c r="B359" s="180" t="s">
        <v>3578</v>
      </c>
      <c r="C359" s="181" t="s">
        <v>3572</v>
      </c>
      <c r="D359" s="182" t="s">
        <v>3575</v>
      </c>
      <c r="E359" s="181" t="s">
        <v>3577</v>
      </c>
    </row>
    <row r="360" spans="1:5">
      <c r="A360" s="177" t="str">
        <f t="shared" si="5"/>
        <v>山形県東田川郡庄内町</v>
      </c>
      <c r="B360" s="180" t="s">
        <v>3576</v>
      </c>
      <c r="C360" s="181" t="s">
        <v>3572</v>
      </c>
      <c r="D360" s="182" t="s">
        <v>3575</v>
      </c>
      <c r="E360" s="181" t="s">
        <v>3574</v>
      </c>
    </row>
    <row r="361" spans="1:5">
      <c r="A361" s="177" t="str">
        <f t="shared" si="5"/>
        <v>山形県飽海郡遊佐町</v>
      </c>
      <c r="B361" s="180" t="s">
        <v>3573</v>
      </c>
      <c r="C361" s="181" t="s">
        <v>3572</v>
      </c>
      <c r="D361" s="182" t="s">
        <v>3571</v>
      </c>
      <c r="E361" s="181" t="s">
        <v>3570</v>
      </c>
    </row>
    <row r="362" spans="1:5">
      <c r="A362" s="177" t="str">
        <f t="shared" si="5"/>
        <v>福島県福島市</v>
      </c>
      <c r="B362" s="180" t="s">
        <v>3569</v>
      </c>
      <c r="C362" s="181" t="s">
        <v>3441</v>
      </c>
      <c r="D362" s="182" t="s">
        <v>3568</v>
      </c>
      <c r="E362" s="181"/>
    </row>
    <row r="363" spans="1:5">
      <c r="A363" s="177" t="str">
        <f t="shared" si="5"/>
        <v>福島県会津若松市</v>
      </c>
      <c r="B363" s="180" t="s">
        <v>3567</v>
      </c>
      <c r="C363" s="181" t="s">
        <v>3441</v>
      </c>
      <c r="D363" s="182" t="s">
        <v>3566</v>
      </c>
      <c r="E363" s="181"/>
    </row>
    <row r="364" spans="1:5">
      <c r="A364" s="177" t="str">
        <f t="shared" si="5"/>
        <v>福島県郡山市</v>
      </c>
      <c r="B364" s="180" t="s">
        <v>3565</v>
      </c>
      <c r="C364" s="181" t="s">
        <v>3441</v>
      </c>
      <c r="D364" s="182" t="s">
        <v>3564</v>
      </c>
      <c r="E364" s="181"/>
    </row>
    <row r="365" spans="1:5">
      <c r="A365" s="177" t="str">
        <f t="shared" si="5"/>
        <v>福島県いわき市</v>
      </c>
      <c r="B365" s="180" t="s">
        <v>3563</v>
      </c>
      <c r="C365" s="181" t="s">
        <v>3441</v>
      </c>
      <c r="D365" s="182" t="s">
        <v>3562</v>
      </c>
      <c r="E365" s="181"/>
    </row>
    <row r="366" spans="1:5">
      <c r="A366" s="177" t="str">
        <f t="shared" si="5"/>
        <v>福島県白河市</v>
      </c>
      <c r="B366" s="180" t="s">
        <v>3561</v>
      </c>
      <c r="C366" s="181" t="s">
        <v>3441</v>
      </c>
      <c r="D366" s="182" t="s">
        <v>3560</v>
      </c>
      <c r="E366" s="181"/>
    </row>
    <row r="367" spans="1:5">
      <c r="A367" s="177" t="str">
        <f t="shared" si="5"/>
        <v>福島県須賀川市</v>
      </c>
      <c r="B367" s="180" t="s">
        <v>3559</v>
      </c>
      <c r="C367" s="181" t="s">
        <v>3441</v>
      </c>
      <c r="D367" s="182" t="s">
        <v>3558</v>
      </c>
      <c r="E367" s="181"/>
    </row>
    <row r="368" spans="1:5">
      <c r="A368" s="177" t="str">
        <f t="shared" si="5"/>
        <v>福島県喜多方市</v>
      </c>
      <c r="B368" s="180" t="s">
        <v>3557</v>
      </c>
      <c r="C368" s="181" t="s">
        <v>3441</v>
      </c>
      <c r="D368" s="182" t="s">
        <v>3556</v>
      </c>
      <c r="E368" s="181"/>
    </row>
    <row r="369" spans="1:5">
      <c r="A369" s="177" t="str">
        <f t="shared" si="5"/>
        <v>福島県相馬市</v>
      </c>
      <c r="B369" s="180" t="s">
        <v>3555</v>
      </c>
      <c r="C369" s="181" t="s">
        <v>3441</v>
      </c>
      <c r="D369" s="182" t="s">
        <v>3554</v>
      </c>
      <c r="E369" s="181"/>
    </row>
    <row r="370" spans="1:5">
      <c r="A370" s="177" t="str">
        <f t="shared" si="5"/>
        <v>福島県二本松市</v>
      </c>
      <c r="B370" s="180" t="s">
        <v>3553</v>
      </c>
      <c r="C370" s="181" t="s">
        <v>3441</v>
      </c>
      <c r="D370" s="182" t="s">
        <v>3552</v>
      </c>
      <c r="E370" s="181"/>
    </row>
    <row r="371" spans="1:5">
      <c r="A371" s="177" t="str">
        <f t="shared" si="5"/>
        <v>福島県田村市</v>
      </c>
      <c r="B371" s="180" t="s">
        <v>3551</v>
      </c>
      <c r="C371" s="181" t="s">
        <v>3441</v>
      </c>
      <c r="D371" s="182" t="s">
        <v>3550</v>
      </c>
      <c r="E371" s="181"/>
    </row>
    <row r="372" spans="1:5">
      <c r="A372" s="177" t="str">
        <f t="shared" si="5"/>
        <v>福島県南相馬市</v>
      </c>
      <c r="B372" s="180" t="s">
        <v>3549</v>
      </c>
      <c r="C372" s="181" t="s">
        <v>3441</v>
      </c>
      <c r="D372" s="182" t="s">
        <v>3548</v>
      </c>
      <c r="E372" s="181"/>
    </row>
    <row r="373" spans="1:5">
      <c r="A373" s="177" t="str">
        <f t="shared" si="5"/>
        <v>福島県伊達市</v>
      </c>
      <c r="B373" s="180" t="s">
        <v>3547</v>
      </c>
      <c r="C373" s="181" t="s">
        <v>3441</v>
      </c>
      <c r="D373" s="182" t="s">
        <v>3546</v>
      </c>
      <c r="E373" s="181"/>
    </row>
    <row r="374" spans="1:5">
      <c r="A374" s="177" t="str">
        <f t="shared" si="5"/>
        <v>福島県本宮市</v>
      </c>
      <c r="B374" s="180" t="s">
        <v>3545</v>
      </c>
      <c r="C374" s="181" t="s">
        <v>3441</v>
      </c>
      <c r="D374" s="182" t="s">
        <v>3544</v>
      </c>
      <c r="E374" s="181"/>
    </row>
    <row r="375" spans="1:5">
      <c r="A375" s="177" t="str">
        <f t="shared" si="5"/>
        <v>福島県伊達郡桑折町</v>
      </c>
      <c r="B375" s="180" t="s">
        <v>3543</v>
      </c>
      <c r="C375" s="181" t="s">
        <v>3441</v>
      </c>
      <c r="D375" s="182" t="s">
        <v>3538</v>
      </c>
      <c r="E375" s="181" t="s">
        <v>3542</v>
      </c>
    </row>
    <row r="376" spans="1:5">
      <c r="A376" s="177" t="str">
        <f t="shared" si="5"/>
        <v>福島県伊達郡国見町</v>
      </c>
      <c r="B376" s="180" t="s">
        <v>3541</v>
      </c>
      <c r="C376" s="181" t="s">
        <v>3441</v>
      </c>
      <c r="D376" s="182" t="s">
        <v>3538</v>
      </c>
      <c r="E376" s="181" t="s">
        <v>3540</v>
      </c>
    </row>
    <row r="377" spans="1:5">
      <c r="A377" s="177" t="str">
        <f t="shared" si="5"/>
        <v>福島県伊達郡川俣町</v>
      </c>
      <c r="B377" s="180" t="s">
        <v>3539</v>
      </c>
      <c r="C377" s="181" t="s">
        <v>3441</v>
      </c>
      <c r="D377" s="182" t="s">
        <v>3538</v>
      </c>
      <c r="E377" s="181" t="s">
        <v>3537</v>
      </c>
    </row>
    <row r="378" spans="1:5">
      <c r="A378" s="177" t="str">
        <f t="shared" si="5"/>
        <v>福島県安達郡大玉村</v>
      </c>
      <c r="B378" s="180" t="s">
        <v>3536</v>
      </c>
      <c r="C378" s="181" t="s">
        <v>3441</v>
      </c>
      <c r="D378" s="182" t="s">
        <v>3535</v>
      </c>
      <c r="E378" s="181" t="s">
        <v>3534</v>
      </c>
    </row>
    <row r="379" spans="1:5">
      <c r="A379" s="177" t="str">
        <f t="shared" si="5"/>
        <v>福島県岩瀬郡鏡石町</v>
      </c>
      <c r="B379" s="180" t="s">
        <v>3533</v>
      </c>
      <c r="C379" s="181" t="s">
        <v>3441</v>
      </c>
      <c r="D379" s="182" t="s">
        <v>3530</v>
      </c>
      <c r="E379" s="181" t="s">
        <v>3532</v>
      </c>
    </row>
    <row r="380" spans="1:5">
      <c r="A380" s="177" t="str">
        <f t="shared" si="5"/>
        <v>福島県岩瀬郡天栄村</v>
      </c>
      <c r="B380" s="180" t="s">
        <v>3531</v>
      </c>
      <c r="C380" s="181" t="s">
        <v>3441</v>
      </c>
      <c r="D380" s="182" t="s">
        <v>3530</v>
      </c>
      <c r="E380" s="181" t="s">
        <v>3529</v>
      </c>
    </row>
    <row r="381" spans="1:5">
      <c r="A381" s="177" t="str">
        <f t="shared" si="5"/>
        <v>福島県南会津郡下郷町</v>
      </c>
      <c r="B381" s="180" t="s">
        <v>3528</v>
      </c>
      <c r="C381" s="181" t="s">
        <v>3441</v>
      </c>
      <c r="D381" s="182" t="s">
        <v>3521</v>
      </c>
      <c r="E381" s="181" t="s">
        <v>3527</v>
      </c>
    </row>
    <row r="382" spans="1:5">
      <c r="A382" s="177" t="str">
        <f t="shared" si="5"/>
        <v>福島県南会津郡檜枝岐村</v>
      </c>
      <c r="B382" s="180" t="s">
        <v>3526</v>
      </c>
      <c r="C382" s="181" t="s">
        <v>3441</v>
      </c>
      <c r="D382" s="182" t="s">
        <v>3521</v>
      </c>
      <c r="E382" s="181" t="s">
        <v>3525</v>
      </c>
    </row>
    <row r="383" spans="1:5">
      <c r="A383" s="177" t="str">
        <f t="shared" si="5"/>
        <v>福島県南会津郡只見町</v>
      </c>
      <c r="B383" s="180" t="s">
        <v>3524</v>
      </c>
      <c r="C383" s="181" t="s">
        <v>3441</v>
      </c>
      <c r="D383" s="182" t="s">
        <v>3521</v>
      </c>
      <c r="E383" s="181" t="s">
        <v>3523</v>
      </c>
    </row>
    <row r="384" spans="1:5">
      <c r="A384" s="177" t="str">
        <f t="shared" si="5"/>
        <v>福島県南会津郡南会津町</v>
      </c>
      <c r="B384" s="180" t="s">
        <v>3522</v>
      </c>
      <c r="C384" s="181" t="s">
        <v>3441</v>
      </c>
      <c r="D384" s="182" t="s">
        <v>3521</v>
      </c>
      <c r="E384" s="181" t="s">
        <v>3520</v>
      </c>
    </row>
    <row r="385" spans="1:5">
      <c r="A385" s="177" t="str">
        <f t="shared" si="5"/>
        <v>福島県耶麻郡北塩原村</v>
      </c>
      <c r="B385" s="180" t="s">
        <v>3519</v>
      </c>
      <c r="C385" s="181" t="s">
        <v>3441</v>
      </c>
      <c r="D385" s="182" t="s">
        <v>3512</v>
      </c>
      <c r="E385" s="181" t="s">
        <v>3518</v>
      </c>
    </row>
    <row r="386" spans="1:5">
      <c r="A386" s="177" t="str">
        <f t="shared" ref="A386:A449" si="6">C386&amp;D386&amp;E386</f>
        <v>福島県耶麻郡西会津町</v>
      </c>
      <c r="B386" s="180" t="s">
        <v>3517</v>
      </c>
      <c r="C386" s="181" t="s">
        <v>3441</v>
      </c>
      <c r="D386" s="182" t="s">
        <v>3512</v>
      </c>
      <c r="E386" s="181" t="s">
        <v>3516</v>
      </c>
    </row>
    <row r="387" spans="1:5">
      <c r="A387" s="177" t="str">
        <f t="shared" si="6"/>
        <v>福島県耶麻郡磐梯町</v>
      </c>
      <c r="B387" s="180" t="s">
        <v>3515</v>
      </c>
      <c r="C387" s="181" t="s">
        <v>3441</v>
      </c>
      <c r="D387" s="182" t="s">
        <v>3512</v>
      </c>
      <c r="E387" s="181" t="s">
        <v>3514</v>
      </c>
    </row>
    <row r="388" spans="1:5">
      <c r="A388" s="177" t="str">
        <f t="shared" si="6"/>
        <v>福島県耶麻郡猪苗代町</v>
      </c>
      <c r="B388" s="180" t="s">
        <v>3513</v>
      </c>
      <c r="C388" s="181" t="s">
        <v>3441</v>
      </c>
      <c r="D388" s="182" t="s">
        <v>3512</v>
      </c>
      <c r="E388" s="181" t="s">
        <v>3511</v>
      </c>
    </row>
    <row r="389" spans="1:5">
      <c r="A389" s="177" t="str">
        <f t="shared" si="6"/>
        <v>福島県河沼郡会津坂下町</v>
      </c>
      <c r="B389" s="180" t="s">
        <v>3510</v>
      </c>
      <c r="C389" s="181" t="s">
        <v>3441</v>
      </c>
      <c r="D389" s="182" t="s">
        <v>3505</v>
      </c>
      <c r="E389" s="181" t="s">
        <v>3509</v>
      </c>
    </row>
    <row r="390" spans="1:5">
      <c r="A390" s="177" t="str">
        <f t="shared" si="6"/>
        <v>福島県河沼郡湯川村</v>
      </c>
      <c r="B390" s="180" t="s">
        <v>3508</v>
      </c>
      <c r="C390" s="181" t="s">
        <v>3441</v>
      </c>
      <c r="D390" s="182" t="s">
        <v>3505</v>
      </c>
      <c r="E390" s="181" t="s">
        <v>3507</v>
      </c>
    </row>
    <row r="391" spans="1:5">
      <c r="A391" s="177" t="str">
        <f t="shared" si="6"/>
        <v>福島県河沼郡柳津町</v>
      </c>
      <c r="B391" s="180" t="s">
        <v>3506</v>
      </c>
      <c r="C391" s="181" t="s">
        <v>3441</v>
      </c>
      <c r="D391" s="182" t="s">
        <v>3505</v>
      </c>
      <c r="E391" s="181" t="s">
        <v>3504</v>
      </c>
    </row>
    <row r="392" spans="1:5">
      <c r="A392" s="177" t="str">
        <f t="shared" si="6"/>
        <v>福島県大沼郡三島町</v>
      </c>
      <c r="B392" s="180" t="s">
        <v>3503</v>
      </c>
      <c r="C392" s="181" t="s">
        <v>3441</v>
      </c>
      <c r="D392" s="182" t="s">
        <v>3497</v>
      </c>
      <c r="E392" s="181" t="s">
        <v>3502</v>
      </c>
    </row>
    <row r="393" spans="1:5">
      <c r="A393" s="177" t="str">
        <f t="shared" si="6"/>
        <v>福島県大沼郡金山町</v>
      </c>
      <c r="B393" s="180" t="s">
        <v>3501</v>
      </c>
      <c r="C393" s="181" t="s">
        <v>3441</v>
      </c>
      <c r="D393" s="182" t="s">
        <v>3497</v>
      </c>
      <c r="E393" s="181" t="s">
        <v>3500</v>
      </c>
    </row>
    <row r="394" spans="1:5">
      <c r="A394" s="177" t="str">
        <f t="shared" si="6"/>
        <v>福島県大沼郡昭和村</v>
      </c>
      <c r="B394" s="180" t="s">
        <v>3499</v>
      </c>
      <c r="C394" s="181" t="s">
        <v>3441</v>
      </c>
      <c r="D394" s="182" t="s">
        <v>3497</v>
      </c>
      <c r="E394" s="181" t="s">
        <v>3229</v>
      </c>
    </row>
    <row r="395" spans="1:5">
      <c r="A395" s="177" t="str">
        <f t="shared" si="6"/>
        <v>福島県大沼郡会津美里町</v>
      </c>
      <c r="B395" s="180" t="s">
        <v>3498</v>
      </c>
      <c r="C395" s="181" t="s">
        <v>3441</v>
      </c>
      <c r="D395" s="182" t="s">
        <v>3497</v>
      </c>
      <c r="E395" s="181" t="s">
        <v>3496</v>
      </c>
    </row>
    <row r="396" spans="1:5">
      <c r="A396" s="177" t="str">
        <f t="shared" si="6"/>
        <v>福島県西白河郡西郷村</v>
      </c>
      <c r="B396" s="180" t="s">
        <v>3495</v>
      </c>
      <c r="C396" s="181" t="s">
        <v>3441</v>
      </c>
      <c r="D396" s="182" t="s">
        <v>3488</v>
      </c>
      <c r="E396" s="181" t="s">
        <v>3494</v>
      </c>
    </row>
    <row r="397" spans="1:5">
      <c r="A397" s="177" t="str">
        <f t="shared" si="6"/>
        <v>福島県西白河郡泉崎村</v>
      </c>
      <c r="B397" s="180" t="s">
        <v>3493</v>
      </c>
      <c r="C397" s="181" t="s">
        <v>3441</v>
      </c>
      <c r="D397" s="182" t="s">
        <v>3488</v>
      </c>
      <c r="E397" s="181" t="s">
        <v>3492</v>
      </c>
    </row>
    <row r="398" spans="1:5">
      <c r="A398" s="177" t="str">
        <f t="shared" si="6"/>
        <v>福島県西白河郡中島村</v>
      </c>
      <c r="B398" s="180" t="s">
        <v>3491</v>
      </c>
      <c r="C398" s="181" t="s">
        <v>3441</v>
      </c>
      <c r="D398" s="182" t="s">
        <v>3488</v>
      </c>
      <c r="E398" s="181" t="s">
        <v>3490</v>
      </c>
    </row>
    <row r="399" spans="1:5">
      <c r="A399" s="177" t="str">
        <f t="shared" si="6"/>
        <v>福島県西白河郡矢吹町</v>
      </c>
      <c r="B399" s="180" t="s">
        <v>3489</v>
      </c>
      <c r="C399" s="181" t="s">
        <v>3441</v>
      </c>
      <c r="D399" s="182" t="s">
        <v>3488</v>
      </c>
      <c r="E399" s="181" t="s">
        <v>3487</v>
      </c>
    </row>
    <row r="400" spans="1:5">
      <c r="A400" s="177" t="str">
        <f t="shared" si="6"/>
        <v>福島県東白川郡棚倉町</v>
      </c>
      <c r="B400" s="180" t="s">
        <v>3486</v>
      </c>
      <c r="C400" s="181" t="s">
        <v>3441</v>
      </c>
      <c r="D400" s="182" t="s">
        <v>3479</v>
      </c>
      <c r="E400" s="181" t="s">
        <v>3485</v>
      </c>
    </row>
    <row r="401" spans="1:5">
      <c r="A401" s="177" t="str">
        <f t="shared" si="6"/>
        <v>福島県東白川郡矢祭町</v>
      </c>
      <c r="B401" s="180" t="s">
        <v>3484</v>
      </c>
      <c r="C401" s="181" t="s">
        <v>3441</v>
      </c>
      <c r="D401" s="182" t="s">
        <v>3479</v>
      </c>
      <c r="E401" s="181" t="s">
        <v>3483</v>
      </c>
    </row>
    <row r="402" spans="1:5">
      <c r="A402" s="177" t="str">
        <f t="shared" si="6"/>
        <v>福島県東白川郡塙町</v>
      </c>
      <c r="B402" s="180" t="s">
        <v>3482</v>
      </c>
      <c r="C402" s="181" t="s">
        <v>3441</v>
      </c>
      <c r="D402" s="182" t="s">
        <v>3479</v>
      </c>
      <c r="E402" s="181" t="s">
        <v>3481</v>
      </c>
    </row>
    <row r="403" spans="1:5">
      <c r="A403" s="177" t="str">
        <f t="shared" si="6"/>
        <v>福島県東白川郡鮫川村</v>
      </c>
      <c r="B403" s="180" t="s">
        <v>3480</v>
      </c>
      <c r="C403" s="181" t="s">
        <v>3441</v>
      </c>
      <c r="D403" s="182" t="s">
        <v>3479</v>
      </c>
      <c r="E403" s="181" t="s">
        <v>3478</v>
      </c>
    </row>
    <row r="404" spans="1:5">
      <c r="A404" s="177" t="str">
        <f t="shared" si="6"/>
        <v>福島県石川郡石川町</v>
      </c>
      <c r="B404" s="180" t="s">
        <v>3477</v>
      </c>
      <c r="C404" s="181" t="s">
        <v>3441</v>
      </c>
      <c r="D404" s="182" t="s">
        <v>3468</v>
      </c>
      <c r="E404" s="181" t="s">
        <v>3476</v>
      </c>
    </row>
    <row r="405" spans="1:5">
      <c r="A405" s="177" t="str">
        <f t="shared" si="6"/>
        <v>福島県石川郡玉川村</v>
      </c>
      <c r="B405" s="180" t="s">
        <v>3475</v>
      </c>
      <c r="C405" s="181" t="s">
        <v>3441</v>
      </c>
      <c r="D405" s="182" t="s">
        <v>3468</v>
      </c>
      <c r="E405" s="181" t="s">
        <v>3474</v>
      </c>
    </row>
    <row r="406" spans="1:5">
      <c r="A406" s="177" t="str">
        <f t="shared" si="6"/>
        <v>福島県石川郡平田村</v>
      </c>
      <c r="B406" s="180" t="s">
        <v>3473</v>
      </c>
      <c r="C406" s="181" t="s">
        <v>3441</v>
      </c>
      <c r="D406" s="182" t="s">
        <v>3468</v>
      </c>
      <c r="E406" s="181" t="s">
        <v>3472</v>
      </c>
    </row>
    <row r="407" spans="1:5">
      <c r="A407" s="177" t="str">
        <f t="shared" si="6"/>
        <v>福島県石川郡浅川町</v>
      </c>
      <c r="B407" s="180" t="s">
        <v>3471</v>
      </c>
      <c r="C407" s="181" t="s">
        <v>3441</v>
      </c>
      <c r="D407" s="182" t="s">
        <v>3468</v>
      </c>
      <c r="E407" s="181" t="s">
        <v>3470</v>
      </c>
    </row>
    <row r="408" spans="1:5">
      <c r="A408" s="177" t="str">
        <f t="shared" si="6"/>
        <v>福島県石川郡古殿町</v>
      </c>
      <c r="B408" s="180" t="s">
        <v>3469</v>
      </c>
      <c r="C408" s="181" t="s">
        <v>3441</v>
      </c>
      <c r="D408" s="182" t="s">
        <v>3468</v>
      </c>
      <c r="E408" s="181" t="s">
        <v>3467</v>
      </c>
    </row>
    <row r="409" spans="1:5">
      <c r="A409" s="177" t="str">
        <f t="shared" si="6"/>
        <v>福島県田村郡三春町</v>
      </c>
      <c r="B409" s="180" t="s">
        <v>3466</v>
      </c>
      <c r="C409" s="181" t="s">
        <v>3441</v>
      </c>
      <c r="D409" s="182" t="s">
        <v>3463</v>
      </c>
      <c r="E409" s="181" t="s">
        <v>3465</v>
      </c>
    </row>
    <row r="410" spans="1:5">
      <c r="A410" s="177" t="str">
        <f t="shared" si="6"/>
        <v>福島県田村郡小野町</v>
      </c>
      <c r="B410" s="180" t="s">
        <v>3464</v>
      </c>
      <c r="C410" s="181" t="s">
        <v>3441</v>
      </c>
      <c r="D410" s="182" t="s">
        <v>3463</v>
      </c>
      <c r="E410" s="181" t="s">
        <v>3462</v>
      </c>
    </row>
    <row r="411" spans="1:5">
      <c r="A411" s="177" t="str">
        <f t="shared" si="6"/>
        <v>福島県双葉郡広野町</v>
      </c>
      <c r="B411" s="180" t="s">
        <v>3461</v>
      </c>
      <c r="C411" s="181" t="s">
        <v>3441</v>
      </c>
      <c r="D411" s="182" t="s">
        <v>3446</v>
      </c>
      <c r="E411" s="181" t="s">
        <v>3460</v>
      </c>
    </row>
    <row r="412" spans="1:5">
      <c r="A412" s="177" t="str">
        <f t="shared" si="6"/>
        <v>福島県双葉郡楢葉町</v>
      </c>
      <c r="B412" s="180" t="s">
        <v>3459</v>
      </c>
      <c r="C412" s="181" t="s">
        <v>3441</v>
      </c>
      <c r="D412" s="182" t="s">
        <v>3446</v>
      </c>
      <c r="E412" s="181" t="s">
        <v>3458</v>
      </c>
    </row>
    <row r="413" spans="1:5">
      <c r="A413" s="177" t="str">
        <f t="shared" si="6"/>
        <v>福島県双葉郡富岡町</v>
      </c>
      <c r="B413" s="180" t="s">
        <v>3457</v>
      </c>
      <c r="C413" s="181" t="s">
        <v>3441</v>
      </c>
      <c r="D413" s="182" t="s">
        <v>3446</v>
      </c>
      <c r="E413" s="181" t="s">
        <v>3456</v>
      </c>
    </row>
    <row r="414" spans="1:5">
      <c r="A414" s="177" t="str">
        <f t="shared" si="6"/>
        <v>福島県双葉郡川内村</v>
      </c>
      <c r="B414" s="180" t="s">
        <v>3455</v>
      </c>
      <c r="C414" s="181" t="s">
        <v>3441</v>
      </c>
      <c r="D414" s="182" t="s">
        <v>3446</v>
      </c>
      <c r="E414" s="181" t="s">
        <v>3454</v>
      </c>
    </row>
    <row r="415" spans="1:5">
      <c r="A415" s="177" t="str">
        <f t="shared" si="6"/>
        <v>福島県双葉郡大熊町</v>
      </c>
      <c r="B415" s="180" t="s">
        <v>3453</v>
      </c>
      <c r="C415" s="181" t="s">
        <v>3441</v>
      </c>
      <c r="D415" s="182" t="s">
        <v>3446</v>
      </c>
      <c r="E415" s="181" t="s">
        <v>3452</v>
      </c>
    </row>
    <row r="416" spans="1:5">
      <c r="A416" s="177" t="str">
        <f t="shared" si="6"/>
        <v>福島県双葉郡双葉町</v>
      </c>
      <c r="B416" s="180" t="s">
        <v>3451</v>
      </c>
      <c r="C416" s="181" t="s">
        <v>3441</v>
      </c>
      <c r="D416" s="182" t="s">
        <v>3446</v>
      </c>
      <c r="E416" s="181" t="s">
        <v>3450</v>
      </c>
    </row>
    <row r="417" spans="1:5">
      <c r="A417" s="177" t="str">
        <f t="shared" si="6"/>
        <v>福島県双葉郡浪江町</v>
      </c>
      <c r="B417" s="180" t="s">
        <v>3449</v>
      </c>
      <c r="C417" s="181" t="s">
        <v>3441</v>
      </c>
      <c r="D417" s="182" t="s">
        <v>3446</v>
      </c>
      <c r="E417" s="181" t="s">
        <v>3448</v>
      </c>
    </row>
    <row r="418" spans="1:5">
      <c r="A418" s="177" t="str">
        <f t="shared" si="6"/>
        <v>福島県双葉郡葛尾村</v>
      </c>
      <c r="B418" s="180" t="s">
        <v>3447</v>
      </c>
      <c r="C418" s="181" t="s">
        <v>3441</v>
      </c>
      <c r="D418" s="182" t="s">
        <v>3446</v>
      </c>
      <c r="E418" s="181" t="s">
        <v>3445</v>
      </c>
    </row>
    <row r="419" spans="1:5">
      <c r="A419" s="177" t="str">
        <f t="shared" si="6"/>
        <v>福島県相馬郡新地町</v>
      </c>
      <c r="B419" s="180" t="s">
        <v>3444</v>
      </c>
      <c r="C419" s="181" t="s">
        <v>3441</v>
      </c>
      <c r="D419" s="182" t="s">
        <v>3440</v>
      </c>
      <c r="E419" s="181" t="s">
        <v>3443</v>
      </c>
    </row>
    <row r="420" spans="1:5">
      <c r="A420" s="177" t="str">
        <f t="shared" si="6"/>
        <v>福島県相馬郡飯舘村</v>
      </c>
      <c r="B420" s="180" t="s">
        <v>3442</v>
      </c>
      <c r="C420" s="181" t="s">
        <v>3441</v>
      </c>
      <c r="D420" s="182" t="s">
        <v>3440</v>
      </c>
      <c r="E420" s="181" t="s">
        <v>3439</v>
      </c>
    </row>
    <row r="421" spans="1:5">
      <c r="A421" s="177" t="str">
        <f t="shared" si="6"/>
        <v>茨城県水戸市</v>
      </c>
      <c r="B421" s="180" t="s">
        <v>3438</v>
      </c>
      <c r="C421" s="181" t="s">
        <v>3345</v>
      </c>
      <c r="D421" s="182" t="s">
        <v>3437</v>
      </c>
      <c r="E421" s="181"/>
    </row>
    <row r="422" spans="1:5">
      <c r="A422" s="177" t="str">
        <f t="shared" si="6"/>
        <v>茨城県日立市</v>
      </c>
      <c r="B422" s="180" t="s">
        <v>3436</v>
      </c>
      <c r="C422" s="181" t="s">
        <v>3345</v>
      </c>
      <c r="D422" s="182" t="s">
        <v>3435</v>
      </c>
      <c r="E422" s="181"/>
    </row>
    <row r="423" spans="1:5">
      <c r="A423" s="177" t="str">
        <f t="shared" si="6"/>
        <v>茨城県土浦市</v>
      </c>
      <c r="B423" s="180" t="s">
        <v>3434</v>
      </c>
      <c r="C423" s="181" t="s">
        <v>3345</v>
      </c>
      <c r="D423" s="182" t="s">
        <v>3433</v>
      </c>
      <c r="E423" s="181"/>
    </row>
    <row r="424" spans="1:5">
      <c r="A424" s="177" t="str">
        <f t="shared" si="6"/>
        <v>茨城県古河市</v>
      </c>
      <c r="B424" s="180" t="s">
        <v>3432</v>
      </c>
      <c r="C424" s="181" t="s">
        <v>3345</v>
      </c>
      <c r="D424" s="182" t="s">
        <v>3431</v>
      </c>
      <c r="E424" s="181"/>
    </row>
    <row r="425" spans="1:5">
      <c r="A425" s="177" t="str">
        <f t="shared" si="6"/>
        <v>茨城県石岡市</v>
      </c>
      <c r="B425" s="180" t="s">
        <v>3430</v>
      </c>
      <c r="C425" s="181" t="s">
        <v>3345</v>
      </c>
      <c r="D425" s="182" t="s">
        <v>3429</v>
      </c>
      <c r="E425" s="181"/>
    </row>
    <row r="426" spans="1:5">
      <c r="A426" s="177" t="str">
        <f t="shared" si="6"/>
        <v>茨城県結城市</v>
      </c>
      <c r="B426" s="180" t="s">
        <v>3428</v>
      </c>
      <c r="C426" s="181" t="s">
        <v>3345</v>
      </c>
      <c r="D426" s="182" t="s">
        <v>3427</v>
      </c>
      <c r="E426" s="181"/>
    </row>
    <row r="427" spans="1:5">
      <c r="A427" s="177" t="str">
        <f t="shared" si="6"/>
        <v>茨城県龍ケ崎市</v>
      </c>
      <c r="B427" s="180" t="s">
        <v>3426</v>
      </c>
      <c r="C427" s="181" t="s">
        <v>3345</v>
      </c>
      <c r="D427" s="182" t="s">
        <v>3425</v>
      </c>
      <c r="E427" s="181"/>
    </row>
    <row r="428" spans="1:5">
      <c r="A428" s="177" t="str">
        <f t="shared" si="6"/>
        <v>茨城県下妻市</v>
      </c>
      <c r="B428" s="180" t="s">
        <v>3424</v>
      </c>
      <c r="C428" s="181" t="s">
        <v>3345</v>
      </c>
      <c r="D428" s="182" t="s">
        <v>3423</v>
      </c>
      <c r="E428" s="181"/>
    </row>
    <row r="429" spans="1:5">
      <c r="A429" s="177" t="str">
        <f t="shared" si="6"/>
        <v>茨城県常総市</v>
      </c>
      <c r="B429" s="180" t="s">
        <v>3422</v>
      </c>
      <c r="C429" s="181" t="s">
        <v>3345</v>
      </c>
      <c r="D429" s="182" t="s">
        <v>3421</v>
      </c>
      <c r="E429" s="181"/>
    </row>
    <row r="430" spans="1:5">
      <c r="A430" s="177" t="str">
        <f t="shared" si="6"/>
        <v>茨城県常陸太田市</v>
      </c>
      <c r="B430" s="180" t="s">
        <v>3420</v>
      </c>
      <c r="C430" s="181" t="s">
        <v>3345</v>
      </c>
      <c r="D430" s="182" t="s">
        <v>3419</v>
      </c>
      <c r="E430" s="181"/>
    </row>
    <row r="431" spans="1:5">
      <c r="A431" s="177" t="str">
        <f t="shared" si="6"/>
        <v>茨城県高萩市</v>
      </c>
      <c r="B431" s="180" t="s">
        <v>3418</v>
      </c>
      <c r="C431" s="181" t="s">
        <v>3345</v>
      </c>
      <c r="D431" s="182" t="s">
        <v>3417</v>
      </c>
      <c r="E431" s="181"/>
    </row>
    <row r="432" spans="1:5">
      <c r="A432" s="177" t="str">
        <f t="shared" si="6"/>
        <v>茨城県北茨城市</v>
      </c>
      <c r="B432" s="180" t="s">
        <v>3416</v>
      </c>
      <c r="C432" s="181" t="s">
        <v>3345</v>
      </c>
      <c r="D432" s="182" t="s">
        <v>3415</v>
      </c>
      <c r="E432" s="181"/>
    </row>
    <row r="433" spans="1:5">
      <c r="A433" s="177" t="str">
        <f t="shared" si="6"/>
        <v>茨城県笠間市</v>
      </c>
      <c r="B433" s="180" t="s">
        <v>3414</v>
      </c>
      <c r="C433" s="181" t="s">
        <v>3345</v>
      </c>
      <c r="D433" s="182" t="s">
        <v>3413</v>
      </c>
      <c r="E433" s="181"/>
    </row>
    <row r="434" spans="1:5">
      <c r="A434" s="177" t="str">
        <f t="shared" si="6"/>
        <v>茨城県取手市</v>
      </c>
      <c r="B434" s="180" t="s">
        <v>3412</v>
      </c>
      <c r="C434" s="181" t="s">
        <v>3345</v>
      </c>
      <c r="D434" s="182" t="s">
        <v>3411</v>
      </c>
      <c r="E434" s="181"/>
    </row>
    <row r="435" spans="1:5">
      <c r="A435" s="177" t="str">
        <f t="shared" si="6"/>
        <v>茨城県牛久市</v>
      </c>
      <c r="B435" s="180" t="s">
        <v>3410</v>
      </c>
      <c r="C435" s="181" t="s">
        <v>3345</v>
      </c>
      <c r="D435" s="182" t="s">
        <v>3409</v>
      </c>
      <c r="E435" s="181"/>
    </row>
    <row r="436" spans="1:5">
      <c r="A436" s="177" t="str">
        <f t="shared" si="6"/>
        <v>茨城県つくば市</v>
      </c>
      <c r="B436" s="180" t="s">
        <v>3408</v>
      </c>
      <c r="C436" s="181" t="s">
        <v>3345</v>
      </c>
      <c r="D436" s="182" t="s">
        <v>3407</v>
      </c>
      <c r="E436" s="181"/>
    </row>
    <row r="437" spans="1:5">
      <c r="A437" s="177" t="str">
        <f t="shared" si="6"/>
        <v>茨城県ひたちなか市</v>
      </c>
      <c r="B437" s="180" t="s">
        <v>3406</v>
      </c>
      <c r="C437" s="181" t="s">
        <v>3345</v>
      </c>
      <c r="D437" s="182" t="s">
        <v>3405</v>
      </c>
      <c r="E437" s="181"/>
    </row>
    <row r="438" spans="1:5">
      <c r="A438" s="177" t="str">
        <f t="shared" si="6"/>
        <v>茨城県鹿嶋市</v>
      </c>
      <c r="B438" s="180" t="s">
        <v>3404</v>
      </c>
      <c r="C438" s="181" t="s">
        <v>3345</v>
      </c>
      <c r="D438" s="182" t="s">
        <v>3403</v>
      </c>
      <c r="E438" s="181"/>
    </row>
    <row r="439" spans="1:5">
      <c r="A439" s="177" t="str">
        <f t="shared" si="6"/>
        <v>茨城県潮来市</v>
      </c>
      <c r="B439" s="180" t="s">
        <v>3402</v>
      </c>
      <c r="C439" s="181" t="s">
        <v>3345</v>
      </c>
      <c r="D439" s="182" t="s">
        <v>3401</v>
      </c>
      <c r="E439" s="181"/>
    </row>
    <row r="440" spans="1:5">
      <c r="A440" s="177" t="str">
        <f t="shared" si="6"/>
        <v>茨城県守谷市</v>
      </c>
      <c r="B440" s="180" t="s">
        <v>3400</v>
      </c>
      <c r="C440" s="181" t="s">
        <v>3345</v>
      </c>
      <c r="D440" s="182" t="s">
        <v>3399</v>
      </c>
      <c r="E440" s="181"/>
    </row>
    <row r="441" spans="1:5">
      <c r="A441" s="177" t="str">
        <f t="shared" si="6"/>
        <v>茨城県常陸大宮市</v>
      </c>
      <c r="B441" s="180" t="s">
        <v>3398</v>
      </c>
      <c r="C441" s="181" t="s">
        <v>3345</v>
      </c>
      <c r="D441" s="182" t="s">
        <v>3397</v>
      </c>
      <c r="E441" s="181"/>
    </row>
    <row r="442" spans="1:5">
      <c r="A442" s="177" t="str">
        <f t="shared" si="6"/>
        <v>茨城県那珂市</v>
      </c>
      <c r="B442" s="180" t="s">
        <v>3396</v>
      </c>
      <c r="C442" s="181" t="s">
        <v>3345</v>
      </c>
      <c r="D442" s="182" t="s">
        <v>3395</v>
      </c>
      <c r="E442" s="181"/>
    </row>
    <row r="443" spans="1:5">
      <c r="A443" s="177" t="str">
        <f t="shared" si="6"/>
        <v>茨城県筑西市</v>
      </c>
      <c r="B443" s="180" t="s">
        <v>3394</v>
      </c>
      <c r="C443" s="181" t="s">
        <v>3345</v>
      </c>
      <c r="D443" s="182" t="s">
        <v>3393</v>
      </c>
      <c r="E443" s="181"/>
    </row>
    <row r="444" spans="1:5">
      <c r="A444" s="177" t="str">
        <f t="shared" si="6"/>
        <v>茨城県坂東市</v>
      </c>
      <c r="B444" s="180" t="s">
        <v>3392</v>
      </c>
      <c r="C444" s="181" t="s">
        <v>3345</v>
      </c>
      <c r="D444" s="182" t="s">
        <v>3391</v>
      </c>
      <c r="E444" s="181"/>
    </row>
    <row r="445" spans="1:5">
      <c r="A445" s="177" t="str">
        <f t="shared" si="6"/>
        <v>茨城県稲敷市</v>
      </c>
      <c r="B445" s="180" t="s">
        <v>3390</v>
      </c>
      <c r="C445" s="181" t="s">
        <v>3345</v>
      </c>
      <c r="D445" s="182" t="s">
        <v>3389</v>
      </c>
      <c r="E445" s="181"/>
    </row>
    <row r="446" spans="1:5">
      <c r="A446" s="177" t="str">
        <f t="shared" si="6"/>
        <v>茨城県かすみがうら市</v>
      </c>
      <c r="B446" s="180" t="s">
        <v>3388</v>
      </c>
      <c r="C446" s="181" t="s">
        <v>3345</v>
      </c>
      <c r="D446" s="182" t="s">
        <v>3387</v>
      </c>
      <c r="E446" s="181"/>
    </row>
    <row r="447" spans="1:5">
      <c r="A447" s="177" t="str">
        <f t="shared" si="6"/>
        <v>茨城県桜川市</v>
      </c>
      <c r="B447" s="180" t="s">
        <v>3386</v>
      </c>
      <c r="C447" s="181" t="s">
        <v>3345</v>
      </c>
      <c r="D447" s="182" t="s">
        <v>3385</v>
      </c>
      <c r="E447" s="181"/>
    </row>
    <row r="448" spans="1:5">
      <c r="A448" s="177" t="str">
        <f t="shared" si="6"/>
        <v>茨城県神栖市</v>
      </c>
      <c r="B448" s="180" t="s">
        <v>3384</v>
      </c>
      <c r="C448" s="181" t="s">
        <v>3345</v>
      </c>
      <c r="D448" s="182" t="s">
        <v>3383</v>
      </c>
      <c r="E448" s="181"/>
    </row>
    <row r="449" spans="1:5">
      <c r="A449" s="177" t="str">
        <f t="shared" si="6"/>
        <v>茨城県行方市</v>
      </c>
      <c r="B449" s="180" t="s">
        <v>3382</v>
      </c>
      <c r="C449" s="181" t="s">
        <v>3345</v>
      </c>
      <c r="D449" s="182" t="s">
        <v>3381</v>
      </c>
      <c r="E449" s="181"/>
    </row>
    <row r="450" spans="1:5">
      <c r="A450" s="177" t="str">
        <f t="shared" ref="A450:A513" si="7">C450&amp;D450&amp;E450</f>
        <v>茨城県鉾田市</v>
      </c>
      <c r="B450" s="180" t="s">
        <v>3380</v>
      </c>
      <c r="C450" s="181" t="s">
        <v>3345</v>
      </c>
      <c r="D450" s="182" t="s">
        <v>3379</v>
      </c>
      <c r="E450" s="181"/>
    </row>
    <row r="451" spans="1:5">
      <c r="A451" s="177" t="str">
        <f t="shared" si="7"/>
        <v>茨城県つくばみらい市</v>
      </c>
      <c r="B451" s="180" t="s">
        <v>3378</v>
      </c>
      <c r="C451" s="181" t="s">
        <v>3345</v>
      </c>
      <c r="D451" s="182" t="s">
        <v>3377</v>
      </c>
      <c r="E451" s="181"/>
    </row>
    <row r="452" spans="1:5">
      <c r="A452" s="177" t="str">
        <f t="shared" si="7"/>
        <v>茨城県小美玉市</v>
      </c>
      <c r="B452" s="180" t="s">
        <v>3376</v>
      </c>
      <c r="C452" s="181" t="s">
        <v>3345</v>
      </c>
      <c r="D452" s="182" t="s">
        <v>3375</v>
      </c>
      <c r="E452" s="181"/>
    </row>
    <row r="453" spans="1:5">
      <c r="A453" s="177" t="str">
        <f t="shared" si="7"/>
        <v>茨城県東茨城郡茨城町</v>
      </c>
      <c r="B453" s="180" t="s">
        <v>3374</v>
      </c>
      <c r="C453" s="181" t="s">
        <v>3345</v>
      </c>
      <c r="D453" s="182" t="s">
        <v>3369</v>
      </c>
      <c r="E453" s="181" t="s">
        <v>3373</v>
      </c>
    </row>
    <row r="454" spans="1:5">
      <c r="A454" s="177" t="str">
        <f t="shared" si="7"/>
        <v>茨城県東茨城郡大洗町</v>
      </c>
      <c r="B454" s="180" t="s">
        <v>3372</v>
      </c>
      <c r="C454" s="181" t="s">
        <v>3345</v>
      </c>
      <c r="D454" s="182" t="s">
        <v>3369</v>
      </c>
      <c r="E454" s="181" t="s">
        <v>3371</v>
      </c>
    </row>
    <row r="455" spans="1:5">
      <c r="A455" s="177" t="str">
        <f t="shared" si="7"/>
        <v>茨城県東茨城郡城里町</v>
      </c>
      <c r="B455" s="180" t="s">
        <v>3370</v>
      </c>
      <c r="C455" s="181" t="s">
        <v>3345</v>
      </c>
      <c r="D455" s="182" t="s">
        <v>3369</v>
      </c>
      <c r="E455" s="181" t="s">
        <v>3368</v>
      </c>
    </row>
    <row r="456" spans="1:5">
      <c r="A456" s="177" t="str">
        <f t="shared" si="7"/>
        <v>茨城県那珂郡東海村</v>
      </c>
      <c r="B456" s="180" t="s">
        <v>3367</v>
      </c>
      <c r="C456" s="181" t="s">
        <v>3345</v>
      </c>
      <c r="D456" s="182" t="s">
        <v>3366</v>
      </c>
      <c r="E456" s="181" t="s">
        <v>3365</v>
      </c>
    </row>
    <row r="457" spans="1:5">
      <c r="A457" s="177" t="str">
        <f t="shared" si="7"/>
        <v>茨城県久慈郡大子町</v>
      </c>
      <c r="B457" s="180" t="s">
        <v>3364</v>
      </c>
      <c r="C457" s="181" t="s">
        <v>3345</v>
      </c>
      <c r="D457" s="182" t="s">
        <v>3363</v>
      </c>
      <c r="E457" s="181" t="s">
        <v>3362</v>
      </c>
    </row>
    <row r="458" spans="1:5">
      <c r="A458" s="177" t="str">
        <f t="shared" si="7"/>
        <v>茨城県稲敷郡美浦村</v>
      </c>
      <c r="B458" s="180" t="s">
        <v>3361</v>
      </c>
      <c r="C458" s="181" t="s">
        <v>3345</v>
      </c>
      <c r="D458" s="182" t="s">
        <v>3356</v>
      </c>
      <c r="E458" s="181" t="s">
        <v>3360</v>
      </c>
    </row>
    <row r="459" spans="1:5">
      <c r="A459" s="177" t="str">
        <f t="shared" si="7"/>
        <v>茨城県稲敷郡阿見町</v>
      </c>
      <c r="B459" s="180" t="s">
        <v>3359</v>
      </c>
      <c r="C459" s="181" t="s">
        <v>3345</v>
      </c>
      <c r="D459" s="182" t="s">
        <v>3356</v>
      </c>
      <c r="E459" s="181" t="s">
        <v>3358</v>
      </c>
    </row>
    <row r="460" spans="1:5">
      <c r="A460" s="177" t="str">
        <f t="shared" si="7"/>
        <v>茨城県稲敷郡河内町</v>
      </c>
      <c r="B460" s="180" t="s">
        <v>3357</v>
      </c>
      <c r="C460" s="181" t="s">
        <v>3345</v>
      </c>
      <c r="D460" s="182" t="s">
        <v>3356</v>
      </c>
      <c r="E460" s="181" t="s">
        <v>3355</v>
      </c>
    </row>
    <row r="461" spans="1:5">
      <c r="A461" s="177" t="str">
        <f t="shared" si="7"/>
        <v>茨城県結城郡八千代町</v>
      </c>
      <c r="B461" s="180" t="s">
        <v>3354</v>
      </c>
      <c r="C461" s="181" t="s">
        <v>3345</v>
      </c>
      <c r="D461" s="182" t="s">
        <v>3353</v>
      </c>
      <c r="E461" s="181" t="s">
        <v>3352</v>
      </c>
    </row>
    <row r="462" spans="1:5">
      <c r="A462" s="177" t="str">
        <f t="shared" si="7"/>
        <v>茨城県猿島郡五霞町</v>
      </c>
      <c r="B462" s="180" t="s">
        <v>3351</v>
      </c>
      <c r="C462" s="181" t="s">
        <v>3345</v>
      </c>
      <c r="D462" s="182" t="s">
        <v>3348</v>
      </c>
      <c r="E462" s="181" t="s">
        <v>3350</v>
      </c>
    </row>
    <row r="463" spans="1:5">
      <c r="A463" s="177" t="str">
        <f t="shared" si="7"/>
        <v>茨城県猿島郡境町</v>
      </c>
      <c r="B463" s="180" t="s">
        <v>3349</v>
      </c>
      <c r="C463" s="181" t="s">
        <v>3345</v>
      </c>
      <c r="D463" s="182" t="s">
        <v>3348</v>
      </c>
      <c r="E463" s="181" t="s">
        <v>3347</v>
      </c>
    </row>
    <row r="464" spans="1:5">
      <c r="A464" s="177" t="str">
        <f t="shared" si="7"/>
        <v>茨城県北相馬郡利根町</v>
      </c>
      <c r="B464" s="180" t="s">
        <v>3346</v>
      </c>
      <c r="C464" s="181" t="s">
        <v>3345</v>
      </c>
      <c r="D464" s="182" t="s">
        <v>3344</v>
      </c>
      <c r="E464" s="181" t="s">
        <v>3343</v>
      </c>
    </row>
    <row r="465" spans="1:5">
      <c r="A465" s="177" t="str">
        <f t="shared" si="7"/>
        <v>栃木県宇都宮市</v>
      </c>
      <c r="B465" s="180" t="s">
        <v>3342</v>
      </c>
      <c r="C465" s="181" t="s">
        <v>3289</v>
      </c>
      <c r="D465" s="182" t="s">
        <v>3341</v>
      </c>
      <c r="E465" s="181"/>
    </row>
    <row r="466" spans="1:5">
      <c r="A466" s="177" t="str">
        <f t="shared" si="7"/>
        <v>栃木県足利市</v>
      </c>
      <c r="B466" s="180" t="s">
        <v>3340</v>
      </c>
      <c r="C466" s="181" t="s">
        <v>3289</v>
      </c>
      <c r="D466" s="182" t="s">
        <v>3339</v>
      </c>
      <c r="E466" s="181"/>
    </row>
    <row r="467" spans="1:5">
      <c r="A467" s="177" t="str">
        <f t="shared" si="7"/>
        <v>栃木県栃木市</v>
      </c>
      <c r="B467" s="180" t="s">
        <v>3338</v>
      </c>
      <c r="C467" s="181" t="s">
        <v>3289</v>
      </c>
      <c r="D467" s="182" t="s">
        <v>3337</v>
      </c>
      <c r="E467" s="181"/>
    </row>
    <row r="468" spans="1:5">
      <c r="A468" s="177" t="str">
        <f t="shared" si="7"/>
        <v>栃木県佐野市</v>
      </c>
      <c r="B468" s="180" t="s">
        <v>3336</v>
      </c>
      <c r="C468" s="181" t="s">
        <v>3289</v>
      </c>
      <c r="D468" s="182" t="s">
        <v>3335</v>
      </c>
      <c r="E468" s="181"/>
    </row>
    <row r="469" spans="1:5">
      <c r="A469" s="177" t="str">
        <f t="shared" si="7"/>
        <v>栃木県鹿沼市</v>
      </c>
      <c r="B469" s="180" t="s">
        <v>3334</v>
      </c>
      <c r="C469" s="181" t="s">
        <v>3289</v>
      </c>
      <c r="D469" s="182" t="s">
        <v>3333</v>
      </c>
      <c r="E469" s="181"/>
    </row>
    <row r="470" spans="1:5">
      <c r="A470" s="177" t="str">
        <f t="shared" si="7"/>
        <v>栃木県日光市</v>
      </c>
      <c r="B470" s="180" t="s">
        <v>3332</v>
      </c>
      <c r="C470" s="181" t="s">
        <v>3289</v>
      </c>
      <c r="D470" s="182" t="s">
        <v>3331</v>
      </c>
      <c r="E470" s="181"/>
    </row>
    <row r="471" spans="1:5">
      <c r="A471" s="177" t="str">
        <f t="shared" si="7"/>
        <v>栃木県小山市</v>
      </c>
      <c r="B471" s="180" t="s">
        <v>3330</v>
      </c>
      <c r="C471" s="181" t="s">
        <v>3289</v>
      </c>
      <c r="D471" s="182" t="s">
        <v>3329</v>
      </c>
      <c r="E471" s="181"/>
    </row>
    <row r="472" spans="1:5">
      <c r="A472" s="177" t="str">
        <f t="shared" si="7"/>
        <v>栃木県真岡市</v>
      </c>
      <c r="B472" s="180" t="s">
        <v>3328</v>
      </c>
      <c r="C472" s="181" t="s">
        <v>3289</v>
      </c>
      <c r="D472" s="182" t="s">
        <v>3327</v>
      </c>
      <c r="E472" s="181"/>
    </row>
    <row r="473" spans="1:5">
      <c r="A473" s="177" t="str">
        <f t="shared" si="7"/>
        <v>栃木県大田原市</v>
      </c>
      <c r="B473" s="180" t="s">
        <v>3326</v>
      </c>
      <c r="C473" s="181" t="s">
        <v>3289</v>
      </c>
      <c r="D473" s="182" t="s">
        <v>3325</v>
      </c>
      <c r="E473" s="181"/>
    </row>
    <row r="474" spans="1:5">
      <c r="A474" s="177" t="str">
        <f t="shared" si="7"/>
        <v>栃木県矢板市</v>
      </c>
      <c r="B474" s="180" t="s">
        <v>3324</v>
      </c>
      <c r="C474" s="181" t="s">
        <v>3289</v>
      </c>
      <c r="D474" s="182" t="s">
        <v>3323</v>
      </c>
      <c r="E474" s="181"/>
    </row>
    <row r="475" spans="1:5">
      <c r="A475" s="177" t="str">
        <f t="shared" si="7"/>
        <v>栃木県那須塩原市</v>
      </c>
      <c r="B475" s="180" t="s">
        <v>3322</v>
      </c>
      <c r="C475" s="181" t="s">
        <v>3289</v>
      </c>
      <c r="D475" s="182" t="s">
        <v>3321</v>
      </c>
      <c r="E475" s="181"/>
    </row>
    <row r="476" spans="1:5">
      <c r="A476" s="177" t="str">
        <f t="shared" si="7"/>
        <v>栃木県さくら市</v>
      </c>
      <c r="B476" s="180" t="s">
        <v>3320</v>
      </c>
      <c r="C476" s="181" t="s">
        <v>3289</v>
      </c>
      <c r="D476" s="182" t="s">
        <v>3319</v>
      </c>
      <c r="E476" s="181"/>
    </row>
    <row r="477" spans="1:5">
      <c r="A477" s="177" t="str">
        <f t="shared" si="7"/>
        <v>栃木県那須烏山市</v>
      </c>
      <c r="B477" s="180" t="s">
        <v>3318</v>
      </c>
      <c r="C477" s="181" t="s">
        <v>3289</v>
      </c>
      <c r="D477" s="182" t="s">
        <v>3317</v>
      </c>
      <c r="E477" s="181"/>
    </row>
    <row r="478" spans="1:5">
      <c r="A478" s="177" t="str">
        <f t="shared" si="7"/>
        <v>栃木県下野市</v>
      </c>
      <c r="B478" s="180" t="s">
        <v>3316</v>
      </c>
      <c r="C478" s="181" t="s">
        <v>3289</v>
      </c>
      <c r="D478" s="182" t="s">
        <v>3315</v>
      </c>
      <c r="E478" s="181"/>
    </row>
    <row r="479" spans="1:5">
      <c r="A479" s="177" t="str">
        <f t="shared" si="7"/>
        <v>栃木県河内郡上三川町</v>
      </c>
      <c r="B479" s="180" t="s">
        <v>3314</v>
      </c>
      <c r="C479" s="181" t="s">
        <v>3289</v>
      </c>
      <c r="D479" s="182" t="s">
        <v>3313</v>
      </c>
      <c r="E479" s="181" t="s">
        <v>3312</v>
      </c>
    </row>
    <row r="480" spans="1:5">
      <c r="A480" s="177" t="str">
        <f t="shared" si="7"/>
        <v>栃木県芳賀郡益子町</v>
      </c>
      <c r="B480" s="180" t="s">
        <v>3311</v>
      </c>
      <c r="C480" s="181" t="s">
        <v>3289</v>
      </c>
      <c r="D480" s="182" t="s">
        <v>3304</v>
      </c>
      <c r="E480" s="181" t="s">
        <v>3310</v>
      </c>
    </row>
    <row r="481" spans="1:5">
      <c r="A481" s="177" t="str">
        <f t="shared" si="7"/>
        <v>栃木県芳賀郡茂木町</v>
      </c>
      <c r="B481" s="180" t="s">
        <v>3309</v>
      </c>
      <c r="C481" s="181" t="s">
        <v>3289</v>
      </c>
      <c r="D481" s="182" t="s">
        <v>3304</v>
      </c>
      <c r="E481" s="181" t="s">
        <v>3308</v>
      </c>
    </row>
    <row r="482" spans="1:5">
      <c r="A482" s="177" t="str">
        <f t="shared" si="7"/>
        <v>栃木県芳賀郡市貝町</v>
      </c>
      <c r="B482" s="180" t="s">
        <v>3307</v>
      </c>
      <c r="C482" s="181" t="s">
        <v>3289</v>
      </c>
      <c r="D482" s="182" t="s">
        <v>3304</v>
      </c>
      <c r="E482" s="181" t="s">
        <v>3306</v>
      </c>
    </row>
    <row r="483" spans="1:5">
      <c r="A483" s="177" t="str">
        <f t="shared" si="7"/>
        <v>栃木県芳賀郡芳賀町</v>
      </c>
      <c r="B483" s="180" t="s">
        <v>3305</v>
      </c>
      <c r="C483" s="181" t="s">
        <v>3289</v>
      </c>
      <c r="D483" s="182" t="s">
        <v>3304</v>
      </c>
      <c r="E483" s="181" t="s">
        <v>3303</v>
      </c>
    </row>
    <row r="484" spans="1:5">
      <c r="A484" s="177" t="str">
        <f t="shared" si="7"/>
        <v>栃木県下都賀郡壬生町</v>
      </c>
      <c r="B484" s="180" t="s">
        <v>3302</v>
      </c>
      <c r="C484" s="181" t="s">
        <v>3289</v>
      </c>
      <c r="D484" s="182" t="s">
        <v>3299</v>
      </c>
      <c r="E484" s="181" t="s">
        <v>3301</v>
      </c>
    </row>
    <row r="485" spans="1:5">
      <c r="A485" s="177" t="str">
        <f t="shared" si="7"/>
        <v>栃木県下都賀郡野木町</v>
      </c>
      <c r="B485" s="180" t="s">
        <v>3300</v>
      </c>
      <c r="C485" s="181" t="s">
        <v>3289</v>
      </c>
      <c r="D485" s="182" t="s">
        <v>3299</v>
      </c>
      <c r="E485" s="181" t="s">
        <v>3298</v>
      </c>
    </row>
    <row r="486" spans="1:5">
      <c r="A486" s="177" t="str">
        <f t="shared" si="7"/>
        <v>栃木県塩谷郡塩谷町</v>
      </c>
      <c r="B486" s="180" t="s">
        <v>3297</v>
      </c>
      <c r="C486" s="181" t="s">
        <v>3289</v>
      </c>
      <c r="D486" s="182" t="s">
        <v>3294</v>
      </c>
      <c r="E486" s="181" t="s">
        <v>3296</v>
      </c>
    </row>
    <row r="487" spans="1:5">
      <c r="A487" s="177" t="str">
        <f t="shared" si="7"/>
        <v>栃木県塩谷郡高根沢町</v>
      </c>
      <c r="B487" s="180" t="s">
        <v>3295</v>
      </c>
      <c r="C487" s="181" t="s">
        <v>3289</v>
      </c>
      <c r="D487" s="182" t="s">
        <v>3294</v>
      </c>
      <c r="E487" s="181" t="s">
        <v>3293</v>
      </c>
    </row>
    <row r="488" spans="1:5">
      <c r="A488" s="177" t="str">
        <f t="shared" si="7"/>
        <v>栃木県那須郡那須町</v>
      </c>
      <c r="B488" s="180" t="s">
        <v>3292</v>
      </c>
      <c r="C488" s="181" t="s">
        <v>3289</v>
      </c>
      <c r="D488" s="182" t="s">
        <v>3288</v>
      </c>
      <c r="E488" s="181" t="s">
        <v>3291</v>
      </c>
    </row>
    <row r="489" spans="1:5">
      <c r="A489" s="177" t="str">
        <f t="shared" si="7"/>
        <v>栃木県那須郡那珂川町</v>
      </c>
      <c r="B489" s="180" t="s">
        <v>3290</v>
      </c>
      <c r="C489" s="181" t="s">
        <v>3289</v>
      </c>
      <c r="D489" s="182" t="s">
        <v>3288</v>
      </c>
      <c r="E489" s="181" t="s">
        <v>3287</v>
      </c>
    </row>
    <row r="490" spans="1:5">
      <c r="A490" s="177" t="str">
        <f t="shared" si="7"/>
        <v>群馬県前橋市</v>
      </c>
      <c r="B490" s="180" t="s">
        <v>3286</v>
      </c>
      <c r="C490" s="181" t="s">
        <v>3214</v>
      </c>
      <c r="D490" s="182" t="s">
        <v>3285</v>
      </c>
      <c r="E490" s="181"/>
    </row>
    <row r="491" spans="1:5">
      <c r="A491" s="177" t="str">
        <f t="shared" si="7"/>
        <v>群馬県高崎市</v>
      </c>
      <c r="B491" s="180" t="s">
        <v>3284</v>
      </c>
      <c r="C491" s="181" t="s">
        <v>3214</v>
      </c>
      <c r="D491" s="182" t="s">
        <v>3283</v>
      </c>
      <c r="E491" s="181"/>
    </row>
    <row r="492" spans="1:5">
      <c r="A492" s="177" t="str">
        <f t="shared" si="7"/>
        <v>群馬県桐生市</v>
      </c>
      <c r="B492" s="180" t="s">
        <v>3282</v>
      </c>
      <c r="C492" s="181" t="s">
        <v>3214</v>
      </c>
      <c r="D492" s="182" t="s">
        <v>3281</v>
      </c>
      <c r="E492" s="181"/>
    </row>
    <row r="493" spans="1:5">
      <c r="A493" s="177" t="str">
        <f t="shared" si="7"/>
        <v>群馬県伊勢崎市</v>
      </c>
      <c r="B493" s="180" t="s">
        <v>3280</v>
      </c>
      <c r="C493" s="181" t="s">
        <v>3214</v>
      </c>
      <c r="D493" s="182" t="s">
        <v>3279</v>
      </c>
      <c r="E493" s="181"/>
    </row>
    <row r="494" spans="1:5">
      <c r="A494" s="177" t="str">
        <f t="shared" si="7"/>
        <v>群馬県太田市</v>
      </c>
      <c r="B494" s="180" t="s">
        <v>3278</v>
      </c>
      <c r="C494" s="181" t="s">
        <v>3214</v>
      </c>
      <c r="D494" s="182" t="s">
        <v>3277</v>
      </c>
      <c r="E494" s="181"/>
    </row>
    <row r="495" spans="1:5">
      <c r="A495" s="177" t="str">
        <f t="shared" si="7"/>
        <v>群馬県沼田市</v>
      </c>
      <c r="B495" s="180" t="s">
        <v>3276</v>
      </c>
      <c r="C495" s="181" t="s">
        <v>3214</v>
      </c>
      <c r="D495" s="182" t="s">
        <v>3275</v>
      </c>
      <c r="E495" s="181"/>
    </row>
    <row r="496" spans="1:5">
      <c r="A496" s="177" t="str">
        <f t="shared" si="7"/>
        <v>群馬県館林市</v>
      </c>
      <c r="B496" s="180" t="s">
        <v>3274</v>
      </c>
      <c r="C496" s="181" t="s">
        <v>3214</v>
      </c>
      <c r="D496" s="182" t="s">
        <v>3273</v>
      </c>
      <c r="E496" s="181"/>
    </row>
    <row r="497" spans="1:5">
      <c r="A497" s="177" t="str">
        <f t="shared" si="7"/>
        <v>群馬県渋川市</v>
      </c>
      <c r="B497" s="180" t="s">
        <v>3272</v>
      </c>
      <c r="C497" s="181" t="s">
        <v>3214</v>
      </c>
      <c r="D497" s="182" t="s">
        <v>3271</v>
      </c>
      <c r="E497" s="181"/>
    </row>
    <row r="498" spans="1:5">
      <c r="A498" s="177" t="str">
        <f t="shared" si="7"/>
        <v>群馬県藤岡市</v>
      </c>
      <c r="B498" s="180" t="s">
        <v>3270</v>
      </c>
      <c r="C498" s="181" t="s">
        <v>3214</v>
      </c>
      <c r="D498" s="182" t="s">
        <v>3269</v>
      </c>
      <c r="E498" s="181"/>
    </row>
    <row r="499" spans="1:5">
      <c r="A499" s="177" t="str">
        <f t="shared" si="7"/>
        <v>群馬県富岡市</v>
      </c>
      <c r="B499" s="180" t="s">
        <v>3268</v>
      </c>
      <c r="C499" s="181" t="s">
        <v>3214</v>
      </c>
      <c r="D499" s="182" t="s">
        <v>3267</v>
      </c>
      <c r="E499" s="181"/>
    </row>
    <row r="500" spans="1:5">
      <c r="A500" s="177" t="str">
        <f t="shared" si="7"/>
        <v>群馬県安中市</v>
      </c>
      <c r="B500" s="180" t="s">
        <v>3266</v>
      </c>
      <c r="C500" s="181" t="s">
        <v>3214</v>
      </c>
      <c r="D500" s="182" t="s">
        <v>3265</v>
      </c>
      <c r="E500" s="181"/>
    </row>
    <row r="501" spans="1:5">
      <c r="A501" s="177" t="str">
        <f t="shared" si="7"/>
        <v>群馬県みどり市</v>
      </c>
      <c r="B501" s="180" t="s">
        <v>3264</v>
      </c>
      <c r="C501" s="181" t="s">
        <v>3214</v>
      </c>
      <c r="D501" s="182" t="s">
        <v>3263</v>
      </c>
      <c r="E501" s="181"/>
    </row>
    <row r="502" spans="1:5">
      <c r="A502" s="177" t="str">
        <f t="shared" si="7"/>
        <v>群馬県北群馬郡榛東村</v>
      </c>
      <c r="B502" s="180" t="s">
        <v>3262</v>
      </c>
      <c r="C502" s="181" t="s">
        <v>3214</v>
      </c>
      <c r="D502" s="182" t="s">
        <v>3259</v>
      </c>
      <c r="E502" s="181" t="s">
        <v>3261</v>
      </c>
    </row>
    <row r="503" spans="1:5">
      <c r="A503" s="177" t="str">
        <f t="shared" si="7"/>
        <v>群馬県北群馬郡吉岡町</v>
      </c>
      <c r="B503" s="180" t="s">
        <v>3260</v>
      </c>
      <c r="C503" s="181" t="s">
        <v>3214</v>
      </c>
      <c r="D503" s="182" t="s">
        <v>3259</v>
      </c>
      <c r="E503" s="181" t="s">
        <v>3258</v>
      </c>
    </row>
    <row r="504" spans="1:5">
      <c r="A504" s="177" t="str">
        <f t="shared" si="7"/>
        <v>群馬県多野郡上野村</v>
      </c>
      <c r="B504" s="180" t="s">
        <v>3257</v>
      </c>
      <c r="C504" s="181" t="s">
        <v>3214</v>
      </c>
      <c r="D504" s="182" t="s">
        <v>3254</v>
      </c>
      <c r="E504" s="181" t="s">
        <v>3256</v>
      </c>
    </row>
    <row r="505" spans="1:5">
      <c r="A505" s="177" t="str">
        <f t="shared" si="7"/>
        <v>群馬県多野郡神流町</v>
      </c>
      <c r="B505" s="180" t="s">
        <v>3255</v>
      </c>
      <c r="C505" s="181" t="s">
        <v>3214</v>
      </c>
      <c r="D505" s="182" t="s">
        <v>3254</v>
      </c>
      <c r="E505" s="181" t="s">
        <v>3253</v>
      </c>
    </row>
    <row r="506" spans="1:5">
      <c r="A506" s="177" t="str">
        <f t="shared" si="7"/>
        <v>群馬県甘楽郡下仁田町</v>
      </c>
      <c r="B506" s="180" t="s">
        <v>3252</v>
      </c>
      <c r="C506" s="181" t="s">
        <v>3214</v>
      </c>
      <c r="D506" s="182" t="s">
        <v>3248</v>
      </c>
      <c r="E506" s="181" t="s">
        <v>3251</v>
      </c>
    </row>
    <row r="507" spans="1:5">
      <c r="A507" s="177" t="str">
        <f t="shared" si="7"/>
        <v>群馬県甘楽郡南牧村</v>
      </c>
      <c r="B507" s="180" t="s">
        <v>3250</v>
      </c>
      <c r="C507" s="181" t="s">
        <v>3214</v>
      </c>
      <c r="D507" s="182" t="s">
        <v>3248</v>
      </c>
      <c r="E507" s="181" t="s">
        <v>2402</v>
      </c>
    </row>
    <row r="508" spans="1:5">
      <c r="A508" s="177" t="str">
        <f t="shared" si="7"/>
        <v>群馬県甘楽郡甘楽町</v>
      </c>
      <c r="B508" s="180" t="s">
        <v>3249</v>
      </c>
      <c r="C508" s="181" t="s">
        <v>3214</v>
      </c>
      <c r="D508" s="182" t="s">
        <v>3248</v>
      </c>
      <c r="E508" s="181" t="s">
        <v>3247</v>
      </c>
    </row>
    <row r="509" spans="1:5">
      <c r="A509" s="177" t="str">
        <f t="shared" si="7"/>
        <v>群馬県吾妻郡中之条町</v>
      </c>
      <c r="B509" s="180" t="s">
        <v>3246</v>
      </c>
      <c r="C509" s="181" t="s">
        <v>3214</v>
      </c>
      <c r="D509" s="182" t="s">
        <v>3236</v>
      </c>
      <c r="E509" s="181" t="s">
        <v>3245</v>
      </c>
    </row>
    <row r="510" spans="1:5">
      <c r="A510" s="177" t="str">
        <f t="shared" si="7"/>
        <v>群馬県吾妻郡長野原町</v>
      </c>
      <c r="B510" s="180" t="s">
        <v>3244</v>
      </c>
      <c r="C510" s="181" t="s">
        <v>3214</v>
      </c>
      <c r="D510" s="182" t="s">
        <v>3236</v>
      </c>
      <c r="E510" s="181" t="s">
        <v>3243</v>
      </c>
    </row>
    <row r="511" spans="1:5">
      <c r="A511" s="177" t="str">
        <f t="shared" si="7"/>
        <v>群馬県吾妻郡嬬恋村</v>
      </c>
      <c r="B511" s="180" t="s">
        <v>3242</v>
      </c>
      <c r="C511" s="181" t="s">
        <v>3214</v>
      </c>
      <c r="D511" s="182" t="s">
        <v>3236</v>
      </c>
      <c r="E511" s="181" t="s">
        <v>3241</v>
      </c>
    </row>
    <row r="512" spans="1:5">
      <c r="A512" s="177" t="str">
        <f t="shared" si="7"/>
        <v>群馬県吾妻郡草津町</v>
      </c>
      <c r="B512" s="180" t="s">
        <v>3240</v>
      </c>
      <c r="C512" s="181" t="s">
        <v>3214</v>
      </c>
      <c r="D512" s="182" t="s">
        <v>3236</v>
      </c>
      <c r="E512" s="181" t="s">
        <v>3239</v>
      </c>
    </row>
    <row r="513" spans="1:5">
      <c r="A513" s="177" t="str">
        <f t="shared" si="7"/>
        <v>群馬県吾妻郡高山村</v>
      </c>
      <c r="B513" s="180" t="s">
        <v>3238</v>
      </c>
      <c r="C513" s="181" t="s">
        <v>3214</v>
      </c>
      <c r="D513" s="182" t="s">
        <v>3236</v>
      </c>
      <c r="E513" s="181" t="s">
        <v>2297</v>
      </c>
    </row>
    <row r="514" spans="1:5">
      <c r="A514" s="177" t="str">
        <f t="shared" ref="A514:A577" si="8">C514&amp;D514&amp;E514</f>
        <v>群馬県吾妻郡東吾妻町</v>
      </c>
      <c r="B514" s="180" t="s">
        <v>3237</v>
      </c>
      <c r="C514" s="181" t="s">
        <v>3214</v>
      </c>
      <c r="D514" s="182" t="s">
        <v>3236</v>
      </c>
      <c r="E514" s="181" t="s">
        <v>3235</v>
      </c>
    </row>
    <row r="515" spans="1:5">
      <c r="A515" s="177" t="str">
        <f t="shared" si="8"/>
        <v>群馬県利根郡片品村</v>
      </c>
      <c r="B515" s="180" t="s">
        <v>3234</v>
      </c>
      <c r="C515" s="181" t="s">
        <v>3214</v>
      </c>
      <c r="D515" s="182" t="s">
        <v>3227</v>
      </c>
      <c r="E515" s="181" t="s">
        <v>3233</v>
      </c>
    </row>
    <row r="516" spans="1:5">
      <c r="A516" s="177" t="str">
        <f t="shared" si="8"/>
        <v>群馬県利根郡川場村</v>
      </c>
      <c r="B516" s="180" t="s">
        <v>3232</v>
      </c>
      <c r="C516" s="181" t="s">
        <v>3214</v>
      </c>
      <c r="D516" s="182" t="s">
        <v>3227</v>
      </c>
      <c r="E516" s="181" t="s">
        <v>3231</v>
      </c>
    </row>
    <row r="517" spans="1:5">
      <c r="A517" s="177" t="str">
        <f t="shared" si="8"/>
        <v>群馬県利根郡昭和村</v>
      </c>
      <c r="B517" s="180" t="s">
        <v>3230</v>
      </c>
      <c r="C517" s="181" t="s">
        <v>3214</v>
      </c>
      <c r="D517" s="182" t="s">
        <v>3227</v>
      </c>
      <c r="E517" s="181" t="s">
        <v>3229</v>
      </c>
    </row>
    <row r="518" spans="1:5">
      <c r="A518" s="177" t="str">
        <f t="shared" si="8"/>
        <v>群馬県利根郡みなかみ町</v>
      </c>
      <c r="B518" s="180" t="s">
        <v>3228</v>
      </c>
      <c r="C518" s="181" t="s">
        <v>3214</v>
      </c>
      <c r="D518" s="182" t="s">
        <v>3227</v>
      </c>
      <c r="E518" s="181" t="s">
        <v>3226</v>
      </c>
    </row>
    <row r="519" spans="1:5">
      <c r="A519" s="177" t="str">
        <f t="shared" si="8"/>
        <v>群馬県佐波郡玉村町</v>
      </c>
      <c r="B519" s="180" t="s">
        <v>3225</v>
      </c>
      <c r="C519" s="181" t="s">
        <v>3214</v>
      </c>
      <c r="D519" s="182" t="s">
        <v>3224</v>
      </c>
      <c r="E519" s="181" t="s">
        <v>3223</v>
      </c>
    </row>
    <row r="520" spans="1:5">
      <c r="A520" s="177" t="str">
        <f t="shared" si="8"/>
        <v>群馬県邑楽郡板倉町</v>
      </c>
      <c r="B520" s="180" t="s">
        <v>3222</v>
      </c>
      <c r="C520" s="181" t="s">
        <v>3214</v>
      </c>
      <c r="D520" s="182" t="s">
        <v>3213</v>
      </c>
      <c r="E520" s="181" t="s">
        <v>3221</v>
      </c>
    </row>
    <row r="521" spans="1:5">
      <c r="A521" s="177" t="str">
        <f t="shared" si="8"/>
        <v>群馬県邑楽郡明和町</v>
      </c>
      <c r="B521" s="180" t="s">
        <v>3220</v>
      </c>
      <c r="C521" s="181" t="s">
        <v>3214</v>
      </c>
      <c r="D521" s="182" t="s">
        <v>3213</v>
      </c>
      <c r="E521" s="181" t="s">
        <v>1913</v>
      </c>
    </row>
    <row r="522" spans="1:5">
      <c r="A522" s="177" t="str">
        <f t="shared" si="8"/>
        <v>群馬県邑楽郡千代田町</v>
      </c>
      <c r="B522" s="180" t="s">
        <v>3219</v>
      </c>
      <c r="C522" s="181" t="s">
        <v>3214</v>
      </c>
      <c r="D522" s="182" t="s">
        <v>3213</v>
      </c>
      <c r="E522" s="181" t="s">
        <v>3218</v>
      </c>
    </row>
    <row r="523" spans="1:5">
      <c r="A523" s="177" t="str">
        <f t="shared" si="8"/>
        <v>群馬県邑楽郡大泉町</v>
      </c>
      <c r="B523" s="180" t="s">
        <v>3217</v>
      </c>
      <c r="C523" s="181" t="s">
        <v>3214</v>
      </c>
      <c r="D523" s="182" t="s">
        <v>3213</v>
      </c>
      <c r="E523" s="181" t="s">
        <v>3216</v>
      </c>
    </row>
    <row r="524" spans="1:5">
      <c r="A524" s="177" t="str">
        <f t="shared" si="8"/>
        <v>群馬県邑楽郡邑楽町</v>
      </c>
      <c r="B524" s="180" t="s">
        <v>3215</v>
      </c>
      <c r="C524" s="181" t="s">
        <v>3214</v>
      </c>
      <c r="D524" s="182" t="s">
        <v>3213</v>
      </c>
      <c r="E524" s="181" t="s">
        <v>3212</v>
      </c>
    </row>
    <row r="525" spans="1:5">
      <c r="A525" s="177" t="str">
        <f t="shared" si="8"/>
        <v>埼玉県さいたま市西区</v>
      </c>
      <c r="B525" s="183" t="s">
        <v>3211</v>
      </c>
      <c r="C525" s="176" t="s">
        <v>3064</v>
      </c>
      <c r="D525" s="179" t="s">
        <v>3197</v>
      </c>
      <c r="E525" s="177" t="s">
        <v>642</v>
      </c>
    </row>
    <row r="526" spans="1:5">
      <c r="A526" s="177" t="str">
        <f t="shared" si="8"/>
        <v>埼玉県さいたま市北区</v>
      </c>
      <c r="B526" s="183" t="s">
        <v>3210</v>
      </c>
      <c r="C526" s="176" t="s">
        <v>3064</v>
      </c>
      <c r="D526" s="179" t="s">
        <v>3197</v>
      </c>
      <c r="E526" s="177" t="s">
        <v>639</v>
      </c>
    </row>
    <row r="527" spans="1:5">
      <c r="A527" s="177" t="str">
        <f t="shared" si="8"/>
        <v>埼玉県さいたま市大宮区</v>
      </c>
      <c r="B527" s="183" t="s">
        <v>3209</v>
      </c>
      <c r="C527" s="176" t="s">
        <v>3064</v>
      </c>
      <c r="D527" s="179" t="s">
        <v>3197</v>
      </c>
      <c r="E527" s="177" t="s">
        <v>3208</v>
      </c>
    </row>
    <row r="528" spans="1:5">
      <c r="A528" s="177" t="str">
        <f t="shared" si="8"/>
        <v>埼玉県さいたま市見沼区</v>
      </c>
      <c r="B528" s="183" t="s">
        <v>3207</v>
      </c>
      <c r="C528" s="176" t="s">
        <v>3064</v>
      </c>
      <c r="D528" s="179" t="s">
        <v>3197</v>
      </c>
      <c r="E528" s="177" t="s">
        <v>3206</v>
      </c>
    </row>
    <row r="529" spans="1:5">
      <c r="A529" s="177" t="str">
        <f t="shared" si="8"/>
        <v>埼玉県さいたま市中央区</v>
      </c>
      <c r="B529" s="183" t="s">
        <v>3205</v>
      </c>
      <c r="C529" s="176" t="s">
        <v>3064</v>
      </c>
      <c r="D529" s="179" t="s">
        <v>3197</v>
      </c>
      <c r="E529" s="177" t="s">
        <v>644</v>
      </c>
    </row>
    <row r="530" spans="1:5">
      <c r="A530" s="177" t="str">
        <f t="shared" si="8"/>
        <v>埼玉県さいたま市桜区</v>
      </c>
      <c r="B530" s="183" t="s">
        <v>3204</v>
      </c>
      <c r="C530" s="176" t="s">
        <v>3064</v>
      </c>
      <c r="D530" s="179" t="s">
        <v>3197</v>
      </c>
      <c r="E530" s="177" t="s">
        <v>3203</v>
      </c>
    </row>
    <row r="531" spans="1:5">
      <c r="A531" s="177" t="str">
        <f t="shared" si="8"/>
        <v>埼玉県さいたま市浦和区</v>
      </c>
      <c r="B531" s="183" t="s">
        <v>3202</v>
      </c>
      <c r="C531" s="176" t="s">
        <v>3064</v>
      </c>
      <c r="D531" s="179" t="s">
        <v>3197</v>
      </c>
      <c r="E531" s="177" t="s">
        <v>3201</v>
      </c>
    </row>
    <row r="532" spans="1:5">
      <c r="A532" s="177" t="str">
        <f t="shared" si="8"/>
        <v>埼玉県さいたま市南区</v>
      </c>
      <c r="B532" s="183" t="s">
        <v>3200</v>
      </c>
      <c r="C532" s="176" t="s">
        <v>3064</v>
      </c>
      <c r="D532" s="179" t="s">
        <v>3197</v>
      </c>
      <c r="E532" s="177" t="s">
        <v>641</v>
      </c>
    </row>
    <row r="533" spans="1:5">
      <c r="A533" s="177" t="str">
        <f t="shared" si="8"/>
        <v>埼玉県さいたま市緑区</v>
      </c>
      <c r="B533" s="183" t="s">
        <v>3199</v>
      </c>
      <c r="C533" s="176" t="s">
        <v>3064</v>
      </c>
      <c r="D533" s="179" t="s">
        <v>3197</v>
      </c>
      <c r="E533" s="177" t="s">
        <v>2074</v>
      </c>
    </row>
    <row r="534" spans="1:5">
      <c r="A534" s="177" t="str">
        <f t="shared" si="8"/>
        <v>埼玉県さいたま市岩槻区</v>
      </c>
      <c r="B534" s="183" t="s">
        <v>3198</v>
      </c>
      <c r="C534" s="176" t="s">
        <v>3064</v>
      </c>
      <c r="D534" s="179" t="s">
        <v>3197</v>
      </c>
      <c r="E534" s="177" t="s">
        <v>3196</v>
      </c>
    </row>
    <row r="535" spans="1:5">
      <c r="A535" s="177" t="str">
        <f t="shared" si="8"/>
        <v>埼玉県川越市</v>
      </c>
      <c r="B535" s="180" t="s">
        <v>3195</v>
      </c>
      <c r="C535" s="181" t="s">
        <v>3064</v>
      </c>
      <c r="D535" s="182" t="s">
        <v>3194</v>
      </c>
      <c r="E535" s="181"/>
    </row>
    <row r="536" spans="1:5">
      <c r="A536" s="177" t="str">
        <f t="shared" si="8"/>
        <v>埼玉県熊谷市</v>
      </c>
      <c r="B536" s="180" t="s">
        <v>3193</v>
      </c>
      <c r="C536" s="181" t="s">
        <v>3064</v>
      </c>
      <c r="D536" s="182" t="s">
        <v>3192</v>
      </c>
      <c r="E536" s="181"/>
    </row>
    <row r="537" spans="1:5">
      <c r="A537" s="177" t="str">
        <f t="shared" si="8"/>
        <v>埼玉県川口市</v>
      </c>
      <c r="B537" s="180" t="s">
        <v>3191</v>
      </c>
      <c r="C537" s="181" t="s">
        <v>3064</v>
      </c>
      <c r="D537" s="182" t="s">
        <v>3190</v>
      </c>
      <c r="E537" s="181"/>
    </row>
    <row r="538" spans="1:5">
      <c r="A538" s="177" t="str">
        <f t="shared" si="8"/>
        <v>埼玉県行田市</v>
      </c>
      <c r="B538" s="180" t="s">
        <v>3189</v>
      </c>
      <c r="C538" s="181" t="s">
        <v>3064</v>
      </c>
      <c r="D538" s="182" t="s">
        <v>3188</v>
      </c>
      <c r="E538" s="181"/>
    </row>
    <row r="539" spans="1:5">
      <c r="A539" s="177" t="str">
        <f t="shared" si="8"/>
        <v>埼玉県秩父市</v>
      </c>
      <c r="B539" s="180" t="s">
        <v>3187</v>
      </c>
      <c r="C539" s="181" t="s">
        <v>3064</v>
      </c>
      <c r="D539" s="182" t="s">
        <v>3186</v>
      </c>
      <c r="E539" s="181"/>
    </row>
    <row r="540" spans="1:5">
      <c r="A540" s="177" t="str">
        <f t="shared" si="8"/>
        <v>埼玉県所沢市</v>
      </c>
      <c r="B540" s="180" t="s">
        <v>3185</v>
      </c>
      <c r="C540" s="181" t="s">
        <v>3064</v>
      </c>
      <c r="D540" s="182" t="s">
        <v>3184</v>
      </c>
      <c r="E540" s="181"/>
    </row>
    <row r="541" spans="1:5">
      <c r="A541" s="177" t="str">
        <f t="shared" si="8"/>
        <v>埼玉県飯能市</v>
      </c>
      <c r="B541" s="180" t="s">
        <v>3183</v>
      </c>
      <c r="C541" s="181" t="s">
        <v>3064</v>
      </c>
      <c r="D541" s="182" t="s">
        <v>3182</v>
      </c>
      <c r="E541" s="181"/>
    </row>
    <row r="542" spans="1:5">
      <c r="A542" s="177" t="str">
        <f t="shared" si="8"/>
        <v>埼玉県加須市</v>
      </c>
      <c r="B542" s="180" t="s">
        <v>3181</v>
      </c>
      <c r="C542" s="181" t="s">
        <v>3064</v>
      </c>
      <c r="D542" s="182" t="s">
        <v>3180</v>
      </c>
      <c r="E542" s="181"/>
    </row>
    <row r="543" spans="1:5">
      <c r="A543" s="177" t="str">
        <f t="shared" si="8"/>
        <v>埼玉県本庄市</v>
      </c>
      <c r="B543" s="180" t="s">
        <v>3179</v>
      </c>
      <c r="C543" s="181" t="s">
        <v>3064</v>
      </c>
      <c r="D543" s="182" t="s">
        <v>3178</v>
      </c>
      <c r="E543" s="181"/>
    </row>
    <row r="544" spans="1:5">
      <c r="A544" s="177" t="str">
        <f t="shared" si="8"/>
        <v>埼玉県東松山市</v>
      </c>
      <c r="B544" s="180" t="s">
        <v>3177</v>
      </c>
      <c r="C544" s="181" t="s">
        <v>3064</v>
      </c>
      <c r="D544" s="182" t="s">
        <v>3176</v>
      </c>
      <c r="E544" s="181"/>
    </row>
    <row r="545" spans="1:5">
      <c r="A545" s="177" t="str">
        <f t="shared" si="8"/>
        <v>埼玉県春日部市</v>
      </c>
      <c r="B545" s="180" t="s">
        <v>3175</v>
      </c>
      <c r="C545" s="181" t="s">
        <v>3064</v>
      </c>
      <c r="D545" s="182" t="s">
        <v>3174</v>
      </c>
      <c r="E545" s="181"/>
    </row>
    <row r="546" spans="1:5">
      <c r="A546" s="177" t="str">
        <f t="shared" si="8"/>
        <v>埼玉県狭山市</v>
      </c>
      <c r="B546" s="180" t="s">
        <v>3173</v>
      </c>
      <c r="C546" s="181" t="s">
        <v>3064</v>
      </c>
      <c r="D546" s="182" t="s">
        <v>3172</v>
      </c>
      <c r="E546" s="181"/>
    </row>
    <row r="547" spans="1:5">
      <c r="A547" s="177" t="str">
        <f t="shared" si="8"/>
        <v>埼玉県羽生市</v>
      </c>
      <c r="B547" s="180" t="s">
        <v>3171</v>
      </c>
      <c r="C547" s="181" t="s">
        <v>3064</v>
      </c>
      <c r="D547" s="182" t="s">
        <v>3170</v>
      </c>
      <c r="E547" s="181"/>
    </row>
    <row r="548" spans="1:5">
      <c r="A548" s="177" t="str">
        <f t="shared" si="8"/>
        <v>埼玉県鴻巣市</v>
      </c>
      <c r="B548" s="180" t="s">
        <v>3169</v>
      </c>
      <c r="C548" s="181" t="s">
        <v>3064</v>
      </c>
      <c r="D548" s="182" t="s">
        <v>3168</v>
      </c>
      <c r="E548" s="181"/>
    </row>
    <row r="549" spans="1:5">
      <c r="A549" s="177" t="str">
        <f t="shared" si="8"/>
        <v>埼玉県深谷市</v>
      </c>
      <c r="B549" s="180" t="s">
        <v>3167</v>
      </c>
      <c r="C549" s="181" t="s">
        <v>3064</v>
      </c>
      <c r="D549" s="182" t="s">
        <v>3166</v>
      </c>
      <c r="E549" s="181"/>
    </row>
    <row r="550" spans="1:5">
      <c r="A550" s="177" t="str">
        <f t="shared" si="8"/>
        <v>埼玉県上尾市</v>
      </c>
      <c r="B550" s="180" t="s">
        <v>3165</v>
      </c>
      <c r="C550" s="181" t="s">
        <v>3064</v>
      </c>
      <c r="D550" s="182" t="s">
        <v>3164</v>
      </c>
      <c r="E550" s="181"/>
    </row>
    <row r="551" spans="1:5">
      <c r="A551" s="177" t="str">
        <f t="shared" si="8"/>
        <v>埼玉県草加市</v>
      </c>
      <c r="B551" s="180" t="s">
        <v>3163</v>
      </c>
      <c r="C551" s="181" t="s">
        <v>3064</v>
      </c>
      <c r="D551" s="182" t="s">
        <v>3162</v>
      </c>
      <c r="E551" s="181"/>
    </row>
    <row r="552" spans="1:5">
      <c r="A552" s="177" t="str">
        <f t="shared" si="8"/>
        <v>埼玉県越谷市</v>
      </c>
      <c r="B552" s="180" t="s">
        <v>3161</v>
      </c>
      <c r="C552" s="181" t="s">
        <v>3064</v>
      </c>
      <c r="D552" s="182" t="s">
        <v>3160</v>
      </c>
      <c r="E552" s="181"/>
    </row>
    <row r="553" spans="1:5">
      <c r="A553" s="177" t="str">
        <f t="shared" si="8"/>
        <v>埼玉県蕨市</v>
      </c>
      <c r="B553" s="180" t="s">
        <v>3159</v>
      </c>
      <c r="C553" s="181" t="s">
        <v>3064</v>
      </c>
      <c r="D553" s="182" t="s">
        <v>3158</v>
      </c>
      <c r="E553" s="181"/>
    </row>
    <row r="554" spans="1:5">
      <c r="A554" s="177" t="str">
        <f t="shared" si="8"/>
        <v>埼玉県戸田市</v>
      </c>
      <c r="B554" s="180" t="s">
        <v>3157</v>
      </c>
      <c r="C554" s="181" t="s">
        <v>3064</v>
      </c>
      <c r="D554" s="182" t="s">
        <v>3156</v>
      </c>
      <c r="E554" s="181"/>
    </row>
    <row r="555" spans="1:5">
      <c r="A555" s="177" t="str">
        <f t="shared" si="8"/>
        <v>埼玉県入間市</v>
      </c>
      <c r="B555" s="180" t="s">
        <v>3155</v>
      </c>
      <c r="C555" s="181" t="s">
        <v>3064</v>
      </c>
      <c r="D555" s="182" t="s">
        <v>3154</v>
      </c>
      <c r="E555" s="181"/>
    </row>
    <row r="556" spans="1:5">
      <c r="A556" s="177" t="str">
        <f t="shared" si="8"/>
        <v>埼玉県朝霞市</v>
      </c>
      <c r="B556" s="180" t="s">
        <v>3153</v>
      </c>
      <c r="C556" s="181" t="s">
        <v>3064</v>
      </c>
      <c r="D556" s="182" t="s">
        <v>3152</v>
      </c>
      <c r="E556" s="181"/>
    </row>
    <row r="557" spans="1:5">
      <c r="A557" s="177" t="str">
        <f t="shared" si="8"/>
        <v>埼玉県志木市</v>
      </c>
      <c r="B557" s="180" t="s">
        <v>3151</v>
      </c>
      <c r="C557" s="181" t="s">
        <v>3064</v>
      </c>
      <c r="D557" s="182" t="s">
        <v>3150</v>
      </c>
      <c r="E557" s="181"/>
    </row>
    <row r="558" spans="1:5">
      <c r="A558" s="177" t="str">
        <f t="shared" si="8"/>
        <v>埼玉県和光市</v>
      </c>
      <c r="B558" s="180" t="s">
        <v>3149</v>
      </c>
      <c r="C558" s="181" t="s">
        <v>3064</v>
      </c>
      <c r="D558" s="182" t="s">
        <v>3148</v>
      </c>
      <c r="E558" s="181"/>
    </row>
    <row r="559" spans="1:5">
      <c r="A559" s="177" t="str">
        <f t="shared" si="8"/>
        <v>埼玉県新座市</v>
      </c>
      <c r="B559" s="180" t="s">
        <v>3147</v>
      </c>
      <c r="C559" s="181" t="s">
        <v>3064</v>
      </c>
      <c r="D559" s="182" t="s">
        <v>3146</v>
      </c>
      <c r="E559" s="181"/>
    </row>
    <row r="560" spans="1:5">
      <c r="A560" s="177" t="str">
        <f t="shared" si="8"/>
        <v>埼玉県桶川市</v>
      </c>
      <c r="B560" s="180" t="s">
        <v>3145</v>
      </c>
      <c r="C560" s="181" t="s">
        <v>3064</v>
      </c>
      <c r="D560" s="182" t="s">
        <v>3144</v>
      </c>
      <c r="E560" s="181"/>
    </row>
    <row r="561" spans="1:5">
      <c r="A561" s="177" t="str">
        <f t="shared" si="8"/>
        <v>埼玉県久喜市</v>
      </c>
      <c r="B561" s="180" t="s">
        <v>3143</v>
      </c>
      <c r="C561" s="181" t="s">
        <v>3064</v>
      </c>
      <c r="D561" s="182" t="s">
        <v>3142</v>
      </c>
      <c r="E561" s="181"/>
    </row>
    <row r="562" spans="1:5">
      <c r="A562" s="177" t="str">
        <f t="shared" si="8"/>
        <v>埼玉県北本市</v>
      </c>
      <c r="B562" s="180" t="s">
        <v>3141</v>
      </c>
      <c r="C562" s="181" t="s">
        <v>3064</v>
      </c>
      <c r="D562" s="182" t="s">
        <v>3140</v>
      </c>
      <c r="E562" s="181"/>
    </row>
    <row r="563" spans="1:5">
      <c r="A563" s="177" t="str">
        <f t="shared" si="8"/>
        <v>埼玉県八潮市</v>
      </c>
      <c r="B563" s="180" t="s">
        <v>3139</v>
      </c>
      <c r="C563" s="181" t="s">
        <v>3064</v>
      </c>
      <c r="D563" s="182" t="s">
        <v>3138</v>
      </c>
      <c r="E563" s="181"/>
    </row>
    <row r="564" spans="1:5">
      <c r="A564" s="177" t="str">
        <f t="shared" si="8"/>
        <v>埼玉県富士見市</v>
      </c>
      <c r="B564" s="180" t="s">
        <v>3137</v>
      </c>
      <c r="C564" s="181" t="s">
        <v>3064</v>
      </c>
      <c r="D564" s="182" t="s">
        <v>3136</v>
      </c>
      <c r="E564" s="181"/>
    </row>
    <row r="565" spans="1:5">
      <c r="A565" s="177" t="str">
        <f t="shared" si="8"/>
        <v>埼玉県三郷市</v>
      </c>
      <c r="B565" s="180" t="s">
        <v>3135</v>
      </c>
      <c r="C565" s="181" t="s">
        <v>3064</v>
      </c>
      <c r="D565" s="182" t="s">
        <v>3134</v>
      </c>
      <c r="E565" s="181"/>
    </row>
    <row r="566" spans="1:5">
      <c r="A566" s="177" t="str">
        <f t="shared" si="8"/>
        <v>埼玉県蓮田市</v>
      </c>
      <c r="B566" s="180" t="s">
        <v>3133</v>
      </c>
      <c r="C566" s="181" t="s">
        <v>3064</v>
      </c>
      <c r="D566" s="182" t="s">
        <v>3132</v>
      </c>
      <c r="E566" s="181"/>
    </row>
    <row r="567" spans="1:5">
      <c r="A567" s="177" t="str">
        <f t="shared" si="8"/>
        <v>埼玉県坂戸市</v>
      </c>
      <c r="B567" s="180" t="s">
        <v>3131</v>
      </c>
      <c r="C567" s="181" t="s">
        <v>3064</v>
      </c>
      <c r="D567" s="182" t="s">
        <v>3130</v>
      </c>
      <c r="E567" s="181"/>
    </row>
    <row r="568" spans="1:5">
      <c r="A568" s="177" t="str">
        <f t="shared" si="8"/>
        <v>埼玉県幸手市</v>
      </c>
      <c r="B568" s="180" t="s">
        <v>3129</v>
      </c>
      <c r="C568" s="181" t="s">
        <v>3064</v>
      </c>
      <c r="D568" s="182" t="s">
        <v>3128</v>
      </c>
      <c r="E568" s="181"/>
    </row>
    <row r="569" spans="1:5">
      <c r="A569" s="177" t="str">
        <f t="shared" si="8"/>
        <v>埼玉県鶴ヶ島市</v>
      </c>
      <c r="B569" s="180" t="s">
        <v>3127</v>
      </c>
      <c r="C569" s="181" t="s">
        <v>3064</v>
      </c>
      <c r="D569" s="182" t="s">
        <v>3126</v>
      </c>
      <c r="E569" s="181"/>
    </row>
    <row r="570" spans="1:5">
      <c r="A570" s="177" t="str">
        <f t="shared" si="8"/>
        <v>埼玉県日高市</v>
      </c>
      <c r="B570" s="180" t="s">
        <v>3125</v>
      </c>
      <c r="C570" s="181" t="s">
        <v>3064</v>
      </c>
      <c r="D570" s="182" t="s">
        <v>3124</v>
      </c>
      <c r="E570" s="181"/>
    </row>
    <row r="571" spans="1:5">
      <c r="A571" s="177" t="str">
        <f t="shared" si="8"/>
        <v>埼玉県吉川市</v>
      </c>
      <c r="B571" s="180" t="s">
        <v>3123</v>
      </c>
      <c r="C571" s="181" t="s">
        <v>3064</v>
      </c>
      <c r="D571" s="182" t="s">
        <v>3122</v>
      </c>
      <c r="E571" s="181"/>
    </row>
    <row r="572" spans="1:5">
      <c r="A572" s="177" t="str">
        <f t="shared" si="8"/>
        <v>埼玉県ふじみ野市</v>
      </c>
      <c r="B572" s="180" t="s">
        <v>3121</v>
      </c>
      <c r="C572" s="181" t="s">
        <v>3064</v>
      </c>
      <c r="D572" s="182" t="s">
        <v>3120</v>
      </c>
      <c r="E572" s="181"/>
    </row>
    <row r="573" spans="1:5">
      <c r="A573" s="177" t="str">
        <f t="shared" si="8"/>
        <v>埼玉県白岡市</v>
      </c>
      <c r="B573" s="180" t="s">
        <v>3119</v>
      </c>
      <c r="C573" s="181" t="s">
        <v>3118</v>
      </c>
      <c r="D573" s="182" t="s">
        <v>3117</v>
      </c>
      <c r="E573" s="181"/>
    </row>
    <row r="574" spans="1:5">
      <c r="A574" s="177" t="str">
        <f t="shared" si="8"/>
        <v>埼玉県北足立郡伊奈町</v>
      </c>
      <c r="B574" s="180" t="s">
        <v>3116</v>
      </c>
      <c r="C574" s="181" t="s">
        <v>3115</v>
      </c>
      <c r="D574" s="182" t="s">
        <v>3114</v>
      </c>
      <c r="E574" s="181" t="s">
        <v>3113</v>
      </c>
    </row>
    <row r="575" spans="1:5">
      <c r="A575" s="177" t="str">
        <f t="shared" si="8"/>
        <v>埼玉県入間郡三芳町</v>
      </c>
      <c r="B575" s="180" t="s">
        <v>3112</v>
      </c>
      <c r="C575" s="181" t="s">
        <v>3064</v>
      </c>
      <c r="D575" s="182" t="s">
        <v>3107</v>
      </c>
      <c r="E575" s="181" t="s">
        <v>3111</v>
      </c>
    </row>
    <row r="576" spans="1:5">
      <c r="A576" s="177" t="str">
        <f t="shared" si="8"/>
        <v>埼玉県入間郡毛呂山町</v>
      </c>
      <c r="B576" s="180" t="s">
        <v>3110</v>
      </c>
      <c r="C576" s="181" t="s">
        <v>3064</v>
      </c>
      <c r="D576" s="182" t="s">
        <v>3107</v>
      </c>
      <c r="E576" s="181" t="s">
        <v>3109</v>
      </c>
    </row>
    <row r="577" spans="1:5">
      <c r="A577" s="177" t="str">
        <f t="shared" si="8"/>
        <v>埼玉県入間郡越生町</v>
      </c>
      <c r="B577" s="180" t="s">
        <v>3108</v>
      </c>
      <c r="C577" s="181" t="s">
        <v>3064</v>
      </c>
      <c r="D577" s="182" t="s">
        <v>3107</v>
      </c>
      <c r="E577" s="181" t="s">
        <v>3106</v>
      </c>
    </row>
    <row r="578" spans="1:5">
      <c r="A578" s="177" t="str">
        <f t="shared" ref="A578:A641" si="9">C578&amp;D578&amp;E578</f>
        <v>埼玉県比企郡滑川町</v>
      </c>
      <c r="B578" s="180" t="s">
        <v>3105</v>
      </c>
      <c r="C578" s="181" t="s">
        <v>3064</v>
      </c>
      <c r="D578" s="182" t="s">
        <v>3092</v>
      </c>
      <c r="E578" s="181" t="s">
        <v>3104</v>
      </c>
    </row>
    <row r="579" spans="1:5">
      <c r="A579" s="177" t="str">
        <f t="shared" si="9"/>
        <v>埼玉県比企郡嵐山町</v>
      </c>
      <c r="B579" s="180" t="s">
        <v>3103</v>
      </c>
      <c r="C579" s="181" t="s">
        <v>3064</v>
      </c>
      <c r="D579" s="182" t="s">
        <v>3092</v>
      </c>
      <c r="E579" s="181" t="s">
        <v>3102</v>
      </c>
    </row>
    <row r="580" spans="1:5">
      <c r="A580" s="177" t="str">
        <f t="shared" si="9"/>
        <v>埼玉県比企郡小川町</v>
      </c>
      <c r="B580" s="180" t="s">
        <v>3101</v>
      </c>
      <c r="C580" s="181" t="s">
        <v>3064</v>
      </c>
      <c r="D580" s="182" t="s">
        <v>3092</v>
      </c>
      <c r="E580" s="181" t="s">
        <v>3100</v>
      </c>
    </row>
    <row r="581" spans="1:5">
      <c r="A581" s="177" t="str">
        <f t="shared" si="9"/>
        <v>埼玉県比企郡川島町</v>
      </c>
      <c r="B581" s="180" t="s">
        <v>3099</v>
      </c>
      <c r="C581" s="181" t="s">
        <v>3064</v>
      </c>
      <c r="D581" s="182" t="s">
        <v>3092</v>
      </c>
      <c r="E581" s="181" t="s">
        <v>3098</v>
      </c>
    </row>
    <row r="582" spans="1:5">
      <c r="A582" s="177" t="str">
        <f t="shared" si="9"/>
        <v>埼玉県比企郡吉見町</v>
      </c>
      <c r="B582" s="180" t="s">
        <v>3097</v>
      </c>
      <c r="C582" s="181" t="s">
        <v>3064</v>
      </c>
      <c r="D582" s="182" t="s">
        <v>3092</v>
      </c>
      <c r="E582" s="181" t="s">
        <v>3096</v>
      </c>
    </row>
    <row r="583" spans="1:5">
      <c r="A583" s="177" t="str">
        <f t="shared" si="9"/>
        <v>埼玉県比企郡鳩山町</v>
      </c>
      <c r="B583" s="180" t="s">
        <v>3095</v>
      </c>
      <c r="C583" s="181" t="s">
        <v>3064</v>
      </c>
      <c r="D583" s="182" t="s">
        <v>3092</v>
      </c>
      <c r="E583" s="181" t="s">
        <v>3094</v>
      </c>
    </row>
    <row r="584" spans="1:5">
      <c r="A584" s="177" t="str">
        <f t="shared" si="9"/>
        <v>埼玉県比企郡ときがわ町</v>
      </c>
      <c r="B584" s="180" t="s">
        <v>3093</v>
      </c>
      <c r="C584" s="181" t="s">
        <v>3064</v>
      </c>
      <c r="D584" s="182" t="s">
        <v>3092</v>
      </c>
      <c r="E584" s="181" t="s">
        <v>3091</v>
      </c>
    </row>
    <row r="585" spans="1:5">
      <c r="A585" s="177" t="str">
        <f t="shared" si="9"/>
        <v>埼玉県秩父郡横瀬町</v>
      </c>
      <c r="B585" s="180" t="s">
        <v>3090</v>
      </c>
      <c r="C585" s="181" t="s">
        <v>3064</v>
      </c>
      <c r="D585" s="182" t="s">
        <v>3081</v>
      </c>
      <c r="E585" s="181" t="s">
        <v>3089</v>
      </c>
    </row>
    <row r="586" spans="1:5">
      <c r="A586" s="177" t="str">
        <f t="shared" si="9"/>
        <v>埼玉県秩父郡皆野町</v>
      </c>
      <c r="B586" s="180" t="s">
        <v>3088</v>
      </c>
      <c r="C586" s="181" t="s">
        <v>3064</v>
      </c>
      <c r="D586" s="182" t="s">
        <v>3081</v>
      </c>
      <c r="E586" s="181" t="s">
        <v>3087</v>
      </c>
    </row>
    <row r="587" spans="1:5">
      <c r="A587" s="177" t="str">
        <f t="shared" si="9"/>
        <v>埼玉県秩父郡長瀞町</v>
      </c>
      <c r="B587" s="180" t="s">
        <v>3086</v>
      </c>
      <c r="C587" s="181" t="s">
        <v>3064</v>
      </c>
      <c r="D587" s="182" t="s">
        <v>3081</v>
      </c>
      <c r="E587" s="181" t="s">
        <v>3085</v>
      </c>
    </row>
    <row r="588" spans="1:5">
      <c r="A588" s="177" t="str">
        <f t="shared" si="9"/>
        <v>埼玉県秩父郡小鹿野町</v>
      </c>
      <c r="B588" s="180" t="s">
        <v>3084</v>
      </c>
      <c r="C588" s="181" t="s">
        <v>3064</v>
      </c>
      <c r="D588" s="182" t="s">
        <v>3081</v>
      </c>
      <c r="E588" s="181" t="s">
        <v>3083</v>
      </c>
    </row>
    <row r="589" spans="1:5">
      <c r="A589" s="177" t="str">
        <f t="shared" si="9"/>
        <v>埼玉県秩父郡東秩父村</v>
      </c>
      <c r="B589" s="180" t="s">
        <v>3082</v>
      </c>
      <c r="C589" s="181" t="s">
        <v>3064</v>
      </c>
      <c r="D589" s="182" t="s">
        <v>3081</v>
      </c>
      <c r="E589" s="181" t="s">
        <v>3080</v>
      </c>
    </row>
    <row r="590" spans="1:5">
      <c r="A590" s="177" t="str">
        <f t="shared" si="9"/>
        <v>埼玉県児玉郡美里町</v>
      </c>
      <c r="B590" s="180" t="s">
        <v>3079</v>
      </c>
      <c r="C590" s="181" t="s">
        <v>3064</v>
      </c>
      <c r="D590" s="182" t="s">
        <v>3075</v>
      </c>
      <c r="E590" s="181" t="s">
        <v>610</v>
      </c>
    </row>
    <row r="591" spans="1:5">
      <c r="A591" s="177" t="str">
        <f t="shared" si="9"/>
        <v>埼玉県児玉郡神川町</v>
      </c>
      <c r="B591" s="180" t="s">
        <v>3078</v>
      </c>
      <c r="C591" s="181" t="s">
        <v>3064</v>
      </c>
      <c r="D591" s="182" t="s">
        <v>3075</v>
      </c>
      <c r="E591" s="181" t="s">
        <v>3077</v>
      </c>
    </row>
    <row r="592" spans="1:5">
      <c r="A592" s="177" t="str">
        <f t="shared" si="9"/>
        <v>埼玉県児玉郡上里町</v>
      </c>
      <c r="B592" s="180" t="s">
        <v>3076</v>
      </c>
      <c r="C592" s="181" t="s">
        <v>3064</v>
      </c>
      <c r="D592" s="182" t="s">
        <v>3075</v>
      </c>
      <c r="E592" s="181" t="s">
        <v>3074</v>
      </c>
    </row>
    <row r="593" spans="1:5">
      <c r="A593" s="177" t="str">
        <f t="shared" si="9"/>
        <v>埼玉県大里郡寄居町</v>
      </c>
      <c r="B593" s="180" t="s">
        <v>3073</v>
      </c>
      <c r="C593" s="181" t="s">
        <v>3064</v>
      </c>
      <c r="D593" s="182" t="s">
        <v>3072</v>
      </c>
      <c r="E593" s="181" t="s">
        <v>3071</v>
      </c>
    </row>
    <row r="594" spans="1:5">
      <c r="A594" s="177" t="str">
        <f t="shared" si="9"/>
        <v>埼玉県南埼玉郡宮代町</v>
      </c>
      <c r="B594" s="180" t="s">
        <v>3070</v>
      </c>
      <c r="C594" s="181" t="s">
        <v>3064</v>
      </c>
      <c r="D594" s="182" t="s">
        <v>3069</v>
      </c>
      <c r="E594" s="181" t="s">
        <v>3068</v>
      </c>
    </row>
    <row r="595" spans="1:5">
      <c r="A595" s="177" t="str">
        <f t="shared" si="9"/>
        <v>埼玉県北葛飾郡杉戸町</v>
      </c>
      <c r="B595" s="180" t="s">
        <v>3067</v>
      </c>
      <c r="C595" s="181" t="s">
        <v>3064</v>
      </c>
      <c r="D595" s="182" t="s">
        <v>3063</v>
      </c>
      <c r="E595" s="181" t="s">
        <v>3066</v>
      </c>
    </row>
    <row r="596" spans="1:5">
      <c r="A596" s="177" t="str">
        <f t="shared" si="9"/>
        <v>埼玉県北葛飾郡松伏町</v>
      </c>
      <c r="B596" s="180" t="s">
        <v>3065</v>
      </c>
      <c r="C596" s="181" t="s">
        <v>3064</v>
      </c>
      <c r="D596" s="182" t="s">
        <v>3063</v>
      </c>
      <c r="E596" s="181" t="s">
        <v>3062</v>
      </c>
    </row>
    <row r="597" spans="1:5">
      <c r="A597" s="177" t="str">
        <f t="shared" si="9"/>
        <v>千葉県千葉市中央区</v>
      </c>
      <c r="B597" s="183" t="s">
        <v>3061</v>
      </c>
      <c r="C597" s="176" t="s">
        <v>2940</v>
      </c>
      <c r="D597" s="179" t="s">
        <v>3052</v>
      </c>
      <c r="E597" s="177" t="s">
        <v>644</v>
      </c>
    </row>
    <row r="598" spans="1:5">
      <c r="A598" s="177" t="str">
        <f t="shared" si="9"/>
        <v>千葉県千葉市花見川区</v>
      </c>
      <c r="B598" s="183" t="s">
        <v>3060</v>
      </c>
      <c r="C598" s="176" t="s">
        <v>2940</v>
      </c>
      <c r="D598" s="179" t="s">
        <v>3052</v>
      </c>
      <c r="E598" s="177" t="s">
        <v>3059</v>
      </c>
    </row>
    <row r="599" spans="1:5">
      <c r="A599" s="177" t="str">
        <f t="shared" si="9"/>
        <v>千葉県千葉市稲毛区</v>
      </c>
      <c r="B599" s="183" t="s">
        <v>3058</v>
      </c>
      <c r="C599" s="176" t="s">
        <v>2940</v>
      </c>
      <c r="D599" s="179" t="s">
        <v>3052</v>
      </c>
      <c r="E599" s="177" t="s">
        <v>3057</v>
      </c>
    </row>
    <row r="600" spans="1:5">
      <c r="A600" s="177" t="str">
        <f t="shared" si="9"/>
        <v>千葉県千葉市若葉区</v>
      </c>
      <c r="B600" s="183" t="s">
        <v>3056</v>
      </c>
      <c r="C600" s="176" t="s">
        <v>2940</v>
      </c>
      <c r="D600" s="179" t="s">
        <v>3052</v>
      </c>
      <c r="E600" s="177" t="s">
        <v>3055</v>
      </c>
    </row>
    <row r="601" spans="1:5">
      <c r="A601" s="177" t="str">
        <f t="shared" si="9"/>
        <v>千葉県千葉市緑区</v>
      </c>
      <c r="B601" s="183" t="s">
        <v>3054</v>
      </c>
      <c r="C601" s="176" t="s">
        <v>2940</v>
      </c>
      <c r="D601" s="179" t="s">
        <v>3052</v>
      </c>
      <c r="E601" s="177" t="s">
        <v>2074</v>
      </c>
    </row>
    <row r="602" spans="1:5">
      <c r="A602" s="177" t="str">
        <f t="shared" si="9"/>
        <v>千葉県千葉市美浜区</v>
      </c>
      <c r="B602" s="183" t="s">
        <v>3053</v>
      </c>
      <c r="C602" s="176" t="s">
        <v>2940</v>
      </c>
      <c r="D602" s="179" t="s">
        <v>3052</v>
      </c>
      <c r="E602" s="177" t="s">
        <v>3051</v>
      </c>
    </row>
    <row r="603" spans="1:5">
      <c r="A603" s="177" t="str">
        <f t="shared" si="9"/>
        <v>千葉県銚子市</v>
      </c>
      <c r="B603" s="180" t="s">
        <v>3050</v>
      </c>
      <c r="C603" s="181" t="s">
        <v>2940</v>
      </c>
      <c r="D603" s="182" t="s">
        <v>3049</v>
      </c>
      <c r="E603" s="181"/>
    </row>
    <row r="604" spans="1:5">
      <c r="A604" s="177" t="str">
        <f t="shared" si="9"/>
        <v>千葉県市川市</v>
      </c>
      <c r="B604" s="180" t="s">
        <v>3048</v>
      </c>
      <c r="C604" s="181" t="s">
        <v>2940</v>
      </c>
      <c r="D604" s="182" t="s">
        <v>3047</v>
      </c>
      <c r="E604" s="181"/>
    </row>
    <row r="605" spans="1:5">
      <c r="A605" s="177" t="str">
        <f t="shared" si="9"/>
        <v>千葉県船橋市</v>
      </c>
      <c r="B605" s="180" t="s">
        <v>3046</v>
      </c>
      <c r="C605" s="181" t="s">
        <v>2940</v>
      </c>
      <c r="D605" s="182" t="s">
        <v>3045</v>
      </c>
      <c r="E605" s="181"/>
    </row>
    <row r="606" spans="1:5">
      <c r="A606" s="177" t="str">
        <f t="shared" si="9"/>
        <v>千葉県館山市</v>
      </c>
      <c r="B606" s="180" t="s">
        <v>3044</v>
      </c>
      <c r="C606" s="181" t="s">
        <v>2940</v>
      </c>
      <c r="D606" s="182" t="s">
        <v>3043</v>
      </c>
      <c r="E606" s="181"/>
    </row>
    <row r="607" spans="1:5">
      <c r="A607" s="177" t="str">
        <f t="shared" si="9"/>
        <v>千葉県木更津市</v>
      </c>
      <c r="B607" s="180" t="s">
        <v>3042</v>
      </c>
      <c r="C607" s="181" t="s">
        <v>2940</v>
      </c>
      <c r="D607" s="182" t="s">
        <v>3041</v>
      </c>
      <c r="E607" s="181"/>
    </row>
    <row r="608" spans="1:5">
      <c r="A608" s="177" t="str">
        <f t="shared" si="9"/>
        <v>千葉県松戸市</v>
      </c>
      <c r="B608" s="180" t="s">
        <v>3040</v>
      </c>
      <c r="C608" s="181" t="s">
        <v>2940</v>
      </c>
      <c r="D608" s="182" t="s">
        <v>3039</v>
      </c>
      <c r="E608" s="181"/>
    </row>
    <row r="609" spans="1:5">
      <c r="A609" s="177" t="str">
        <f t="shared" si="9"/>
        <v>千葉県野田市</v>
      </c>
      <c r="B609" s="180" t="s">
        <v>3038</v>
      </c>
      <c r="C609" s="181" t="s">
        <v>2940</v>
      </c>
      <c r="D609" s="182" t="s">
        <v>3037</v>
      </c>
      <c r="E609" s="181"/>
    </row>
    <row r="610" spans="1:5">
      <c r="A610" s="177" t="str">
        <f t="shared" si="9"/>
        <v>千葉県茂原市</v>
      </c>
      <c r="B610" s="180" t="s">
        <v>3036</v>
      </c>
      <c r="C610" s="181" t="s">
        <v>2940</v>
      </c>
      <c r="D610" s="182" t="s">
        <v>3035</v>
      </c>
      <c r="E610" s="181"/>
    </row>
    <row r="611" spans="1:5">
      <c r="A611" s="177" t="str">
        <f t="shared" si="9"/>
        <v>千葉県成田市</v>
      </c>
      <c r="B611" s="180" t="s">
        <v>3034</v>
      </c>
      <c r="C611" s="181" t="s">
        <v>2940</v>
      </c>
      <c r="D611" s="182" t="s">
        <v>3033</v>
      </c>
      <c r="E611" s="181"/>
    </row>
    <row r="612" spans="1:5">
      <c r="A612" s="177" t="str">
        <f t="shared" si="9"/>
        <v>千葉県佐倉市</v>
      </c>
      <c r="B612" s="180" t="s">
        <v>3032</v>
      </c>
      <c r="C612" s="181" t="s">
        <v>2940</v>
      </c>
      <c r="D612" s="182" t="s">
        <v>3031</v>
      </c>
      <c r="E612" s="181"/>
    </row>
    <row r="613" spans="1:5">
      <c r="A613" s="177" t="str">
        <f t="shared" si="9"/>
        <v>千葉県東金市</v>
      </c>
      <c r="B613" s="180" t="s">
        <v>3030</v>
      </c>
      <c r="C613" s="181" t="s">
        <v>2940</v>
      </c>
      <c r="D613" s="182" t="s">
        <v>3029</v>
      </c>
      <c r="E613" s="181"/>
    </row>
    <row r="614" spans="1:5">
      <c r="A614" s="177" t="str">
        <f t="shared" si="9"/>
        <v>千葉県旭市</v>
      </c>
      <c r="B614" s="180" t="s">
        <v>3028</v>
      </c>
      <c r="C614" s="181" t="s">
        <v>2940</v>
      </c>
      <c r="D614" s="182" t="s">
        <v>3027</v>
      </c>
      <c r="E614" s="181"/>
    </row>
    <row r="615" spans="1:5">
      <c r="A615" s="177" t="str">
        <f t="shared" si="9"/>
        <v>千葉県習志野市</v>
      </c>
      <c r="B615" s="180" t="s">
        <v>3026</v>
      </c>
      <c r="C615" s="181" t="s">
        <v>2940</v>
      </c>
      <c r="D615" s="182" t="s">
        <v>3025</v>
      </c>
      <c r="E615" s="181"/>
    </row>
    <row r="616" spans="1:5">
      <c r="A616" s="177" t="str">
        <f t="shared" si="9"/>
        <v>千葉県柏市</v>
      </c>
      <c r="B616" s="180" t="s">
        <v>3024</v>
      </c>
      <c r="C616" s="181" t="s">
        <v>2940</v>
      </c>
      <c r="D616" s="182" t="s">
        <v>3023</v>
      </c>
      <c r="E616" s="181"/>
    </row>
    <row r="617" spans="1:5">
      <c r="A617" s="177" t="str">
        <f t="shared" si="9"/>
        <v>千葉県勝浦市</v>
      </c>
      <c r="B617" s="180" t="s">
        <v>3022</v>
      </c>
      <c r="C617" s="181" t="s">
        <v>2940</v>
      </c>
      <c r="D617" s="182" t="s">
        <v>3021</v>
      </c>
      <c r="E617" s="181"/>
    </row>
    <row r="618" spans="1:5">
      <c r="A618" s="177" t="str">
        <f t="shared" si="9"/>
        <v>千葉県市原市</v>
      </c>
      <c r="B618" s="180" t="s">
        <v>3020</v>
      </c>
      <c r="C618" s="181" t="s">
        <v>2940</v>
      </c>
      <c r="D618" s="182" t="s">
        <v>3019</v>
      </c>
      <c r="E618" s="181"/>
    </row>
    <row r="619" spans="1:5">
      <c r="A619" s="177" t="str">
        <f t="shared" si="9"/>
        <v>千葉県流山市</v>
      </c>
      <c r="B619" s="180" t="s">
        <v>3018</v>
      </c>
      <c r="C619" s="181" t="s">
        <v>2940</v>
      </c>
      <c r="D619" s="182" t="s">
        <v>3017</v>
      </c>
      <c r="E619" s="181"/>
    </row>
    <row r="620" spans="1:5">
      <c r="A620" s="177" t="str">
        <f t="shared" si="9"/>
        <v>千葉県八千代市</v>
      </c>
      <c r="B620" s="180" t="s">
        <v>3016</v>
      </c>
      <c r="C620" s="181" t="s">
        <v>2940</v>
      </c>
      <c r="D620" s="182" t="s">
        <v>3015</v>
      </c>
      <c r="E620" s="181"/>
    </row>
    <row r="621" spans="1:5">
      <c r="A621" s="177" t="str">
        <f t="shared" si="9"/>
        <v>千葉県我孫子市</v>
      </c>
      <c r="B621" s="180" t="s">
        <v>3014</v>
      </c>
      <c r="C621" s="181" t="s">
        <v>2940</v>
      </c>
      <c r="D621" s="182" t="s">
        <v>3013</v>
      </c>
      <c r="E621" s="181"/>
    </row>
    <row r="622" spans="1:5">
      <c r="A622" s="177" t="str">
        <f t="shared" si="9"/>
        <v>千葉県鴨川市</v>
      </c>
      <c r="B622" s="180" t="s">
        <v>3012</v>
      </c>
      <c r="C622" s="181" t="s">
        <v>2940</v>
      </c>
      <c r="D622" s="182" t="s">
        <v>3011</v>
      </c>
      <c r="E622" s="181"/>
    </row>
    <row r="623" spans="1:5">
      <c r="A623" s="177" t="str">
        <f t="shared" si="9"/>
        <v>千葉県鎌ケ谷市</v>
      </c>
      <c r="B623" s="180" t="s">
        <v>3010</v>
      </c>
      <c r="C623" s="181" t="s">
        <v>2940</v>
      </c>
      <c r="D623" s="182" t="s">
        <v>3009</v>
      </c>
      <c r="E623" s="181"/>
    </row>
    <row r="624" spans="1:5">
      <c r="A624" s="177" t="str">
        <f t="shared" si="9"/>
        <v>千葉県君津市</v>
      </c>
      <c r="B624" s="180" t="s">
        <v>3008</v>
      </c>
      <c r="C624" s="181" t="s">
        <v>2940</v>
      </c>
      <c r="D624" s="182" t="s">
        <v>3007</v>
      </c>
      <c r="E624" s="181"/>
    </row>
    <row r="625" spans="1:5">
      <c r="A625" s="177" t="str">
        <f t="shared" si="9"/>
        <v>千葉県富津市</v>
      </c>
      <c r="B625" s="180" t="s">
        <v>3006</v>
      </c>
      <c r="C625" s="181" t="s">
        <v>2940</v>
      </c>
      <c r="D625" s="182" t="s">
        <v>3005</v>
      </c>
      <c r="E625" s="181"/>
    </row>
    <row r="626" spans="1:5">
      <c r="A626" s="177" t="str">
        <f t="shared" si="9"/>
        <v>千葉県浦安市</v>
      </c>
      <c r="B626" s="180" t="s">
        <v>3004</v>
      </c>
      <c r="C626" s="181" t="s">
        <v>2940</v>
      </c>
      <c r="D626" s="182" t="s">
        <v>3003</v>
      </c>
      <c r="E626" s="181"/>
    </row>
    <row r="627" spans="1:5">
      <c r="A627" s="177" t="str">
        <f t="shared" si="9"/>
        <v>千葉県四街道市</v>
      </c>
      <c r="B627" s="180" t="s">
        <v>3002</v>
      </c>
      <c r="C627" s="181" t="s">
        <v>2940</v>
      </c>
      <c r="D627" s="182" t="s">
        <v>3001</v>
      </c>
      <c r="E627" s="181"/>
    </row>
    <row r="628" spans="1:5">
      <c r="A628" s="177" t="str">
        <f t="shared" si="9"/>
        <v>千葉県袖ケ浦市</v>
      </c>
      <c r="B628" s="180" t="s">
        <v>3000</v>
      </c>
      <c r="C628" s="181" t="s">
        <v>2940</v>
      </c>
      <c r="D628" s="182" t="s">
        <v>2999</v>
      </c>
      <c r="E628" s="181"/>
    </row>
    <row r="629" spans="1:5">
      <c r="A629" s="177" t="str">
        <f t="shared" si="9"/>
        <v>千葉県八街市</v>
      </c>
      <c r="B629" s="180" t="s">
        <v>2998</v>
      </c>
      <c r="C629" s="181" t="s">
        <v>2940</v>
      </c>
      <c r="D629" s="182" t="s">
        <v>2997</v>
      </c>
      <c r="E629" s="181"/>
    </row>
    <row r="630" spans="1:5">
      <c r="A630" s="177" t="str">
        <f t="shared" si="9"/>
        <v>千葉県印西市</v>
      </c>
      <c r="B630" s="180" t="s">
        <v>2996</v>
      </c>
      <c r="C630" s="181" t="s">
        <v>2940</v>
      </c>
      <c r="D630" s="182" t="s">
        <v>2995</v>
      </c>
      <c r="E630" s="181"/>
    </row>
    <row r="631" spans="1:5">
      <c r="A631" s="177" t="str">
        <f t="shared" si="9"/>
        <v>千葉県白井市</v>
      </c>
      <c r="B631" s="180" t="s">
        <v>2994</v>
      </c>
      <c r="C631" s="181" t="s">
        <v>2940</v>
      </c>
      <c r="D631" s="182" t="s">
        <v>2993</v>
      </c>
      <c r="E631" s="181"/>
    </row>
    <row r="632" spans="1:5">
      <c r="A632" s="177" t="str">
        <f t="shared" si="9"/>
        <v>千葉県富里市</v>
      </c>
      <c r="B632" s="180" t="s">
        <v>2992</v>
      </c>
      <c r="C632" s="181" t="s">
        <v>2940</v>
      </c>
      <c r="D632" s="182" t="s">
        <v>2991</v>
      </c>
      <c r="E632" s="181"/>
    </row>
    <row r="633" spans="1:5">
      <c r="A633" s="177" t="str">
        <f t="shared" si="9"/>
        <v>千葉県南房総市</v>
      </c>
      <c r="B633" s="180" t="s">
        <v>2990</v>
      </c>
      <c r="C633" s="181" t="s">
        <v>2940</v>
      </c>
      <c r="D633" s="182" t="s">
        <v>2989</v>
      </c>
      <c r="E633" s="181"/>
    </row>
    <row r="634" spans="1:5">
      <c r="A634" s="177" t="str">
        <f t="shared" si="9"/>
        <v>千葉県匝瑳市</v>
      </c>
      <c r="B634" s="180" t="s">
        <v>2988</v>
      </c>
      <c r="C634" s="181" t="s">
        <v>2940</v>
      </c>
      <c r="D634" s="182" t="s">
        <v>2987</v>
      </c>
      <c r="E634" s="181"/>
    </row>
    <row r="635" spans="1:5">
      <c r="A635" s="177" t="str">
        <f t="shared" si="9"/>
        <v>千葉県香取市</v>
      </c>
      <c r="B635" s="180" t="s">
        <v>2986</v>
      </c>
      <c r="C635" s="181" t="s">
        <v>2940</v>
      </c>
      <c r="D635" s="182" t="s">
        <v>2985</v>
      </c>
      <c r="E635" s="181"/>
    </row>
    <row r="636" spans="1:5">
      <c r="A636" s="177" t="str">
        <f t="shared" si="9"/>
        <v>千葉県山武市</v>
      </c>
      <c r="B636" s="180" t="s">
        <v>2984</v>
      </c>
      <c r="C636" s="181" t="s">
        <v>2940</v>
      </c>
      <c r="D636" s="182" t="s">
        <v>2983</v>
      </c>
      <c r="E636" s="181"/>
    </row>
    <row r="637" spans="1:5">
      <c r="A637" s="177" t="str">
        <f t="shared" si="9"/>
        <v>千葉県いすみ市</v>
      </c>
      <c r="B637" s="180" t="s">
        <v>2982</v>
      </c>
      <c r="C637" s="181" t="s">
        <v>2940</v>
      </c>
      <c r="D637" s="182" t="s">
        <v>2981</v>
      </c>
      <c r="E637" s="181"/>
    </row>
    <row r="638" spans="1:5">
      <c r="A638" s="177" t="str">
        <f t="shared" si="9"/>
        <v>千葉県大網白里市</v>
      </c>
      <c r="B638" s="180" t="s">
        <v>2980</v>
      </c>
      <c r="C638" s="181" t="s">
        <v>2940</v>
      </c>
      <c r="D638" s="182" t="s">
        <v>2979</v>
      </c>
      <c r="E638" s="181"/>
    </row>
    <row r="639" spans="1:5">
      <c r="A639" s="177" t="str">
        <f t="shared" si="9"/>
        <v>千葉県印旛郡酒々井町</v>
      </c>
      <c r="B639" s="180" t="s">
        <v>2978</v>
      </c>
      <c r="C639" s="181" t="s">
        <v>2940</v>
      </c>
      <c r="D639" s="182" t="s">
        <v>2975</v>
      </c>
      <c r="E639" s="181" t="s">
        <v>2977</v>
      </c>
    </row>
    <row r="640" spans="1:5">
      <c r="A640" s="177" t="str">
        <f t="shared" si="9"/>
        <v>千葉県印旛郡栄町</v>
      </c>
      <c r="B640" s="180" t="s">
        <v>2976</v>
      </c>
      <c r="C640" s="181" t="s">
        <v>2940</v>
      </c>
      <c r="D640" s="182" t="s">
        <v>2975</v>
      </c>
      <c r="E640" s="181" t="s">
        <v>2974</v>
      </c>
    </row>
    <row r="641" spans="1:5">
      <c r="A641" s="177" t="str">
        <f t="shared" si="9"/>
        <v>千葉県香取郡神崎町</v>
      </c>
      <c r="B641" s="180" t="s">
        <v>2973</v>
      </c>
      <c r="C641" s="181" t="s">
        <v>2940</v>
      </c>
      <c r="D641" s="182" t="s">
        <v>2968</v>
      </c>
      <c r="E641" s="181" t="s">
        <v>2972</v>
      </c>
    </row>
    <row r="642" spans="1:5">
      <c r="A642" s="177" t="str">
        <f t="shared" ref="A642:A705" si="10">C642&amp;D642&amp;E642</f>
        <v>千葉県香取郡多古町</v>
      </c>
      <c r="B642" s="180" t="s">
        <v>2971</v>
      </c>
      <c r="C642" s="181" t="s">
        <v>2940</v>
      </c>
      <c r="D642" s="182" t="s">
        <v>2968</v>
      </c>
      <c r="E642" s="181" t="s">
        <v>2970</v>
      </c>
    </row>
    <row r="643" spans="1:5">
      <c r="A643" s="177" t="str">
        <f t="shared" si="10"/>
        <v>千葉県香取郡東庄町</v>
      </c>
      <c r="B643" s="180" t="s">
        <v>2969</v>
      </c>
      <c r="C643" s="181" t="s">
        <v>2940</v>
      </c>
      <c r="D643" s="182" t="s">
        <v>2968</v>
      </c>
      <c r="E643" s="181" t="s">
        <v>2967</v>
      </c>
    </row>
    <row r="644" spans="1:5">
      <c r="A644" s="177" t="str">
        <f t="shared" si="10"/>
        <v>千葉県山武郡九十九里町</v>
      </c>
      <c r="B644" s="180" t="s">
        <v>2966</v>
      </c>
      <c r="C644" s="181" t="s">
        <v>2940</v>
      </c>
      <c r="D644" s="182" t="s">
        <v>2961</v>
      </c>
      <c r="E644" s="181" t="s">
        <v>2965</v>
      </c>
    </row>
    <row r="645" spans="1:5">
      <c r="A645" s="177" t="str">
        <f t="shared" si="10"/>
        <v>千葉県山武郡芝山町</v>
      </c>
      <c r="B645" s="180" t="s">
        <v>2964</v>
      </c>
      <c r="C645" s="181" t="s">
        <v>2940</v>
      </c>
      <c r="D645" s="182" t="s">
        <v>2961</v>
      </c>
      <c r="E645" s="181" t="s">
        <v>2963</v>
      </c>
    </row>
    <row r="646" spans="1:5">
      <c r="A646" s="177" t="str">
        <f t="shared" si="10"/>
        <v>千葉県山武郡横芝光町</v>
      </c>
      <c r="B646" s="180" t="s">
        <v>2962</v>
      </c>
      <c r="C646" s="181" t="s">
        <v>2940</v>
      </c>
      <c r="D646" s="182" t="s">
        <v>2961</v>
      </c>
      <c r="E646" s="181" t="s">
        <v>2960</v>
      </c>
    </row>
    <row r="647" spans="1:5">
      <c r="A647" s="177" t="str">
        <f t="shared" si="10"/>
        <v>千葉県長生郡一宮町</v>
      </c>
      <c r="B647" s="180" t="s">
        <v>2959</v>
      </c>
      <c r="C647" s="181" t="s">
        <v>2940</v>
      </c>
      <c r="D647" s="182" t="s">
        <v>2948</v>
      </c>
      <c r="E647" s="181" t="s">
        <v>2958</v>
      </c>
    </row>
    <row r="648" spans="1:5">
      <c r="A648" s="177" t="str">
        <f t="shared" si="10"/>
        <v>千葉県長生郡睦沢町</v>
      </c>
      <c r="B648" s="180" t="s">
        <v>2957</v>
      </c>
      <c r="C648" s="181" t="s">
        <v>2940</v>
      </c>
      <c r="D648" s="182" t="s">
        <v>2948</v>
      </c>
      <c r="E648" s="181" t="s">
        <v>2956</v>
      </c>
    </row>
    <row r="649" spans="1:5">
      <c r="A649" s="177" t="str">
        <f t="shared" si="10"/>
        <v>千葉県長生郡長生村</v>
      </c>
      <c r="B649" s="180" t="s">
        <v>2955</v>
      </c>
      <c r="C649" s="181" t="s">
        <v>2940</v>
      </c>
      <c r="D649" s="182" t="s">
        <v>2948</v>
      </c>
      <c r="E649" s="181" t="s">
        <v>2954</v>
      </c>
    </row>
    <row r="650" spans="1:5">
      <c r="A650" s="177" t="str">
        <f t="shared" si="10"/>
        <v>千葉県長生郡白子町</v>
      </c>
      <c r="B650" s="180" t="s">
        <v>2953</v>
      </c>
      <c r="C650" s="181" t="s">
        <v>2940</v>
      </c>
      <c r="D650" s="182" t="s">
        <v>2948</v>
      </c>
      <c r="E650" s="181" t="s">
        <v>2952</v>
      </c>
    </row>
    <row r="651" spans="1:5">
      <c r="A651" s="177" t="str">
        <f t="shared" si="10"/>
        <v>千葉県長生郡長柄町</v>
      </c>
      <c r="B651" s="180" t="s">
        <v>2951</v>
      </c>
      <c r="C651" s="181" t="s">
        <v>2940</v>
      </c>
      <c r="D651" s="182" t="s">
        <v>2948</v>
      </c>
      <c r="E651" s="181" t="s">
        <v>2950</v>
      </c>
    </row>
    <row r="652" spans="1:5">
      <c r="A652" s="177" t="str">
        <f t="shared" si="10"/>
        <v>千葉県長生郡長南町</v>
      </c>
      <c r="B652" s="180" t="s">
        <v>2949</v>
      </c>
      <c r="C652" s="181" t="s">
        <v>2940</v>
      </c>
      <c r="D652" s="182" t="s">
        <v>2948</v>
      </c>
      <c r="E652" s="181" t="s">
        <v>2947</v>
      </c>
    </row>
    <row r="653" spans="1:5">
      <c r="A653" s="177" t="str">
        <f t="shared" si="10"/>
        <v>千葉県夷隅郡大多喜町</v>
      </c>
      <c r="B653" s="180" t="s">
        <v>2946</v>
      </c>
      <c r="C653" s="181" t="s">
        <v>2940</v>
      </c>
      <c r="D653" s="182" t="s">
        <v>2943</v>
      </c>
      <c r="E653" s="181" t="s">
        <v>2945</v>
      </c>
    </row>
    <row r="654" spans="1:5">
      <c r="A654" s="177" t="str">
        <f t="shared" si="10"/>
        <v>千葉県夷隅郡御宿町</v>
      </c>
      <c r="B654" s="180" t="s">
        <v>2944</v>
      </c>
      <c r="C654" s="181" t="s">
        <v>2940</v>
      </c>
      <c r="D654" s="182" t="s">
        <v>2943</v>
      </c>
      <c r="E654" s="181" t="s">
        <v>2942</v>
      </c>
    </row>
    <row r="655" spans="1:5">
      <c r="A655" s="177" t="str">
        <f t="shared" si="10"/>
        <v>千葉県安房郡鋸南町</v>
      </c>
      <c r="B655" s="180" t="s">
        <v>2941</v>
      </c>
      <c r="C655" s="181" t="s">
        <v>2940</v>
      </c>
      <c r="D655" s="182" t="s">
        <v>2939</v>
      </c>
      <c r="E655" s="181" t="s">
        <v>2938</v>
      </c>
    </row>
    <row r="656" spans="1:5">
      <c r="A656" s="177" t="str">
        <f t="shared" si="10"/>
        <v>東京都千代田区</v>
      </c>
      <c r="B656" s="180" t="s">
        <v>2937</v>
      </c>
      <c r="C656" s="181" t="s">
        <v>2817</v>
      </c>
      <c r="D656" s="182" t="s">
        <v>2936</v>
      </c>
      <c r="E656" s="181"/>
    </row>
    <row r="657" spans="1:5">
      <c r="A657" s="177" t="str">
        <f t="shared" si="10"/>
        <v>東京都中央区</v>
      </c>
      <c r="B657" s="180" t="s">
        <v>2935</v>
      </c>
      <c r="C657" s="181" t="s">
        <v>2817</v>
      </c>
      <c r="D657" s="182" t="s">
        <v>644</v>
      </c>
      <c r="E657" s="181"/>
    </row>
    <row r="658" spans="1:5">
      <c r="A658" s="177" t="str">
        <f t="shared" si="10"/>
        <v>東京都港区</v>
      </c>
      <c r="B658" s="180" t="s">
        <v>2934</v>
      </c>
      <c r="C658" s="181" t="s">
        <v>2817</v>
      </c>
      <c r="D658" s="182" t="s">
        <v>1764</v>
      </c>
      <c r="E658" s="181"/>
    </row>
    <row r="659" spans="1:5">
      <c r="A659" s="177" t="str">
        <f t="shared" si="10"/>
        <v>東京都新宿区</v>
      </c>
      <c r="B659" s="180" t="s">
        <v>2933</v>
      </c>
      <c r="C659" s="181" t="s">
        <v>2817</v>
      </c>
      <c r="D659" s="182" t="s">
        <v>2932</v>
      </c>
      <c r="E659" s="181"/>
    </row>
    <row r="660" spans="1:5">
      <c r="A660" s="177" t="str">
        <f t="shared" si="10"/>
        <v>東京都文京区</v>
      </c>
      <c r="B660" s="180" t="s">
        <v>2931</v>
      </c>
      <c r="C660" s="181" t="s">
        <v>2817</v>
      </c>
      <c r="D660" s="182" t="s">
        <v>2930</v>
      </c>
      <c r="E660" s="181"/>
    </row>
    <row r="661" spans="1:5">
      <c r="A661" s="177" t="str">
        <f t="shared" si="10"/>
        <v>東京都台東区</v>
      </c>
      <c r="B661" s="180" t="s">
        <v>2929</v>
      </c>
      <c r="C661" s="181" t="s">
        <v>2817</v>
      </c>
      <c r="D661" s="182" t="s">
        <v>2928</v>
      </c>
      <c r="E661" s="181"/>
    </row>
    <row r="662" spans="1:5">
      <c r="A662" s="177" t="str">
        <f t="shared" si="10"/>
        <v>東京都墨田区</v>
      </c>
      <c r="B662" s="180" t="s">
        <v>2927</v>
      </c>
      <c r="C662" s="181" t="s">
        <v>2817</v>
      </c>
      <c r="D662" s="182" t="s">
        <v>2926</v>
      </c>
      <c r="E662" s="181"/>
    </row>
    <row r="663" spans="1:5">
      <c r="A663" s="177" t="str">
        <f t="shared" si="10"/>
        <v>東京都江東区</v>
      </c>
      <c r="B663" s="180" t="s">
        <v>2925</v>
      </c>
      <c r="C663" s="181" t="s">
        <v>2817</v>
      </c>
      <c r="D663" s="182" t="s">
        <v>2924</v>
      </c>
      <c r="E663" s="181"/>
    </row>
    <row r="664" spans="1:5">
      <c r="A664" s="177" t="str">
        <f t="shared" si="10"/>
        <v>東京都品川区</v>
      </c>
      <c r="B664" s="180" t="s">
        <v>2923</v>
      </c>
      <c r="C664" s="181" t="s">
        <v>2817</v>
      </c>
      <c r="D664" s="182" t="s">
        <v>2922</v>
      </c>
      <c r="E664" s="181"/>
    </row>
    <row r="665" spans="1:5">
      <c r="A665" s="177" t="str">
        <f t="shared" si="10"/>
        <v>東京都目黒区</v>
      </c>
      <c r="B665" s="180" t="s">
        <v>2921</v>
      </c>
      <c r="C665" s="181" t="s">
        <v>2817</v>
      </c>
      <c r="D665" s="182" t="s">
        <v>2920</v>
      </c>
      <c r="E665" s="181"/>
    </row>
    <row r="666" spans="1:5">
      <c r="A666" s="177" t="str">
        <f t="shared" si="10"/>
        <v>東京都大田区</v>
      </c>
      <c r="B666" s="180" t="s">
        <v>2919</v>
      </c>
      <c r="C666" s="181" t="s">
        <v>2817</v>
      </c>
      <c r="D666" s="182" t="s">
        <v>2918</v>
      </c>
      <c r="E666" s="181"/>
    </row>
    <row r="667" spans="1:5">
      <c r="A667" s="177" t="str">
        <f t="shared" si="10"/>
        <v>東京都世田谷区</v>
      </c>
      <c r="B667" s="180" t="s">
        <v>2917</v>
      </c>
      <c r="C667" s="181" t="s">
        <v>2817</v>
      </c>
      <c r="D667" s="182" t="s">
        <v>2916</v>
      </c>
      <c r="E667" s="181"/>
    </row>
    <row r="668" spans="1:5">
      <c r="A668" s="177" t="str">
        <f t="shared" si="10"/>
        <v>東京都渋谷区</v>
      </c>
      <c r="B668" s="180" t="s">
        <v>2915</v>
      </c>
      <c r="C668" s="181" t="s">
        <v>2817</v>
      </c>
      <c r="D668" s="182" t="s">
        <v>2914</v>
      </c>
      <c r="E668" s="181"/>
    </row>
    <row r="669" spans="1:5">
      <c r="A669" s="177" t="str">
        <f t="shared" si="10"/>
        <v>東京都中野区</v>
      </c>
      <c r="B669" s="180" t="s">
        <v>2913</v>
      </c>
      <c r="C669" s="181" t="s">
        <v>2817</v>
      </c>
      <c r="D669" s="182" t="s">
        <v>2912</v>
      </c>
      <c r="E669" s="181"/>
    </row>
    <row r="670" spans="1:5">
      <c r="A670" s="177" t="str">
        <f t="shared" si="10"/>
        <v>東京都杉並区</v>
      </c>
      <c r="B670" s="180" t="s">
        <v>2911</v>
      </c>
      <c r="C670" s="181" t="s">
        <v>2817</v>
      </c>
      <c r="D670" s="182" t="s">
        <v>2910</v>
      </c>
      <c r="E670" s="181"/>
    </row>
    <row r="671" spans="1:5">
      <c r="A671" s="177" t="str">
        <f t="shared" si="10"/>
        <v>東京都豊島区</v>
      </c>
      <c r="B671" s="180" t="s">
        <v>2909</v>
      </c>
      <c r="C671" s="181" t="s">
        <v>2817</v>
      </c>
      <c r="D671" s="182" t="s">
        <v>2908</v>
      </c>
      <c r="E671" s="181"/>
    </row>
    <row r="672" spans="1:5">
      <c r="A672" s="177" t="str">
        <f t="shared" si="10"/>
        <v>東京都北区</v>
      </c>
      <c r="B672" s="180" t="s">
        <v>2907</v>
      </c>
      <c r="C672" s="181" t="s">
        <v>2817</v>
      </c>
      <c r="D672" s="182" t="s">
        <v>639</v>
      </c>
      <c r="E672" s="181"/>
    </row>
    <row r="673" spans="1:5">
      <c r="A673" s="177" t="str">
        <f t="shared" si="10"/>
        <v>東京都荒川区</v>
      </c>
      <c r="B673" s="180" t="s">
        <v>2906</v>
      </c>
      <c r="C673" s="181" t="s">
        <v>2817</v>
      </c>
      <c r="D673" s="182" t="s">
        <v>2905</v>
      </c>
      <c r="E673" s="181"/>
    </row>
    <row r="674" spans="1:5">
      <c r="A674" s="177" t="str">
        <f t="shared" si="10"/>
        <v>東京都板橋区</v>
      </c>
      <c r="B674" s="180" t="s">
        <v>2904</v>
      </c>
      <c r="C674" s="181" t="s">
        <v>2817</v>
      </c>
      <c r="D674" s="182" t="s">
        <v>2903</v>
      </c>
      <c r="E674" s="181"/>
    </row>
    <row r="675" spans="1:5">
      <c r="A675" s="177" t="str">
        <f t="shared" si="10"/>
        <v>東京都練馬区</v>
      </c>
      <c r="B675" s="180" t="s">
        <v>2902</v>
      </c>
      <c r="C675" s="181" t="s">
        <v>2817</v>
      </c>
      <c r="D675" s="182" t="s">
        <v>2901</v>
      </c>
      <c r="E675" s="181"/>
    </row>
    <row r="676" spans="1:5">
      <c r="A676" s="177" t="str">
        <f t="shared" si="10"/>
        <v>東京都足立区</v>
      </c>
      <c r="B676" s="180" t="s">
        <v>2900</v>
      </c>
      <c r="C676" s="181" t="s">
        <v>2817</v>
      </c>
      <c r="D676" s="182" t="s">
        <v>2899</v>
      </c>
      <c r="E676" s="181"/>
    </row>
    <row r="677" spans="1:5">
      <c r="A677" s="177" t="str">
        <f t="shared" si="10"/>
        <v>東京都葛飾区</v>
      </c>
      <c r="B677" s="180" t="s">
        <v>2898</v>
      </c>
      <c r="C677" s="181" t="s">
        <v>2817</v>
      </c>
      <c r="D677" s="182" t="s">
        <v>2897</v>
      </c>
      <c r="E677" s="181"/>
    </row>
    <row r="678" spans="1:5">
      <c r="A678" s="177" t="str">
        <f t="shared" si="10"/>
        <v>東京都江戸川区</v>
      </c>
      <c r="B678" s="180" t="s">
        <v>2896</v>
      </c>
      <c r="C678" s="181" t="s">
        <v>2817</v>
      </c>
      <c r="D678" s="182" t="s">
        <v>2895</v>
      </c>
      <c r="E678" s="181"/>
    </row>
    <row r="679" spans="1:5">
      <c r="A679" s="177" t="str">
        <f t="shared" si="10"/>
        <v>東京都八王子市</v>
      </c>
      <c r="B679" s="180" t="s">
        <v>2894</v>
      </c>
      <c r="C679" s="181" t="s">
        <v>2817</v>
      </c>
      <c r="D679" s="182" t="s">
        <v>2893</v>
      </c>
      <c r="E679" s="181"/>
    </row>
    <row r="680" spans="1:5">
      <c r="A680" s="177" t="str">
        <f t="shared" si="10"/>
        <v>東京都立川市</v>
      </c>
      <c r="B680" s="180" t="s">
        <v>2892</v>
      </c>
      <c r="C680" s="181" t="s">
        <v>2817</v>
      </c>
      <c r="D680" s="182" t="s">
        <v>2891</v>
      </c>
      <c r="E680" s="181"/>
    </row>
    <row r="681" spans="1:5">
      <c r="A681" s="177" t="str">
        <f t="shared" si="10"/>
        <v>東京都武蔵野市</v>
      </c>
      <c r="B681" s="180" t="s">
        <v>2890</v>
      </c>
      <c r="C681" s="181" t="s">
        <v>2817</v>
      </c>
      <c r="D681" s="182" t="s">
        <v>2889</v>
      </c>
      <c r="E681" s="181"/>
    </row>
    <row r="682" spans="1:5">
      <c r="A682" s="177" t="str">
        <f t="shared" si="10"/>
        <v>東京都三鷹市</v>
      </c>
      <c r="B682" s="180" t="s">
        <v>2888</v>
      </c>
      <c r="C682" s="181" t="s">
        <v>2817</v>
      </c>
      <c r="D682" s="182" t="s">
        <v>2887</v>
      </c>
      <c r="E682" s="181"/>
    </row>
    <row r="683" spans="1:5">
      <c r="A683" s="177" t="str">
        <f t="shared" si="10"/>
        <v>東京都青梅市</v>
      </c>
      <c r="B683" s="180" t="s">
        <v>2886</v>
      </c>
      <c r="C683" s="181" t="s">
        <v>2817</v>
      </c>
      <c r="D683" s="182" t="s">
        <v>2885</v>
      </c>
      <c r="E683" s="181"/>
    </row>
    <row r="684" spans="1:5">
      <c r="A684" s="177" t="str">
        <f t="shared" si="10"/>
        <v>東京都府中市</v>
      </c>
      <c r="B684" s="180" t="s">
        <v>2884</v>
      </c>
      <c r="C684" s="181" t="s">
        <v>2817</v>
      </c>
      <c r="D684" s="182" t="s">
        <v>1192</v>
      </c>
      <c r="E684" s="181"/>
    </row>
    <row r="685" spans="1:5">
      <c r="A685" s="177" t="str">
        <f t="shared" si="10"/>
        <v>東京都昭島市</v>
      </c>
      <c r="B685" s="180" t="s">
        <v>2883</v>
      </c>
      <c r="C685" s="181" t="s">
        <v>2817</v>
      </c>
      <c r="D685" s="182" t="s">
        <v>2882</v>
      </c>
      <c r="E685" s="181"/>
    </row>
    <row r="686" spans="1:5">
      <c r="A686" s="177" t="str">
        <f t="shared" si="10"/>
        <v>東京都調布市</v>
      </c>
      <c r="B686" s="180" t="s">
        <v>2881</v>
      </c>
      <c r="C686" s="181" t="s">
        <v>2817</v>
      </c>
      <c r="D686" s="182" t="s">
        <v>2880</v>
      </c>
      <c r="E686" s="181"/>
    </row>
    <row r="687" spans="1:5">
      <c r="A687" s="177" t="str">
        <f t="shared" si="10"/>
        <v>東京都町田市</v>
      </c>
      <c r="B687" s="180" t="s">
        <v>2879</v>
      </c>
      <c r="C687" s="181" t="s">
        <v>2817</v>
      </c>
      <c r="D687" s="182" t="s">
        <v>2878</v>
      </c>
      <c r="E687" s="181"/>
    </row>
    <row r="688" spans="1:5">
      <c r="A688" s="177" t="str">
        <f t="shared" si="10"/>
        <v>東京都小金井市</v>
      </c>
      <c r="B688" s="180" t="s">
        <v>2877</v>
      </c>
      <c r="C688" s="181" t="s">
        <v>2817</v>
      </c>
      <c r="D688" s="182" t="s">
        <v>2876</v>
      </c>
      <c r="E688" s="181"/>
    </row>
    <row r="689" spans="1:5">
      <c r="A689" s="177" t="str">
        <f t="shared" si="10"/>
        <v>東京都小平市</v>
      </c>
      <c r="B689" s="180" t="s">
        <v>2875</v>
      </c>
      <c r="C689" s="181" t="s">
        <v>2817</v>
      </c>
      <c r="D689" s="182" t="s">
        <v>2874</v>
      </c>
      <c r="E689" s="181"/>
    </row>
    <row r="690" spans="1:5">
      <c r="A690" s="177" t="str">
        <f t="shared" si="10"/>
        <v>東京都日野市</v>
      </c>
      <c r="B690" s="180" t="s">
        <v>2873</v>
      </c>
      <c r="C690" s="181" t="s">
        <v>2817</v>
      </c>
      <c r="D690" s="182" t="s">
        <v>2872</v>
      </c>
      <c r="E690" s="181"/>
    </row>
    <row r="691" spans="1:5">
      <c r="A691" s="177" t="str">
        <f t="shared" si="10"/>
        <v>東京都東村山市</v>
      </c>
      <c r="B691" s="180" t="s">
        <v>2871</v>
      </c>
      <c r="C691" s="181" t="s">
        <v>2817</v>
      </c>
      <c r="D691" s="182" t="s">
        <v>2870</v>
      </c>
      <c r="E691" s="181"/>
    </row>
    <row r="692" spans="1:5">
      <c r="A692" s="177" t="str">
        <f t="shared" si="10"/>
        <v>東京都国分寺市</v>
      </c>
      <c r="B692" s="180" t="s">
        <v>2869</v>
      </c>
      <c r="C692" s="181" t="s">
        <v>2817</v>
      </c>
      <c r="D692" s="182" t="s">
        <v>2868</v>
      </c>
      <c r="E692" s="181"/>
    </row>
    <row r="693" spans="1:5">
      <c r="A693" s="177" t="str">
        <f t="shared" si="10"/>
        <v>東京都国立市</v>
      </c>
      <c r="B693" s="180" t="s">
        <v>2867</v>
      </c>
      <c r="C693" s="181" t="s">
        <v>2817</v>
      </c>
      <c r="D693" s="182" t="s">
        <v>2866</v>
      </c>
      <c r="E693" s="181"/>
    </row>
    <row r="694" spans="1:5">
      <c r="A694" s="177" t="str">
        <f t="shared" si="10"/>
        <v>東京都福生市</v>
      </c>
      <c r="B694" s="180" t="s">
        <v>2865</v>
      </c>
      <c r="C694" s="181" t="s">
        <v>2817</v>
      </c>
      <c r="D694" s="182" t="s">
        <v>2864</v>
      </c>
      <c r="E694" s="181"/>
    </row>
    <row r="695" spans="1:5">
      <c r="A695" s="177" t="str">
        <f t="shared" si="10"/>
        <v>東京都狛江市</v>
      </c>
      <c r="B695" s="180" t="s">
        <v>2863</v>
      </c>
      <c r="C695" s="181" t="s">
        <v>2817</v>
      </c>
      <c r="D695" s="182" t="s">
        <v>2862</v>
      </c>
      <c r="E695" s="181"/>
    </row>
    <row r="696" spans="1:5">
      <c r="A696" s="177" t="str">
        <f t="shared" si="10"/>
        <v>東京都東大和市</v>
      </c>
      <c r="B696" s="180" t="s">
        <v>2861</v>
      </c>
      <c r="C696" s="181" t="s">
        <v>2817</v>
      </c>
      <c r="D696" s="182" t="s">
        <v>2860</v>
      </c>
      <c r="E696" s="181"/>
    </row>
    <row r="697" spans="1:5">
      <c r="A697" s="177" t="str">
        <f t="shared" si="10"/>
        <v>東京都清瀬市</v>
      </c>
      <c r="B697" s="180" t="s">
        <v>2859</v>
      </c>
      <c r="C697" s="181" t="s">
        <v>2817</v>
      </c>
      <c r="D697" s="182" t="s">
        <v>2858</v>
      </c>
      <c r="E697" s="181"/>
    </row>
    <row r="698" spans="1:5">
      <c r="A698" s="177" t="str">
        <f t="shared" si="10"/>
        <v>東京都東久留米市</v>
      </c>
      <c r="B698" s="180" t="s">
        <v>2857</v>
      </c>
      <c r="C698" s="181" t="s">
        <v>2817</v>
      </c>
      <c r="D698" s="182" t="s">
        <v>2856</v>
      </c>
      <c r="E698" s="181"/>
    </row>
    <row r="699" spans="1:5">
      <c r="A699" s="177" t="str">
        <f t="shared" si="10"/>
        <v>東京都武蔵村山市</v>
      </c>
      <c r="B699" s="180" t="s">
        <v>2855</v>
      </c>
      <c r="C699" s="181" t="s">
        <v>2817</v>
      </c>
      <c r="D699" s="182" t="s">
        <v>2854</v>
      </c>
      <c r="E699" s="181"/>
    </row>
    <row r="700" spans="1:5">
      <c r="A700" s="177" t="str">
        <f t="shared" si="10"/>
        <v>東京都多摩市</v>
      </c>
      <c r="B700" s="180" t="s">
        <v>2853</v>
      </c>
      <c r="C700" s="181" t="s">
        <v>2817</v>
      </c>
      <c r="D700" s="182" t="s">
        <v>2852</v>
      </c>
      <c r="E700" s="181"/>
    </row>
    <row r="701" spans="1:5">
      <c r="A701" s="177" t="str">
        <f t="shared" si="10"/>
        <v>東京都稲城市</v>
      </c>
      <c r="B701" s="180" t="s">
        <v>2851</v>
      </c>
      <c r="C701" s="181" t="s">
        <v>2817</v>
      </c>
      <c r="D701" s="182" t="s">
        <v>2850</v>
      </c>
      <c r="E701" s="181"/>
    </row>
    <row r="702" spans="1:5">
      <c r="A702" s="177" t="str">
        <f t="shared" si="10"/>
        <v>東京都羽村市</v>
      </c>
      <c r="B702" s="180" t="s">
        <v>2849</v>
      </c>
      <c r="C702" s="181" t="s">
        <v>2817</v>
      </c>
      <c r="D702" s="182" t="s">
        <v>2848</v>
      </c>
      <c r="E702" s="181"/>
    </row>
    <row r="703" spans="1:5">
      <c r="A703" s="177" t="str">
        <f t="shared" si="10"/>
        <v>東京都あきる野市</v>
      </c>
      <c r="B703" s="180" t="s">
        <v>2847</v>
      </c>
      <c r="C703" s="181" t="s">
        <v>2817</v>
      </c>
      <c r="D703" s="182" t="s">
        <v>2846</v>
      </c>
      <c r="E703" s="181"/>
    </row>
    <row r="704" spans="1:5">
      <c r="A704" s="177" t="str">
        <f t="shared" si="10"/>
        <v>東京都西東京市</v>
      </c>
      <c r="B704" s="180" t="s">
        <v>2845</v>
      </c>
      <c r="C704" s="181" t="s">
        <v>2817</v>
      </c>
      <c r="D704" s="182" t="s">
        <v>2844</v>
      </c>
      <c r="E704" s="181"/>
    </row>
    <row r="705" spans="1:5">
      <c r="A705" s="177" t="str">
        <f t="shared" si="10"/>
        <v>東京都西多摩郡瑞穂町</v>
      </c>
      <c r="B705" s="180" t="s">
        <v>2843</v>
      </c>
      <c r="C705" s="181" t="s">
        <v>2817</v>
      </c>
      <c r="D705" s="182" t="s">
        <v>2836</v>
      </c>
      <c r="E705" s="181" t="s">
        <v>2842</v>
      </c>
    </row>
    <row r="706" spans="1:5">
      <c r="A706" s="177" t="str">
        <f t="shared" ref="A706:A769" si="11">C706&amp;D706&amp;E706</f>
        <v>東京都西多摩郡日の出町</v>
      </c>
      <c r="B706" s="180" t="s">
        <v>2841</v>
      </c>
      <c r="C706" s="181" t="s">
        <v>2817</v>
      </c>
      <c r="D706" s="182" t="s">
        <v>2836</v>
      </c>
      <c r="E706" s="181" t="s">
        <v>2840</v>
      </c>
    </row>
    <row r="707" spans="1:5">
      <c r="A707" s="177" t="str">
        <f t="shared" si="11"/>
        <v>東京都西多摩郡檜原村</v>
      </c>
      <c r="B707" s="180" t="s">
        <v>2839</v>
      </c>
      <c r="C707" s="181" t="s">
        <v>2817</v>
      </c>
      <c r="D707" s="182" t="s">
        <v>2836</v>
      </c>
      <c r="E707" s="181" t="s">
        <v>2838</v>
      </c>
    </row>
    <row r="708" spans="1:5">
      <c r="A708" s="177" t="str">
        <f t="shared" si="11"/>
        <v>東京都西多摩郡奥多摩町</v>
      </c>
      <c r="B708" s="180" t="s">
        <v>2837</v>
      </c>
      <c r="C708" s="181" t="s">
        <v>2817</v>
      </c>
      <c r="D708" s="182" t="s">
        <v>2836</v>
      </c>
      <c r="E708" s="181" t="s">
        <v>2835</v>
      </c>
    </row>
    <row r="709" spans="1:5">
      <c r="A709" s="177" t="str">
        <f t="shared" si="11"/>
        <v>東京都大島町</v>
      </c>
      <c r="B709" s="180" t="s">
        <v>2834</v>
      </c>
      <c r="C709" s="181" t="s">
        <v>2817</v>
      </c>
      <c r="D709" s="182"/>
      <c r="E709" s="181" t="s">
        <v>2833</v>
      </c>
    </row>
    <row r="710" spans="1:5">
      <c r="A710" s="177" t="str">
        <f t="shared" si="11"/>
        <v>東京都利島村</v>
      </c>
      <c r="B710" s="180" t="s">
        <v>2832</v>
      </c>
      <c r="C710" s="181" t="s">
        <v>2817</v>
      </c>
      <c r="D710" s="182"/>
      <c r="E710" s="181" t="s">
        <v>2831</v>
      </c>
    </row>
    <row r="711" spans="1:5">
      <c r="A711" s="177" t="str">
        <f t="shared" si="11"/>
        <v>東京都新島村</v>
      </c>
      <c r="B711" s="180" t="s">
        <v>2830</v>
      </c>
      <c r="C711" s="181" t="s">
        <v>2817</v>
      </c>
      <c r="D711" s="182"/>
      <c r="E711" s="181" t="s">
        <v>2829</v>
      </c>
    </row>
    <row r="712" spans="1:5">
      <c r="A712" s="177" t="str">
        <f t="shared" si="11"/>
        <v>東京都神津島村</v>
      </c>
      <c r="B712" s="180" t="s">
        <v>2828</v>
      </c>
      <c r="C712" s="181" t="s">
        <v>2817</v>
      </c>
      <c r="D712" s="182"/>
      <c r="E712" s="181" t="s">
        <v>2827</v>
      </c>
    </row>
    <row r="713" spans="1:5">
      <c r="A713" s="177" t="str">
        <f t="shared" si="11"/>
        <v>東京都三宅村</v>
      </c>
      <c r="B713" s="180" t="s">
        <v>2826</v>
      </c>
      <c r="C713" s="181" t="s">
        <v>2817</v>
      </c>
      <c r="D713" s="182"/>
      <c r="E713" s="181" t="s">
        <v>2825</v>
      </c>
    </row>
    <row r="714" spans="1:5">
      <c r="A714" s="177" t="str">
        <f t="shared" si="11"/>
        <v>東京都御蔵島村</v>
      </c>
      <c r="B714" s="180" t="s">
        <v>2824</v>
      </c>
      <c r="C714" s="181" t="s">
        <v>2817</v>
      </c>
      <c r="D714" s="182"/>
      <c r="E714" s="181" t="s">
        <v>2823</v>
      </c>
    </row>
    <row r="715" spans="1:5">
      <c r="A715" s="177" t="str">
        <f t="shared" si="11"/>
        <v>東京都八丈町</v>
      </c>
      <c r="B715" s="180" t="s">
        <v>2822</v>
      </c>
      <c r="C715" s="181" t="s">
        <v>2817</v>
      </c>
      <c r="D715" s="182"/>
      <c r="E715" s="181" t="s">
        <v>2821</v>
      </c>
    </row>
    <row r="716" spans="1:5">
      <c r="A716" s="177" t="str">
        <f t="shared" si="11"/>
        <v>東京都青ヶ島村</v>
      </c>
      <c r="B716" s="180" t="s">
        <v>2820</v>
      </c>
      <c r="C716" s="181" t="s">
        <v>2817</v>
      </c>
      <c r="D716" s="182"/>
      <c r="E716" s="181" t="s">
        <v>2819</v>
      </c>
    </row>
    <row r="717" spans="1:5">
      <c r="A717" s="177" t="str">
        <f t="shared" si="11"/>
        <v>東京都小笠原村</v>
      </c>
      <c r="B717" s="180" t="s">
        <v>2818</v>
      </c>
      <c r="C717" s="181" t="s">
        <v>2817</v>
      </c>
      <c r="D717" s="182"/>
      <c r="E717" s="181" t="s">
        <v>2816</v>
      </c>
    </row>
    <row r="718" spans="1:5">
      <c r="A718" s="177" t="str">
        <f t="shared" si="11"/>
        <v>神奈川県横浜市鶴見区</v>
      </c>
      <c r="B718" s="183" t="s">
        <v>2815</v>
      </c>
      <c r="C718" s="184" t="s">
        <v>2701</v>
      </c>
      <c r="D718" s="179" t="s">
        <v>2786</v>
      </c>
      <c r="E718" s="177" t="s">
        <v>1734</v>
      </c>
    </row>
    <row r="719" spans="1:5">
      <c r="A719" s="177" t="str">
        <f t="shared" si="11"/>
        <v>神奈川県横浜市神奈川区</v>
      </c>
      <c r="B719" s="183" t="s">
        <v>2814</v>
      </c>
      <c r="C719" s="184" t="s">
        <v>2701</v>
      </c>
      <c r="D719" s="179" t="s">
        <v>2786</v>
      </c>
      <c r="E719" s="177" t="s">
        <v>2813</v>
      </c>
    </row>
    <row r="720" spans="1:5">
      <c r="A720" s="177" t="str">
        <f t="shared" si="11"/>
        <v>神奈川県横浜市西区</v>
      </c>
      <c r="B720" s="183" t="s">
        <v>2812</v>
      </c>
      <c r="C720" s="184" t="s">
        <v>2701</v>
      </c>
      <c r="D720" s="179" t="s">
        <v>2786</v>
      </c>
      <c r="E720" s="177" t="s">
        <v>642</v>
      </c>
    </row>
    <row r="721" spans="1:5">
      <c r="A721" s="177" t="str">
        <f t="shared" si="11"/>
        <v>神奈川県横浜市中区</v>
      </c>
      <c r="B721" s="183" t="s">
        <v>2811</v>
      </c>
      <c r="C721" s="184" t="s">
        <v>2701</v>
      </c>
      <c r="D721" s="179" t="s">
        <v>2786</v>
      </c>
      <c r="E721" s="177" t="s">
        <v>1216</v>
      </c>
    </row>
    <row r="722" spans="1:5">
      <c r="A722" s="177" t="str">
        <f t="shared" si="11"/>
        <v>神奈川県横浜市南区</v>
      </c>
      <c r="B722" s="183" t="s">
        <v>2810</v>
      </c>
      <c r="C722" s="184" t="s">
        <v>2701</v>
      </c>
      <c r="D722" s="179" t="s">
        <v>2786</v>
      </c>
      <c r="E722" s="177" t="s">
        <v>641</v>
      </c>
    </row>
    <row r="723" spans="1:5">
      <c r="A723" s="177" t="str">
        <f t="shared" si="11"/>
        <v>神奈川県横浜市保土ケ谷区</v>
      </c>
      <c r="B723" s="183" t="s">
        <v>2809</v>
      </c>
      <c r="C723" s="184" t="s">
        <v>2701</v>
      </c>
      <c r="D723" s="179" t="s">
        <v>2786</v>
      </c>
      <c r="E723" s="177" t="s">
        <v>2808</v>
      </c>
    </row>
    <row r="724" spans="1:5">
      <c r="A724" s="177" t="str">
        <f t="shared" si="11"/>
        <v>神奈川県横浜市磯子区</v>
      </c>
      <c r="B724" s="183" t="s">
        <v>2807</v>
      </c>
      <c r="C724" s="184" t="s">
        <v>2701</v>
      </c>
      <c r="D724" s="179" t="s">
        <v>2786</v>
      </c>
      <c r="E724" s="177" t="s">
        <v>2806</v>
      </c>
    </row>
    <row r="725" spans="1:5">
      <c r="A725" s="177" t="str">
        <f t="shared" si="11"/>
        <v>神奈川県横浜市金沢区</v>
      </c>
      <c r="B725" s="183" t="s">
        <v>2805</v>
      </c>
      <c r="C725" s="184" t="s">
        <v>2701</v>
      </c>
      <c r="D725" s="179" t="s">
        <v>2786</v>
      </c>
      <c r="E725" s="177" t="s">
        <v>2804</v>
      </c>
    </row>
    <row r="726" spans="1:5">
      <c r="A726" s="177" t="str">
        <f t="shared" si="11"/>
        <v>神奈川県横浜市港北区</v>
      </c>
      <c r="B726" s="183" t="s">
        <v>2803</v>
      </c>
      <c r="C726" s="184" t="s">
        <v>2701</v>
      </c>
      <c r="D726" s="179" t="s">
        <v>2786</v>
      </c>
      <c r="E726" s="177" t="s">
        <v>2802</v>
      </c>
    </row>
    <row r="727" spans="1:5">
      <c r="A727" s="177" t="str">
        <f t="shared" si="11"/>
        <v>神奈川県横浜市戸塚区</v>
      </c>
      <c r="B727" s="183" t="s">
        <v>2801</v>
      </c>
      <c r="C727" s="184" t="s">
        <v>2701</v>
      </c>
      <c r="D727" s="179" t="s">
        <v>2786</v>
      </c>
      <c r="E727" s="177" t="s">
        <v>2800</v>
      </c>
    </row>
    <row r="728" spans="1:5">
      <c r="A728" s="177" t="str">
        <f t="shared" si="11"/>
        <v>神奈川県横浜市港南区</v>
      </c>
      <c r="B728" s="183" t="s">
        <v>2799</v>
      </c>
      <c r="C728" s="184" t="s">
        <v>2701</v>
      </c>
      <c r="D728" s="179" t="s">
        <v>2786</v>
      </c>
      <c r="E728" s="177" t="s">
        <v>2798</v>
      </c>
    </row>
    <row r="729" spans="1:5">
      <c r="A729" s="177" t="str">
        <f t="shared" si="11"/>
        <v>神奈川県横浜市旭区</v>
      </c>
      <c r="B729" s="183" t="s">
        <v>2797</v>
      </c>
      <c r="C729" s="184" t="s">
        <v>2701</v>
      </c>
      <c r="D729" s="179" t="s">
        <v>2786</v>
      </c>
      <c r="E729" s="177" t="s">
        <v>1748</v>
      </c>
    </row>
    <row r="730" spans="1:5">
      <c r="A730" s="177" t="str">
        <f t="shared" si="11"/>
        <v>神奈川県横浜市緑区</v>
      </c>
      <c r="B730" s="183" t="s">
        <v>2796</v>
      </c>
      <c r="C730" s="184" t="s">
        <v>2701</v>
      </c>
      <c r="D730" s="179" t="s">
        <v>2786</v>
      </c>
      <c r="E730" s="177" t="s">
        <v>2074</v>
      </c>
    </row>
    <row r="731" spans="1:5">
      <c r="A731" s="177" t="str">
        <f t="shared" si="11"/>
        <v>神奈川県横浜市瀬谷区</v>
      </c>
      <c r="B731" s="183" t="s">
        <v>2795</v>
      </c>
      <c r="C731" s="184" t="s">
        <v>2701</v>
      </c>
      <c r="D731" s="179" t="s">
        <v>2786</v>
      </c>
      <c r="E731" s="177" t="s">
        <v>2794</v>
      </c>
    </row>
    <row r="732" spans="1:5">
      <c r="A732" s="177" t="str">
        <f t="shared" si="11"/>
        <v>神奈川県横浜市栄区</v>
      </c>
      <c r="B732" s="183" t="s">
        <v>2793</v>
      </c>
      <c r="C732" s="184" t="s">
        <v>2701</v>
      </c>
      <c r="D732" s="179" t="s">
        <v>2786</v>
      </c>
      <c r="E732" s="177" t="s">
        <v>2792</v>
      </c>
    </row>
    <row r="733" spans="1:5">
      <c r="A733" s="177" t="str">
        <f t="shared" si="11"/>
        <v>神奈川県横浜市泉区</v>
      </c>
      <c r="B733" s="183" t="s">
        <v>2791</v>
      </c>
      <c r="C733" s="184" t="s">
        <v>2701</v>
      </c>
      <c r="D733" s="179" t="s">
        <v>2786</v>
      </c>
      <c r="E733" s="177" t="s">
        <v>2790</v>
      </c>
    </row>
    <row r="734" spans="1:5">
      <c r="A734" s="177" t="str">
        <f t="shared" si="11"/>
        <v>神奈川県横浜市青葉区</v>
      </c>
      <c r="B734" s="183" t="s">
        <v>2789</v>
      </c>
      <c r="C734" s="184" t="s">
        <v>2701</v>
      </c>
      <c r="D734" s="179" t="s">
        <v>2786</v>
      </c>
      <c r="E734" s="177" t="s">
        <v>2788</v>
      </c>
    </row>
    <row r="735" spans="1:5">
      <c r="A735" s="177" t="str">
        <f t="shared" si="11"/>
        <v>神奈川県横浜市都筑区</v>
      </c>
      <c r="B735" s="183" t="s">
        <v>2787</v>
      </c>
      <c r="C735" s="184" t="s">
        <v>2701</v>
      </c>
      <c r="D735" s="179" t="s">
        <v>2786</v>
      </c>
      <c r="E735" s="177" t="s">
        <v>2785</v>
      </c>
    </row>
    <row r="736" spans="1:5">
      <c r="A736" s="177" t="str">
        <f t="shared" si="11"/>
        <v>神奈川県川崎市川崎区</v>
      </c>
      <c r="B736" s="183" t="s">
        <v>2784</v>
      </c>
      <c r="C736" s="184" t="s">
        <v>2701</v>
      </c>
      <c r="D736" s="179" t="s">
        <v>2771</v>
      </c>
      <c r="E736" s="177" t="s">
        <v>2783</v>
      </c>
    </row>
    <row r="737" spans="1:5">
      <c r="A737" s="177" t="str">
        <f t="shared" si="11"/>
        <v>神奈川県川崎市幸区</v>
      </c>
      <c r="B737" s="183" t="s">
        <v>2782</v>
      </c>
      <c r="C737" s="184" t="s">
        <v>2701</v>
      </c>
      <c r="D737" s="179" t="s">
        <v>2771</v>
      </c>
      <c r="E737" s="177" t="s">
        <v>2781</v>
      </c>
    </row>
    <row r="738" spans="1:5">
      <c r="A738" s="177" t="str">
        <f t="shared" si="11"/>
        <v>神奈川県川崎市中原区</v>
      </c>
      <c r="B738" s="183" t="s">
        <v>2780</v>
      </c>
      <c r="C738" s="184" t="s">
        <v>2701</v>
      </c>
      <c r="D738" s="179" t="s">
        <v>2771</v>
      </c>
      <c r="E738" s="177" t="s">
        <v>2779</v>
      </c>
    </row>
    <row r="739" spans="1:5">
      <c r="A739" s="177" t="str">
        <f t="shared" si="11"/>
        <v>神奈川県川崎市高津区</v>
      </c>
      <c r="B739" s="183" t="s">
        <v>2778</v>
      </c>
      <c r="C739" s="184" t="s">
        <v>2701</v>
      </c>
      <c r="D739" s="179" t="s">
        <v>2771</v>
      </c>
      <c r="E739" s="177" t="s">
        <v>2777</v>
      </c>
    </row>
    <row r="740" spans="1:5">
      <c r="A740" s="177" t="str">
        <f t="shared" si="11"/>
        <v>神奈川県川崎市多摩区</v>
      </c>
      <c r="B740" s="183" t="s">
        <v>2776</v>
      </c>
      <c r="C740" s="184" t="s">
        <v>2701</v>
      </c>
      <c r="D740" s="179" t="s">
        <v>2771</v>
      </c>
      <c r="E740" s="177" t="s">
        <v>2775</v>
      </c>
    </row>
    <row r="741" spans="1:5">
      <c r="A741" s="177" t="str">
        <f t="shared" si="11"/>
        <v>神奈川県川崎市宮前区</v>
      </c>
      <c r="B741" s="183" t="s">
        <v>2774</v>
      </c>
      <c r="C741" s="184" t="s">
        <v>2701</v>
      </c>
      <c r="D741" s="179" t="s">
        <v>2771</v>
      </c>
      <c r="E741" s="177" t="s">
        <v>2773</v>
      </c>
    </row>
    <row r="742" spans="1:5">
      <c r="A742" s="177" t="str">
        <f t="shared" si="11"/>
        <v>神奈川県川崎市麻生区</v>
      </c>
      <c r="B742" s="183" t="s">
        <v>2772</v>
      </c>
      <c r="C742" s="184" t="s">
        <v>2701</v>
      </c>
      <c r="D742" s="179" t="s">
        <v>2771</v>
      </c>
      <c r="E742" s="177" t="s">
        <v>2770</v>
      </c>
    </row>
    <row r="743" spans="1:5">
      <c r="A743" s="177" t="str">
        <f t="shared" si="11"/>
        <v>神奈川県相模原市緑区</v>
      </c>
      <c r="B743" s="183" t="s">
        <v>2769</v>
      </c>
      <c r="C743" s="184" t="s">
        <v>2701</v>
      </c>
      <c r="D743" s="179" t="s">
        <v>2766</v>
      </c>
      <c r="E743" s="177" t="s">
        <v>2074</v>
      </c>
    </row>
    <row r="744" spans="1:5">
      <c r="A744" s="177" t="str">
        <f t="shared" si="11"/>
        <v>神奈川県相模原市中央区</v>
      </c>
      <c r="B744" s="183" t="s">
        <v>2768</v>
      </c>
      <c r="C744" s="184" t="s">
        <v>2701</v>
      </c>
      <c r="D744" s="179" t="s">
        <v>2766</v>
      </c>
      <c r="E744" s="177" t="s">
        <v>644</v>
      </c>
    </row>
    <row r="745" spans="1:5">
      <c r="A745" s="177" t="str">
        <f t="shared" si="11"/>
        <v>神奈川県相模原市南区</v>
      </c>
      <c r="B745" s="183" t="s">
        <v>2767</v>
      </c>
      <c r="C745" s="184" t="s">
        <v>2701</v>
      </c>
      <c r="D745" s="179" t="s">
        <v>2766</v>
      </c>
      <c r="E745" s="177" t="s">
        <v>641</v>
      </c>
    </row>
    <row r="746" spans="1:5">
      <c r="A746" s="177" t="str">
        <f t="shared" si="11"/>
        <v>神奈川県横須賀市</v>
      </c>
      <c r="B746" s="180" t="s">
        <v>2765</v>
      </c>
      <c r="C746" s="181" t="s">
        <v>2701</v>
      </c>
      <c r="D746" s="182" t="s">
        <v>2764</v>
      </c>
      <c r="E746" s="181"/>
    </row>
    <row r="747" spans="1:5">
      <c r="A747" s="177" t="str">
        <f t="shared" si="11"/>
        <v>神奈川県平塚市</v>
      </c>
      <c r="B747" s="180" t="s">
        <v>2763</v>
      </c>
      <c r="C747" s="181" t="s">
        <v>2701</v>
      </c>
      <c r="D747" s="182" t="s">
        <v>2762</v>
      </c>
      <c r="E747" s="181"/>
    </row>
    <row r="748" spans="1:5">
      <c r="A748" s="177" t="str">
        <f t="shared" si="11"/>
        <v>神奈川県鎌倉市</v>
      </c>
      <c r="B748" s="180" t="s">
        <v>2761</v>
      </c>
      <c r="C748" s="181" t="s">
        <v>2701</v>
      </c>
      <c r="D748" s="182" t="s">
        <v>2760</v>
      </c>
      <c r="E748" s="181"/>
    </row>
    <row r="749" spans="1:5">
      <c r="A749" s="177" t="str">
        <f t="shared" si="11"/>
        <v>神奈川県藤沢市</v>
      </c>
      <c r="B749" s="180" t="s">
        <v>2759</v>
      </c>
      <c r="C749" s="181" t="s">
        <v>2701</v>
      </c>
      <c r="D749" s="182" t="s">
        <v>2758</v>
      </c>
      <c r="E749" s="181"/>
    </row>
    <row r="750" spans="1:5">
      <c r="A750" s="177" t="str">
        <f t="shared" si="11"/>
        <v>神奈川県小田原市</v>
      </c>
      <c r="B750" s="180" t="s">
        <v>2757</v>
      </c>
      <c r="C750" s="181" t="s">
        <v>2701</v>
      </c>
      <c r="D750" s="182" t="s">
        <v>2756</v>
      </c>
      <c r="E750" s="181"/>
    </row>
    <row r="751" spans="1:5">
      <c r="A751" s="177" t="str">
        <f t="shared" si="11"/>
        <v>神奈川県茅ヶ崎市</v>
      </c>
      <c r="B751" s="180" t="s">
        <v>2755</v>
      </c>
      <c r="C751" s="181" t="s">
        <v>2701</v>
      </c>
      <c r="D751" s="182" t="s">
        <v>2754</v>
      </c>
      <c r="E751" s="181"/>
    </row>
    <row r="752" spans="1:5">
      <c r="A752" s="177" t="str">
        <f t="shared" si="11"/>
        <v>神奈川県逗子市</v>
      </c>
      <c r="B752" s="180" t="s">
        <v>2753</v>
      </c>
      <c r="C752" s="181" t="s">
        <v>2701</v>
      </c>
      <c r="D752" s="182" t="s">
        <v>2752</v>
      </c>
      <c r="E752" s="181"/>
    </row>
    <row r="753" spans="1:5">
      <c r="A753" s="177" t="str">
        <f t="shared" si="11"/>
        <v>神奈川県三浦市</v>
      </c>
      <c r="B753" s="180" t="s">
        <v>2751</v>
      </c>
      <c r="C753" s="181" t="s">
        <v>2701</v>
      </c>
      <c r="D753" s="182" t="s">
        <v>2750</v>
      </c>
      <c r="E753" s="181"/>
    </row>
    <row r="754" spans="1:5">
      <c r="A754" s="177" t="str">
        <f t="shared" si="11"/>
        <v>神奈川県秦野市</v>
      </c>
      <c r="B754" s="180" t="s">
        <v>2749</v>
      </c>
      <c r="C754" s="181" t="s">
        <v>2701</v>
      </c>
      <c r="D754" s="182" t="s">
        <v>2748</v>
      </c>
      <c r="E754" s="181"/>
    </row>
    <row r="755" spans="1:5">
      <c r="A755" s="177" t="str">
        <f t="shared" si="11"/>
        <v>神奈川県厚木市</v>
      </c>
      <c r="B755" s="180" t="s">
        <v>2747</v>
      </c>
      <c r="C755" s="181" t="s">
        <v>2701</v>
      </c>
      <c r="D755" s="182" t="s">
        <v>2746</v>
      </c>
      <c r="E755" s="181"/>
    </row>
    <row r="756" spans="1:5">
      <c r="A756" s="177" t="str">
        <f t="shared" si="11"/>
        <v>神奈川県大和市</v>
      </c>
      <c r="B756" s="180" t="s">
        <v>2745</v>
      </c>
      <c r="C756" s="181" t="s">
        <v>2701</v>
      </c>
      <c r="D756" s="182" t="s">
        <v>2744</v>
      </c>
      <c r="E756" s="181"/>
    </row>
    <row r="757" spans="1:5">
      <c r="A757" s="177" t="str">
        <f t="shared" si="11"/>
        <v>神奈川県伊勢原市</v>
      </c>
      <c r="B757" s="180" t="s">
        <v>2743</v>
      </c>
      <c r="C757" s="181" t="s">
        <v>2701</v>
      </c>
      <c r="D757" s="182" t="s">
        <v>2742</v>
      </c>
      <c r="E757" s="181"/>
    </row>
    <row r="758" spans="1:5">
      <c r="A758" s="177" t="str">
        <f t="shared" si="11"/>
        <v>神奈川県海老名市</v>
      </c>
      <c r="B758" s="180" t="s">
        <v>2741</v>
      </c>
      <c r="C758" s="181" t="s">
        <v>2701</v>
      </c>
      <c r="D758" s="182" t="s">
        <v>2740</v>
      </c>
      <c r="E758" s="181"/>
    </row>
    <row r="759" spans="1:5">
      <c r="A759" s="177" t="str">
        <f t="shared" si="11"/>
        <v>神奈川県座間市</v>
      </c>
      <c r="B759" s="180" t="s">
        <v>2739</v>
      </c>
      <c r="C759" s="181" t="s">
        <v>2701</v>
      </c>
      <c r="D759" s="182" t="s">
        <v>2738</v>
      </c>
      <c r="E759" s="181"/>
    </row>
    <row r="760" spans="1:5">
      <c r="A760" s="177" t="str">
        <f t="shared" si="11"/>
        <v>神奈川県南足柄市</v>
      </c>
      <c r="B760" s="180" t="s">
        <v>2737</v>
      </c>
      <c r="C760" s="181" t="s">
        <v>2701</v>
      </c>
      <c r="D760" s="182" t="s">
        <v>2736</v>
      </c>
      <c r="E760" s="181"/>
    </row>
    <row r="761" spans="1:5">
      <c r="A761" s="177" t="str">
        <f t="shared" si="11"/>
        <v>神奈川県綾瀬市</v>
      </c>
      <c r="B761" s="180" t="s">
        <v>2735</v>
      </c>
      <c r="C761" s="181" t="s">
        <v>2701</v>
      </c>
      <c r="D761" s="182" t="s">
        <v>2734</v>
      </c>
      <c r="E761" s="181"/>
    </row>
    <row r="762" spans="1:5">
      <c r="A762" s="177" t="str">
        <f t="shared" si="11"/>
        <v>神奈川県三浦郡葉山町</v>
      </c>
      <c r="B762" s="180" t="s">
        <v>2733</v>
      </c>
      <c r="C762" s="181" t="s">
        <v>2701</v>
      </c>
      <c r="D762" s="182" t="s">
        <v>2732</v>
      </c>
      <c r="E762" s="181" t="s">
        <v>2731</v>
      </c>
    </row>
    <row r="763" spans="1:5">
      <c r="A763" s="177" t="str">
        <f t="shared" si="11"/>
        <v>神奈川県高座郡寒川町</v>
      </c>
      <c r="B763" s="180" t="s">
        <v>2730</v>
      </c>
      <c r="C763" s="181" t="s">
        <v>2701</v>
      </c>
      <c r="D763" s="182" t="s">
        <v>2729</v>
      </c>
      <c r="E763" s="181" t="s">
        <v>2728</v>
      </c>
    </row>
    <row r="764" spans="1:5">
      <c r="A764" s="177" t="str">
        <f t="shared" si="11"/>
        <v>神奈川県中郡大磯町</v>
      </c>
      <c r="B764" s="180" t="s">
        <v>2727</v>
      </c>
      <c r="C764" s="181" t="s">
        <v>2701</v>
      </c>
      <c r="D764" s="182" t="s">
        <v>2724</v>
      </c>
      <c r="E764" s="181" t="s">
        <v>2726</v>
      </c>
    </row>
    <row r="765" spans="1:5">
      <c r="A765" s="177" t="str">
        <f t="shared" si="11"/>
        <v>神奈川県中郡二宮町</v>
      </c>
      <c r="B765" s="180" t="s">
        <v>2725</v>
      </c>
      <c r="C765" s="181" t="s">
        <v>2701</v>
      </c>
      <c r="D765" s="182" t="s">
        <v>2724</v>
      </c>
      <c r="E765" s="181" t="s">
        <v>2723</v>
      </c>
    </row>
    <row r="766" spans="1:5">
      <c r="A766" s="177" t="str">
        <f t="shared" si="11"/>
        <v>神奈川県足柄上郡中井町</v>
      </c>
      <c r="B766" s="180" t="s">
        <v>2722</v>
      </c>
      <c r="C766" s="181" t="s">
        <v>2701</v>
      </c>
      <c r="D766" s="182" t="s">
        <v>2713</v>
      </c>
      <c r="E766" s="181" t="s">
        <v>2721</v>
      </c>
    </row>
    <row r="767" spans="1:5">
      <c r="A767" s="177" t="str">
        <f t="shared" si="11"/>
        <v>神奈川県足柄上郡大井町</v>
      </c>
      <c r="B767" s="180" t="s">
        <v>2720</v>
      </c>
      <c r="C767" s="181" t="s">
        <v>2701</v>
      </c>
      <c r="D767" s="182" t="s">
        <v>2713</v>
      </c>
      <c r="E767" s="181" t="s">
        <v>2719</v>
      </c>
    </row>
    <row r="768" spans="1:5">
      <c r="A768" s="177" t="str">
        <f t="shared" si="11"/>
        <v>神奈川県足柄上郡松田町</v>
      </c>
      <c r="B768" s="180" t="s">
        <v>2718</v>
      </c>
      <c r="C768" s="181" t="s">
        <v>2701</v>
      </c>
      <c r="D768" s="182" t="s">
        <v>2713</v>
      </c>
      <c r="E768" s="181" t="s">
        <v>2717</v>
      </c>
    </row>
    <row r="769" spans="1:5">
      <c r="A769" s="177" t="str">
        <f t="shared" si="11"/>
        <v>神奈川県足柄上郡山北町</v>
      </c>
      <c r="B769" s="180" t="s">
        <v>2716</v>
      </c>
      <c r="C769" s="181" t="s">
        <v>2701</v>
      </c>
      <c r="D769" s="182" t="s">
        <v>2713</v>
      </c>
      <c r="E769" s="181" t="s">
        <v>2715</v>
      </c>
    </row>
    <row r="770" spans="1:5">
      <c r="A770" s="177" t="str">
        <f t="shared" ref="A770:A833" si="12">C770&amp;D770&amp;E770</f>
        <v>神奈川県足柄上郡開成町</v>
      </c>
      <c r="B770" s="180" t="s">
        <v>2714</v>
      </c>
      <c r="C770" s="181" t="s">
        <v>2701</v>
      </c>
      <c r="D770" s="182" t="s">
        <v>2713</v>
      </c>
      <c r="E770" s="181" t="s">
        <v>2712</v>
      </c>
    </row>
    <row r="771" spans="1:5">
      <c r="A771" s="177" t="str">
        <f t="shared" si="12"/>
        <v>神奈川県足柄下郡箱根町</v>
      </c>
      <c r="B771" s="180" t="s">
        <v>2711</v>
      </c>
      <c r="C771" s="181" t="s">
        <v>2701</v>
      </c>
      <c r="D771" s="182" t="s">
        <v>2706</v>
      </c>
      <c r="E771" s="181" t="s">
        <v>2710</v>
      </c>
    </row>
    <row r="772" spans="1:5">
      <c r="A772" s="177" t="str">
        <f t="shared" si="12"/>
        <v>神奈川県足柄下郡真鶴町</v>
      </c>
      <c r="B772" s="180" t="s">
        <v>2709</v>
      </c>
      <c r="C772" s="181" t="s">
        <v>2701</v>
      </c>
      <c r="D772" s="182" t="s">
        <v>2706</v>
      </c>
      <c r="E772" s="181" t="s">
        <v>2708</v>
      </c>
    </row>
    <row r="773" spans="1:5">
      <c r="A773" s="177" t="str">
        <f t="shared" si="12"/>
        <v>神奈川県足柄下郡湯河原町</v>
      </c>
      <c r="B773" s="180" t="s">
        <v>2707</v>
      </c>
      <c r="C773" s="181" t="s">
        <v>2701</v>
      </c>
      <c r="D773" s="182" t="s">
        <v>2706</v>
      </c>
      <c r="E773" s="181" t="s">
        <v>2705</v>
      </c>
    </row>
    <row r="774" spans="1:5">
      <c r="A774" s="177" t="str">
        <f t="shared" si="12"/>
        <v>神奈川県愛甲郡愛川町</v>
      </c>
      <c r="B774" s="180" t="s">
        <v>2704</v>
      </c>
      <c r="C774" s="181" t="s">
        <v>2701</v>
      </c>
      <c r="D774" s="182" t="s">
        <v>2700</v>
      </c>
      <c r="E774" s="181" t="s">
        <v>2703</v>
      </c>
    </row>
    <row r="775" spans="1:5">
      <c r="A775" s="177" t="str">
        <f t="shared" si="12"/>
        <v>神奈川県愛甲郡清川村</v>
      </c>
      <c r="B775" s="180" t="s">
        <v>2702</v>
      </c>
      <c r="C775" s="181" t="s">
        <v>2701</v>
      </c>
      <c r="D775" s="182" t="s">
        <v>2700</v>
      </c>
      <c r="E775" s="181" t="s">
        <v>2699</v>
      </c>
    </row>
    <row r="776" spans="1:5">
      <c r="A776" s="177" t="str">
        <f t="shared" si="12"/>
        <v>新潟県新潟市北区</v>
      </c>
      <c r="B776" s="178" t="s">
        <v>2698</v>
      </c>
      <c r="C776" s="185" t="s">
        <v>2622</v>
      </c>
      <c r="D776" s="179" t="s">
        <v>2688</v>
      </c>
      <c r="E776" s="177" t="s">
        <v>639</v>
      </c>
    </row>
    <row r="777" spans="1:5">
      <c r="A777" s="177" t="str">
        <f t="shared" si="12"/>
        <v>新潟県新潟市東区</v>
      </c>
      <c r="B777" s="178" t="s">
        <v>2697</v>
      </c>
      <c r="C777" s="185" t="s">
        <v>2622</v>
      </c>
      <c r="D777" s="179" t="s">
        <v>2688</v>
      </c>
      <c r="E777" s="177" t="s">
        <v>643</v>
      </c>
    </row>
    <row r="778" spans="1:5">
      <c r="A778" s="177" t="str">
        <f t="shared" si="12"/>
        <v>新潟県新潟市中央区</v>
      </c>
      <c r="B778" s="178" t="s">
        <v>2696</v>
      </c>
      <c r="C778" s="185" t="s">
        <v>2622</v>
      </c>
      <c r="D778" s="179" t="s">
        <v>2688</v>
      </c>
      <c r="E778" s="177" t="s">
        <v>644</v>
      </c>
    </row>
    <row r="779" spans="1:5">
      <c r="A779" s="177" t="str">
        <f t="shared" si="12"/>
        <v>新潟県新潟市江南区</v>
      </c>
      <c r="B779" s="178" t="s">
        <v>2695</v>
      </c>
      <c r="C779" s="185" t="s">
        <v>2622</v>
      </c>
      <c r="D779" s="179" t="s">
        <v>2688</v>
      </c>
      <c r="E779" s="177" t="s">
        <v>2694</v>
      </c>
    </row>
    <row r="780" spans="1:5">
      <c r="A780" s="177" t="str">
        <f t="shared" si="12"/>
        <v>新潟県新潟市秋葉区</v>
      </c>
      <c r="B780" s="178" t="s">
        <v>2693</v>
      </c>
      <c r="C780" s="185" t="s">
        <v>2622</v>
      </c>
      <c r="D780" s="179" t="s">
        <v>2688</v>
      </c>
      <c r="E780" s="177" t="s">
        <v>2692</v>
      </c>
    </row>
    <row r="781" spans="1:5">
      <c r="A781" s="177" t="str">
        <f t="shared" si="12"/>
        <v>新潟県新潟市南区</v>
      </c>
      <c r="B781" s="178" t="s">
        <v>2691</v>
      </c>
      <c r="C781" s="185" t="s">
        <v>2622</v>
      </c>
      <c r="D781" s="179" t="s">
        <v>2688</v>
      </c>
      <c r="E781" s="177" t="s">
        <v>641</v>
      </c>
    </row>
    <row r="782" spans="1:5">
      <c r="A782" s="177" t="str">
        <f t="shared" si="12"/>
        <v>新潟県新潟市西区</v>
      </c>
      <c r="B782" s="178" t="s">
        <v>2690</v>
      </c>
      <c r="C782" s="185" t="s">
        <v>2622</v>
      </c>
      <c r="D782" s="179" t="s">
        <v>2688</v>
      </c>
      <c r="E782" s="177" t="s">
        <v>642</v>
      </c>
    </row>
    <row r="783" spans="1:5">
      <c r="A783" s="177" t="str">
        <f t="shared" si="12"/>
        <v>新潟県新潟市西蒲区</v>
      </c>
      <c r="B783" s="178" t="s">
        <v>2689</v>
      </c>
      <c r="C783" s="185" t="s">
        <v>2622</v>
      </c>
      <c r="D783" s="179" t="s">
        <v>2688</v>
      </c>
      <c r="E783" s="177" t="s">
        <v>2687</v>
      </c>
    </row>
    <row r="784" spans="1:5">
      <c r="A784" s="177" t="str">
        <f t="shared" si="12"/>
        <v>新潟県長岡市</v>
      </c>
      <c r="B784" s="180" t="s">
        <v>2686</v>
      </c>
      <c r="C784" s="181" t="s">
        <v>2622</v>
      </c>
      <c r="D784" s="182" t="s">
        <v>2685</v>
      </c>
      <c r="E784" s="181"/>
    </row>
    <row r="785" spans="1:5">
      <c r="A785" s="177" t="str">
        <f t="shared" si="12"/>
        <v>新潟県三条市</v>
      </c>
      <c r="B785" s="180" t="s">
        <v>2684</v>
      </c>
      <c r="C785" s="181" t="s">
        <v>2622</v>
      </c>
      <c r="D785" s="182" t="s">
        <v>2683</v>
      </c>
      <c r="E785" s="181"/>
    </row>
    <row r="786" spans="1:5">
      <c r="A786" s="177" t="str">
        <f t="shared" si="12"/>
        <v>新潟県柏崎市</v>
      </c>
      <c r="B786" s="180" t="s">
        <v>2682</v>
      </c>
      <c r="C786" s="181" t="s">
        <v>2622</v>
      </c>
      <c r="D786" s="182" t="s">
        <v>2681</v>
      </c>
      <c r="E786" s="181"/>
    </row>
    <row r="787" spans="1:5">
      <c r="A787" s="177" t="str">
        <f t="shared" si="12"/>
        <v>新潟県新発田市</v>
      </c>
      <c r="B787" s="180" t="s">
        <v>2680</v>
      </c>
      <c r="C787" s="181" t="s">
        <v>2622</v>
      </c>
      <c r="D787" s="182" t="s">
        <v>2679</v>
      </c>
      <c r="E787" s="181"/>
    </row>
    <row r="788" spans="1:5">
      <c r="A788" s="177" t="str">
        <f t="shared" si="12"/>
        <v>新潟県小千谷市</v>
      </c>
      <c r="B788" s="180" t="s">
        <v>2678</v>
      </c>
      <c r="C788" s="181" t="s">
        <v>2622</v>
      </c>
      <c r="D788" s="182" t="s">
        <v>2677</v>
      </c>
      <c r="E788" s="181"/>
    </row>
    <row r="789" spans="1:5">
      <c r="A789" s="177" t="str">
        <f t="shared" si="12"/>
        <v>新潟県加茂市</v>
      </c>
      <c r="B789" s="180" t="s">
        <v>2676</v>
      </c>
      <c r="C789" s="181" t="s">
        <v>2622</v>
      </c>
      <c r="D789" s="182" t="s">
        <v>2675</v>
      </c>
      <c r="E789" s="181"/>
    </row>
    <row r="790" spans="1:5">
      <c r="A790" s="177" t="str">
        <f t="shared" si="12"/>
        <v>新潟県十日町市</v>
      </c>
      <c r="B790" s="180" t="s">
        <v>2674</v>
      </c>
      <c r="C790" s="181" t="s">
        <v>2622</v>
      </c>
      <c r="D790" s="182" t="s">
        <v>2673</v>
      </c>
      <c r="E790" s="181"/>
    </row>
    <row r="791" spans="1:5">
      <c r="A791" s="177" t="str">
        <f t="shared" si="12"/>
        <v>新潟県見附市</v>
      </c>
      <c r="B791" s="180" t="s">
        <v>2672</v>
      </c>
      <c r="C791" s="181" t="s">
        <v>2622</v>
      </c>
      <c r="D791" s="182" t="s">
        <v>2671</v>
      </c>
      <c r="E791" s="181"/>
    </row>
    <row r="792" spans="1:5">
      <c r="A792" s="177" t="str">
        <f t="shared" si="12"/>
        <v>新潟県村上市</v>
      </c>
      <c r="B792" s="180" t="s">
        <v>2670</v>
      </c>
      <c r="C792" s="181" t="s">
        <v>2622</v>
      </c>
      <c r="D792" s="182" t="s">
        <v>2669</v>
      </c>
      <c r="E792" s="181"/>
    </row>
    <row r="793" spans="1:5">
      <c r="A793" s="177" t="str">
        <f t="shared" si="12"/>
        <v>新潟県燕市</v>
      </c>
      <c r="B793" s="180" t="s">
        <v>2668</v>
      </c>
      <c r="C793" s="181" t="s">
        <v>2622</v>
      </c>
      <c r="D793" s="182" t="s">
        <v>2667</v>
      </c>
      <c r="E793" s="181"/>
    </row>
    <row r="794" spans="1:5">
      <c r="A794" s="177" t="str">
        <f t="shared" si="12"/>
        <v>新潟県糸魚川市</v>
      </c>
      <c r="B794" s="180" t="s">
        <v>2666</v>
      </c>
      <c r="C794" s="181" t="s">
        <v>2622</v>
      </c>
      <c r="D794" s="182" t="s">
        <v>2665</v>
      </c>
      <c r="E794" s="181"/>
    </row>
    <row r="795" spans="1:5">
      <c r="A795" s="177" t="str">
        <f t="shared" si="12"/>
        <v>新潟県妙高市</v>
      </c>
      <c r="B795" s="180" t="s">
        <v>2664</v>
      </c>
      <c r="C795" s="181" t="s">
        <v>2622</v>
      </c>
      <c r="D795" s="182" t="s">
        <v>2663</v>
      </c>
      <c r="E795" s="181"/>
    </row>
    <row r="796" spans="1:5">
      <c r="A796" s="177" t="str">
        <f t="shared" si="12"/>
        <v>新潟県五泉市</v>
      </c>
      <c r="B796" s="180" t="s">
        <v>2662</v>
      </c>
      <c r="C796" s="181" t="s">
        <v>2622</v>
      </c>
      <c r="D796" s="182" t="s">
        <v>2661</v>
      </c>
      <c r="E796" s="181"/>
    </row>
    <row r="797" spans="1:5">
      <c r="A797" s="177" t="str">
        <f t="shared" si="12"/>
        <v>新潟県上越市</v>
      </c>
      <c r="B797" s="180" t="s">
        <v>2660</v>
      </c>
      <c r="C797" s="181" t="s">
        <v>2622</v>
      </c>
      <c r="D797" s="182" t="s">
        <v>2659</v>
      </c>
      <c r="E797" s="181"/>
    </row>
    <row r="798" spans="1:5">
      <c r="A798" s="177" t="str">
        <f t="shared" si="12"/>
        <v>新潟県阿賀野市</v>
      </c>
      <c r="B798" s="180" t="s">
        <v>2658</v>
      </c>
      <c r="C798" s="181" t="s">
        <v>2622</v>
      </c>
      <c r="D798" s="182" t="s">
        <v>2657</v>
      </c>
      <c r="E798" s="181"/>
    </row>
    <row r="799" spans="1:5">
      <c r="A799" s="177" t="str">
        <f t="shared" si="12"/>
        <v>新潟県佐渡市</v>
      </c>
      <c r="B799" s="180" t="s">
        <v>2656</v>
      </c>
      <c r="C799" s="181" t="s">
        <v>2622</v>
      </c>
      <c r="D799" s="182" t="s">
        <v>2655</v>
      </c>
      <c r="E799" s="181"/>
    </row>
    <row r="800" spans="1:5">
      <c r="A800" s="177" t="str">
        <f t="shared" si="12"/>
        <v>新潟県魚沼市</v>
      </c>
      <c r="B800" s="180" t="s">
        <v>2654</v>
      </c>
      <c r="C800" s="181" t="s">
        <v>2622</v>
      </c>
      <c r="D800" s="182" t="s">
        <v>2653</v>
      </c>
      <c r="E800" s="181"/>
    </row>
    <row r="801" spans="1:5">
      <c r="A801" s="177" t="str">
        <f t="shared" si="12"/>
        <v>新潟県南魚沼市</v>
      </c>
      <c r="B801" s="180" t="s">
        <v>2652</v>
      </c>
      <c r="C801" s="181" t="s">
        <v>2622</v>
      </c>
      <c r="D801" s="182" t="s">
        <v>2651</v>
      </c>
      <c r="E801" s="181"/>
    </row>
    <row r="802" spans="1:5">
      <c r="A802" s="177" t="str">
        <f t="shared" si="12"/>
        <v>新潟県胎内市</v>
      </c>
      <c r="B802" s="180" t="s">
        <v>2650</v>
      </c>
      <c r="C802" s="181" t="s">
        <v>2622</v>
      </c>
      <c r="D802" s="182" t="s">
        <v>2649</v>
      </c>
      <c r="E802" s="181"/>
    </row>
    <row r="803" spans="1:5">
      <c r="A803" s="177" t="str">
        <f t="shared" si="12"/>
        <v>新潟県北蒲原郡聖籠町</v>
      </c>
      <c r="B803" s="180" t="s">
        <v>2648</v>
      </c>
      <c r="C803" s="181" t="s">
        <v>2622</v>
      </c>
      <c r="D803" s="182" t="s">
        <v>2647</v>
      </c>
      <c r="E803" s="181" t="s">
        <v>2646</v>
      </c>
    </row>
    <row r="804" spans="1:5">
      <c r="A804" s="177" t="str">
        <f t="shared" si="12"/>
        <v>新潟県西蒲原郡弥彦村</v>
      </c>
      <c r="B804" s="180" t="s">
        <v>2645</v>
      </c>
      <c r="C804" s="181" t="s">
        <v>2622</v>
      </c>
      <c r="D804" s="182" t="s">
        <v>2644</v>
      </c>
      <c r="E804" s="181" t="s">
        <v>2643</v>
      </c>
    </row>
    <row r="805" spans="1:5">
      <c r="A805" s="177" t="str">
        <f t="shared" si="12"/>
        <v>新潟県南蒲原郡田上町</v>
      </c>
      <c r="B805" s="180" t="s">
        <v>2642</v>
      </c>
      <c r="C805" s="181" t="s">
        <v>2622</v>
      </c>
      <c r="D805" s="182" t="s">
        <v>2641</v>
      </c>
      <c r="E805" s="181" t="s">
        <v>2640</v>
      </c>
    </row>
    <row r="806" spans="1:5">
      <c r="A806" s="177" t="str">
        <f t="shared" si="12"/>
        <v>新潟県東蒲原郡阿賀町</v>
      </c>
      <c r="B806" s="180" t="s">
        <v>2639</v>
      </c>
      <c r="C806" s="181" t="s">
        <v>2622</v>
      </c>
      <c r="D806" s="182" t="s">
        <v>2638</v>
      </c>
      <c r="E806" s="181" t="s">
        <v>2637</v>
      </c>
    </row>
    <row r="807" spans="1:5">
      <c r="A807" s="177" t="str">
        <f t="shared" si="12"/>
        <v>新潟県三島郡出雲崎町</v>
      </c>
      <c r="B807" s="180" t="s">
        <v>2636</v>
      </c>
      <c r="C807" s="181" t="s">
        <v>2622</v>
      </c>
      <c r="D807" s="182" t="s">
        <v>1653</v>
      </c>
      <c r="E807" s="181" t="s">
        <v>2635</v>
      </c>
    </row>
    <row r="808" spans="1:5">
      <c r="A808" s="177" t="str">
        <f t="shared" si="12"/>
        <v>新潟県南魚沼郡湯沢町</v>
      </c>
      <c r="B808" s="180" t="s">
        <v>2634</v>
      </c>
      <c r="C808" s="181" t="s">
        <v>2622</v>
      </c>
      <c r="D808" s="182" t="s">
        <v>2633</v>
      </c>
      <c r="E808" s="181" t="s">
        <v>2632</v>
      </c>
    </row>
    <row r="809" spans="1:5">
      <c r="A809" s="177" t="str">
        <f t="shared" si="12"/>
        <v>新潟県中魚沼郡津南町</v>
      </c>
      <c r="B809" s="180" t="s">
        <v>2631</v>
      </c>
      <c r="C809" s="181" t="s">
        <v>2622</v>
      </c>
      <c r="D809" s="182" t="s">
        <v>2630</v>
      </c>
      <c r="E809" s="181" t="s">
        <v>2629</v>
      </c>
    </row>
    <row r="810" spans="1:5">
      <c r="A810" s="177" t="str">
        <f t="shared" si="12"/>
        <v>新潟県刈羽郡刈羽村</v>
      </c>
      <c r="B810" s="180" t="s">
        <v>2628</v>
      </c>
      <c r="C810" s="181" t="s">
        <v>2622</v>
      </c>
      <c r="D810" s="182" t="s">
        <v>2627</v>
      </c>
      <c r="E810" s="181" t="s">
        <v>2626</v>
      </c>
    </row>
    <row r="811" spans="1:5">
      <c r="A811" s="177" t="str">
        <f t="shared" si="12"/>
        <v>新潟県岩船郡関川村</v>
      </c>
      <c r="B811" s="180" t="s">
        <v>2625</v>
      </c>
      <c r="C811" s="181" t="s">
        <v>2622</v>
      </c>
      <c r="D811" s="182" t="s">
        <v>2621</v>
      </c>
      <c r="E811" s="181" t="s">
        <v>2624</v>
      </c>
    </row>
    <row r="812" spans="1:5">
      <c r="A812" s="177" t="str">
        <f t="shared" si="12"/>
        <v>新潟県岩船郡粟島浦村</v>
      </c>
      <c r="B812" s="180" t="s">
        <v>2623</v>
      </c>
      <c r="C812" s="181" t="s">
        <v>2622</v>
      </c>
      <c r="D812" s="182" t="s">
        <v>2621</v>
      </c>
      <c r="E812" s="181" t="s">
        <v>2620</v>
      </c>
    </row>
    <row r="813" spans="1:5">
      <c r="A813" s="177" t="str">
        <f t="shared" si="12"/>
        <v>富山県富山市</v>
      </c>
      <c r="B813" s="180" t="s">
        <v>2619</v>
      </c>
      <c r="C813" s="181" t="s">
        <v>2589</v>
      </c>
      <c r="D813" s="182" t="s">
        <v>2618</v>
      </c>
      <c r="E813" s="181"/>
    </row>
    <row r="814" spans="1:5">
      <c r="A814" s="177" t="str">
        <f t="shared" si="12"/>
        <v>富山県高岡市</v>
      </c>
      <c r="B814" s="180" t="s">
        <v>2617</v>
      </c>
      <c r="C814" s="181" t="s">
        <v>2589</v>
      </c>
      <c r="D814" s="182" t="s">
        <v>2616</v>
      </c>
      <c r="E814" s="181"/>
    </row>
    <row r="815" spans="1:5">
      <c r="A815" s="177" t="str">
        <f t="shared" si="12"/>
        <v>富山県魚津市</v>
      </c>
      <c r="B815" s="180" t="s">
        <v>2615</v>
      </c>
      <c r="C815" s="181" t="s">
        <v>2589</v>
      </c>
      <c r="D815" s="182" t="s">
        <v>2614</v>
      </c>
      <c r="E815" s="181"/>
    </row>
    <row r="816" spans="1:5">
      <c r="A816" s="177" t="str">
        <f t="shared" si="12"/>
        <v>富山県氷見市</v>
      </c>
      <c r="B816" s="180" t="s">
        <v>2613</v>
      </c>
      <c r="C816" s="181" t="s">
        <v>2589</v>
      </c>
      <c r="D816" s="182" t="s">
        <v>2612</v>
      </c>
      <c r="E816" s="181"/>
    </row>
    <row r="817" spans="1:5">
      <c r="A817" s="177" t="str">
        <f t="shared" si="12"/>
        <v>富山県滑川市</v>
      </c>
      <c r="B817" s="180" t="s">
        <v>2611</v>
      </c>
      <c r="C817" s="181" t="s">
        <v>2589</v>
      </c>
      <c r="D817" s="182" t="s">
        <v>2610</v>
      </c>
      <c r="E817" s="181"/>
    </row>
    <row r="818" spans="1:5">
      <c r="A818" s="177" t="str">
        <f t="shared" si="12"/>
        <v>富山県黒部市</v>
      </c>
      <c r="B818" s="180" t="s">
        <v>2609</v>
      </c>
      <c r="C818" s="181" t="s">
        <v>2589</v>
      </c>
      <c r="D818" s="182" t="s">
        <v>2608</v>
      </c>
      <c r="E818" s="181"/>
    </row>
    <row r="819" spans="1:5">
      <c r="A819" s="177" t="str">
        <f t="shared" si="12"/>
        <v>富山県砺波市</v>
      </c>
      <c r="B819" s="180" t="s">
        <v>2607</v>
      </c>
      <c r="C819" s="181" t="s">
        <v>2589</v>
      </c>
      <c r="D819" s="182" t="s">
        <v>2606</v>
      </c>
      <c r="E819" s="181"/>
    </row>
    <row r="820" spans="1:5">
      <c r="A820" s="177" t="str">
        <f t="shared" si="12"/>
        <v>富山県小矢部市</v>
      </c>
      <c r="B820" s="180" t="s">
        <v>2605</v>
      </c>
      <c r="C820" s="181" t="s">
        <v>2589</v>
      </c>
      <c r="D820" s="182" t="s">
        <v>2604</v>
      </c>
      <c r="E820" s="181"/>
    </row>
    <row r="821" spans="1:5">
      <c r="A821" s="177" t="str">
        <f t="shared" si="12"/>
        <v>富山県南砺市</v>
      </c>
      <c r="B821" s="180" t="s">
        <v>2603</v>
      </c>
      <c r="C821" s="181" t="s">
        <v>2589</v>
      </c>
      <c r="D821" s="182" t="s">
        <v>2602</v>
      </c>
      <c r="E821" s="181"/>
    </row>
    <row r="822" spans="1:5">
      <c r="A822" s="177" t="str">
        <f t="shared" si="12"/>
        <v>富山県射水市</v>
      </c>
      <c r="B822" s="180" t="s">
        <v>2601</v>
      </c>
      <c r="C822" s="181" t="s">
        <v>2589</v>
      </c>
      <c r="D822" s="182" t="s">
        <v>2600</v>
      </c>
      <c r="E822" s="181"/>
    </row>
    <row r="823" spans="1:5">
      <c r="A823" s="177" t="str">
        <f t="shared" si="12"/>
        <v>富山県中新川郡舟橋村</v>
      </c>
      <c r="B823" s="180" t="s">
        <v>2599</v>
      </c>
      <c r="C823" s="181" t="s">
        <v>2589</v>
      </c>
      <c r="D823" s="182" t="s">
        <v>2594</v>
      </c>
      <c r="E823" s="181" t="s">
        <v>2598</v>
      </c>
    </row>
    <row r="824" spans="1:5">
      <c r="A824" s="177" t="str">
        <f t="shared" si="12"/>
        <v>富山県中新川郡上市町</v>
      </c>
      <c r="B824" s="180" t="s">
        <v>2597</v>
      </c>
      <c r="C824" s="181" t="s">
        <v>2589</v>
      </c>
      <c r="D824" s="182" t="s">
        <v>2594</v>
      </c>
      <c r="E824" s="181" t="s">
        <v>2596</v>
      </c>
    </row>
    <row r="825" spans="1:5">
      <c r="A825" s="177" t="str">
        <f t="shared" si="12"/>
        <v>富山県中新川郡立山町</v>
      </c>
      <c r="B825" s="180" t="s">
        <v>2595</v>
      </c>
      <c r="C825" s="181" t="s">
        <v>2589</v>
      </c>
      <c r="D825" s="182" t="s">
        <v>2594</v>
      </c>
      <c r="E825" s="181" t="s">
        <v>2593</v>
      </c>
    </row>
    <row r="826" spans="1:5">
      <c r="A826" s="177" t="str">
        <f t="shared" si="12"/>
        <v>富山県下新川郡入善町</v>
      </c>
      <c r="B826" s="180" t="s">
        <v>2592</v>
      </c>
      <c r="C826" s="181" t="s">
        <v>2589</v>
      </c>
      <c r="D826" s="182" t="s">
        <v>2588</v>
      </c>
      <c r="E826" s="181" t="s">
        <v>2591</v>
      </c>
    </row>
    <row r="827" spans="1:5">
      <c r="A827" s="177" t="str">
        <f t="shared" si="12"/>
        <v>富山県下新川郡朝日町</v>
      </c>
      <c r="B827" s="180" t="s">
        <v>2590</v>
      </c>
      <c r="C827" s="181" t="s">
        <v>2589</v>
      </c>
      <c r="D827" s="182" t="s">
        <v>2588</v>
      </c>
      <c r="E827" s="181" t="s">
        <v>1920</v>
      </c>
    </row>
    <row r="828" spans="1:5">
      <c r="A828" s="177" t="str">
        <f t="shared" si="12"/>
        <v>石川県金沢市</v>
      </c>
      <c r="B828" s="180" t="s">
        <v>2587</v>
      </c>
      <c r="C828" s="181" t="s">
        <v>2546</v>
      </c>
      <c r="D828" s="182" t="s">
        <v>2586</v>
      </c>
      <c r="E828" s="181"/>
    </row>
    <row r="829" spans="1:5">
      <c r="A829" s="177" t="str">
        <f t="shared" si="12"/>
        <v>石川県七尾市</v>
      </c>
      <c r="B829" s="180" t="s">
        <v>2585</v>
      </c>
      <c r="C829" s="181" t="s">
        <v>2546</v>
      </c>
      <c r="D829" s="182" t="s">
        <v>2584</v>
      </c>
      <c r="E829" s="181"/>
    </row>
    <row r="830" spans="1:5">
      <c r="A830" s="177" t="str">
        <f t="shared" si="12"/>
        <v>石川県小松市</v>
      </c>
      <c r="B830" s="180" t="s">
        <v>2583</v>
      </c>
      <c r="C830" s="181" t="s">
        <v>2546</v>
      </c>
      <c r="D830" s="182" t="s">
        <v>2582</v>
      </c>
      <c r="E830" s="181"/>
    </row>
    <row r="831" spans="1:5">
      <c r="A831" s="177" t="str">
        <f t="shared" si="12"/>
        <v>石川県輪島市</v>
      </c>
      <c r="B831" s="180" t="s">
        <v>2581</v>
      </c>
      <c r="C831" s="181" t="s">
        <v>2546</v>
      </c>
      <c r="D831" s="182" t="s">
        <v>2580</v>
      </c>
      <c r="E831" s="181"/>
    </row>
    <row r="832" spans="1:5">
      <c r="A832" s="177" t="str">
        <f t="shared" si="12"/>
        <v>石川県珠洲市</v>
      </c>
      <c r="B832" s="180" t="s">
        <v>2579</v>
      </c>
      <c r="C832" s="181" t="s">
        <v>2546</v>
      </c>
      <c r="D832" s="182" t="s">
        <v>2578</v>
      </c>
      <c r="E832" s="181"/>
    </row>
    <row r="833" spans="1:5">
      <c r="A833" s="177" t="str">
        <f t="shared" si="12"/>
        <v>石川県加賀市</v>
      </c>
      <c r="B833" s="180" t="s">
        <v>2577</v>
      </c>
      <c r="C833" s="181" t="s">
        <v>2546</v>
      </c>
      <c r="D833" s="182" t="s">
        <v>2576</v>
      </c>
      <c r="E833" s="181"/>
    </row>
    <row r="834" spans="1:5">
      <c r="A834" s="177" t="str">
        <f t="shared" ref="A834:A897" si="13">C834&amp;D834&amp;E834</f>
        <v>石川県羽咋市</v>
      </c>
      <c r="B834" s="180" t="s">
        <v>2575</v>
      </c>
      <c r="C834" s="181" t="s">
        <v>2546</v>
      </c>
      <c r="D834" s="182" t="s">
        <v>2574</v>
      </c>
      <c r="E834" s="181"/>
    </row>
    <row r="835" spans="1:5">
      <c r="A835" s="177" t="str">
        <f t="shared" si="13"/>
        <v>石川県かほく市</v>
      </c>
      <c r="B835" s="180" t="s">
        <v>2573</v>
      </c>
      <c r="C835" s="181" t="s">
        <v>2546</v>
      </c>
      <c r="D835" s="182" t="s">
        <v>2572</v>
      </c>
      <c r="E835" s="181"/>
    </row>
    <row r="836" spans="1:5">
      <c r="A836" s="177" t="str">
        <f t="shared" si="13"/>
        <v>石川県白山市</v>
      </c>
      <c r="B836" s="180" t="s">
        <v>2571</v>
      </c>
      <c r="C836" s="181" t="s">
        <v>2546</v>
      </c>
      <c r="D836" s="182" t="s">
        <v>2570</v>
      </c>
      <c r="E836" s="181"/>
    </row>
    <row r="837" spans="1:5">
      <c r="A837" s="177" t="str">
        <f t="shared" si="13"/>
        <v>石川県能美市</v>
      </c>
      <c r="B837" s="180" t="s">
        <v>2569</v>
      </c>
      <c r="C837" s="181" t="s">
        <v>2546</v>
      </c>
      <c r="D837" s="182" t="s">
        <v>2568</v>
      </c>
      <c r="E837" s="181"/>
    </row>
    <row r="838" spans="1:5">
      <c r="A838" s="177" t="str">
        <f t="shared" si="13"/>
        <v>石川県野々市市</v>
      </c>
      <c r="B838" s="180" t="s">
        <v>2567</v>
      </c>
      <c r="C838" s="181" t="s">
        <v>2546</v>
      </c>
      <c r="D838" s="182" t="s">
        <v>2566</v>
      </c>
      <c r="E838" s="181"/>
    </row>
    <row r="839" spans="1:5">
      <c r="A839" s="177" t="str">
        <f t="shared" si="13"/>
        <v>石川県能美郡川北町</v>
      </c>
      <c r="B839" s="180" t="s">
        <v>2565</v>
      </c>
      <c r="C839" s="181" t="s">
        <v>2546</v>
      </c>
      <c r="D839" s="182" t="s">
        <v>2564</v>
      </c>
      <c r="E839" s="181" t="s">
        <v>2563</v>
      </c>
    </row>
    <row r="840" spans="1:5">
      <c r="A840" s="177" t="str">
        <f t="shared" si="13"/>
        <v>石川県河北郡津幡町</v>
      </c>
      <c r="B840" s="180" t="s">
        <v>2562</v>
      </c>
      <c r="C840" s="181" t="s">
        <v>2546</v>
      </c>
      <c r="D840" s="182" t="s">
        <v>2559</v>
      </c>
      <c r="E840" s="181" t="s">
        <v>2561</v>
      </c>
    </row>
    <row r="841" spans="1:5">
      <c r="A841" s="177" t="str">
        <f t="shared" si="13"/>
        <v>石川県河北郡内灘町</v>
      </c>
      <c r="B841" s="180" t="s">
        <v>2560</v>
      </c>
      <c r="C841" s="181" t="s">
        <v>2546</v>
      </c>
      <c r="D841" s="182" t="s">
        <v>2559</v>
      </c>
      <c r="E841" s="181" t="s">
        <v>2558</v>
      </c>
    </row>
    <row r="842" spans="1:5">
      <c r="A842" s="177" t="str">
        <f t="shared" si="13"/>
        <v>石川県羽咋郡志賀町</v>
      </c>
      <c r="B842" s="180" t="s">
        <v>2557</v>
      </c>
      <c r="C842" s="181" t="s">
        <v>2546</v>
      </c>
      <c r="D842" s="182" t="s">
        <v>2554</v>
      </c>
      <c r="E842" s="181" t="s">
        <v>2556</v>
      </c>
    </row>
    <row r="843" spans="1:5">
      <c r="A843" s="177" t="str">
        <f t="shared" si="13"/>
        <v>石川県羽咋郡宝達志水町</v>
      </c>
      <c r="B843" s="180" t="s">
        <v>2555</v>
      </c>
      <c r="C843" s="181" t="s">
        <v>2546</v>
      </c>
      <c r="D843" s="182" t="s">
        <v>2554</v>
      </c>
      <c r="E843" s="181" t="s">
        <v>2553</v>
      </c>
    </row>
    <row r="844" spans="1:5">
      <c r="A844" s="177" t="str">
        <f t="shared" si="13"/>
        <v>石川県鹿島郡中能登町</v>
      </c>
      <c r="B844" s="180" t="s">
        <v>2552</v>
      </c>
      <c r="C844" s="181" t="s">
        <v>2546</v>
      </c>
      <c r="D844" s="182" t="s">
        <v>2551</v>
      </c>
      <c r="E844" s="181" t="s">
        <v>2550</v>
      </c>
    </row>
    <row r="845" spans="1:5">
      <c r="A845" s="177" t="str">
        <f t="shared" si="13"/>
        <v>石川県鳳珠郡穴水町</v>
      </c>
      <c r="B845" s="180" t="s">
        <v>2549</v>
      </c>
      <c r="C845" s="181" t="s">
        <v>2546</v>
      </c>
      <c r="D845" s="182" t="s">
        <v>2545</v>
      </c>
      <c r="E845" s="181" t="s">
        <v>2548</v>
      </c>
    </row>
    <row r="846" spans="1:5">
      <c r="A846" s="177" t="str">
        <f t="shared" si="13"/>
        <v>石川県鳳珠郡能登町</v>
      </c>
      <c r="B846" s="180" t="s">
        <v>2547</v>
      </c>
      <c r="C846" s="181" t="s">
        <v>2546</v>
      </c>
      <c r="D846" s="182" t="s">
        <v>2545</v>
      </c>
      <c r="E846" s="181" t="s">
        <v>2544</v>
      </c>
    </row>
    <row r="847" spans="1:5">
      <c r="A847" s="177" t="str">
        <f t="shared" si="13"/>
        <v>福井県福井市</v>
      </c>
      <c r="B847" s="180" t="s">
        <v>2543</v>
      </c>
      <c r="C847" s="181" t="s">
        <v>2506</v>
      </c>
      <c r="D847" s="182" t="s">
        <v>2542</v>
      </c>
      <c r="E847" s="181"/>
    </row>
    <row r="848" spans="1:5">
      <c r="A848" s="177" t="str">
        <f t="shared" si="13"/>
        <v>福井県敦賀市</v>
      </c>
      <c r="B848" s="180" t="s">
        <v>2541</v>
      </c>
      <c r="C848" s="181" t="s">
        <v>2506</v>
      </c>
      <c r="D848" s="182" t="s">
        <v>2540</v>
      </c>
      <c r="E848" s="181"/>
    </row>
    <row r="849" spans="1:5">
      <c r="A849" s="177" t="str">
        <f t="shared" si="13"/>
        <v>福井県小浜市</v>
      </c>
      <c r="B849" s="180" t="s">
        <v>2539</v>
      </c>
      <c r="C849" s="181" t="s">
        <v>2506</v>
      </c>
      <c r="D849" s="182" t="s">
        <v>2538</v>
      </c>
      <c r="E849" s="181"/>
    </row>
    <row r="850" spans="1:5">
      <c r="A850" s="177" t="str">
        <f t="shared" si="13"/>
        <v>福井県大野市</v>
      </c>
      <c r="B850" s="180" t="s">
        <v>2537</v>
      </c>
      <c r="C850" s="181" t="s">
        <v>2506</v>
      </c>
      <c r="D850" s="182" t="s">
        <v>2536</v>
      </c>
      <c r="E850" s="181"/>
    </row>
    <row r="851" spans="1:5">
      <c r="A851" s="177" t="str">
        <f t="shared" si="13"/>
        <v>福井県勝山市</v>
      </c>
      <c r="B851" s="180" t="s">
        <v>2535</v>
      </c>
      <c r="C851" s="181" t="s">
        <v>2506</v>
      </c>
      <c r="D851" s="182" t="s">
        <v>2534</v>
      </c>
      <c r="E851" s="181"/>
    </row>
    <row r="852" spans="1:5">
      <c r="A852" s="177" t="str">
        <f t="shared" si="13"/>
        <v>福井県鯖江市</v>
      </c>
      <c r="B852" s="180" t="s">
        <v>2533</v>
      </c>
      <c r="C852" s="181" t="s">
        <v>2506</v>
      </c>
      <c r="D852" s="182" t="s">
        <v>2532</v>
      </c>
      <c r="E852" s="181"/>
    </row>
    <row r="853" spans="1:5">
      <c r="A853" s="177" t="str">
        <f t="shared" si="13"/>
        <v>福井県あわら市</v>
      </c>
      <c r="B853" s="180" t="s">
        <v>2531</v>
      </c>
      <c r="C853" s="181" t="s">
        <v>2506</v>
      </c>
      <c r="D853" s="182" t="s">
        <v>2530</v>
      </c>
      <c r="E853" s="181"/>
    </row>
    <row r="854" spans="1:5">
      <c r="A854" s="177" t="str">
        <f t="shared" si="13"/>
        <v>福井県越前市</v>
      </c>
      <c r="B854" s="180" t="s">
        <v>2529</v>
      </c>
      <c r="C854" s="181" t="s">
        <v>2506</v>
      </c>
      <c r="D854" s="182" t="s">
        <v>2528</v>
      </c>
      <c r="E854" s="181"/>
    </row>
    <row r="855" spans="1:5">
      <c r="A855" s="177" t="str">
        <f t="shared" si="13"/>
        <v>福井県坂井市</v>
      </c>
      <c r="B855" s="180" t="s">
        <v>2527</v>
      </c>
      <c r="C855" s="181" t="s">
        <v>2506</v>
      </c>
      <c r="D855" s="182" t="s">
        <v>2526</v>
      </c>
      <c r="E855" s="181"/>
    </row>
    <row r="856" spans="1:5">
      <c r="A856" s="177" t="str">
        <f t="shared" si="13"/>
        <v>福井県吉田郡永平寺町</v>
      </c>
      <c r="B856" s="180" t="s">
        <v>2525</v>
      </c>
      <c r="C856" s="181" t="s">
        <v>2506</v>
      </c>
      <c r="D856" s="182" t="s">
        <v>2524</v>
      </c>
      <c r="E856" s="181" t="s">
        <v>2523</v>
      </c>
    </row>
    <row r="857" spans="1:5">
      <c r="A857" s="177" t="str">
        <f t="shared" si="13"/>
        <v>福井県今立郡池田町</v>
      </c>
      <c r="B857" s="180" t="s">
        <v>2522</v>
      </c>
      <c r="C857" s="181" t="s">
        <v>2506</v>
      </c>
      <c r="D857" s="182" t="s">
        <v>2521</v>
      </c>
      <c r="E857" s="181" t="s">
        <v>2210</v>
      </c>
    </row>
    <row r="858" spans="1:5">
      <c r="A858" s="177" t="str">
        <f t="shared" si="13"/>
        <v>福井県南条郡南越前町</v>
      </c>
      <c r="B858" s="180" t="s">
        <v>2520</v>
      </c>
      <c r="C858" s="181" t="s">
        <v>2506</v>
      </c>
      <c r="D858" s="182" t="s">
        <v>2519</v>
      </c>
      <c r="E858" s="181" t="s">
        <v>2518</v>
      </c>
    </row>
    <row r="859" spans="1:5">
      <c r="A859" s="177" t="str">
        <f t="shared" si="13"/>
        <v>福井県丹生郡越前町</v>
      </c>
      <c r="B859" s="180" t="s">
        <v>2517</v>
      </c>
      <c r="C859" s="181" t="s">
        <v>2506</v>
      </c>
      <c r="D859" s="182" t="s">
        <v>2516</v>
      </c>
      <c r="E859" s="181" t="s">
        <v>2515</v>
      </c>
    </row>
    <row r="860" spans="1:5">
      <c r="A860" s="177" t="str">
        <f t="shared" si="13"/>
        <v>福井県三方郡美浜町</v>
      </c>
      <c r="B860" s="180" t="s">
        <v>2514</v>
      </c>
      <c r="C860" s="181" t="s">
        <v>2506</v>
      </c>
      <c r="D860" s="182" t="s">
        <v>2513</v>
      </c>
      <c r="E860" s="181" t="s">
        <v>1403</v>
      </c>
    </row>
    <row r="861" spans="1:5">
      <c r="A861" s="177" t="str">
        <f t="shared" si="13"/>
        <v>福井県大飯郡高浜町</v>
      </c>
      <c r="B861" s="180" t="s">
        <v>2512</v>
      </c>
      <c r="C861" s="181" t="s">
        <v>2506</v>
      </c>
      <c r="D861" s="182" t="s">
        <v>2509</v>
      </c>
      <c r="E861" s="181" t="s">
        <v>2511</v>
      </c>
    </row>
    <row r="862" spans="1:5">
      <c r="A862" s="177" t="str">
        <f t="shared" si="13"/>
        <v>福井県大飯郡おおい町</v>
      </c>
      <c r="B862" s="180" t="s">
        <v>2510</v>
      </c>
      <c r="C862" s="181" t="s">
        <v>2506</v>
      </c>
      <c r="D862" s="182" t="s">
        <v>2509</v>
      </c>
      <c r="E862" s="181" t="s">
        <v>2508</v>
      </c>
    </row>
    <row r="863" spans="1:5">
      <c r="A863" s="177" t="str">
        <f t="shared" si="13"/>
        <v>福井県三方上中郡若狭町</v>
      </c>
      <c r="B863" s="180" t="s">
        <v>2507</v>
      </c>
      <c r="C863" s="181" t="s">
        <v>2506</v>
      </c>
      <c r="D863" s="182" t="s">
        <v>2505</v>
      </c>
      <c r="E863" s="181" t="s">
        <v>2504</v>
      </c>
    </row>
    <row r="864" spans="1:5">
      <c r="A864" s="177" t="str">
        <f t="shared" si="13"/>
        <v>山梨県甲府市</v>
      </c>
      <c r="B864" s="180" t="s">
        <v>2503</v>
      </c>
      <c r="C864" s="181" t="s">
        <v>2447</v>
      </c>
      <c r="D864" s="182" t="s">
        <v>2502</v>
      </c>
      <c r="E864" s="181"/>
    </row>
    <row r="865" spans="1:5">
      <c r="A865" s="177" t="str">
        <f t="shared" si="13"/>
        <v>山梨県富士吉田市</v>
      </c>
      <c r="B865" s="180" t="s">
        <v>2501</v>
      </c>
      <c r="C865" s="181" t="s">
        <v>2447</v>
      </c>
      <c r="D865" s="182" t="s">
        <v>2500</v>
      </c>
      <c r="E865" s="181"/>
    </row>
    <row r="866" spans="1:5">
      <c r="A866" s="177" t="str">
        <f t="shared" si="13"/>
        <v>山梨県都留市</v>
      </c>
      <c r="B866" s="180" t="s">
        <v>2499</v>
      </c>
      <c r="C866" s="181" t="s">
        <v>2447</v>
      </c>
      <c r="D866" s="182" t="s">
        <v>2498</v>
      </c>
      <c r="E866" s="181"/>
    </row>
    <row r="867" spans="1:5">
      <c r="A867" s="177" t="str">
        <f t="shared" si="13"/>
        <v>山梨県山梨市</v>
      </c>
      <c r="B867" s="180" t="s">
        <v>2497</v>
      </c>
      <c r="C867" s="181" t="s">
        <v>2447</v>
      </c>
      <c r="D867" s="182" t="s">
        <v>2496</v>
      </c>
      <c r="E867" s="181"/>
    </row>
    <row r="868" spans="1:5">
      <c r="A868" s="177" t="str">
        <f t="shared" si="13"/>
        <v>山梨県大月市</v>
      </c>
      <c r="B868" s="180" t="s">
        <v>2495</v>
      </c>
      <c r="C868" s="181" t="s">
        <v>2447</v>
      </c>
      <c r="D868" s="182" t="s">
        <v>2494</v>
      </c>
      <c r="E868" s="181"/>
    </row>
    <row r="869" spans="1:5">
      <c r="A869" s="177" t="str">
        <f t="shared" si="13"/>
        <v>山梨県韮崎市</v>
      </c>
      <c r="B869" s="180" t="s">
        <v>2493</v>
      </c>
      <c r="C869" s="181" t="s">
        <v>2447</v>
      </c>
      <c r="D869" s="182" t="s">
        <v>2492</v>
      </c>
      <c r="E869" s="181"/>
    </row>
    <row r="870" spans="1:5">
      <c r="A870" s="177" t="str">
        <f t="shared" si="13"/>
        <v>山梨県南アルプス市</v>
      </c>
      <c r="B870" s="180" t="s">
        <v>2491</v>
      </c>
      <c r="C870" s="181" t="s">
        <v>2447</v>
      </c>
      <c r="D870" s="182" t="s">
        <v>2490</v>
      </c>
      <c r="E870" s="181"/>
    </row>
    <row r="871" spans="1:5">
      <c r="A871" s="177" t="str">
        <f t="shared" si="13"/>
        <v>山梨県北杜市</v>
      </c>
      <c r="B871" s="180" t="s">
        <v>2489</v>
      </c>
      <c r="C871" s="181" t="s">
        <v>2447</v>
      </c>
      <c r="D871" s="182" t="s">
        <v>2488</v>
      </c>
      <c r="E871" s="181"/>
    </row>
    <row r="872" spans="1:5">
      <c r="A872" s="177" t="str">
        <f t="shared" si="13"/>
        <v>山梨県甲斐市</v>
      </c>
      <c r="B872" s="180" t="s">
        <v>2487</v>
      </c>
      <c r="C872" s="181" t="s">
        <v>2447</v>
      </c>
      <c r="D872" s="182" t="s">
        <v>2486</v>
      </c>
      <c r="E872" s="181"/>
    </row>
    <row r="873" spans="1:5">
      <c r="A873" s="177" t="str">
        <f t="shared" si="13"/>
        <v>山梨県笛吹市</v>
      </c>
      <c r="B873" s="180" t="s">
        <v>2485</v>
      </c>
      <c r="C873" s="181" t="s">
        <v>2447</v>
      </c>
      <c r="D873" s="182" t="s">
        <v>2484</v>
      </c>
      <c r="E873" s="181"/>
    </row>
    <row r="874" spans="1:5">
      <c r="A874" s="177" t="str">
        <f t="shared" si="13"/>
        <v>山梨県上野原市</v>
      </c>
      <c r="B874" s="180" t="s">
        <v>2483</v>
      </c>
      <c r="C874" s="181" t="s">
        <v>2447</v>
      </c>
      <c r="D874" s="182" t="s">
        <v>2482</v>
      </c>
      <c r="E874" s="181"/>
    </row>
    <row r="875" spans="1:5">
      <c r="A875" s="177" t="str">
        <f t="shared" si="13"/>
        <v>山梨県甲州市</v>
      </c>
      <c r="B875" s="180" t="s">
        <v>2481</v>
      </c>
      <c r="C875" s="181" t="s">
        <v>2447</v>
      </c>
      <c r="D875" s="182" t="s">
        <v>2480</v>
      </c>
      <c r="E875" s="181"/>
    </row>
    <row r="876" spans="1:5">
      <c r="A876" s="177" t="str">
        <f t="shared" si="13"/>
        <v>山梨県中央市</v>
      </c>
      <c r="B876" s="180" t="s">
        <v>2479</v>
      </c>
      <c r="C876" s="181" t="s">
        <v>2447</v>
      </c>
      <c r="D876" s="182" t="s">
        <v>2478</v>
      </c>
      <c r="E876" s="181"/>
    </row>
    <row r="877" spans="1:5">
      <c r="A877" s="177" t="str">
        <f t="shared" si="13"/>
        <v>山梨県西八代郡市川三郷町</v>
      </c>
      <c r="B877" s="180" t="s">
        <v>2477</v>
      </c>
      <c r="C877" s="181" t="s">
        <v>2447</v>
      </c>
      <c r="D877" s="182" t="s">
        <v>2476</v>
      </c>
      <c r="E877" s="181" t="s">
        <v>2475</v>
      </c>
    </row>
    <row r="878" spans="1:5">
      <c r="A878" s="177" t="str">
        <f t="shared" si="13"/>
        <v>山梨県南巨摩郡早川町</v>
      </c>
      <c r="B878" s="180" t="s">
        <v>2474</v>
      </c>
      <c r="C878" s="181" t="s">
        <v>2447</v>
      </c>
      <c r="D878" s="182" t="s">
        <v>2468</v>
      </c>
      <c r="E878" s="181" t="s">
        <v>2473</v>
      </c>
    </row>
    <row r="879" spans="1:5">
      <c r="A879" s="177" t="str">
        <f t="shared" si="13"/>
        <v>山梨県南巨摩郡身延町</v>
      </c>
      <c r="B879" s="180" t="s">
        <v>2472</v>
      </c>
      <c r="C879" s="181" t="s">
        <v>2447</v>
      </c>
      <c r="D879" s="182" t="s">
        <v>2468</v>
      </c>
      <c r="E879" s="181" t="s">
        <v>2471</v>
      </c>
    </row>
    <row r="880" spans="1:5">
      <c r="A880" s="177" t="str">
        <f t="shared" si="13"/>
        <v>山梨県南巨摩郡南部町</v>
      </c>
      <c r="B880" s="180" t="s">
        <v>2470</v>
      </c>
      <c r="C880" s="181" t="s">
        <v>2447</v>
      </c>
      <c r="D880" s="182" t="s">
        <v>2468</v>
      </c>
      <c r="E880" s="181" t="s">
        <v>1340</v>
      </c>
    </row>
    <row r="881" spans="1:5">
      <c r="A881" s="177" t="str">
        <f t="shared" si="13"/>
        <v>山梨県南巨摩郡富士川町</v>
      </c>
      <c r="B881" s="180" t="s">
        <v>2469</v>
      </c>
      <c r="C881" s="181" t="s">
        <v>2447</v>
      </c>
      <c r="D881" s="182" t="s">
        <v>2468</v>
      </c>
      <c r="E881" s="181" t="s">
        <v>2467</v>
      </c>
    </row>
    <row r="882" spans="1:5">
      <c r="A882" s="177" t="str">
        <f t="shared" si="13"/>
        <v>山梨県中巨摩郡昭和町</v>
      </c>
      <c r="B882" s="180" t="s">
        <v>2466</v>
      </c>
      <c r="C882" s="181" t="s">
        <v>2447</v>
      </c>
      <c r="D882" s="182" t="s">
        <v>2465</v>
      </c>
      <c r="E882" s="181" t="s">
        <v>2464</v>
      </c>
    </row>
    <row r="883" spans="1:5">
      <c r="A883" s="177" t="str">
        <f t="shared" si="13"/>
        <v>山梨県南都留郡道志村</v>
      </c>
      <c r="B883" s="180" t="s">
        <v>2463</v>
      </c>
      <c r="C883" s="181" t="s">
        <v>2447</v>
      </c>
      <c r="D883" s="182" t="s">
        <v>2452</v>
      </c>
      <c r="E883" s="181" t="s">
        <v>2462</v>
      </c>
    </row>
    <row r="884" spans="1:5">
      <c r="A884" s="177" t="str">
        <f t="shared" si="13"/>
        <v>山梨県南都留郡西桂町</v>
      </c>
      <c r="B884" s="180" t="s">
        <v>2461</v>
      </c>
      <c r="C884" s="181" t="s">
        <v>2447</v>
      </c>
      <c r="D884" s="182" t="s">
        <v>2452</v>
      </c>
      <c r="E884" s="181" t="s">
        <v>2460</v>
      </c>
    </row>
    <row r="885" spans="1:5">
      <c r="A885" s="177" t="str">
        <f t="shared" si="13"/>
        <v>山梨県南都留郡忍野村</v>
      </c>
      <c r="B885" s="180" t="s">
        <v>2459</v>
      </c>
      <c r="C885" s="181" t="s">
        <v>2447</v>
      </c>
      <c r="D885" s="182" t="s">
        <v>2452</v>
      </c>
      <c r="E885" s="181" t="s">
        <v>2458</v>
      </c>
    </row>
    <row r="886" spans="1:5">
      <c r="A886" s="177" t="str">
        <f t="shared" si="13"/>
        <v>山梨県南都留郡山中湖村</v>
      </c>
      <c r="B886" s="180" t="s">
        <v>2457</v>
      </c>
      <c r="C886" s="181" t="s">
        <v>2447</v>
      </c>
      <c r="D886" s="182" t="s">
        <v>2452</v>
      </c>
      <c r="E886" s="181" t="s">
        <v>2456</v>
      </c>
    </row>
    <row r="887" spans="1:5">
      <c r="A887" s="177" t="str">
        <f t="shared" si="13"/>
        <v>山梨県南都留郡鳴沢村</v>
      </c>
      <c r="B887" s="180" t="s">
        <v>2455</v>
      </c>
      <c r="C887" s="181" t="s">
        <v>2447</v>
      </c>
      <c r="D887" s="182" t="s">
        <v>2452</v>
      </c>
      <c r="E887" s="181" t="s">
        <v>2454</v>
      </c>
    </row>
    <row r="888" spans="1:5">
      <c r="A888" s="177" t="str">
        <f t="shared" si="13"/>
        <v>山梨県南都留郡富士河口湖町</v>
      </c>
      <c r="B888" s="180" t="s">
        <v>2453</v>
      </c>
      <c r="C888" s="181" t="s">
        <v>2447</v>
      </c>
      <c r="D888" s="182" t="s">
        <v>2452</v>
      </c>
      <c r="E888" s="181" t="s">
        <v>2451</v>
      </c>
    </row>
    <row r="889" spans="1:5">
      <c r="A889" s="177" t="str">
        <f t="shared" si="13"/>
        <v>山梨県北都留郡小菅村</v>
      </c>
      <c r="B889" s="180" t="s">
        <v>2450</v>
      </c>
      <c r="C889" s="181" t="s">
        <v>2447</v>
      </c>
      <c r="D889" s="182" t="s">
        <v>2446</v>
      </c>
      <c r="E889" s="181" t="s">
        <v>2449</v>
      </c>
    </row>
    <row r="890" spans="1:5">
      <c r="A890" s="177" t="str">
        <f t="shared" si="13"/>
        <v>山梨県北都留郡丹波山村</v>
      </c>
      <c r="B890" s="180" t="s">
        <v>2448</v>
      </c>
      <c r="C890" s="181" t="s">
        <v>2447</v>
      </c>
      <c r="D890" s="182" t="s">
        <v>2446</v>
      </c>
      <c r="E890" s="181" t="s">
        <v>2445</v>
      </c>
    </row>
    <row r="891" spans="1:5">
      <c r="A891" s="177" t="str">
        <f t="shared" si="13"/>
        <v>長野県長野市</v>
      </c>
      <c r="B891" s="180" t="s">
        <v>2444</v>
      </c>
      <c r="C891" s="181" t="s">
        <v>2281</v>
      </c>
      <c r="D891" s="182" t="s">
        <v>2443</v>
      </c>
      <c r="E891" s="181"/>
    </row>
    <row r="892" spans="1:5">
      <c r="A892" s="177" t="str">
        <f t="shared" si="13"/>
        <v>長野県松本市</v>
      </c>
      <c r="B892" s="180" t="s">
        <v>2442</v>
      </c>
      <c r="C892" s="181" t="s">
        <v>2281</v>
      </c>
      <c r="D892" s="182" t="s">
        <v>2441</v>
      </c>
      <c r="E892" s="181"/>
    </row>
    <row r="893" spans="1:5">
      <c r="A893" s="177" t="str">
        <f t="shared" si="13"/>
        <v>長野県上田市</v>
      </c>
      <c r="B893" s="180" t="s">
        <v>2440</v>
      </c>
      <c r="C893" s="181" t="s">
        <v>2281</v>
      </c>
      <c r="D893" s="182" t="s">
        <v>2439</v>
      </c>
      <c r="E893" s="181"/>
    </row>
    <row r="894" spans="1:5">
      <c r="A894" s="177" t="str">
        <f t="shared" si="13"/>
        <v>長野県岡谷市</v>
      </c>
      <c r="B894" s="180" t="s">
        <v>2438</v>
      </c>
      <c r="C894" s="181" t="s">
        <v>2281</v>
      </c>
      <c r="D894" s="182" t="s">
        <v>2437</v>
      </c>
      <c r="E894" s="181"/>
    </row>
    <row r="895" spans="1:5">
      <c r="A895" s="177" t="str">
        <f t="shared" si="13"/>
        <v>長野県飯田市</v>
      </c>
      <c r="B895" s="180" t="s">
        <v>2436</v>
      </c>
      <c r="C895" s="181" t="s">
        <v>2281</v>
      </c>
      <c r="D895" s="182" t="s">
        <v>2435</v>
      </c>
      <c r="E895" s="181"/>
    </row>
    <row r="896" spans="1:5">
      <c r="A896" s="177" t="str">
        <f t="shared" si="13"/>
        <v>長野県諏訪市</v>
      </c>
      <c r="B896" s="180" t="s">
        <v>2434</v>
      </c>
      <c r="C896" s="181" t="s">
        <v>2281</v>
      </c>
      <c r="D896" s="182" t="s">
        <v>2433</v>
      </c>
      <c r="E896" s="181"/>
    </row>
    <row r="897" spans="1:5">
      <c r="A897" s="177" t="str">
        <f t="shared" si="13"/>
        <v>長野県須坂市</v>
      </c>
      <c r="B897" s="180" t="s">
        <v>2432</v>
      </c>
      <c r="C897" s="181" t="s">
        <v>2281</v>
      </c>
      <c r="D897" s="182" t="s">
        <v>2431</v>
      </c>
      <c r="E897" s="181"/>
    </row>
    <row r="898" spans="1:5">
      <c r="A898" s="177" t="str">
        <f t="shared" ref="A898:A961" si="14">C898&amp;D898&amp;E898</f>
        <v>長野県小諸市</v>
      </c>
      <c r="B898" s="180" t="s">
        <v>2430</v>
      </c>
      <c r="C898" s="181" t="s">
        <v>2281</v>
      </c>
      <c r="D898" s="182" t="s">
        <v>2429</v>
      </c>
      <c r="E898" s="181"/>
    </row>
    <row r="899" spans="1:5">
      <c r="A899" s="177" t="str">
        <f t="shared" si="14"/>
        <v>長野県伊那市</v>
      </c>
      <c r="B899" s="180" t="s">
        <v>2428</v>
      </c>
      <c r="C899" s="181" t="s">
        <v>2281</v>
      </c>
      <c r="D899" s="182" t="s">
        <v>2427</v>
      </c>
      <c r="E899" s="181"/>
    </row>
    <row r="900" spans="1:5">
      <c r="A900" s="177" t="str">
        <f t="shared" si="14"/>
        <v>長野県駒ヶ根市</v>
      </c>
      <c r="B900" s="180" t="s">
        <v>2426</v>
      </c>
      <c r="C900" s="181" t="s">
        <v>2281</v>
      </c>
      <c r="D900" s="182" t="s">
        <v>2425</v>
      </c>
      <c r="E900" s="181"/>
    </row>
    <row r="901" spans="1:5">
      <c r="A901" s="177" t="str">
        <f t="shared" si="14"/>
        <v>長野県中野市</v>
      </c>
      <c r="B901" s="180" t="s">
        <v>2424</v>
      </c>
      <c r="C901" s="181" t="s">
        <v>2281</v>
      </c>
      <c r="D901" s="182" t="s">
        <v>2423</v>
      </c>
      <c r="E901" s="181"/>
    </row>
    <row r="902" spans="1:5">
      <c r="A902" s="177" t="str">
        <f t="shared" si="14"/>
        <v>長野県大町市</v>
      </c>
      <c r="B902" s="180" t="s">
        <v>2422</v>
      </c>
      <c r="C902" s="181" t="s">
        <v>2281</v>
      </c>
      <c r="D902" s="182" t="s">
        <v>2421</v>
      </c>
      <c r="E902" s="181"/>
    </row>
    <row r="903" spans="1:5">
      <c r="A903" s="177" t="str">
        <f t="shared" si="14"/>
        <v>長野県飯山市</v>
      </c>
      <c r="B903" s="180" t="s">
        <v>2420</v>
      </c>
      <c r="C903" s="181" t="s">
        <v>2281</v>
      </c>
      <c r="D903" s="182" t="s">
        <v>2419</v>
      </c>
      <c r="E903" s="181"/>
    </row>
    <row r="904" spans="1:5">
      <c r="A904" s="177" t="str">
        <f t="shared" si="14"/>
        <v>長野県茅野市</v>
      </c>
      <c r="B904" s="180" t="s">
        <v>2418</v>
      </c>
      <c r="C904" s="181" t="s">
        <v>2281</v>
      </c>
      <c r="D904" s="182" t="s">
        <v>2417</v>
      </c>
      <c r="E904" s="181"/>
    </row>
    <row r="905" spans="1:5">
      <c r="A905" s="177" t="str">
        <f t="shared" si="14"/>
        <v>長野県塩尻市</v>
      </c>
      <c r="B905" s="180" t="s">
        <v>2416</v>
      </c>
      <c r="C905" s="181" t="s">
        <v>2281</v>
      </c>
      <c r="D905" s="182" t="s">
        <v>2415</v>
      </c>
      <c r="E905" s="181"/>
    </row>
    <row r="906" spans="1:5">
      <c r="A906" s="177" t="str">
        <f t="shared" si="14"/>
        <v>長野県佐久市</v>
      </c>
      <c r="B906" s="180" t="s">
        <v>2414</v>
      </c>
      <c r="C906" s="181" t="s">
        <v>2281</v>
      </c>
      <c r="D906" s="182" t="s">
        <v>2413</v>
      </c>
      <c r="E906" s="181"/>
    </row>
    <row r="907" spans="1:5">
      <c r="A907" s="177" t="str">
        <f t="shared" si="14"/>
        <v>長野県千曲市</v>
      </c>
      <c r="B907" s="180" t="s">
        <v>2412</v>
      </c>
      <c r="C907" s="181" t="s">
        <v>2281</v>
      </c>
      <c r="D907" s="182" t="s">
        <v>2411</v>
      </c>
      <c r="E907" s="181"/>
    </row>
    <row r="908" spans="1:5">
      <c r="A908" s="177" t="str">
        <f t="shared" si="14"/>
        <v>長野県東御市</v>
      </c>
      <c r="B908" s="180" t="s">
        <v>2410</v>
      </c>
      <c r="C908" s="181" t="s">
        <v>2281</v>
      </c>
      <c r="D908" s="182" t="s">
        <v>2409</v>
      </c>
      <c r="E908" s="181"/>
    </row>
    <row r="909" spans="1:5">
      <c r="A909" s="177" t="str">
        <f t="shared" si="14"/>
        <v>長野県安曇野市</v>
      </c>
      <c r="B909" s="180" t="s">
        <v>2408</v>
      </c>
      <c r="C909" s="181" t="s">
        <v>2281</v>
      </c>
      <c r="D909" s="182" t="s">
        <v>2407</v>
      </c>
      <c r="E909" s="181"/>
    </row>
    <row r="910" spans="1:5">
      <c r="A910" s="177" t="str">
        <f t="shared" si="14"/>
        <v>長野県南佐久郡小海町</v>
      </c>
      <c r="B910" s="180" t="s">
        <v>2406</v>
      </c>
      <c r="C910" s="181" t="s">
        <v>2281</v>
      </c>
      <c r="D910" s="182" t="s">
        <v>2396</v>
      </c>
      <c r="E910" s="181" t="s">
        <v>2405</v>
      </c>
    </row>
    <row r="911" spans="1:5">
      <c r="A911" s="177" t="str">
        <f t="shared" si="14"/>
        <v>長野県南佐久郡川上村</v>
      </c>
      <c r="B911" s="180" t="s">
        <v>2404</v>
      </c>
      <c r="C911" s="181" t="s">
        <v>2281</v>
      </c>
      <c r="D911" s="182" t="s">
        <v>2396</v>
      </c>
      <c r="E911" s="181" t="s">
        <v>1443</v>
      </c>
    </row>
    <row r="912" spans="1:5">
      <c r="A912" s="177" t="str">
        <f t="shared" si="14"/>
        <v>長野県南佐久郡南牧村</v>
      </c>
      <c r="B912" s="180" t="s">
        <v>2403</v>
      </c>
      <c r="C912" s="181" t="s">
        <v>2281</v>
      </c>
      <c r="D912" s="182" t="s">
        <v>2396</v>
      </c>
      <c r="E912" s="181" t="s">
        <v>2402</v>
      </c>
    </row>
    <row r="913" spans="1:5">
      <c r="A913" s="177" t="str">
        <f t="shared" si="14"/>
        <v>長野県南佐久郡南相木村</v>
      </c>
      <c r="B913" s="180" t="s">
        <v>2401</v>
      </c>
      <c r="C913" s="181" t="s">
        <v>2281</v>
      </c>
      <c r="D913" s="182" t="s">
        <v>2396</v>
      </c>
      <c r="E913" s="181" t="s">
        <v>2400</v>
      </c>
    </row>
    <row r="914" spans="1:5">
      <c r="A914" s="177" t="str">
        <f t="shared" si="14"/>
        <v>長野県南佐久郡北相木村</v>
      </c>
      <c r="B914" s="180" t="s">
        <v>2399</v>
      </c>
      <c r="C914" s="181" t="s">
        <v>2281</v>
      </c>
      <c r="D914" s="182" t="s">
        <v>2396</v>
      </c>
      <c r="E914" s="181" t="s">
        <v>2398</v>
      </c>
    </row>
    <row r="915" spans="1:5">
      <c r="A915" s="177" t="str">
        <f t="shared" si="14"/>
        <v>長野県南佐久郡佐久穂町</v>
      </c>
      <c r="B915" s="180" t="s">
        <v>2397</v>
      </c>
      <c r="C915" s="181" t="s">
        <v>2281</v>
      </c>
      <c r="D915" s="182" t="s">
        <v>2396</v>
      </c>
      <c r="E915" s="181" t="s">
        <v>2395</v>
      </c>
    </row>
    <row r="916" spans="1:5">
      <c r="A916" s="177" t="str">
        <f t="shared" si="14"/>
        <v>長野県北佐久郡軽井沢町</v>
      </c>
      <c r="B916" s="180" t="s">
        <v>2394</v>
      </c>
      <c r="C916" s="181" t="s">
        <v>2281</v>
      </c>
      <c r="D916" s="182" t="s">
        <v>2389</v>
      </c>
      <c r="E916" s="181" t="s">
        <v>2393</v>
      </c>
    </row>
    <row r="917" spans="1:5">
      <c r="A917" s="177" t="str">
        <f t="shared" si="14"/>
        <v>長野県北佐久郡御代田町</v>
      </c>
      <c r="B917" s="180" t="s">
        <v>2392</v>
      </c>
      <c r="C917" s="181" t="s">
        <v>2281</v>
      </c>
      <c r="D917" s="182" t="s">
        <v>2389</v>
      </c>
      <c r="E917" s="181" t="s">
        <v>2391</v>
      </c>
    </row>
    <row r="918" spans="1:5">
      <c r="A918" s="177" t="str">
        <f t="shared" si="14"/>
        <v>長野県北佐久郡立科町</v>
      </c>
      <c r="B918" s="180" t="s">
        <v>2390</v>
      </c>
      <c r="C918" s="181" t="s">
        <v>2281</v>
      </c>
      <c r="D918" s="182" t="s">
        <v>2389</v>
      </c>
      <c r="E918" s="181" t="s">
        <v>2388</v>
      </c>
    </row>
    <row r="919" spans="1:5">
      <c r="A919" s="177" t="str">
        <f t="shared" si="14"/>
        <v>長野県小県郡青木村</v>
      </c>
      <c r="B919" s="180" t="s">
        <v>2387</v>
      </c>
      <c r="C919" s="181" t="s">
        <v>2281</v>
      </c>
      <c r="D919" s="182" t="s">
        <v>2384</v>
      </c>
      <c r="E919" s="181" t="s">
        <v>2386</v>
      </c>
    </row>
    <row r="920" spans="1:5">
      <c r="A920" s="177" t="str">
        <f t="shared" si="14"/>
        <v>長野県小県郡長和町</v>
      </c>
      <c r="B920" s="180" t="s">
        <v>2385</v>
      </c>
      <c r="C920" s="181" t="s">
        <v>2281</v>
      </c>
      <c r="D920" s="182" t="s">
        <v>2384</v>
      </c>
      <c r="E920" s="181" t="s">
        <v>2383</v>
      </c>
    </row>
    <row r="921" spans="1:5">
      <c r="A921" s="177" t="str">
        <f t="shared" si="14"/>
        <v>長野県諏訪郡下諏訪町</v>
      </c>
      <c r="B921" s="180" t="s">
        <v>2382</v>
      </c>
      <c r="C921" s="181" t="s">
        <v>2281</v>
      </c>
      <c r="D921" s="182" t="s">
        <v>2377</v>
      </c>
      <c r="E921" s="181" t="s">
        <v>2381</v>
      </c>
    </row>
    <row r="922" spans="1:5">
      <c r="A922" s="177" t="str">
        <f t="shared" si="14"/>
        <v>長野県諏訪郡富士見町</v>
      </c>
      <c r="B922" s="180" t="s">
        <v>2380</v>
      </c>
      <c r="C922" s="181" t="s">
        <v>2281</v>
      </c>
      <c r="D922" s="182" t="s">
        <v>2377</v>
      </c>
      <c r="E922" s="181" t="s">
        <v>2379</v>
      </c>
    </row>
    <row r="923" spans="1:5">
      <c r="A923" s="177" t="str">
        <f t="shared" si="14"/>
        <v>長野県諏訪郡原村</v>
      </c>
      <c r="B923" s="180" t="s">
        <v>2378</v>
      </c>
      <c r="C923" s="181" t="s">
        <v>2281</v>
      </c>
      <c r="D923" s="182" t="s">
        <v>2377</v>
      </c>
      <c r="E923" s="181" t="s">
        <v>2376</v>
      </c>
    </row>
    <row r="924" spans="1:5">
      <c r="A924" s="177" t="str">
        <f t="shared" si="14"/>
        <v>長野県上伊那郡辰野町</v>
      </c>
      <c r="B924" s="180" t="s">
        <v>2375</v>
      </c>
      <c r="C924" s="181" t="s">
        <v>2281</v>
      </c>
      <c r="D924" s="182" t="s">
        <v>2364</v>
      </c>
      <c r="E924" s="181" t="s">
        <v>2374</v>
      </c>
    </row>
    <row r="925" spans="1:5">
      <c r="A925" s="177" t="str">
        <f t="shared" si="14"/>
        <v>長野県上伊那郡箕輪町</v>
      </c>
      <c r="B925" s="180" t="s">
        <v>2373</v>
      </c>
      <c r="C925" s="181" t="s">
        <v>2281</v>
      </c>
      <c r="D925" s="182" t="s">
        <v>2364</v>
      </c>
      <c r="E925" s="181" t="s">
        <v>2372</v>
      </c>
    </row>
    <row r="926" spans="1:5">
      <c r="A926" s="177" t="str">
        <f t="shared" si="14"/>
        <v>長野県上伊那郡飯島町</v>
      </c>
      <c r="B926" s="180" t="s">
        <v>2371</v>
      </c>
      <c r="C926" s="181" t="s">
        <v>2281</v>
      </c>
      <c r="D926" s="182" t="s">
        <v>2364</v>
      </c>
      <c r="E926" s="181" t="s">
        <v>2370</v>
      </c>
    </row>
    <row r="927" spans="1:5">
      <c r="A927" s="177" t="str">
        <f t="shared" si="14"/>
        <v>長野県上伊那郡南箕輪村</v>
      </c>
      <c r="B927" s="180" t="s">
        <v>2369</v>
      </c>
      <c r="C927" s="181" t="s">
        <v>2281</v>
      </c>
      <c r="D927" s="182" t="s">
        <v>2364</v>
      </c>
      <c r="E927" s="181" t="s">
        <v>2368</v>
      </c>
    </row>
    <row r="928" spans="1:5">
      <c r="A928" s="177" t="str">
        <f t="shared" si="14"/>
        <v>長野県上伊那郡中川村</v>
      </c>
      <c r="B928" s="180" t="s">
        <v>2367</v>
      </c>
      <c r="C928" s="181" t="s">
        <v>2281</v>
      </c>
      <c r="D928" s="182" t="s">
        <v>2364</v>
      </c>
      <c r="E928" s="181" t="s">
        <v>2366</v>
      </c>
    </row>
    <row r="929" spans="1:5">
      <c r="A929" s="177" t="str">
        <f t="shared" si="14"/>
        <v>長野県上伊那郡宮田村</v>
      </c>
      <c r="B929" s="180" t="s">
        <v>2365</v>
      </c>
      <c r="C929" s="181" t="s">
        <v>2281</v>
      </c>
      <c r="D929" s="182" t="s">
        <v>2364</v>
      </c>
      <c r="E929" s="181" t="s">
        <v>2363</v>
      </c>
    </row>
    <row r="930" spans="1:5">
      <c r="A930" s="177" t="str">
        <f t="shared" si="14"/>
        <v>長野県下伊那郡松川町</v>
      </c>
      <c r="B930" s="180" t="s">
        <v>2362</v>
      </c>
      <c r="C930" s="181" t="s">
        <v>2281</v>
      </c>
      <c r="D930" s="182" t="s">
        <v>2338</v>
      </c>
      <c r="E930" s="181" t="s">
        <v>2361</v>
      </c>
    </row>
    <row r="931" spans="1:5">
      <c r="A931" s="177" t="str">
        <f t="shared" si="14"/>
        <v>長野県下伊那郡高森町</v>
      </c>
      <c r="B931" s="180" t="s">
        <v>2360</v>
      </c>
      <c r="C931" s="181" t="s">
        <v>2281</v>
      </c>
      <c r="D931" s="182" t="s">
        <v>2338</v>
      </c>
      <c r="E931" s="181" t="s">
        <v>588</v>
      </c>
    </row>
    <row r="932" spans="1:5">
      <c r="A932" s="177" t="str">
        <f t="shared" si="14"/>
        <v>長野県下伊那郡阿南町</v>
      </c>
      <c r="B932" s="180" t="s">
        <v>2359</v>
      </c>
      <c r="C932" s="181" t="s">
        <v>2281</v>
      </c>
      <c r="D932" s="182" t="s">
        <v>2338</v>
      </c>
      <c r="E932" s="181" t="s">
        <v>2358</v>
      </c>
    </row>
    <row r="933" spans="1:5">
      <c r="A933" s="177" t="str">
        <f t="shared" si="14"/>
        <v>長野県下伊那郡阿智村</v>
      </c>
      <c r="B933" s="180" t="s">
        <v>2357</v>
      </c>
      <c r="C933" s="181" t="s">
        <v>2281</v>
      </c>
      <c r="D933" s="182" t="s">
        <v>2338</v>
      </c>
      <c r="E933" s="181" t="s">
        <v>2356</v>
      </c>
    </row>
    <row r="934" spans="1:5">
      <c r="A934" s="177" t="str">
        <f t="shared" si="14"/>
        <v>長野県下伊那郡平谷村</v>
      </c>
      <c r="B934" s="180" t="s">
        <v>2355</v>
      </c>
      <c r="C934" s="181" t="s">
        <v>2281</v>
      </c>
      <c r="D934" s="182" t="s">
        <v>2338</v>
      </c>
      <c r="E934" s="181" t="s">
        <v>2354</v>
      </c>
    </row>
    <row r="935" spans="1:5">
      <c r="A935" s="177" t="str">
        <f t="shared" si="14"/>
        <v>長野県下伊那郡根羽村</v>
      </c>
      <c r="B935" s="180" t="s">
        <v>2353</v>
      </c>
      <c r="C935" s="181" t="s">
        <v>2281</v>
      </c>
      <c r="D935" s="182" t="s">
        <v>2338</v>
      </c>
      <c r="E935" s="181" t="s">
        <v>2352</v>
      </c>
    </row>
    <row r="936" spans="1:5">
      <c r="A936" s="177" t="str">
        <f t="shared" si="14"/>
        <v>長野県下伊那郡下條村</v>
      </c>
      <c r="B936" s="180" t="s">
        <v>2351</v>
      </c>
      <c r="C936" s="181" t="s">
        <v>2281</v>
      </c>
      <c r="D936" s="182" t="s">
        <v>2338</v>
      </c>
      <c r="E936" s="181" t="s">
        <v>2350</v>
      </c>
    </row>
    <row r="937" spans="1:5">
      <c r="A937" s="177" t="str">
        <f t="shared" si="14"/>
        <v>長野県下伊那郡売木村</v>
      </c>
      <c r="B937" s="180" t="s">
        <v>2349</v>
      </c>
      <c r="C937" s="181" t="s">
        <v>2281</v>
      </c>
      <c r="D937" s="182" t="s">
        <v>2338</v>
      </c>
      <c r="E937" s="181" t="s">
        <v>2348</v>
      </c>
    </row>
    <row r="938" spans="1:5">
      <c r="A938" s="177" t="str">
        <f t="shared" si="14"/>
        <v>長野県下伊那郡天龍村</v>
      </c>
      <c r="B938" s="180" t="s">
        <v>2347</v>
      </c>
      <c r="C938" s="181" t="s">
        <v>2281</v>
      </c>
      <c r="D938" s="182" t="s">
        <v>2338</v>
      </c>
      <c r="E938" s="181" t="s">
        <v>2346</v>
      </c>
    </row>
    <row r="939" spans="1:5">
      <c r="A939" s="177" t="str">
        <f t="shared" si="14"/>
        <v>長野県下伊那郡泰阜村</v>
      </c>
      <c r="B939" s="180" t="s">
        <v>2345</v>
      </c>
      <c r="C939" s="181" t="s">
        <v>2281</v>
      </c>
      <c r="D939" s="182" t="s">
        <v>2338</v>
      </c>
      <c r="E939" s="181" t="s">
        <v>2344</v>
      </c>
    </row>
    <row r="940" spans="1:5">
      <c r="A940" s="177" t="str">
        <f t="shared" si="14"/>
        <v>長野県下伊那郡喬木村</v>
      </c>
      <c r="B940" s="180" t="s">
        <v>2343</v>
      </c>
      <c r="C940" s="181" t="s">
        <v>2281</v>
      </c>
      <c r="D940" s="182" t="s">
        <v>2338</v>
      </c>
      <c r="E940" s="181" t="s">
        <v>2342</v>
      </c>
    </row>
    <row r="941" spans="1:5">
      <c r="A941" s="177" t="str">
        <f t="shared" si="14"/>
        <v>長野県下伊那郡豊丘村</v>
      </c>
      <c r="B941" s="180" t="s">
        <v>2341</v>
      </c>
      <c r="C941" s="181" t="s">
        <v>2281</v>
      </c>
      <c r="D941" s="182" t="s">
        <v>2338</v>
      </c>
      <c r="E941" s="181" t="s">
        <v>2340</v>
      </c>
    </row>
    <row r="942" spans="1:5">
      <c r="A942" s="177" t="str">
        <f t="shared" si="14"/>
        <v>長野県下伊那郡大鹿村</v>
      </c>
      <c r="B942" s="180" t="s">
        <v>2339</v>
      </c>
      <c r="C942" s="181" t="s">
        <v>2281</v>
      </c>
      <c r="D942" s="182" t="s">
        <v>2338</v>
      </c>
      <c r="E942" s="181" t="s">
        <v>2337</v>
      </c>
    </row>
    <row r="943" spans="1:5">
      <c r="A943" s="177" t="str">
        <f t="shared" si="14"/>
        <v>長野県木曽郡上松町</v>
      </c>
      <c r="B943" s="180" t="s">
        <v>2336</v>
      </c>
      <c r="C943" s="181" t="s">
        <v>2281</v>
      </c>
      <c r="D943" s="182" t="s">
        <v>2325</v>
      </c>
      <c r="E943" s="181" t="s">
        <v>2335</v>
      </c>
    </row>
    <row r="944" spans="1:5">
      <c r="A944" s="177" t="str">
        <f t="shared" si="14"/>
        <v>長野県木曽郡南木曽町</v>
      </c>
      <c r="B944" s="180" t="s">
        <v>2334</v>
      </c>
      <c r="C944" s="181" t="s">
        <v>2281</v>
      </c>
      <c r="D944" s="182" t="s">
        <v>2325</v>
      </c>
      <c r="E944" s="181" t="s">
        <v>2333</v>
      </c>
    </row>
    <row r="945" spans="1:5">
      <c r="A945" s="177" t="str">
        <f t="shared" si="14"/>
        <v>長野県木曽郡木祖村</v>
      </c>
      <c r="B945" s="180" t="s">
        <v>2332</v>
      </c>
      <c r="C945" s="181" t="s">
        <v>2281</v>
      </c>
      <c r="D945" s="182" t="s">
        <v>2325</v>
      </c>
      <c r="E945" s="181" t="s">
        <v>2331</v>
      </c>
    </row>
    <row r="946" spans="1:5">
      <c r="A946" s="177" t="str">
        <f t="shared" si="14"/>
        <v>長野県木曽郡王滝村</v>
      </c>
      <c r="B946" s="180" t="s">
        <v>2330</v>
      </c>
      <c r="C946" s="181" t="s">
        <v>2281</v>
      </c>
      <c r="D946" s="182" t="s">
        <v>2325</v>
      </c>
      <c r="E946" s="181" t="s">
        <v>2329</v>
      </c>
    </row>
    <row r="947" spans="1:5">
      <c r="A947" s="177" t="str">
        <f t="shared" si="14"/>
        <v>長野県木曽郡大桑村</v>
      </c>
      <c r="B947" s="180" t="s">
        <v>2328</v>
      </c>
      <c r="C947" s="181" t="s">
        <v>2281</v>
      </c>
      <c r="D947" s="182" t="s">
        <v>2325</v>
      </c>
      <c r="E947" s="181" t="s">
        <v>2327</v>
      </c>
    </row>
    <row r="948" spans="1:5">
      <c r="A948" s="177" t="str">
        <f t="shared" si="14"/>
        <v>長野県木曽郡木曽町</v>
      </c>
      <c r="B948" s="180" t="s">
        <v>2326</v>
      </c>
      <c r="C948" s="181" t="s">
        <v>2281</v>
      </c>
      <c r="D948" s="182" t="s">
        <v>2325</v>
      </c>
      <c r="E948" s="181" t="s">
        <v>2324</v>
      </c>
    </row>
    <row r="949" spans="1:5">
      <c r="A949" s="177" t="str">
        <f t="shared" si="14"/>
        <v>長野県東筑摩郡麻績村</v>
      </c>
      <c r="B949" s="180" t="s">
        <v>2323</v>
      </c>
      <c r="C949" s="181" t="s">
        <v>2281</v>
      </c>
      <c r="D949" s="182" t="s">
        <v>2314</v>
      </c>
      <c r="E949" s="181" t="s">
        <v>2322</v>
      </c>
    </row>
    <row r="950" spans="1:5">
      <c r="A950" s="177" t="str">
        <f t="shared" si="14"/>
        <v>長野県東筑摩郡生坂村</v>
      </c>
      <c r="B950" s="180" t="s">
        <v>2321</v>
      </c>
      <c r="C950" s="181" t="s">
        <v>2281</v>
      </c>
      <c r="D950" s="182" t="s">
        <v>2314</v>
      </c>
      <c r="E950" s="181" t="s">
        <v>2320</v>
      </c>
    </row>
    <row r="951" spans="1:5">
      <c r="A951" s="177" t="str">
        <f t="shared" si="14"/>
        <v>長野県東筑摩郡山形村</v>
      </c>
      <c r="B951" s="180" t="s">
        <v>2319</v>
      </c>
      <c r="C951" s="181" t="s">
        <v>2281</v>
      </c>
      <c r="D951" s="182" t="s">
        <v>2314</v>
      </c>
      <c r="E951" s="181" t="s">
        <v>2318</v>
      </c>
    </row>
    <row r="952" spans="1:5">
      <c r="A952" s="177" t="str">
        <f t="shared" si="14"/>
        <v>長野県東筑摩郡朝日村</v>
      </c>
      <c r="B952" s="180" t="s">
        <v>2317</v>
      </c>
      <c r="C952" s="181" t="s">
        <v>2281</v>
      </c>
      <c r="D952" s="182" t="s">
        <v>2314</v>
      </c>
      <c r="E952" s="181" t="s">
        <v>2316</v>
      </c>
    </row>
    <row r="953" spans="1:5">
      <c r="A953" s="177" t="str">
        <f t="shared" si="14"/>
        <v>長野県東筑摩郡筑北村</v>
      </c>
      <c r="B953" s="180" t="s">
        <v>2315</v>
      </c>
      <c r="C953" s="181" t="s">
        <v>2281</v>
      </c>
      <c r="D953" s="182" t="s">
        <v>2314</v>
      </c>
      <c r="E953" s="181" t="s">
        <v>2313</v>
      </c>
    </row>
    <row r="954" spans="1:5">
      <c r="A954" s="177" t="str">
        <f t="shared" si="14"/>
        <v>長野県北安曇郡池田町</v>
      </c>
      <c r="B954" s="180" t="s">
        <v>2312</v>
      </c>
      <c r="C954" s="181" t="s">
        <v>2281</v>
      </c>
      <c r="D954" s="182" t="s">
        <v>2306</v>
      </c>
      <c r="E954" s="181" t="s">
        <v>2210</v>
      </c>
    </row>
    <row r="955" spans="1:5">
      <c r="A955" s="177" t="str">
        <f t="shared" si="14"/>
        <v>長野県北安曇郡松川村</v>
      </c>
      <c r="B955" s="180" t="s">
        <v>2311</v>
      </c>
      <c r="C955" s="181" t="s">
        <v>2281</v>
      </c>
      <c r="D955" s="182" t="s">
        <v>2306</v>
      </c>
      <c r="E955" s="181" t="s">
        <v>2310</v>
      </c>
    </row>
    <row r="956" spans="1:5">
      <c r="A956" s="177" t="str">
        <f t="shared" si="14"/>
        <v>長野県北安曇郡白馬村</v>
      </c>
      <c r="B956" s="180" t="s">
        <v>2309</v>
      </c>
      <c r="C956" s="181" t="s">
        <v>2281</v>
      </c>
      <c r="D956" s="182" t="s">
        <v>2306</v>
      </c>
      <c r="E956" s="181" t="s">
        <v>2308</v>
      </c>
    </row>
    <row r="957" spans="1:5">
      <c r="A957" s="177" t="str">
        <f t="shared" si="14"/>
        <v>長野県北安曇郡小谷村</v>
      </c>
      <c r="B957" s="180" t="s">
        <v>2307</v>
      </c>
      <c r="C957" s="181" t="s">
        <v>2281</v>
      </c>
      <c r="D957" s="182" t="s">
        <v>2306</v>
      </c>
      <c r="E957" s="181" t="s">
        <v>2305</v>
      </c>
    </row>
    <row r="958" spans="1:5">
      <c r="A958" s="177" t="str">
        <f t="shared" si="14"/>
        <v>長野県埴科郡坂城町</v>
      </c>
      <c r="B958" s="180" t="s">
        <v>2304</v>
      </c>
      <c r="C958" s="181" t="s">
        <v>2281</v>
      </c>
      <c r="D958" s="182" t="s">
        <v>2303</v>
      </c>
      <c r="E958" s="181" t="s">
        <v>2302</v>
      </c>
    </row>
    <row r="959" spans="1:5">
      <c r="A959" s="177" t="str">
        <f t="shared" si="14"/>
        <v>長野県上高井郡小布施町</v>
      </c>
      <c r="B959" s="180" t="s">
        <v>2301</v>
      </c>
      <c r="C959" s="181" t="s">
        <v>2281</v>
      </c>
      <c r="D959" s="182" t="s">
        <v>2298</v>
      </c>
      <c r="E959" s="181" t="s">
        <v>2300</v>
      </c>
    </row>
    <row r="960" spans="1:5">
      <c r="A960" s="177" t="str">
        <f t="shared" si="14"/>
        <v>長野県上高井郡高山村</v>
      </c>
      <c r="B960" s="180" t="s">
        <v>2299</v>
      </c>
      <c r="C960" s="181" t="s">
        <v>2281</v>
      </c>
      <c r="D960" s="182" t="s">
        <v>2298</v>
      </c>
      <c r="E960" s="181" t="s">
        <v>2297</v>
      </c>
    </row>
    <row r="961" spans="1:5">
      <c r="A961" s="177" t="str">
        <f t="shared" si="14"/>
        <v>長野県下高井郡山ノ内町</v>
      </c>
      <c r="B961" s="180" t="s">
        <v>2296</v>
      </c>
      <c r="C961" s="181" t="s">
        <v>2281</v>
      </c>
      <c r="D961" s="182" t="s">
        <v>2291</v>
      </c>
      <c r="E961" s="181" t="s">
        <v>2295</v>
      </c>
    </row>
    <row r="962" spans="1:5">
      <c r="A962" s="177" t="str">
        <f t="shared" ref="A962:A1025" si="15">C962&amp;D962&amp;E962</f>
        <v>長野県下高井郡木島平村</v>
      </c>
      <c r="B962" s="180" t="s">
        <v>2294</v>
      </c>
      <c r="C962" s="181" t="s">
        <v>2281</v>
      </c>
      <c r="D962" s="182" t="s">
        <v>2291</v>
      </c>
      <c r="E962" s="181" t="s">
        <v>2293</v>
      </c>
    </row>
    <row r="963" spans="1:5">
      <c r="A963" s="177" t="str">
        <f t="shared" si="15"/>
        <v>長野県下高井郡野沢温泉村</v>
      </c>
      <c r="B963" s="180" t="s">
        <v>2292</v>
      </c>
      <c r="C963" s="181" t="s">
        <v>2281</v>
      </c>
      <c r="D963" s="182" t="s">
        <v>2291</v>
      </c>
      <c r="E963" s="181" t="s">
        <v>2290</v>
      </c>
    </row>
    <row r="964" spans="1:5">
      <c r="A964" s="177" t="str">
        <f t="shared" si="15"/>
        <v>長野県上水内郡信濃町</v>
      </c>
      <c r="B964" s="180" t="s">
        <v>2289</v>
      </c>
      <c r="C964" s="181" t="s">
        <v>2281</v>
      </c>
      <c r="D964" s="182" t="s">
        <v>2284</v>
      </c>
      <c r="E964" s="181" t="s">
        <v>2288</v>
      </c>
    </row>
    <row r="965" spans="1:5">
      <c r="A965" s="177" t="str">
        <f t="shared" si="15"/>
        <v>長野県上水内郡小川村</v>
      </c>
      <c r="B965" s="180" t="s">
        <v>2287</v>
      </c>
      <c r="C965" s="181" t="s">
        <v>2281</v>
      </c>
      <c r="D965" s="182" t="s">
        <v>2284</v>
      </c>
      <c r="E965" s="181" t="s">
        <v>2286</v>
      </c>
    </row>
    <row r="966" spans="1:5">
      <c r="A966" s="177" t="str">
        <f t="shared" si="15"/>
        <v>長野県上水内郡飯綱町</v>
      </c>
      <c r="B966" s="180" t="s">
        <v>2285</v>
      </c>
      <c r="C966" s="181" t="s">
        <v>2281</v>
      </c>
      <c r="D966" s="182" t="s">
        <v>2284</v>
      </c>
      <c r="E966" s="181" t="s">
        <v>2283</v>
      </c>
    </row>
    <row r="967" spans="1:5">
      <c r="A967" s="177" t="str">
        <f t="shared" si="15"/>
        <v>長野県下水内郡栄村</v>
      </c>
      <c r="B967" s="180" t="s">
        <v>2282</v>
      </c>
      <c r="C967" s="181" t="s">
        <v>2281</v>
      </c>
      <c r="D967" s="182" t="s">
        <v>2280</v>
      </c>
      <c r="E967" s="181" t="s">
        <v>2279</v>
      </c>
    </row>
    <row r="968" spans="1:5">
      <c r="A968" s="177" t="str">
        <f t="shared" si="15"/>
        <v>岐阜県岐阜市</v>
      </c>
      <c r="B968" s="180" t="s">
        <v>2278</v>
      </c>
      <c r="C968" s="181" t="s">
        <v>2187</v>
      </c>
      <c r="D968" s="182" t="s">
        <v>2277</v>
      </c>
      <c r="E968" s="181"/>
    </row>
    <row r="969" spans="1:5">
      <c r="A969" s="177" t="str">
        <f t="shared" si="15"/>
        <v>岐阜県大垣市</v>
      </c>
      <c r="B969" s="180" t="s">
        <v>2276</v>
      </c>
      <c r="C969" s="181" t="s">
        <v>2187</v>
      </c>
      <c r="D969" s="182" t="s">
        <v>2275</v>
      </c>
      <c r="E969" s="181"/>
    </row>
    <row r="970" spans="1:5">
      <c r="A970" s="177" t="str">
        <f t="shared" si="15"/>
        <v>岐阜県高山市</v>
      </c>
      <c r="B970" s="180" t="s">
        <v>2274</v>
      </c>
      <c r="C970" s="181" t="s">
        <v>2187</v>
      </c>
      <c r="D970" s="182" t="s">
        <v>2273</v>
      </c>
      <c r="E970" s="181"/>
    </row>
    <row r="971" spans="1:5">
      <c r="A971" s="177" t="str">
        <f t="shared" si="15"/>
        <v>岐阜県多治見市</v>
      </c>
      <c r="B971" s="180" t="s">
        <v>2272</v>
      </c>
      <c r="C971" s="181" t="s">
        <v>2187</v>
      </c>
      <c r="D971" s="182" t="s">
        <v>2271</v>
      </c>
      <c r="E971" s="181"/>
    </row>
    <row r="972" spans="1:5">
      <c r="A972" s="177" t="str">
        <f t="shared" si="15"/>
        <v>岐阜県関市</v>
      </c>
      <c r="B972" s="180" t="s">
        <v>2270</v>
      </c>
      <c r="C972" s="181" t="s">
        <v>2187</v>
      </c>
      <c r="D972" s="182" t="s">
        <v>2269</v>
      </c>
      <c r="E972" s="181"/>
    </row>
    <row r="973" spans="1:5">
      <c r="A973" s="177" t="str">
        <f t="shared" si="15"/>
        <v>岐阜県中津川市</v>
      </c>
      <c r="B973" s="180" t="s">
        <v>2268</v>
      </c>
      <c r="C973" s="181" t="s">
        <v>2187</v>
      </c>
      <c r="D973" s="182" t="s">
        <v>2267</v>
      </c>
      <c r="E973" s="181"/>
    </row>
    <row r="974" spans="1:5">
      <c r="A974" s="177" t="str">
        <f t="shared" si="15"/>
        <v>岐阜県美濃市</v>
      </c>
      <c r="B974" s="180" t="s">
        <v>2266</v>
      </c>
      <c r="C974" s="181" t="s">
        <v>2187</v>
      </c>
      <c r="D974" s="182" t="s">
        <v>2265</v>
      </c>
      <c r="E974" s="181"/>
    </row>
    <row r="975" spans="1:5">
      <c r="A975" s="177" t="str">
        <f t="shared" si="15"/>
        <v>岐阜県瑞浪市</v>
      </c>
      <c r="B975" s="180" t="s">
        <v>2264</v>
      </c>
      <c r="C975" s="181" t="s">
        <v>2187</v>
      </c>
      <c r="D975" s="182" t="s">
        <v>2263</v>
      </c>
      <c r="E975" s="181"/>
    </row>
    <row r="976" spans="1:5">
      <c r="A976" s="177" t="str">
        <f t="shared" si="15"/>
        <v>岐阜県羽島市</v>
      </c>
      <c r="B976" s="180" t="s">
        <v>2262</v>
      </c>
      <c r="C976" s="181" t="s">
        <v>2187</v>
      </c>
      <c r="D976" s="182" t="s">
        <v>2261</v>
      </c>
      <c r="E976" s="181"/>
    </row>
    <row r="977" spans="1:5">
      <c r="A977" s="177" t="str">
        <f t="shared" si="15"/>
        <v>岐阜県恵那市</v>
      </c>
      <c r="B977" s="180" t="s">
        <v>2260</v>
      </c>
      <c r="C977" s="181" t="s">
        <v>2187</v>
      </c>
      <c r="D977" s="182" t="s">
        <v>2259</v>
      </c>
      <c r="E977" s="181"/>
    </row>
    <row r="978" spans="1:5">
      <c r="A978" s="177" t="str">
        <f t="shared" si="15"/>
        <v>岐阜県美濃加茂市</v>
      </c>
      <c r="B978" s="180" t="s">
        <v>2258</v>
      </c>
      <c r="C978" s="181" t="s">
        <v>2187</v>
      </c>
      <c r="D978" s="182" t="s">
        <v>2257</v>
      </c>
      <c r="E978" s="181"/>
    </row>
    <row r="979" spans="1:5">
      <c r="A979" s="177" t="str">
        <f t="shared" si="15"/>
        <v>岐阜県土岐市</v>
      </c>
      <c r="B979" s="180" t="s">
        <v>2256</v>
      </c>
      <c r="C979" s="181" t="s">
        <v>2187</v>
      </c>
      <c r="D979" s="182" t="s">
        <v>2255</v>
      </c>
      <c r="E979" s="181"/>
    </row>
    <row r="980" spans="1:5">
      <c r="A980" s="177" t="str">
        <f t="shared" si="15"/>
        <v>岐阜県各務原市</v>
      </c>
      <c r="B980" s="180" t="s">
        <v>2254</v>
      </c>
      <c r="C980" s="181" t="s">
        <v>2187</v>
      </c>
      <c r="D980" s="182" t="s">
        <v>2253</v>
      </c>
      <c r="E980" s="181"/>
    </row>
    <row r="981" spans="1:5">
      <c r="A981" s="177" t="str">
        <f t="shared" si="15"/>
        <v>岐阜県可児市</v>
      </c>
      <c r="B981" s="180" t="s">
        <v>2252</v>
      </c>
      <c r="C981" s="181" t="s">
        <v>2187</v>
      </c>
      <c r="D981" s="182" t="s">
        <v>2251</v>
      </c>
      <c r="E981" s="181"/>
    </row>
    <row r="982" spans="1:5">
      <c r="A982" s="177" t="str">
        <f t="shared" si="15"/>
        <v>岐阜県山県市</v>
      </c>
      <c r="B982" s="180" t="s">
        <v>2250</v>
      </c>
      <c r="C982" s="181" t="s">
        <v>2187</v>
      </c>
      <c r="D982" s="182" t="s">
        <v>2249</v>
      </c>
      <c r="E982" s="181"/>
    </row>
    <row r="983" spans="1:5">
      <c r="A983" s="177" t="str">
        <f t="shared" si="15"/>
        <v>岐阜県瑞穂市</v>
      </c>
      <c r="B983" s="180" t="s">
        <v>2248</v>
      </c>
      <c r="C983" s="181" t="s">
        <v>2187</v>
      </c>
      <c r="D983" s="182" t="s">
        <v>2247</v>
      </c>
      <c r="E983" s="181"/>
    </row>
    <row r="984" spans="1:5">
      <c r="A984" s="177" t="str">
        <f t="shared" si="15"/>
        <v>岐阜県飛騨市</v>
      </c>
      <c r="B984" s="180" t="s">
        <v>2246</v>
      </c>
      <c r="C984" s="181" t="s">
        <v>2187</v>
      </c>
      <c r="D984" s="182" t="s">
        <v>2245</v>
      </c>
      <c r="E984" s="181"/>
    </row>
    <row r="985" spans="1:5">
      <c r="A985" s="177" t="str">
        <f t="shared" si="15"/>
        <v>岐阜県本巣市</v>
      </c>
      <c r="B985" s="180" t="s">
        <v>2244</v>
      </c>
      <c r="C985" s="181" t="s">
        <v>2187</v>
      </c>
      <c r="D985" s="182" t="s">
        <v>2243</v>
      </c>
      <c r="E985" s="181"/>
    </row>
    <row r="986" spans="1:5">
      <c r="A986" s="177" t="str">
        <f t="shared" si="15"/>
        <v>岐阜県郡上市</v>
      </c>
      <c r="B986" s="180" t="s">
        <v>2242</v>
      </c>
      <c r="C986" s="181" t="s">
        <v>2187</v>
      </c>
      <c r="D986" s="182" t="s">
        <v>2241</v>
      </c>
      <c r="E986" s="181"/>
    </row>
    <row r="987" spans="1:5">
      <c r="A987" s="177" t="str">
        <f t="shared" si="15"/>
        <v>岐阜県下呂市</v>
      </c>
      <c r="B987" s="180" t="s">
        <v>2240</v>
      </c>
      <c r="C987" s="181" t="s">
        <v>2187</v>
      </c>
      <c r="D987" s="182" t="s">
        <v>2239</v>
      </c>
      <c r="E987" s="181"/>
    </row>
    <row r="988" spans="1:5">
      <c r="A988" s="177" t="str">
        <f t="shared" si="15"/>
        <v>岐阜県海津市</v>
      </c>
      <c r="B988" s="180" t="s">
        <v>2238</v>
      </c>
      <c r="C988" s="181" t="s">
        <v>2187</v>
      </c>
      <c r="D988" s="182" t="s">
        <v>2237</v>
      </c>
      <c r="E988" s="181"/>
    </row>
    <row r="989" spans="1:5">
      <c r="A989" s="177" t="str">
        <f t="shared" si="15"/>
        <v>岐阜県羽島郡岐南町</v>
      </c>
      <c r="B989" s="180" t="s">
        <v>2236</v>
      </c>
      <c r="C989" s="181" t="s">
        <v>2187</v>
      </c>
      <c r="D989" s="182" t="s">
        <v>2233</v>
      </c>
      <c r="E989" s="181" t="s">
        <v>2235</v>
      </c>
    </row>
    <row r="990" spans="1:5">
      <c r="A990" s="177" t="str">
        <f t="shared" si="15"/>
        <v>岐阜県羽島郡笠松町</v>
      </c>
      <c r="B990" s="180" t="s">
        <v>2234</v>
      </c>
      <c r="C990" s="181" t="s">
        <v>2187</v>
      </c>
      <c r="D990" s="182" t="s">
        <v>2233</v>
      </c>
      <c r="E990" s="181" t="s">
        <v>2232</v>
      </c>
    </row>
    <row r="991" spans="1:5">
      <c r="A991" s="177" t="str">
        <f t="shared" si="15"/>
        <v>岐阜県養老郡養老町</v>
      </c>
      <c r="B991" s="180" t="s">
        <v>2231</v>
      </c>
      <c r="C991" s="181" t="s">
        <v>2187</v>
      </c>
      <c r="D991" s="182" t="s">
        <v>2230</v>
      </c>
      <c r="E991" s="181" t="s">
        <v>2229</v>
      </c>
    </row>
    <row r="992" spans="1:5">
      <c r="A992" s="177" t="str">
        <f t="shared" si="15"/>
        <v>岐阜県不破郡垂井町</v>
      </c>
      <c r="B992" s="180" t="s">
        <v>2228</v>
      </c>
      <c r="C992" s="181" t="s">
        <v>2187</v>
      </c>
      <c r="D992" s="182" t="s">
        <v>2225</v>
      </c>
      <c r="E992" s="181" t="s">
        <v>2227</v>
      </c>
    </row>
    <row r="993" spans="1:5">
      <c r="A993" s="177" t="str">
        <f t="shared" si="15"/>
        <v>岐阜県不破郡関ケ原町</v>
      </c>
      <c r="B993" s="180" t="s">
        <v>2226</v>
      </c>
      <c r="C993" s="181" t="s">
        <v>2187</v>
      </c>
      <c r="D993" s="182" t="s">
        <v>2225</v>
      </c>
      <c r="E993" s="181" t="s">
        <v>2224</v>
      </c>
    </row>
    <row r="994" spans="1:5">
      <c r="A994" s="177" t="str">
        <f t="shared" si="15"/>
        <v>岐阜県安八郡神戸町</v>
      </c>
      <c r="B994" s="180" t="s">
        <v>2223</v>
      </c>
      <c r="C994" s="181" t="s">
        <v>2187</v>
      </c>
      <c r="D994" s="182" t="s">
        <v>2218</v>
      </c>
      <c r="E994" s="181" t="s">
        <v>2222</v>
      </c>
    </row>
    <row r="995" spans="1:5">
      <c r="A995" s="177" t="str">
        <f t="shared" si="15"/>
        <v>岐阜県安八郡輪之内町</v>
      </c>
      <c r="B995" s="180" t="s">
        <v>2221</v>
      </c>
      <c r="C995" s="181" t="s">
        <v>2187</v>
      </c>
      <c r="D995" s="182" t="s">
        <v>2218</v>
      </c>
      <c r="E995" s="181" t="s">
        <v>2220</v>
      </c>
    </row>
    <row r="996" spans="1:5">
      <c r="A996" s="177" t="str">
        <f t="shared" si="15"/>
        <v>岐阜県安八郡安八町</v>
      </c>
      <c r="B996" s="180" t="s">
        <v>2219</v>
      </c>
      <c r="C996" s="181" t="s">
        <v>2187</v>
      </c>
      <c r="D996" s="182" t="s">
        <v>2218</v>
      </c>
      <c r="E996" s="181" t="s">
        <v>2217</v>
      </c>
    </row>
    <row r="997" spans="1:5">
      <c r="A997" s="177" t="str">
        <f t="shared" si="15"/>
        <v>岐阜県揖斐郡揖斐川町</v>
      </c>
      <c r="B997" s="180" t="s">
        <v>2216</v>
      </c>
      <c r="C997" s="181" t="s">
        <v>2187</v>
      </c>
      <c r="D997" s="182" t="s">
        <v>2211</v>
      </c>
      <c r="E997" s="181" t="s">
        <v>2215</v>
      </c>
    </row>
    <row r="998" spans="1:5">
      <c r="A998" s="177" t="str">
        <f t="shared" si="15"/>
        <v>岐阜県揖斐郡大野町</v>
      </c>
      <c r="B998" s="180" t="s">
        <v>2214</v>
      </c>
      <c r="C998" s="181" t="s">
        <v>2187</v>
      </c>
      <c r="D998" s="182" t="s">
        <v>2211</v>
      </c>
      <c r="E998" s="181" t="s">
        <v>2213</v>
      </c>
    </row>
    <row r="999" spans="1:5">
      <c r="A999" s="177" t="str">
        <f t="shared" si="15"/>
        <v>岐阜県揖斐郡池田町</v>
      </c>
      <c r="B999" s="180" t="s">
        <v>2212</v>
      </c>
      <c r="C999" s="181" t="s">
        <v>2187</v>
      </c>
      <c r="D999" s="182" t="s">
        <v>2211</v>
      </c>
      <c r="E999" s="181" t="s">
        <v>2210</v>
      </c>
    </row>
    <row r="1000" spans="1:5">
      <c r="A1000" s="177" t="str">
        <f t="shared" si="15"/>
        <v>岐阜県本巣郡北方町</v>
      </c>
      <c r="B1000" s="180" t="s">
        <v>2209</v>
      </c>
      <c r="C1000" s="181" t="s">
        <v>2187</v>
      </c>
      <c r="D1000" s="182" t="s">
        <v>2208</v>
      </c>
      <c r="E1000" s="181" t="s">
        <v>2207</v>
      </c>
    </row>
    <row r="1001" spans="1:5">
      <c r="A1001" s="177" t="str">
        <f t="shared" si="15"/>
        <v>岐阜県加茂郡坂祝町</v>
      </c>
      <c r="B1001" s="180" t="s">
        <v>2206</v>
      </c>
      <c r="C1001" s="181" t="s">
        <v>2187</v>
      </c>
      <c r="D1001" s="182" t="s">
        <v>2193</v>
      </c>
      <c r="E1001" s="181" t="s">
        <v>2205</v>
      </c>
    </row>
    <row r="1002" spans="1:5">
      <c r="A1002" s="177" t="str">
        <f t="shared" si="15"/>
        <v>岐阜県加茂郡富加町</v>
      </c>
      <c r="B1002" s="180" t="s">
        <v>2204</v>
      </c>
      <c r="C1002" s="181" t="s">
        <v>2187</v>
      </c>
      <c r="D1002" s="182" t="s">
        <v>2193</v>
      </c>
      <c r="E1002" s="181" t="s">
        <v>2203</v>
      </c>
    </row>
    <row r="1003" spans="1:5">
      <c r="A1003" s="177" t="str">
        <f t="shared" si="15"/>
        <v>岐阜県加茂郡川辺町</v>
      </c>
      <c r="B1003" s="180" t="s">
        <v>2202</v>
      </c>
      <c r="C1003" s="181" t="s">
        <v>2187</v>
      </c>
      <c r="D1003" s="182" t="s">
        <v>2193</v>
      </c>
      <c r="E1003" s="181" t="s">
        <v>2201</v>
      </c>
    </row>
    <row r="1004" spans="1:5">
      <c r="A1004" s="177" t="str">
        <f t="shared" si="15"/>
        <v>岐阜県加茂郡七宗町</v>
      </c>
      <c r="B1004" s="180" t="s">
        <v>2200</v>
      </c>
      <c r="C1004" s="181" t="s">
        <v>2187</v>
      </c>
      <c r="D1004" s="182" t="s">
        <v>2193</v>
      </c>
      <c r="E1004" s="181" t="s">
        <v>2199</v>
      </c>
    </row>
    <row r="1005" spans="1:5">
      <c r="A1005" s="177" t="str">
        <f t="shared" si="15"/>
        <v>岐阜県加茂郡八百津町</v>
      </c>
      <c r="B1005" s="180" t="s">
        <v>2198</v>
      </c>
      <c r="C1005" s="181" t="s">
        <v>2187</v>
      </c>
      <c r="D1005" s="182" t="s">
        <v>2193</v>
      </c>
      <c r="E1005" s="181" t="s">
        <v>2197</v>
      </c>
    </row>
    <row r="1006" spans="1:5">
      <c r="A1006" s="177" t="str">
        <f t="shared" si="15"/>
        <v>岐阜県加茂郡白川町</v>
      </c>
      <c r="B1006" s="180" t="s">
        <v>2196</v>
      </c>
      <c r="C1006" s="181" t="s">
        <v>2187</v>
      </c>
      <c r="D1006" s="182" t="s">
        <v>2193</v>
      </c>
      <c r="E1006" s="181" t="s">
        <v>2195</v>
      </c>
    </row>
    <row r="1007" spans="1:5">
      <c r="A1007" s="177" t="str">
        <f t="shared" si="15"/>
        <v>岐阜県加茂郡東白川村</v>
      </c>
      <c r="B1007" s="180" t="s">
        <v>2194</v>
      </c>
      <c r="C1007" s="181" t="s">
        <v>2187</v>
      </c>
      <c r="D1007" s="182" t="s">
        <v>2193</v>
      </c>
      <c r="E1007" s="181" t="s">
        <v>2192</v>
      </c>
    </row>
    <row r="1008" spans="1:5">
      <c r="A1008" s="177" t="str">
        <f t="shared" si="15"/>
        <v>岐阜県可児郡御嵩町</v>
      </c>
      <c r="B1008" s="180" t="s">
        <v>2191</v>
      </c>
      <c r="C1008" s="181" t="s">
        <v>2187</v>
      </c>
      <c r="D1008" s="182" t="s">
        <v>2190</v>
      </c>
      <c r="E1008" s="181" t="s">
        <v>2189</v>
      </c>
    </row>
    <row r="1009" spans="1:5">
      <c r="A1009" s="177" t="str">
        <f t="shared" si="15"/>
        <v>岐阜県大野郡白川村</v>
      </c>
      <c r="B1009" s="180" t="s">
        <v>2188</v>
      </c>
      <c r="C1009" s="181" t="s">
        <v>2187</v>
      </c>
      <c r="D1009" s="182" t="s">
        <v>2186</v>
      </c>
      <c r="E1009" s="181" t="s">
        <v>2185</v>
      </c>
    </row>
    <row r="1010" spans="1:5">
      <c r="A1010" s="177" t="str">
        <f t="shared" si="15"/>
        <v>静岡県静岡市葵区</v>
      </c>
      <c r="B1010" s="183" t="s">
        <v>2184</v>
      </c>
      <c r="C1010" s="184" t="s">
        <v>2098</v>
      </c>
      <c r="D1010" s="179" t="s">
        <v>2179</v>
      </c>
      <c r="E1010" s="177" t="s">
        <v>2183</v>
      </c>
    </row>
    <row r="1011" spans="1:5">
      <c r="A1011" s="177" t="str">
        <f t="shared" si="15"/>
        <v>静岡県静岡市駿河区</v>
      </c>
      <c r="B1011" s="183" t="s">
        <v>2182</v>
      </c>
      <c r="C1011" s="184" t="s">
        <v>2098</v>
      </c>
      <c r="D1011" s="179" t="s">
        <v>2179</v>
      </c>
      <c r="E1011" s="177" t="s">
        <v>2181</v>
      </c>
    </row>
    <row r="1012" spans="1:5">
      <c r="A1012" s="177" t="str">
        <f t="shared" si="15"/>
        <v>静岡県静岡市清水区</v>
      </c>
      <c r="B1012" s="183" t="s">
        <v>2180</v>
      </c>
      <c r="C1012" s="184" t="s">
        <v>2098</v>
      </c>
      <c r="D1012" s="179" t="s">
        <v>2179</v>
      </c>
      <c r="E1012" s="177" t="s">
        <v>2178</v>
      </c>
    </row>
    <row r="1013" spans="1:5">
      <c r="A1013" s="177" t="str">
        <f t="shared" si="15"/>
        <v>静岡県浜松市中区</v>
      </c>
      <c r="B1013" s="183" t="s">
        <v>2177</v>
      </c>
      <c r="C1013" s="184" t="s">
        <v>2098</v>
      </c>
      <c r="D1013" s="179" t="s">
        <v>2169</v>
      </c>
      <c r="E1013" s="177" t="s">
        <v>1216</v>
      </c>
    </row>
    <row r="1014" spans="1:5">
      <c r="A1014" s="177" t="str">
        <f t="shared" si="15"/>
        <v>静岡県浜松市東区</v>
      </c>
      <c r="B1014" s="183" t="s">
        <v>2176</v>
      </c>
      <c r="C1014" s="184" t="s">
        <v>2098</v>
      </c>
      <c r="D1014" s="179" t="s">
        <v>2169</v>
      </c>
      <c r="E1014" s="177" t="s">
        <v>643</v>
      </c>
    </row>
    <row r="1015" spans="1:5">
      <c r="A1015" s="177" t="str">
        <f t="shared" si="15"/>
        <v>静岡県浜松市西区</v>
      </c>
      <c r="B1015" s="183" t="s">
        <v>2175</v>
      </c>
      <c r="C1015" s="184" t="s">
        <v>2098</v>
      </c>
      <c r="D1015" s="179" t="s">
        <v>2169</v>
      </c>
      <c r="E1015" s="177" t="s">
        <v>642</v>
      </c>
    </row>
    <row r="1016" spans="1:5">
      <c r="A1016" s="177" t="str">
        <f t="shared" si="15"/>
        <v>静岡県浜松市南区</v>
      </c>
      <c r="B1016" s="183" t="s">
        <v>2174</v>
      </c>
      <c r="C1016" s="184" t="s">
        <v>2098</v>
      </c>
      <c r="D1016" s="179" t="s">
        <v>2169</v>
      </c>
      <c r="E1016" s="177" t="s">
        <v>641</v>
      </c>
    </row>
    <row r="1017" spans="1:5">
      <c r="A1017" s="177" t="str">
        <f t="shared" si="15"/>
        <v>静岡県浜松市北区</v>
      </c>
      <c r="B1017" s="183" t="s">
        <v>2173</v>
      </c>
      <c r="C1017" s="184" t="s">
        <v>2098</v>
      </c>
      <c r="D1017" s="179" t="s">
        <v>2169</v>
      </c>
      <c r="E1017" s="177" t="s">
        <v>639</v>
      </c>
    </row>
    <row r="1018" spans="1:5">
      <c r="A1018" s="177" t="str">
        <f t="shared" si="15"/>
        <v>静岡県浜松市浜北区</v>
      </c>
      <c r="B1018" s="183" t="s">
        <v>2172</v>
      </c>
      <c r="C1018" s="184" t="s">
        <v>2098</v>
      </c>
      <c r="D1018" s="179" t="s">
        <v>2169</v>
      </c>
      <c r="E1018" s="177" t="s">
        <v>2171</v>
      </c>
    </row>
    <row r="1019" spans="1:5">
      <c r="A1019" s="177" t="str">
        <f t="shared" si="15"/>
        <v>静岡県浜松市天竜区</v>
      </c>
      <c r="B1019" s="183" t="s">
        <v>2170</v>
      </c>
      <c r="C1019" s="184" t="s">
        <v>2098</v>
      </c>
      <c r="D1019" s="179" t="s">
        <v>2169</v>
      </c>
      <c r="E1019" s="177" t="s">
        <v>2168</v>
      </c>
    </row>
    <row r="1020" spans="1:5">
      <c r="A1020" s="177" t="str">
        <f t="shared" si="15"/>
        <v>静岡県沼津市</v>
      </c>
      <c r="B1020" s="180" t="s">
        <v>2167</v>
      </c>
      <c r="C1020" s="181" t="s">
        <v>2098</v>
      </c>
      <c r="D1020" s="182" t="s">
        <v>2166</v>
      </c>
      <c r="E1020" s="181"/>
    </row>
    <row r="1021" spans="1:5">
      <c r="A1021" s="177" t="str">
        <f t="shared" si="15"/>
        <v>静岡県熱海市</v>
      </c>
      <c r="B1021" s="180" t="s">
        <v>2165</v>
      </c>
      <c r="C1021" s="181" t="s">
        <v>2098</v>
      </c>
      <c r="D1021" s="182" t="s">
        <v>2164</v>
      </c>
      <c r="E1021" s="181"/>
    </row>
    <row r="1022" spans="1:5">
      <c r="A1022" s="177" t="str">
        <f t="shared" si="15"/>
        <v>静岡県三島市</v>
      </c>
      <c r="B1022" s="180" t="s">
        <v>2163</v>
      </c>
      <c r="C1022" s="181" t="s">
        <v>2098</v>
      </c>
      <c r="D1022" s="182" t="s">
        <v>2162</v>
      </c>
      <c r="E1022" s="181"/>
    </row>
    <row r="1023" spans="1:5">
      <c r="A1023" s="177" t="str">
        <f t="shared" si="15"/>
        <v>静岡県富士宮市</v>
      </c>
      <c r="B1023" s="180" t="s">
        <v>2161</v>
      </c>
      <c r="C1023" s="181" t="s">
        <v>2098</v>
      </c>
      <c r="D1023" s="182" t="s">
        <v>2160</v>
      </c>
      <c r="E1023" s="181"/>
    </row>
    <row r="1024" spans="1:5">
      <c r="A1024" s="177" t="str">
        <f t="shared" si="15"/>
        <v>静岡県伊東市</v>
      </c>
      <c r="B1024" s="180" t="s">
        <v>2159</v>
      </c>
      <c r="C1024" s="181" t="s">
        <v>2098</v>
      </c>
      <c r="D1024" s="182" t="s">
        <v>2158</v>
      </c>
      <c r="E1024" s="181"/>
    </row>
    <row r="1025" spans="1:5">
      <c r="A1025" s="177" t="str">
        <f t="shared" si="15"/>
        <v>静岡県島田市</v>
      </c>
      <c r="B1025" s="180" t="s">
        <v>2157</v>
      </c>
      <c r="C1025" s="181" t="s">
        <v>2098</v>
      </c>
      <c r="D1025" s="182" t="s">
        <v>2156</v>
      </c>
      <c r="E1025" s="181"/>
    </row>
    <row r="1026" spans="1:5">
      <c r="A1026" s="177" t="str">
        <f t="shared" ref="A1026:A1089" si="16">C1026&amp;D1026&amp;E1026</f>
        <v>静岡県富士市</v>
      </c>
      <c r="B1026" s="180" t="s">
        <v>2155</v>
      </c>
      <c r="C1026" s="181" t="s">
        <v>2098</v>
      </c>
      <c r="D1026" s="182" t="s">
        <v>2154</v>
      </c>
      <c r="E1026" s="181"/>
    </row>
    <row r="1027" spans="1:5">
      <c r="A1027" s="177" t="str">
        <f t="shared" si="16"/>
        <v>静岡県磐田市</v>
      </c>
      <c r="B1027" s="180" t="s">
        <v>2153</v>
      </c>
      <c r="C1027" s="181" t="s">
        <v>2098</v>
      </c>
      <c r="D1027" s="182" t="s">
        <v>2152</v>
      </c>
      <c r="E1027" s="181"/>
    </row>
    <row r="1028" spans="1:5">
      <c r="A1028" s="177" t="str">
        <f t="shared" si="16"/>
        <v>静岡県焼津市</v>
      </c>
      <c r="B1028" s="180" t="s">
        <v>2151</v>
      </c>
      <c r="C1028" s="181" t="s">
        <v>2098</v>
      </c>
      <c r="D1028" s="182" t="s">
        <v>2150</v>
      </c>
      <c r="E1028" s="181"/>
    </row>
    <row r="1029" spans="1:5">
      <c r="A1029" s="177" t="str">
        <f t="shared" si="16"/>
        <v>静岡県掛川市</v>
      </c>
      <c r="B1029" s="180" t="s">
        <v>2149</v>
      </c>
      <c r="C1029" s="181" t="s">
        <v>2098</v>
      </c>
      <c r="D1029" s="182" t="s">
        <v>2148</v>
      </c>
      <c r="E1029" s="181"/>
    </row>
    <row r="1030" spans="1:5">
      <c r="A1030" s="177" t="str">
        <f t="shared" si="16"/>
        <v>静岡県藤枝市</v>
      </c>
      <c r="B1030" s="180" t="s">
        <v>2147</v>
      </c>
      <c r="C1030" s="181" t="s">
        <v>2098</v>
      </c>
      <c r="D1030" s="182" t="s">
        <v>2146</v>
      </c>
      <c r="E1030" s="181"/>
    </row>
    <row r="1031" spans="1:5">
      <c r="A1031" s="177" t="str">
        <f t="shared" si="16"/>
        <v>静岡県御殿場市</v>
      </c>
      <c r="B1031" s="180" t="s">
        <v>2145</v>
      </c>
      <c r="C1031" s="181" t="s">
        <v>2098</v>
      </c>
      <c r="D1031" s="182" t="s">
        <v>2144</v>
      </c>
      <c r="E1031" s="181"/>
    </row>
    <row r="1032" spans="1:5">
      <c r="A1032" s="177" t="str">
        <f t="shared" si="16"/>
        <v>静岡県袋井市</v>
      </c>
      <c r="B1032" s="180" t="s">
        <v>2143</v>
      </c>
      <c r="C1032" s="181" t="s">
        <v>2098</v>
      </c>
      <c r="D1032" s="182" t="s">
        <v>2142</v>
      </c>
      <c r="E1032" s="181"/>
    </row>
    <row r="1033" spans="1:5">
      <c r="A1033" s="177" t="str">
        <f t="shared" si="16"/>
        <v>静岡県下田市</v>
      </c>
      <c r="B1033" s="180" t="s">
        <v>2141</v>
      </c>
      <c r="C1033" s="181" t="s">
        <v>2098</v>
      </c>
      <c r="D1033" s="182" t="s">
        <v>2140</v>
      </c>
      <c r="E1033" s="181"/>
    </row>
    <row r="1034" spans="1:5">
      <c r="A1034" s="177" t="str">
        <f t="shared" si="16"/>
        <v>静岡県裾野市</v>
      </c>
      <c r="B1034" s="180" t="s">
        <v>2139</v>
      </c>
      <c r="C1034" s="181" t="s">
        <v>2098</v>
      </c>
      <c r="D1034" s="182" t="s">
        <v>2138</v>
      </c>
      <c r="E1034" s="181"/>
    </row>
    <row r="1035" spans="1:5">
      <c r="A1035" s="177" t="str">
        <f t="shared" si="16"/>
        <v>静岡県湖西市</v>
      </c>
      <c r="B1035" s="180" t="s">
        <v>2137</v>
      </c>
      <c r="C1035" s="181" t="s">
        <v>2098</v>
      </c>
      <c r="D1035" s="182" t="s">
        <v>2136</v>
      </c>
      <c r="E1035" s="181"/>
    </row>
    <row r="1036" spans="1:5">
      <c r="A1036" s="177" t="str">
        <f t="shared" si="16"/>
        <v>静岡県伊豆市</v>
      </c>
      <c r="B1036" s="180" t="s">
        <v>2135</v>
      </c>
      <c r="C1036" s="181" t="s">
        <v>2098</v>
      </c>
      <c r="D1036" s="182" t="s">
        <v>2134</v>
      </c>
      <c r="E1036" s="181"/>
    </row>
    <row r="1037" spans="1:5">
      <c r="A1037" s="177" t="str">
        <f t="shared" si="16"/>
        <v>静岡県御前崎市</v>
      </c>
      <c r="B1037" s="180" t="s">
        <v>2133</v>
      </c>
      <c r="C1037" s="181" t="s">
        <v>2098</v>
      </c>
      <c r="D1037" s="182" t="s">
        <v>2132</v>
      </c>
      <c r="E1037" s="181"/>
    </row>
    <row r="1038" spans="1:5">
      <c r="A1038" s="177" t="str">
        <f t="shared" si="16"/>
        <v>静岡県菊川市</v>
      </c>
      <c r="B1038" s="180" t="s">
        <v>2131</v>
      </c>
      <c r="C1038" s="181" t="s">
        <v>2098</v>
      </c>
      <c r="D1038" s="182" t="s">
        <v>2130</v>
      </c>
      <c r="E1038" s="181"/>
    </row>
    <row r="1039" spans="1:5">
      <c r="A1039" s="177" t="str">
        <f t="shared" si="16"/>
        <v>静岡県伊豆の国市</v>
      </c>
      <c r="B1039" s="180" t="s">
        <v>2129</v>
      </c>
      <c r="C1039" s="181" t="s">
        <v>2098</v>
      </c>
      <c r="D1039" s="182" t="s">
        <v>2128</v>
      </c>
      <c r="E1039" s="181"/>
    </row>
    <row r="1040" spans="1:5">
      <c r="A1040" s="177" t="str">
        <f t="shared" si="16"/>
        <v>静岡県牧之原市</v>
      </c>
      <c r="B1040" s="180" t="s">
        <v>2127</v>
      </c>
      <c r="C1040" s="181" t="s">
        <v>2098</v>
      </c>
      <c r="D1040" s="182" t="s">
        <v>2126</v>
      </c>
      <c r="E1040" s="181"/>
    </row>
    <row r="1041" spans="1:5">
      <c r="A1041" s="177" t="str">
        <f t="shared" si="16"/>
        <v>静岡県賀茂郡東伊豆町</v>
      </c>
      <c r="B1041" s="180" t="s">
        <v>2125</v>
      </c>
      <c r="C1041" s="181" t="s">
        <v>2098</v>
      </c>
      <c r="D1041" s="182" t="s">
        <v>2116</v>
      </c>
      <c r="E1041" s="181" t="s">
        <v>2124</v>
      </c>
    </row>
    <row r="1042" spans="1:5">
      <c r="A1042" s="177" t="str">
        <f t="shared" si="16"/>
        <v>静岡県賀茂郡河津町</v>
      </c>
      <c r="B1042" s="180" t="s">
        <v>2123</v>
      </c>
      <c r="C1042" s="181" t="s">
        <v>2098</v>
      </c>
      <c r="D1042" s="182" t="s">
        <v>2116</v>
      </c>
      <c r="E1042" s="181" t="s">
        <v>2122</v>
      </c>
    </row>
    <row r="1043" spans="1:5">
      <c r="A1043" s="177" t="str">
        <f t="shared" si="16"/>
        <v>静岡県賀茂郡南伊豆町</v>
      </c>
      <c r="B1043" s="180" t="s">
        <v>2121</v>
      </c>
      <c r="C1043" s="181" t="s">
        <v>2098</v>
      </c>
      <c r="D1043" s="182" t="s">
        <v>2116</v>
      </c>
      <c r="E1043" s="181" t="s">
        <v>2120</v>
      </c>
    </row>
    <row r="1044" spans="1:5">
      <c r="A1044" s="177" t="str">
        <f t="shared" si="16"/>
        <v>静岡県賀茂郡松崎町</v>
      </c>
      <c r="B1044" s="180" t="s">
        <v>2119</v>
      </c>
      <c r="C1044" s="181" t="s">
        <v>2098</v>
      </c>
      <c r="D1044" s="182" t="s">
        <v>2116</v>
      </c>
      <c r="E1044" s="181" t="s">
        <v>2118</v>
      </c>
    </row>
    <row r="1045" spans="1:5">
      <c r="A1045" s="177" t="str">
        <f t="shared" si="16"/>
        <v>静岡県賀茂郡西伊豆町</v>
      </c>
      <c r="B1045" s="180" t="s">
        <v>2117</v>
      </c>
      <c r="C1045" s="181" t="s">
        <v>2098</v>
      </c>
      <c r="D1045" s="182" t="s">
        <v>2116</v>
      </c>
      <c r="E1045" s="181" t="s">
        <v>2115</v>
      </c>
    </row>
    <row r="1046" spans="1:5">
      <c r="A1046" s="177" t="str">
        <f t="shared" si="16"/>
        <v>静岡県田方郡函南町</v>
      </c>
      <c r="B1046" s="180" t="s">
        <v>2114</v>
      </c>
      <c r="C1046" s="181" t="s">
        <v>2098</v>
      </c>
      <c r="D1046" s="182" t="s">
        <v>2113</v>
      </c>
      <c r="E1046" s="181" t="s">
        <v>2112</v>
      </c>
    </row>
    <row r="1047" spans="1:5">
      <c r="A1047" s="177" t="str">
        <f t="shared" si="16"/>
        <v>静岡県駿東郡清水町</v>
      </c>
      <c r="B1047" s="180" t="s">
        <v>2111</v>
      </c>
      <c r="C1047" s="181" t="s">
        <v>2098</v>
      </c>
      <c r="D1047" s="182" t="s">
        <v>2106</v>
      </c>
      <c r="E1047" s="181" t="s">
        <v>2110</v>
      </c>
    </row>
    <row r="1048" spans="1:5">
      <c r="A1048" s="177" t="str">
        <f t="shared" si="16"/>
        <v>静岡県駿東郡長泉町</v>
      </c>
      <c r="B1048" s="180" t="s">
        <v>2109</v>
      </c>
      <c r="C1048" s="181" t="s">
        <v>2098</v>
      </c>
      <c r="D1048" s="182" t="s">
        <v>2106</v>
      </c>
      <c r="E1048" s="181" t="s">
        <v>2108</v>
      </c>
    </row>
    <row r="1049" spans="1:5">
      <c r="A1049" s="177" t="str">
        <f t="shared" si="16"/>
        <v>静岡県駿東郡小山町</v>
      </c>
      <c r="B1049" s="180" t="s">
        <v>2107</v>
      </c>
      <c r="C1049" s="181" t="s">
        <v>2098</v>
      </c>
      <c r="D1049" s="182" t="s">
        <v>2106</v>
      </c>
      <c r="E1049" s="181" t="s">
        <v>2105</v>
      </c>
    </row>
    <row r="1050" spans="1:5">
      <c r="A1050" s="177" t="str">
        <f t="shared" si="16"/>
        <v>静岡県榛原郡吉田町</v>
      </c>
      <c r="B1050" s="180" t="s">
        <v>2104</v>
      </c>
      <c r="C1050" s="181" t="s">
        <v>2098</v>
      </c>
      <c r="D1050" s="182" t="s">
        <v>2101</v>
      </c>
      <c r="E1050" s="181" t="s">
        <v>2103</v>
      </c>
    </row>
    <row r="1051" spans="1:5">
      <c r="A1051" s="177" t="str">
        <f t="shared" si="16"/>
        <v>静岡県榛原郡川根本町</v>
      </c>
      <c r="B1051" s="180" t="s">
        <v>2102</v>
      </c>
      <c r="C1051" s="181" t="s">
        <v>2098</v>
      </c>
      <c r="D1051" s="182" t="s">
        <v>2101</v>
      </c>
      <c r="E1051" s="181" t="s">
        <v>2100</v>
      </c>
    </row>
    <row r="1052" spans="1:5">
      <c r="A1052" s="177" t="str">
        <f t="shared" si="16"/>
        <v>静岡県周智郡森町</v>
      </c>
      <c r="B1052" s="180" t="s">
        <v>2099</v>
      </c>
      <c r="C1052" s="181" t="s">
        <v>2098</v>
      </c>
      <c r="D1052" s="182" t="s">
        <v>2097</v>
      </c>
      <c r="E1052" s="181" t="s">
        <v>2096</v>
      </c>
    </row>
    <row r="1053" spans="1:5">
      <c r="A1053" s="177" t="str">
        <f t="shared" si="16"/>
        <v>愛知県名古屋市千種区</v>
      </c>
      <c r="B1053" s="183" t="s">
        <v>2095</v>
      </c>
      <c r="C1053" s="184" t="s">
        <v>1960</v>
      </c>
      <c r="D1053" s="179" t="s">
        <v>2070</v>
      </c>
      <c r="E1053" s="177" t="s">
        <v>2094</v>
      </c>
    </row>
    <row r="1054" spans="1:5">
      <c r="A1054" s="177" t="str">
        <f t="shared" si="16"/>
        <v>愛知県名古屋市東区</v>
      </c>
      <c r="B1054" s="183" t="s">
        <v>2093</v>
      </c>
      <c r="C1054" s="184" t="s">
        <v>1960</v>
      </c>
      <c r="D1054" s="179" t="s">
        <v>2070</v>
      </c>
      <c r="E1054" s="177" t="s">
        <v>643</v>
      </c>
    </row>
    <row r="1055" spans="1:5">
      <c r="A1055" s="177" t="str">
        <f t="shared" si="16"/>
        <v>愛知県名古屋市北区</v>
      </c>
      <c r="B1055" s="183" t="s">
        <v>2092</v>
      </c>
      <c r="C1055" s="184" t="s">
        <v>1960</v>
      </c>
      <c r="D1055" s="179" t="s">
        <v>2070</v>
      </c>
      <c r="E1055" s="177" t="s">
        <v>639</v>
      </c>
    </row>
    <row r="1056" spans="1:5">
      <c r="A1056" s="177" t="str">
        <f t="shared" si="16"/>
        <v>愛知県名古屋市西区</v>
      </c>
      <c r="B1056" s="183" t="s">
        <v>2091</v>
      </c>
      <c r="C1056" s="184" t="s">
        <v>1960</v>
      </c>
      <c r="D1056" s="179" t="s">
        <v>2070</v>
      </c>
      <c r="E1056" s="177" t="s">
        <v>642</v>
      </c>
    </row>
    <row r="1057" spans="1:5">
      <c r="A1057" s="177" t="str">
        <f t="shared" si="16"/>
        <v>愛知県名古屋市中村区</v>
      </c>
      <c r="B1057" s="183" t="s">
        <v>2090</v>
      </c>
      <c r="C1057" s="184" t="s">
        <v>1960</v>
      </c>
      <c r="D1057" s="179" t="s">
        <v>2070</v>
      </c>
      <c r="E1057" s="177" t="s">
        <v>2089</v>
      </c>
    </row>
    <row r="1058" spans="1:5">
      <c r="A1058" s="177" t="str">
        <f t="shared" si="16"/>
        <v>愛知県名古屋市中区</v>
      </c>
      <c r="B1058" s="183" t="s">
        <v>2088</v>
      </c>
      <c r="C1058" s="184" t="s">
        <v>1960</v>
      </c>
      <c r="D1058" s="179" t="s">
        <v>2070</v>
      </c>
      <c r="E1058" s="177" t="s">
        <v>1216</v>
      </c>
    </row>
    <row r="1059" spans="1:5">
      <c r="A1059" s="177" t="str">
        <f t="shared" si="16"/>
        <v>愛知県名古屋市昭和区</v>
      </c>
      <c r="B1059" s="183" t="s">
        <v>2087</v>
      </c>
      <c r="C1059" s="184" t="s">
        <v>1960</v>
      </c>
      <c r="D1059" s="179" t="s">
        <v>2070</v>
      </c>
      <c r="E1059" s="177" t="s">
        <v>2086</v>
      </c>
    </row>
    <row r="1060" spans="1:5">
      <c r="A1060" s="177" t="str">
        <f t="shared" si="16"/>
        <v>愛知県名古屋市瑞穂区</v>
      </c>
      <c r="B1060" s="183" t="s">
        <v>2085</v>
      </c>
      <c r="C1060" s="184" t="s">
        <v>1960</v>
      </c>
      <c r="D1060" s="179" t="s">
        <v>2070</v>
      </c>
      <c r="E1060" s="177" t="s">
        <v>2084</v>
      </c>
    </row>
    <row r="1061" spans="1:5">
      <c r="A1061" s="177" t="str">
        <f t="shared" si="16"/>
        <v>愛知県名古屋市熱田区</v>
      </c>
      <c r="B1061" s="183" t="s">
        <v>2083</v>
      </c>
      <c r="C1061" s="184" t="s">
        <v>1960</v>
      </c>
      <c r="D1061" s="179" t="s">
        <v>2070</v>
      </c>
      <c r="E1061" s="177" t="s">
        <v>2082</v>
      </c>
    </row>
    <row r="1062" spans="1:5">
      <c r="A1062" s="177" t="str">
        <f t="shared" si="16"/>
        <v>愛知県名古屋市中川区</v>
      </c>
      <c r="B1062" s="183" t="s">
        <v>2081</v>
      </c>
      <c r="C1062" s="184" t="s">
        <v>1960</v>
      </c>
      <c r="D1062" s="179" t="s">
        <v>2070</v>
      </c>
      <c r="E1062" s="177" t="s">
        <v>2080</v>
      </c>
    </row>
    <row r="1063" spans="1:5">
      <c r="A1063" s="177" t="str">
        <f t="shared" si="16"/>
        <v>愛知県名古屋市港区</v>
      </c>
      <c r="B1063" s="183" t="s">
        <v>2079</v>
      </c>
      <c r="C1063" s="184" t="s">
        <v>1960</v>
      </c>
      <c r="D1063" s="179" t="s">
        <v>2070</v>
      </c>
      <c r="E1063" s="177" t="s">
        <v>1764</v>
      </c>
    </row>
    <row r="1064" spans="1:5">
      <c r="A1064" s="177" t="str">
        <f t="shared" si="16"/>
        <v>愛知県名古屋市南区</v>
      </c>
      <c r="B1064" s="183" t="s">
        <v>2078</v>
      </c>
      <c r="C1064" s="184" t="s">
        <v>1960</v>
      </c>
      <c r="D1064" s="179" t="s">
        <v>2070</v>
      </c>
      <c r="E1064" s="177" t="s">
        <v>641</v>
      </c>
    </row>
    <row r="1065" spans="1:5">
      <c r="A1065" s="177" t="str">
        <f t="shared" si="16"/>
        <v>愛知県名古屋市守山区</v>
      </c>
      <c r="B1065" s="183" t="s">
        <v>2077</v>
      </c>
      <c r="C1065" s="184" t="s">
        <v>1960</v>
      </c>
      <c r="D1065" s="179" t="s">
        <v>2070</v>
      </c>
      <c r="E1065" s="177" t="s">
        <v>2076</v>
      </c>
    </row>
    <row r="1066" spans="1:5">
      <c r="A1066" s="177" t="str">
        <f t="shared" si="16"/>
        <v>愛知県名古屋市緑区</v>
      </c>
      <c r="B1066" s="183" t="s">
        <v>2075</v>
      </c>
      <c r="C1066" s="184" t="s">
        <v>1960</v>
      </c>
      <c r="D1066" s="179" t="s">
        <v>2070</v>
      </c>
      <c r="E1066" s="177" t="s">
        <v>2074</v>
      </c>
    </row>
    <row r="1067" spans="1:5">
      <c r="A1067" s="177" t="str">
        <f t="shared" si="16"/>
        <v>愛知県名古屋市名東区</v>
      </c>
      <c r="B1067" s="183" t="s">
        <v>2073</v>
      </c>
      <c r="C1067" s="184" t="s">
        <v>1960</v>
      </c>
      <c r="D1067" s="179" t="s">
        <v>2070</v>
      </c>
      <c r="E1067" s="177" t="s">
        <v>2072</v>
      </c>
    </row>
    <row r="1068" spans="1:5">
      <c r="A1068" s="177" t="str">
        <f t="shared" si="16"/>
        <v>愛知県名古屋市天白区</v>
      </c>
      <c r="B1068" s="183" t="s">
        <v>2071</v>
      </c>
      <c r="C1068" s="184" t="s">
        <v>1960</v>
      </c>
      <c r="D1068" s="179" t="s">
        <v>2070</v>
      </c>
      <c r="E1068" s="177" t="s">
        <v>2069</v>
      </c>
    </row>
    <row r="1069" spans="1:5">
      <c r="A1069" s="177" t="str">
        <f t="shared" si="16"/>
        <v>愛知県豊橋市</v>
      </c>
      <c r="B1069" s="180" t="s">
        <v>2068</v>
      </c>
      <c r="C1069" s="181" t="s">
        <v>1960</v>
      </c>
      <c r="D1069" s="182" t="s">
        <v>2067</v>
      </c>
      <c r="E1069" s="181"/>
    </row>
    <row r="1070" spans="1:5">
      <c r="A1070" s="177" t="str">
        <f t="shared" si="16"/>
        <v>愛知県岡崎市</v>
      </c>
      <c r="B1070" s="180" t="s">
        <v>2066</v>
      </c>
      <c r="C1070" s="181" t="s">
        <v>1960</v>
      </c>
      <c r="D1070" s="182" t="s">
        <v>2065</v>
      </c>
      <c r="E1070" s="181"/>
    </row>
    <row r="1071" spans="1:5">
      <c r="A1071" s="177" t="str">
        <f t="shared" si="16"/>
        <v>愛知県一宮市</v>
      </c>
      <c r="B1071" s="180" t="s">
        <v>2064</v>
      </c>
      <c r="C1071" s="181" t="s">
        <v>1960</v>
      </c>
      <c r="D1071" s="182" t="s">
        <v>2063</v>
      </c>
      <c r="E1071" s="181"/>
    </row>
    <row r="1072" spans="1:5">
      <c r="A1072" s="177" t="str">
        <f t="shared" si="16"/>
        <v>愛知県瀬戸市</v>
      </c>
      <c r="B1072" s="180" t="s">
        <v>2062</v>
      </c>
      <c r="C1072" s="181" t="s">
        <v>1960</v>
      </c>
      <c r="D1072" s="182" t="s">
        <v>2061</v>
      </c>
      <c r="E1072" s="181"/>
    </row>
    <row r="1073" spans="1:5">
      <c r="A1073" s="177" t="str">
        <f t="shared" si="16"/>
        <v>愛知県半田市</v>
      </c>
      <c r="B1073" s="180" t="s">
        <v>2060</v>
      </c>
      <c r="C1073" s="181" t="s">
        <v>1960</v>
      </c>
      <c r="D1073" s="182" t="s">
        <v>2059</v>
      </c>
      <c r="E1073" s="181"/>
    </row>
    <row r="1074" spans="1:5">
      <c r="A1074" s="177" t="str">
        <f t="shared" si="16"/>
        <v>愛知県春日井市</v>
      </c>
      <c r="B1074" s="180" t="s">
        <v>2058</v>
      </c>
      <c r="C1074" s="181" t="s">
        <v>1960</v>
      </c>
      <c r="D1074" s="182" t="s">
        <v>2057</v>
      </c>
      <c r="E1074" s="181"/>
    </row>
    <row r="1075" spans="1:5">
      <c r="A1075" s="177" t="str">
        <f t="shared" si="16"/>
        <v>愛知県豊川市</v>
      </c>
      <c r="B1075" s="180" t="s">
        <v>2056</v>
      </c>
      <c r="C1075" s="181" t="s">
        <v>1960</v>
      </c>
      <c r="D1075" s="182" t="s">
        <v>2055</v>
      </c>
      <c r="E1075" s="181"/>
    </row>
    <row r="1076" spans="1:5">
      <c r="A1076" s="177" t="str">
        <f t="shared" si="16"/>
        <v>愛知県津島市</v>
      </c>
      <c r="B1076" s="180" t="s">
        <v>2054</v>
      </c>
      <c r="C1076" s="181" t="s">
        <v>1960</v>
      </c>
      <c r="D1076" s="182" t="s">
        <v>2053</v>
      </c>
      <c r="E1076" s="181"/>
    </row>
    <row r="1077" spans="1:5">
      <c r="A1077" s="177" t="str">
        <f t="shared" si="16"/>
        <v>愛知県碧南市</v>
      </c>
      <c r="B1077" s="180" t="s">
        <v>2052</v>
      </c>
      <c r="C1077" s="181" t="s">
        <v>1960</v>
      </c>
      <c r="D1077" s="182" t="s">
        <v>2051</v>
      </c>
      <c r="E1077" s="181"/>
    </row>
    <row r="1078" spans="1:5">
      <c r="A1078" s="177" t="str">
        <f t="shared" si="16"/>
        <v>愛知県刈谷市</v>
      </c>
      <c r="B1078" s="180" t="s">
        <v>2050</v>
      </c>
      <c r="C1078" s="181" t="s">
        <v>1960</v>
      </c>
      <c r="D1078" s="182" t="s">
        <v>2049</v>
      </c>
      <c r="E1078" s="181"/>
    </row>
    <row r="1079" spans="1:5">
      <c r="A1079" s="177" t="str">
        <f t="shared" si="16"/>
        <v>愛知県豊田市</v>
      </c>
      <c r="B1079" s="180" t="s">
        <v>2048</v>
      </c>
      <c r="C1079" s="181" t="s">
        <v>1960</v>
      </c>
      <c r="D1079" s="182" t="s">
        <v>2047</v>
      </c>
      <c r="E1079" s="181"/>
    </row>
    <row r="1080" spans="1:5">
      <c r="A1080" s="177" t="str">
        <f t="shared" si="16"/>
        <v>愛知県安城市</v>
      </c>
      <c r="B1080" s="180" t="s">
        <v>2046</v>
      </c>
      <c r="C1080" s="181" t="s">
        <v>1960</v>
      </c>
      <c r="D1080" s="182" t="s">
        <v>2045</v>
      </c>
      <c r="E1080" s="181"/>
    </row>
    <row r="1081" spans="1:5">
      <c r="A1081" s="177" t="str">
        <f t="shared" si="16"/>
        <v>愛知県西尾市</v>
      </c>
      <c r="B1081" s="180" t="s">
        <v>2044</v>
      </c>
      <c r="C1081" s="181" t="s">
        <v>1960</v>
      </c>
      <c r="D1081" s="182" t="s">
        <v>2043</v>
      </c>
      <c r="E1081" s="181"/>
    </row>
    <row r="1082" spans="1:5">
      <c r="A1082" s="177" t="str">
        <f t="shared" si="16"/>
        <v>愛知県蒲郡市</v>
      </c>
      <c r="B1082" s="180" t="s">
        <v>2042</v>
      </c>
      <c r="C1082" s="181" t="s">
        <v>1960</v>
      </c>
      <c r="D1082" s="182" t="s">
        <v>2041</v>
      </c>
      <c r="E1082" s="181"/>
    </row>
    <row r="1083" spans="1:5">
      <c r="A1083" s="177" t="str">
        <f t="shared" si="16"/>
        <v>愛知県犬山市</v>
      </c>
      <c r="B1083" s="180" t="s">
        <v>2040</v>
      </c>
      <c r="C1083" s="181" t="s">
        <v>1960</v>
      </c>
      <c r="D1083" s="182" t="s">
        <v>2039</v>
      </c>
      <c r="E1083" s="181"/>
    </row>
    <row r="1084" spans="1:5">
      <c r="A1084" s="177" t="str">
        <f t="shared" si="16"/>
        <v>愛知県常滑市</v>
      </c>
      <c r="B1084" s="180" t="s">
        <v>2038</v>
      </c>
      <c r="C1084" s="181" t="s">
        <v>1960</v>
      </c>
      <c r="D1084" s="182" t="s">
        <v>2037</v>
      </c>
      <c r="E1084" s="181"/>
    </row>
    <row r="1085" spans="1:5">
      <c r="A1085" s="177" t="str">
        <f t="shared" si="16"/>
        <v>愛知県江南市</v>
      </c>
      <c r="B1085" s="180" t="s">
        <v>2036</v>
      </c>
      <c r="C1085" s="181" t="s">
        <v>1960</v>
      </c>
      <c r="D1085" s="182" t="s">
        <v>2035</v>
      </c>
      <c r="E1085" s="181"/>
    </row>
    <row r="1086" spans="1:5">
      <c r="A1086" s="177" t="str">
        <f t="shared" si="16"/>
        <v>愛知県小牧市</v>
      </c>
      <c r="B1086" s="180" t="s">
        <v>2034</v>
      </c>
      <c r="C1086" s="181" t="s">
        <v>1960</v>
      </c>
      <c r="D1086" s="182" t="s">
        <v>2033</v>
      </c>
      <c r="E1086" s="181"/>
    </row>
    <row r="1087" spans="1:5">
      <c r="A1087" s="177" t="str">
        <f t="shared" si="16"/>
        <v>愛知県稲沢市</v>
      </c>
      <c r="B1087" s="180" t="s">
        <v>2032</v>
      </c>
      <c r="C1087" s="181" t="s">
        <v>1960</v>
      </c>
      <c r="D1087" s="182" t="s">
        <v>2031</v>
      </c>
      <c r="E1087" s="181"/>
    </row>
    <row r="1088" spans="1:5">
      <c r="A1088" s="177" t="str">
        <f t="shared" si="16"/>
        <v>愛知県新城市</v>
      </c>
      <c r="B1088" s="180" t="s">
        <v>2030</v>
      </c>
      <c r="C1088" s="181" t="s">
        <v>1960</v>
      </c>
      <c r="D1088" s="182" t="s">
        <v>2029</v>
      </c>
      <c r="E1088" s="181"/>
    </row>
    <row r="1089" spans="1:5">
      <c r="A1089" s="177" t="str">
        <f t="shared" si="16"/>
        <v>愛知県東海市</v>
      </c>
      <c r="B1089" s="180" t="s">
        <v>2028</v>
      </c>
      <c r="C1089" s="181" t="s">
        <v>1960</v>
      </c>
      <c r="D1089" s="182" t="s">
        <v>2027</v>
      </c>
      <c r="E1089" s="181"/>
    </row>
    <row r="1090" spans="1:5">
      <c r="A1090" s="177" t="str">
        <f t="shared" ref="A1090:A1153" si="17">C1090&amp;D1090&amp;E1090</f>
        <v>愛知県大府市</v>
      </c>
      <c r="B1090" s="180" t="s">
        <v>2026</v>
      </c>
      <c r="C1090" s="181" t="s">
        <v>1960</v>
      </c>
      <c r="D1090" s="182" t="s">
        <v>2025</v>
      </c>
      <c r="E1090" s="181"/>
    </row>
    <row r="1091" spans="1:5">
      <c r="A1091" s="177" t="str">
        <f t="shared" si="17"/>
        <v>愛知県知多市</v>
      </c>
      <c r="B1091" s="180" t="s">
        <v>2024</v>
      </c>
      <c r="C1091" s="181" t="s">
        <v>1960</v>
      </c>
      <c r="D1091" s="182" t="s">
        <v>2023</v>
      </c>
      <c r="E1091" s="181"/>
    </row>
    <row r="1092" spans="1:5">
      <c r="A1092" s="177" t="str">
        <f t="shared" si="17"/>
        <v>愛知県知立市</v>
      </c>
      <c r="B1092" s="180" t="s">
        <v>2022</v>
      </c>
      <c r="C1092" s="181" t="s">
        <v>1960</v>
      </c>
      <c r="D1092" s="182" t="s">
        <v>2021</v>
      </c>
      <c r="E1092" s="181"/>
    </row>
    <row r="1093" spans="1:5">
      <c r="A1093" s="177" t="str">
        <f t="shared" si="17"/>
        <v>愛知県尾張旭市</v>
      </c>
      <c r="B1093" s="180" t="s">
        <v>2020</v>
      </c>
      <c r="C1093" s="181" t="s">
        <v>1960</v>
      </c>
      <c r="D1093" s="182" t="s">
        <v>2019</v>
      </c>
      <c r="E1093" s="181"/>
    </row>
    <row r="1094" spans="1:5">
      <c r="A1094" s="177" t="str">
        <f t="shared" si="17"/>
        <v>愛知県高浜市</v>
      </c>
      <c r="B1094" s="180" t="s">
        <v>2018</v>
      </c>
      <c r="C1094" s="181" t="s">
        <v>1960</v>
      </c>
      <c r="D1094" s="182" t="s">
        <v>2017</v>
      </c>
      <c r="E1094" s="181"/>
    </row>
    <row r="1095" spans="1:5">
      <c r="A1095" s="177" t="str">
        <f t="shared" si="17"/>
        <v>愛知県岩倉市</v>
      </c>
      <c r="B1095" s="180" t="s">
        <v>2016</v>
      </c>
      <c r="C1095" s="181" t="s">
        <v>1960</v>
      </c>
      <c r="D1095" s="182" t="s">
        <v>2015</v>
      </c>
      <c r="E1095" s="181"/>
    </row>
    <row r="1096" spans="1:5">
      <c r="A1096" s="177" t="str">
        <f t="shared" si="17"/>
        <v>愛知県豊明市</v>
      </c>
      <c r="B1096" s="180" t="s">
        <v>2014</v>
      </c>
      <c r="C1096" s="181" t="s">
        <v>1960</v>
      </c>
      <c r="D1096" s="182" t="s">
        <v>2013</v>
      </c>
      <c r="E1096" s="181"/>
    </row>
    <row r="1097" spans="1:5">
      <c r="A1097" s="177" t="str">
        <f t="shared" si="17"/>
        <v>愛知県日進市</v>
      </c>
      <c r="B1097" s="180" t="s">
        <v>2012</v>
      </c>
      <c r="C1097" s="181" t="s">
        <v>1960</v>
      </c>
      <c r="D1097" s="182" t="s">
        <v>2011</v>
      </c>
      <c r="E1097" s="181"/>
    </row>
    <row r="1098" spans="1:5">
      <c r="A1098" s="177" t="str">
        <f t="shared" si="17"/>
        <v>愛知県田原市</v>
      </c>
      <c r="B1098" s="180" t="s">
        <v>2010</v>
      </c>
      <c r="C1098" s="181" t="s">
        <v>1960</v>
      </c>
      <c r="D1098" s="182" t="s">
        <v>2009</v>
      </c>
      <c r="E1098" s="181"/>
    </row>
    <row r="1099" spans="1:5">
      <c r="A1099" s="177" t="str">
        <f t="shared" si="17"/>
        <v>愛知県愛西市</v>
      </c>
      <c r="B1099" s="180" t="s">
        <v>2008</v>
      </c>
      <c r="C1099" s="181" t="s">
        <v>1960</v>
      </c>
      <c r="D1099" s="182" t="s">
        <v>2007</v>
      </c>
      <c r="E1099" s="181"/>
    </row>
    <row r="1100" spans="1:5">
      <c r="A1100" s="177" t="str">
        <f t="shared" si="17"/>
        <v>愛知県清須市</v>
      </c>
      <c r="B1100" s="180" t="s">
        <v>2006</v>
      </c>
      <c r="C1100" s="181" t="s">
        <v>1960</v>
      </c>
      <c r="D1100" s="182" t="s">
        <v>2005</v>
      </c>
      <c r="E1100" s="181"/>
    </row>
    <row r="1101" spans="1:5">
      <c r="A1101" s="177" t="str">
        <f t="shared" si="17"/>
        <v>愛知県北名古屋市</v>
      </c>
      <c r="B1101" s="180" t="s">
        <v>2004</v>
      </c>
      <c r="C1101" s="181" t="s">
        <v>1960</v>
      </c>
      <c r="D1101" s="182" t="s">
        <v>2003</v>
      </c>
      <c r="E1101" s="181"/>
    </row>
    <row r="1102" spans="1:5">
      <c r="A1102" s="177" t="str">
        <f t="shared" si="17"/>
        <v>愛知県弥富市</v>
      </c>
      <c r="B1102" s="180" t="s">
        <v>2002</v>
      </c>
      <c r="C1102" s="181" t="s">
        <v>1960</v>
      </c>
      <c r="D1102" s="182" t="s">
        <v>2001</v>
      </c>
      <c r="E1102" s="181"/>
    </row>
    <row r="1103" spans="1:5">
      <c r="A1103" s="177" t="str">
        <f t="shared" si="17"/>
        <v>愛知県みよし市</v>
      </c>
      <c r="B1103" s="180" t="s">
        <v>2000</v>
      </c>
      <c r="C1103" s="181" t="s">
        <v>1960</v>
      </c>
      <c r="D1103" s="182" t="s">
        <v>1999</v>
      </c>
      <c r="E1103" s="181"/>
    </row>
    <row r="1104" spans="1:5">
      <c r="A1104" s="177" t="str">
        <f t="shared" si="17"/>
        <v>愛知県あま市</v>
      </c>
      <c r="B1104" s="180" t="s">
        <v>1998</v>
      </c>
      <c r="C1104" s="181" t="s">
        <v>1960</v>
      </c>
      <c r="D1104" s="182" t="s">
        <v>1997</v>
      </c>
      <c r="E1104" s="181"/>
    </row>
    <row r="1105" spans="1:5">
      <c r="A1105" s="177" t="str">
        <f t="shared" si="17"/>
        <v>愛知県長久手市</v>
      </c>
      <c r="B1105" s="180" t="s">
        <v>1996</v>
      </c>
      <c r="C1105" s="181" t="s">
        <v>1960</v>
      </c>
      <c r="D1105" s="182" t="s">
        <v>1995</v>
      </c>
      <c r="E1105" s="181"/>
    </row>
    <row r="1106" spans="1:5">
      <c r="A1106" s="177" t="str">
        <f t="shared" si="17"/>
        <v>愛知県愛知郡東郷町</v>
      </c>
      <c r="B1106" s="180" t="s">
        <v>1994</v>
      </c>
      <c r="C1106" s="181" t="s">
        <v>1960</v>
      </c>
      <c r="D1106" s="182" t="s">
        <v>1860</v>
      </c>
      <c r="E1106" s="181" t="s">
        <v>1993</v>
      </c>
    </row>
    <row r="1107" spans="1:5">
      <c r="A1107" s="177" t="str">
        <f t="shared" si="17"/>
        <v>愛知県西春日井郡豊山町</v>
      </c>
      <c r="B1107" s="180" t="s">
        <v>1992</v>
      </c>
      <c r="C1107" s="181" t="s">
        <v>1960</v>
      </c>
      <c r="D1107" s="182" t="s">
        <v>1991</v>
      </c>
      <c r="E1107" s="181" t="s">
        <v>1990</v>
      </c>
    </row>
    <row r="1108" spans="1:5">
      <c r="A1108" s="177" t="str">
        <f t="shared" si="17"/>
        <v>愛知県丹羽郡大口町</v>
      </c>
      <c r="B1108" s="180" t="s">
        <v>1989</v>
      </c>
      <c r="C1108" s="181" t="s">
        <v>1960</v>
      </c>
      <c r="D1108" s="182" t="s">
        <v>1986</v>
      </c>
      <c r="E1108" s="181" t="s">
        <v>1988</v>
      </c>
    </row>
    <row r="1109" spans="1:5">
      <c r="A1109" s="177" t="str">
        <f t="shared" si="17"/>
        <v>愛知県丹羽郡扶桑町</v>
      </c>
      <c r="B1109" s="180" t="s">
        <v>1987</v>
      </c>
      <c r="C1109" s="181" t="s">
        <v>1960</v>
      </c>
      <c r="D1109" s="182" t="s">
        <v>1986</v>
      </c>
      <c r="E1109" s="181" t="s">
        <v>1985</v>
      </c>
    </row>
    <row r="1110" spans="1:5">
      <c r="A1110" s="177" t="str">
        <f t="shared" si="17"/>
        <v>愛知県海部郡大治町</v>
      </c>
      <c r="B1110" s="180" t="s">
        <v>1984</v>
      </c>
      <c r="C1110" s="181" t="s">
        <v>1960</v>
      </c>
      <c r="D1110" s="182" t="s">
        <v>1076</v>
      </c>
      <c r="E1110" s="181" t="s">
        <v>1983</v>
      </c>
    </row>
    <row r="1111" spans="1:5">
      <c r="A1111" s="177" t="str">
        <f t="shared" si="17"/>
        <v>愛知県海部郡蟹江町</v>
      </c>
      <c r="B1111" s="180" t="s">
        <v>1982</v>
      </c>
      <c r="C1111" s="181" t="s">
        <v>1960</v>
      </c>
      <c r="D1111" s="182" t="s">
        <v>1076</v>
      </c>
      <c r="E1111" s="181" t="s">
        <v>1981</v>
      </c>
    </row>
    <row r="1112" spans="1:5">
      <c r="A1112" s="177" t="str">
        <f t="shared" si="17"/>
        <v>愛知県海部郡飛島村</v>
      </c>
      <c r="B1112" s="180" t="s">
        <v>1980</v>
      </c>
      <c r="C1112" s="181" t="s">
        <v>1960</v>
      </c>
      <c r="D1112" s="182" t="s">
        <v>1076</v>
      </c>
      <c r="E1112" s="181" t="s">
        <v>1979</v>
      </c>
    </row>
    <row r="1113" spans="1:5">
      <c r="A1113" s="177" t="str">
        <f t="shared" si="17"/>
        <v>愛知県知多郡阿久比町</v>
      </c>
      <c r="B1113" s="180" t="s">
        <v>1978</v>
      </c>
      <c r="C1113" s="181" t="s">
        <v>1960</v>
      </c>
      <c r="D1113" s="182" t="s">
        <v>1970</v>
      </c>
      <c r="E1113" s="181" t="s">
        <v>1977</v>
      </c>
    </row>
    <row r="1114" spans="1:5">
      <c r="A1114" s="177" t="str">
        <f t="shared" si="17"/>
        <v>愛知県知多郡東浦町</v>
      </c>
      <c r="B1114" s="180" t="s">
        <v>1976</v>
      </c>
      <c r="C1114" s="181" t="s">
        <v>1960</v>
      </c>
      <c r="D1114" s="182" t="s">
        <v>1970</v>
      </c>
      <c r="E1114" s="181" t="s">
        <v>1975</v>
      </c>
    </row>
    <row r="1115" spans="1:5">
      <c r="A1115" s="177" t="str">
        <f t="shared" si="17"/>
        <v>愛知県知多郡南知多町</v>
      </c>
      <c r="B1115" s="180" t="s">
        <v>1974</v>
      </c>
      <c r="C1115" s="181" t="s">
        <v>1960</v>
      </c>
      <c r="D1115" s="182" t="s">
        <v>1970</v>
      </c>
      <c r="E1115" s="181" t="s">
        <v>1973</v>
      </c>
    </row>
    <row r="1116" spans="1:5">
      <c r="A1116" s="177" t="str">
        <f t="shared" si="17"/>
        <v>愛知県知多郡美浜町</v>
      </c>
      <c r="B1116" s="180" t="s">
        <v>1972</v>
      </c>
      <c r="C1116" s="181" t="s">
        <v>1960</v>
      </c>
      <c r="D1116" s="182" t="s">
        <v>1970</v>
      </c>
      <c r="E1116" s="181" t="s">
        <v>1403</v>
      </c>
    </row>
    <row r="1117" spans="1:5">
      <c r="A1117" s="177" t="str">
        <f t="shared" si="17"/>
        <v>愛知県知多郡武豊町</v>
      </c>
      <c r="B1117" s="180" t="s">
        <v>1971</v>
      </c>
      <c r="C1117" s="181" t="s">
        <v>1960</v>
      </c>
      <c r="D1117" s="182" t="s">
        <v>1970</v>
      </c>
      <c r="E1117" s="181" t="s">
        <v>1969</v>
      </c>
    </row>
    <row r="1118" spans="1:5">
      <c r="A1118" s="177" t="str">
        <f t="shared" si="17"/>
        <v>愛知県額田郡幸田町</v>
      </c>
      <c r="B1118" s="180" t="s">
        <v>1968</v>
      </c>
      <c r="C1118" s="181" t="s">
        <v>1960</v>
      </c>
      <c r="D1118" s="182" t="s">
        <v>1967</v>
      </c>
      <c r="E1118" s="181" t="s">
        <v>1966</v>
      </c>
    </row>
    <row r="1119" spans="1:5">
      <c r="A1119" s="177" t="str">
        <f t="shared" si="17"/>
        <v>愛知県北設楽郡設楽町</v>
      </c>
      <c r="B1119" s="180" t="s">
        <v>1965</v>
      </c>
      <c r="C1119" s="181" t="s">
        <v>1960</v>
      </c>
      <c r="D1119" s="182" t="s">
        <v>1959</v>
      </c>
      <c r="E1119" s="181" t="s">
        <v>1964</v>
      </c>
    </row>
    <row r="1120" spans="1:5">
      <c r="A1120" s="177" t="str">
        <f t="shared" si="17"/>
        <v>愛知県北設楽郡東栄町</v>
      </c>
      <c r="B1120" s="180" t="s">
        <v>1963</v>
      </c>
      <c r="C1120" s="181" t="s">
        <v>1960</v>
      </c>
      <c r="D1120" s="182" t="s">
        <v>1959</v>
      </c>
      <c r="E1120" s="181" t="s">
        <v>1962</v>
      </c>
    </row>
    <row r="1121" spans="1:5">
      <c r="A1121" s="177" t="str">
        <f t="shared" si="17"/>
        <v>愛知県北設楽郡豊根村</v>
      </c>
      <c r="B1121" s="180" t="s">
        <v>1961</v>
      </c>
      <c r="C1121" s="181" t="s">
        <v>1960</v>
      </c>
      <c r="D1121" s="182" t="s">
        <v>1959</v>
      </c>
      <c r="E1121" s="181" t="s">
        <v>1958</v>
      </c>
    </row>
    <row r="1122" spans="1:5">
      <c r="A1122" s="177" t="str">
        <f t="shared" si="17"/>
        <v>三重県津市</v>
      </c>
      <c r="B1122" s="180" t="s">
        <v>1957</v>
      </c>
      <c r="C1122" s="181" t="s">
        <v>1894</v>
      </c>
      <c r="D1122" s="182" t="s">
        <v>1956</v>
      </c>
      <c r="E1122" s="181"/>
    </row>
    <row r="1123" spans="1:5">
      <c r="A1123" s="177" t="str">
        <f t="shared" si="17"/>
        <v>三重県四日市市</v>
      </c>
      <c r="B1123" s="180" t="s">
        <v>1955</v>
      </c>
      <c r="C1123" s="181" t="s">
        <v>1894</v>
      </c>
      <c r="D1123" s="182" t="s">
        <v>1954</v>
      </c>
      <c r="E1123" s="181"/>
    </row>
    <row r="1124" spans="1:5">
      <c r="A1124" s="177" t="str">
        <f t="shared" si="17"/>
        <v>三重県伊勢市</v>
      </c>
      <c r="B1124" s="180" t="s">
        <v>1953</v>
      </c>
      <c r="C1124" s="181" t="s">
        <v>1894</v>
      </c>
      <c r="D1124" s="182" t="s">
        <v>1952</v>
      </c>
      <c r="E1124" s="181"/>
    </row>
    <row r="1125" spans="1:5">
      <c r="A1125" s="177" t="str">
        <f t="shared" si="17"/>
        <v>三重県松阪市</v>
      </c>
      <c r="B1125" s="180" t="s">
        <v>1951</v>
      </c>
      <c r="C1125" s="181" t="s">
        <v>1894</v>
      </c>
      <c r="D1125" s="182" t="s">
        <v>1950</v>
      </c>
      <c r="E1125" s="181"/>
    </row>
    <row r="1126" spans="1:5">
      <c r="A1126" s="177" t="str">
        <f t="shared" si="17"/>
        <v>三重県桑名市</v>
      </c>
      <c r="B1126" s="180" t="s">
        <v>1949</v>
      </c>
      <c r="C1126" s="181" t="s">
        <v>1894</v>
      </c>
      <c r="D1126" s="182" t="s">
        <v>1948</v>
      </c>
      <c r="E1126" s="181"/>
    </row>
    <row r="1127" spans="1:5">
      <c r="A1127" s="177" t="str">
        <f t="shared" si="17"/>
        <v>三重県鈴鹿市</v>
      </c>
      <c r="B1127" s="180" t="s">
        <v>1947</v>
      </c>
      <c r="C1127" s="181" t="s">
        <v>1894</v>
      </c>
      <c r="D1127" s="182" t="s">
        <v>1946</v>
      </c>
      <c r="E1127" s="181"/>
    </row>
    <row r="1128" spans="1:5">
      <c r="A1128" s="177" t="str">
        <f t="shared" si="17"/>
        <v>三重県名張市</v>
      </c>
      <c r="B1128" s="180" t="s">
        <v>1945</v>
      </c>
      <c r="C1128" s="181" t="s">
        <v>1894</v>
      </c>
      <c r="D1128" s="182" t="s">
        <v>1944</v>
      </c>
      <c r="E1128" s="181"/>
    </row>
    <row r="1129" spans="1:5">
      <c r="A1129" s="177" t="str">
        <f t="shared" si="17"/>
        <v>三重県尾鷲市</v>
      </c>
      <c r="B1129" s="180" t="s">
        <v>1943</v>
      </c>
      <c r="C1129" s="181" t="s">
        <v>1894</v>
      </c>
      <c r="D1129" s="182" t="s">
        <v>1942</v>
      </c>
      <c r="E1129" s="181"/>
    </row>
    <row r="1130" spans="1:5">
      <c r="A1130" s="177" t="str">
        <f t="shared" si="17"/>
        <v>三重県亀山市</v>
      </c>
      <c r="B1130" s="180" t="s">
        <v>1941</v>
      </c>
      <c r="C1130" s="181" t="s">
        <v>1894</v>
      </c>
      <c r="D1130" s="182" t="s">
        <v>1940</v>
      </c>
      <c r="E1130" s="181"/>
    </row>
    <row r="1131" spans="1:5">
      <c r="A1131" s="177" t="str">
        <f t="shared" si="17"/>
        <v>三重県鳥羽市</v>
      </c>
      <c r="B1131" s="180" t="s">
        <v>1939</v>
      </c>
      <c r="C1131" s="181" t="s">
        <v>1894</v>
      </c>
      <c r="D1131" s="182" t="s">
        <v>1938</v>
      </c>
      <c r="E1131" s="181"/>
    </row>
    <row r="1132" spans="1:5">
      <c r="A1132" s="177" t="str">
        <f t="shared" si="17"/>
        <v>三重県熊野市</v>
      </c>
      <c r="B1132" s="180" t="s">
        <v>1937</v>
      </c>
      <c r="C1132" s="181" t="s">
        <v>1894</v>
      </c>
      <c r="D1132" s="182" t="s">
        <v>1936</v>
      </c>
      <c r="E1132" s="181"/>
    </row>
    <row r="1133" spans="1:5">
      <c r="A1133" s="177" t="str">
        <f t="shared" si="17"/>
        <v>三重県いなべ市</v>
      </c>
      <c r="B1133" s="180" t="s">
        <v>1935</v>
      </c>
      <c r="C1133" s="181" t="s">
        <v>1894</v>
      </c>
      <c r="D1133" s="182" t="s">
        <v>1934</v>
      </c>
      <c r="E1133" s="181"/>
    </row>
    <row r="1134" spans="1:5">
      <c r="A1134" s="177" t="str">
        <f t="shared" si="17"/>
        <v>三重県志摩市</v>
      </c>
      <c r="B1134" s="180" t="s">
        <v>1933</v>
      </c>
      <c r="C1134" s="181" t="s">
        <v>1894</v>
      </c>
      <c r="D1134" s="182" t="s">
        <v>1932</v>
      </c>
      <c r="E1134" s="181"/>
    </row>
    <row r="1135" spans="1:5">
      <c r="A1135" s="177" t="str">
        <f t="shared" si="17"/>
        <v>三重県伊賀市</v>
      </c>
      <c r="B1135" s="180" t="s">
        <v>1931</v>
      </c>
      <c r="C1135" s="181" t="s">
        <v>1894</v>
      </c>
      <c r="D1135" s="182" t="s">
        <v>1930</v>
      </c>
      <c r="E1135" s="181"/>
    </row>
    <row r="1136" spans="1:5">
      <c r="A1136" s="177" t="str">
        <f t="shared" si="17"/>
        <v>三重県桑名郡木曽岬町</v>
      </c>
      <c r="B1136" s="180" t="s">
        <v>1929</v>
      </c>
      <c r="C1136" s="181" t="s">
        <v>1894</v>
      </c>
      <c r="D1136" s="182" t="s">
        <v>1928</v>
      </c>
      <c r="E1136" s="181" t="s">
        <v>1927</v>
      </c>
    </row>
    <row r="1137" spans="1:5">
      <c r="A1137" s="177" t="str">
        <f t="shared" si="17"/>
        <v>三重県員弁郡東員町</v>
      </c>
      <c r="B1137" s="180" t="s">
        <v>1926</v>
      </c>
      <c r="C1137" s="181" t="s">
        <v>1894</v>
      </c>
      <c r="D1137" s="182" t="s">
        <v>1925</v>
      </c>
      <c r="E1137" s="181" t="s">
        <v>1924</v>
      </c>
    </row>
    <row r="1138" spans="1:5">
      <c r="A1138" s="177" t="str">
        <f t="shared" si="17"/>
        <v>三重県三重郡菰野町</v>
      </c>
      <c r="B1138" s="180" t="s">
        <v>1923</v>
      </c>
      <c r="C1138" s="181" t="s">
        <v>1894</v>
      </c>
      <c r="D1138" s="182" t="s">
        <v>1918</v>
      </c>
      <c r="E1138" s="181" t="s">
        <v>1922</v>
      </c>
    </row>
    <row r="1139" spans="1:5">
      <c r="A1139" s="177" t="str">
        <f t="shared" si="17"/>
        <v>三重県三重郡朝日町</v>
      </c>
      <c r="B1139" s="180" t="s">
        <v>1921</v>
      </c>
      <c r="C1139" s="181" t="s">
        <v>1894</v>
      </c>
      <c r="D1139" s="182" t="s">
        <v>1918</v>
      </c>
      <c r="E1139" s="181" t="s">
        <v>1920</v>
      </c>
    </row>
    <row r="1140" spans="1:5">
      <c r="A1140" s="177" t="str">
        <f t="shared" si="17"/>
        <v>三重県三重郡川越町</v>
      </c>
      <c r="B1140" s="180" t="s">
        <v>1919</v>
      </c>
      <c r="C1140" s="181" t="s">
        <v>1894</v>
      </c>
      <c r="D1140" s="182" t="s">
        <v>1918</v>
      </c>
      <c r="E1140" s="181" t="s">
        <v>1917</v>
      </c>
    </row>
    <row r="1141" spans="1:5">
      <c r="A1141" s="177" t="str">
        <f t="shared" si="17"/>
        <v>三重県多気郡多気町</v>
      </c>
      <c r="B1141" s="180" t="s">
        <v>1916</v>
      </c>
      <c r="C1141" s="181" t="s">
        <v>1894</v>
      </c>
      <c r="D1141" s="182" t="s">
        <v>1911</v>
      </c>
      <c r="E1141" s="181" t="s">
        <v>1915</v>
      </c>
    </row>
    <row r="1142" spans="1:5">
      <c r="A1142" s="177" t="str">
        <f t="shared" si="17"/>
        <v>三重県多気郡明和町</v>
      </c>
      <c r="B1142" s="180" t="s">
        <v>1914</v>
      </c>
      <c r="C1142" s="181" t="s">
        <v>1894</v>
      </c>
      <c r="D1142" s="182" t="s">
        <v>1911</v>
      </c>
      <c r="E1142" s="181" t="s">
        <v>1913</v>
      </c>
    </row>
    <row r="1143" spans="1:5">
      <c r="A1143" s="177" t="str">
        <f t="shared" si="17"/>
        <v>三重県多気郡大台町</v>
      </c>
      <c r="B1143" s="180" t="s">
        <v>1912</v>
      </c>
      <c r="C1143" s="181" t="s">
        <v>1894</v>
      </c>
      <c r="D1143" s="182" t="s">
        <v>1911</v>
      </c>
      <c r="E1143" s="181" t="s">
        <v>1910</v>
      </c>
    </row>
    <row r="1144" spans="1:5">
      <c r="A1144" s="177" t="str">
        <f t="shared" si="17"/>
        <v>三重県度会郡玉城町</v>
      </c>
      <c r="B1144" s="180" t="s">
        <v>1909</v>
      </c>
      <c r="C1144" s="181" t="s">
        <v>1894</v>
      </c>
      <c r="D1144" s="182" t="s">
        <v>1902</v>
      </c>
      <c r="E1144" s="181" t="s">
        <v>1908</v>
      </c>
    </row>
    <row r="1145" spans="1:5">
      <c r="A1145" s="177" t="str">
        <f t="shared" si="17"/>
        <v>三重県度会郡度会町</v>
      </c>
      <c r="B1145" s="180" t="s">
        <v>1907</v>
      </c>
      <c r="C1145" s="181" t="s">
        <v>1894</v>
      </c>
      <c r="D1145" s="182" t="s">
        <v>1902</v>
      </c>
      <c r="E1145" s="181" t="s">
        <v>1906</v>
      </c>
    </row>
    <row r="1146" spans="1:5">
      <c r="A1146" s="177" t="str">
        <f t="shared" si="17"/>
        <v>三重県度会郡大紀町</v>
      </c>
      <c r="B1146" s="180" t="s">
        <v>1905</v>
      </c>
      <c r="C1146" s="181" t="s">
        <v>1894</v>
      </c>
      <c r="D1146" s="182" t="s">
        <v>1902</v>
      </c>
      <c r="E1146" s="181" t="s">
        <v>1904</v>
      </c>
    </row>
    <row r="1147" spans="1:5">
      <c r="A1147" s="177" t="str">
        <f t="shared" si="17"/>
        <v>三重県度会郡南伊勢町</v>
      </c>
      <c r="B1147" s="180" t="s">
        <v>1903</v>
      </c>
      <c r="C1147" s="181" t="s">
        <v>1894</v>
      </c>
      <c r="D1147" s="182" t="s">
        <v>1902</v>
      </c>
      <c r="E1147" s="181" t="s">
        <v>1901</v>
      </c>
    </row>
    <row r="1148" spans="1:5">
      <c r="A1148" s="177" t="str">
        <f t="shared" si="17"/>
        <v>三重県北牟婁郡紀北町</v>
      </c>
      <c r="B1148" s="180" t="s">
        <v>1900</v>
      </c>
      <c r="C1148" s="181" t="s">
        <v>1894</v>
      </c>
      <c r="D1148" s="182" t="s">
        <v>1899</v>
      </c>
      <c r="E1148" s="181" t="s">
        <v>1898</v>
      </c>
    </row>
    <row r="1149" spans="1:5">
      <c r="A1149" s="177" t="str">
        <f t="shared" si="17"/>
        <v>三重県南牟婁郡御浜町</v>
      </c>
      <c r="B1149" s="180" t="s">
        <v>1897</v>
      </c>
      <c r="C1149" s="181" t="s">
        <v>1894</v>
      </c>
      <c r="D1149" s="182" t="s">
        <v>1893</v>
      </c>
      <c r="E1149" s="181" t="s">
        <v>1896</v>
      </c>
    </row>
    <row r="1150" spans="1:5">
      <c r="A1150" s="177" t="str">
        <f t="shared" si="17"/>
        <v>三重県南牟婁郡紀宝町</v>
      </c>
      <c r="B1150" s="180" t="s">
        <v>1895</v>
      </c>
      <c r="C1150" s="181" t="s">
        <v>1894</v>
      </c>
      <c r="D1150" s="182" t="s">
        <v>1893</v>
      </c>
      <c r="E1150" s="181" t="s">
        <v>1892</v>
      </c>
    </row>
    <row r="1151" spans="1:5">
      <c r="A1151" s="177" t="str">
        <f t="shared" si="17"/>
        <v>滋賀県大津市</v>
      </c>
      <c r="B1151" s="180" t="s">
        <v>1891</v>
      </c>
      <c r="C1151" s="181" t="s">
        <v>1853</v>
      </c>
      <c r="D1151" s="182" t="s">
        <v>1890</v>
      </c>
      <c r="E1151" s="181"/>
    </row>
    <row r="1152" spans="1:5">
      <c r="A1152" s="177" t="str">
        <f t="shared" si="17"/>
        <v>滋賀県彦根市</v>
      </c>
      <c r="B1152" s="180" t="s">
        <v>1889</v>
      </c>
      <c r="C1152" s="181" t="s">
        <v>1853</v>
      </c>
      <c r="D1152" s="182" t="s">
        <v>1888</v>
      </c>
      <c r="E1152" s="181"/>
    </row>
    <row r="1153" spans="1:5">
      <c r="A1153" s="177" t="str">
        <f t="shared" si="17"/>
        <v>滋賀県長浜市</v>
      </c>
      <c r="B1153" s="180" t="s">
        <v>1887</v>
      </c>
      <c r="C1153" s="181" t="s">
        <v>1853</v>
      </c>
      <c r="D1153" s="182" t="s">
        <v>1886</v>
      </c>
      <c r="E1153" s="181"/>
    </row>
    <row r="1154" spans="1:5">
      <c r="A1154" s="177" t="str">
        <f t="shared" ref="A1154:A1217" si="18">C1154&amp;D1154&amp;E1154</f>
        <v>滋賀県近江八幡市</v>
      </c>
      <c r="B1154" s="180" t="s">
        <v>1885</v>
      </c>
      <c r="C1154" s="181" t="s">
        <v>1853</v>
      </c>
      <c r="D1154" s="182" t="s">
        <v>1884</v>
      </c>
      <c r="E1154" s="181"/>
    </row>
    <row r="1155" spans="1:5">
      <c r="A1155" s="177" t="str">
        <f t="shared" si="18"/>
        <v>滋賀県草津市</v>
      </c>
      <c r="B1155" s="180" t="s">
        <v>1883</v>
      </c>
      <c r="C1155" s="181" t="s">
        <v>1853</v>
      </c>
      <c r="D1155" s="182" t="s">
        <v>1882</v>
      </c>
      <c r="E1155" s="181"/>
    </row>
    <row r="1156" spans="1:5">
      <c r="A1156" s="177" t="str">
        <f t="shared" si="18"/>
        <v>滋賀県守山市</v>
      </c>
      <c r="B1156" s="180" t="s">
        <v>1881</v>
      </c>
      <c r="C1156" s="181" t="s">
        <v>1853</v>
      </c>
      <c r="D1156" s="182" t="s">
        <v>1880</v>
      </c>
      <c r="E1156" s="181"/>
    </row>
    <row r="1157" spans="1:5">
      <c r="A1157" s="177" t="str">
        <f t="shared" si="18"/>
        <v>滋賀県栗東市</v>
      </c>
      <c r="B1157" s="180" t="s">
        <v>1879</v>
      </c>
      <c r="C1157" s="181" t="s">
        <v>1853</v>
      </c>
      <c r="D1157" s="182" t="s">
        <v>1878</v>
      </c>
      <c r="E1157" s="181"/>
    </row>
    <row r="1158" spans="1:5">
      <c r="A1158" s="177" t="str">
        <f t="shared" si="18"/>
        <v>滋賀県甲賀市</v>
      </c>
      <c r="B1158" s="180" t="s">
        <v>1877</v>
      </c>
      <c r="C1158" s="181" t="s">
        <v>1853</v>
      </c>
      <c r="D1158" s="182" t="s">
        <v>1876</v>
      </c>
      <c r="E1158" s="181"/>
    </row>
    <row r="1159" spans="1:5">
      <c r="A1159" s="177" t="str">
        <f t="shared" si="18"/>
        <v>滋賀県野洲市</v>
      </c>
      <c r="B1159" s="180" t="s">
        <v>1875</v>
      </c>
      <c r="C1159" s="181" t="s">
        <v>1853</v>
      </c>
      <c r="D1159" s="182" t="s">
        <v>1874</v>
      </c>
      <c r="E1159" s="181"/>
    </row>
    <row r="1160" spans="1:5">
      <c r="A1160" s="177" t="str">
        <f t="shared" si="18"/>
        <v>滋賀県湖南市</v>
      </c>
      <c r="B1160" s="180" t="s">
        <v>1873</v>
      </c>
      <c r="C1160" s="181" t="s">
        <v>1853</v>
      </c>
      <c r="D1160" s="182" t="s">
        <v>1872</v>
      </c>
      <c r="E1160" s="181"/>
    </row>
    <row r="1161" spans="1:5">
      <c r="A1161" s="177" t="str">
        <f t="shared" si="18"/>
        <v>滋賀県高島市</v>
      </c>
      <c r="B1161" s="180" t="s">
        <v>1871</v>
      </c>
      <c r="C1161" s="181" t="s">
        <v>1853</v>
      </c>
      <c r="D1161" s="182" t="s">
        <v>1870</v>
      </c>
      <c r="E1161" s="181"/>
    </row>
    <row r="1162" spans="1:5">
      <c r="A1162" s="177" t="str">
        <f t="shared" si="18"/>
        <v>滋賀県東近江市</v>
      </c>
      <c r="B1162" s="180" t="s">
        <v>1869</v>
      </c>
      <c r="C1162" s="181" t="s">
        <v>1853</v>
      </c>
      <c r="D1162" s="182" t="s">
        <v>1868</v>
      </c>
      <c r="E1162" s="181"/>
    </row>
    <row r="1163" spans="1:5">
      <c r="A1163" s="177" t="str">
        <f t="shared" si="18"/>
        <v>滋賀県米原市</v>
      </c>
      <c r="B1163" s="180" t="s">
        <v>1867</v>
      </c>
      <c r="C1163" s="181" t="s">
        <v>1853</v>
      </c>
      <c r="D1163" s="182" t="s">
        <v>1866</v>
      </c>
      <c r="E1163" s="181"/>
    </row>
    <row r="1164" spans="1:5">
      <c r="A1164" s="177" t="str">
        <f t="shared" si="18"/>
        <v>滋賀県蒲生郡日野町</v>
      </c>
      <c r="B1164" s="180" t="s">
        <v>1865</v>
      </c>
      <c r="C1164" s="181" t="s">
        <v>1853</v>
      </c>
      <c r="D1164" s="182" t="s">
        <v>1863</v>
      </c>
      <c r="E1164" s="181" t="s">
        <v>1333</v>
      </c>
    </row>
    <row r="1165" spans="1:5">
      <c r="A1165" s="177" t="str">
        <f t="shared" si="18"/>
        <v>滋賀県蒲生郡竜王町</v>
      </c>
      <c r="B1165" s="180" t="s">
        <v>1864</v>
      </c>
      <c r="C1165" s="181" t="s">
        <v>1853</v>
      </c>
      <c r="D1165" s="182" t="s">
        <v>1863</v>
      </c>
      <c r="E1165" s="181" t="s">
        <v>1862</v>
      </c>
    </row>
    <row r="1166" spans="1:5">
      <c r="A1166" s="177" t="str">
        <f t="shared" si="18"/>
        <v>滋賀県愛知郡愛荘町</v>
      </c>
      <c r="B1166" s="180" t="s">
        <v>1861</v>
      </c>
      <c r="C1166" s="181" t="s">
        <v>1853</v>
      </c>
      <c r="D1166" s="182" t="s">
        <v>1860</v>
      </c>
      <c r="E1166" s="181" t="s">
        <v>1859</v>
      </c>
    </row>
    <row r="1167" spans="1:5">
      <c r="A1167" s="177" t="str">
        <f t="shared" si="18"/>
        <v>滋賀県犬上郡豊郷町</v>
      </c>
      <c r="B1167" s="180" t="s">
        <v>1858</v>
      </c>
      <c r="C1167" s="181" t="s">
        <v>1853</v>
      </c>
      <c r="D1167" s="182" t="s">
        <v>1852</v>
      </c>
      <c r="E1167" s="181" t="s">
        <v>1857</v>
      </c>
    </row>
    <row r="1168" spans="1:5">
      <c r="A1168" s="177" t="str">
        <f t="shared" si="18"/>
        <v>滋賀県犬上郡甲良町</v>
      </c>
      <c r="B1168" s="180" t="s">
        <v>1856</v>
      </c>
      <c r="C1168" s="181" t="s">
        <v>1853</v>
      </c>
      <c r="D1168" s="182" t="s">
        <v>1852</v>
      </c>
      <c r="E1168" s="181" t="s">
        <v>1855</v>
      </c>
    </row>
    <row r="1169" spans="1:5">
      <c r="A1169" s="177" t="str">
        <f t="shared" si="18"/>
        <v>滋賀県犬上郡多賀町</v>
      </c>
      <c r="B1169" s="180" t="s">
        <v>1854</v>
      </c>
      <c r="C1169" s="181" t="s">
        <v>1853</v>
      </c>
      <c r="D1169" s="182" t="s">
        <v>1852</v>
      </c>
      <c r="E1169" s="181" t="s">
        <v>1851</v>
      </c>
    </row>
    <row r="1170" spans="1:5">
      <c r="A1170" s="177" t="str">
        <f t="shared" si="18"/>
        <v>京都府京都市北区</v>
      </c>
      <c r="B1170" s="183" t="s">
        <v>1850</v>
      </c>
      <c r="C1170" s="184" t="s">
        <v>1775</v>
      </c>
      <c r="D1170" s="179" t="s">
        <v>1831</v>
      </c>
      <c r="E1170" s="177" t="s">
        <v>639</v>
      </c>
    </row>
    <row r="1171" spans="1:5">
      <c r="A1171" s="177" t="str">
        <f t="shared" si="18"/>
        <v>京都府京都市上京区</v>
      </c>
      <c r="B1171" s="183" t="s">
        <v>1849</v>
      </c>
      <c r="C1171" s="184" t="s">
        <v>1775</v>
      </c>
      <c r="D1171" s="179" t="s">
        <v>1831</v>
      </c>
      <c r="E1171" s="177" t="s">
        <v>1848</v>
      </c>
    </row>
    <row r="1172" spans="1:5">
      <c r="A1172" s="177" t="str">
        <f t="shared" si="18"/>
        <v>京都府京都市左京区</v>
      </c>
      <c r="B1172" s="183" t="s">
        <v>1847</v>
      </c>
      <c r="C1172" s="184" t="s">
        <v>1775</v>
      </c>
      <c r="D1172" s="179" t="s">
        <v>1831</v>
      </c>
      <c r="E1172" s="177" t="s">
        <v>1846</v>
      </c>
    </row>
    <row r="1173" spans="1:5">
      <c r="A1173" s="177" t="str">
        <f t="shared" si="18"/>
        <v>京都府京都市中京区</v>
      </c>
      <c r="B1173" s="183" t="s">
        <v>1845</v>
      </c>
      <c r="C1173" s="184" t="s">
        <v>1775</v>
      </c>
      <c r="D1173" s="179" t="s">
        <v>1831</v>
      </c>
      <c r="E1173" s="177" t="s">
        <v>1844</v>
      </c>
    </row>
    <row r="1174" spans="1:5">
      <c r="A1174" s="177" t="str">
        <f t="shared" si="18"/>
        <v>京都府京都市東山区</v>
      </c>
      <c r="B1174" s="183" t="s">
        <v>1843</v>
      </c>
      <c r="C1174" s="184" t="s">
        <v>1775</v>
      </c>
      <c r="D1174" s="179" t="s">
        <v>1831</v>
      </c>
      <c r="E1174" s="177" t="s">
        <v>1842</v>
      </c>
    </row>
    <row r="1175" spans="1:5">
      <c r="A1175" s="177" t="str">
        <f t="shared" si="18"/>
        <v>京都府京都市下京区</v>
      </c>
      <c r="B1175" s="183" t="s">
        <v>1841</v>
      </c>
      <c r="C1175" s="184" t="s">
        <v>1775</v>
      </c>
      <c r="D1175" s="179" t="s">
        <v>1831</v>
      </c>
      <c r="E1175" s="177" t="s">
        <v>1840</v>
      </c>
    </row>
    <row r="1176" spans="1:5">
      <c r="A1176" s="177" t="str">
        <f t="shared" si="18"/>
        <v>京都府京都市南区</v>
      </c>
      <c r="B1176" s="183" t="s">
        <v>1839</v>
      </c>
      <c r="C1176" s="184" t="s">
        <v>1775</v>
      </c>
      <c r="D1176" s="179" t="s">
        <v>1831</v>
      </c>
      <c r="E1176" s="177" t="s">
        <v>641</v>
      </c>
    </row>
    <row r="1177" spans="1:5">
      <c r="A1177" s="177" t="str">
        <f t="shared" si="18"/>
        <v>京都府京都市右京区</v>
      </c>
      <c r="B1177" s="183" t="s">
        <v>1838</v>
      </c>
      <c r="C1177" s="184" t="s">
        <v>1775</v>
      </c>
      <c r="D1177" s="179" t="s">
        <v>1831</v>
      </c>
      <c r="E1177" s="177" t="s">
        <v>1837</v>
      </c>
    </row>
    <row r="1178" spans="1:5">
      <c r="A1178" s="177" t="str">
        <f t="shared" si="18"/>
        <v>京都府京都市伏見区</v>
      </c>
      <c r="B1178" s="183" t="s">
        <v>1836</v>
      </c>
      <c r="C1178" s="184" t="s">
        <v>1775</v>
      </c>
      <c r="D1178" s="179" t="s">
        <v>1831</v>
      </c>
      <c r="E1178" s="177" t="s">
        <v>1835</v>
      </c>
    </row>
    <row r="1179" spans="1:5">
      <c r="A1179" s="177" t="str">
        <f t="shared" si="18"/>
        <v>京都府京都市山科区</v>
      </c>
      <c r="B1179" s="183" t="s">
        <v>1834</v>
      </c>
      <c r="C1179" s="184" t="s">
        <v>1775</v>
      </c>
      <c r="D1179" s="179" t="s">
        <v>1831</v>
      </c>
      <c r="E1179" s="177" t="s">
        <v>1833</v>
      </c>
    </row>
    <row r="1180" spans="1:5">
      <c r="A1180" s="177" t="str">
        <f t="shared" si="18"/>
        <v>京都府京都市西京区</v>
      </c>
      <c r="B1180" s="183" t="s">
        <v>1832</v>
      </c>
      <c r="C1180" s="184" t="s">
        <v>1775</v>
      </c>
      <c r="D1180" s="179" t="s">
        <v>1831</v>
      </c>
      <c r="E1180" s="177" t="s">
        <v>1830</v>
      </c>
    </row>
    <row r="1181" spans="1:5">
      <c r="A1181" s="177" t="str">
        <f t="shared" si="18"/>
        <v>京都府福知山市</v>
      </c>
      <c r="B1181" s="180" t="s">
        <v>1829</v>
      </c>
      <c r="C1181" s="181" t="s">
        <v>1775</v>
      </c>
      <c r="D1181" s="182" t="s">
        <v>1828</v>
      </c>
      <c r="E1181" s="181"/>
    </row>
    <row r="1182" spans="1:5">
      <c r="A1182" s="177" t="str">
        <f t="shared" si="18"/>
        <v>京都府舞鶴市</v>
      </c>
      <c r="B1182" s="180" t="s">
        <v>1827</v>
      </c>
      <c r="C1182" s="181" t="s">
        <v>1775</v>
      </c>
      <c r="D1182" s="182" t="s">
        <v>1826</v>
      </c>
      <c r="E1182" s="181"/>
    </row>
    <row r="1183" spans="1:5">
      <c r="A1183" s="177" t="str">
        <f t="shared" si="18"/>
        <v>京都府綾部市</v>
      </c>
      <c r="B1183" s="180" t="s">
        <v>1825</v>
      </c>
      <c r="C1183" s="181" t="s">
        <v>1775</v>
      </c>
      <c r="D1183" s="182" t="s">
        <v>1824</v>
      </c>
      <c r="E1183" s="181"/>
    </row>
    <row r="1184" spans="1:5">
      <c r="A1184" s="177" t="str">
        <f t="shared" si="18"/>
        <v>京都府宇治市</v>
      </c>
      <c r="B1184" s="180" t="s">
        <v>1823</v>
      </c>
      <c r="C1184" s="181" t="s">
        <v>1775</v>
      </c>
      <c r="D1184" s="182" t="s">
        <v>1822</v>
      </c>
      <c r="E1184" s="181"/>
    </row>
    <row r="1185" spans="1:5">
      <c r="A1185" s="177" t="str">
        <f t="shared" si="18"/>
        <v>京都府宮津市</v>
      </c>
      <c r="B1185" s="180" t="s">
        <v>1821</v>
      </c>
      <c r="C1185" s="181" t="s">
        <v>1775</v>
      </c>
      <c r="D1185" s="182" t="s">
        <v>1820</v>
      </c>
      <c r="E1185" s="181"/>
    </row>
    <row r="1186" spans="1:5">
      <c r="A1186" s="177" t="str">
        <f t="shared" si="18"/>
        <v>京都府亀岡市</v>
      </c>
      <c r="B1186" s="180" t="s">
        <v>1819</v>
      </c>
      <c r="C1186" s="181" t="s">
        <v>1775</v>
      </c>
      <c r="D1186" s="182" t="s">
        <v>1818</v>
      </c>
      <c r="E1186" s="181"/>
    </row>
    <row r="1187" spans="1:5">
      <c r="A1187" s="177" t="str">
        <f t="shared" si="18"/>
        <v>京都府城陽市</v>
      </c>
      <c r="B1187" s="180" t="s">
        <v>1817</v>
      </c>
      <c r="C1187" s="181" t="s">
        <v>1775</v>
      </c>
      <c r="D1187" s="182" t="s">
        <v>1816</v>
      </c>
      <c r="E1187" s="181"/>
    </row>
    <row r="1188" spans="1:5">
      <c r="A1188" s="177" t="str">
        <f t="shared" si="18"/>
        <v>京都府向日市</v>
      </c>
      <c r="B1188" s="180" t="s">
        <v>1815</v>
      </c>
      <c r="C1188" s="181" t="s">
        <v>1775</v>
      </c>
      <c r="D1188" s="182" t="s">
        <v>1814</v>
      </c>
      <c r="E1188" s="181"/>
    </row>
    <row r="1189" spans="1:5">
      <c r="A1189" s="177" t="str">
        <f t="shared" si="18"/>
        <v>京都府長岡京市</v>
      </c>
      <c r="B1189" s="180" t="s">
        <v>1813</v>
      </c>
      <c r="C1189" s="181" t="s">
        <v>1775</v>
      </c>
      <c r="D1189" s="182" t="s">
        <v>1812</v>
      </c>
      <c r="E1189" s="181"/>
    </row>
    <row r="1190" spans="1:5">
      <c r="A1190" s="177" t="str">
        <f t="shared" si="18"/>
        <v>京都府八幡市</v>
      </c>
      <c r="B1190" s="180" t="s">
        <v>1811</v>
      </c>
      <c r="C1190" s="181" t="s">
        <v>1775</v>
      </c>
      <c r="D1190" s="182" t="s">
        <v>1810</v>
      </c>
      <c r="E1190" s="181"/>
    </row>
    <row r="1191" spans="1:5">
      <c r="A1191" s="177" t="str">
        <f t="shared" si="18"/>
        <v>京都府京田辺市</v>
      </c>
      <c r="B1191" s="180" t="s">
        <v>1809</v>
      </c>
      <c r="C1191" s="181" t="s">
        <v>1775</v>
      </c>
      <c r="D1191" s="182" t="s">
        <v>1808</v>
      </c>
      <c r="E1191" s="181"/>
    </row>
    <row r="1192" spans="1:5">
      <c r="A1192" s="177" t="str">
        <f t="shared" si="18"/>
        <v>京都府京丹後市</v>
      </c>
      <c r="B1192" s="180" t="s">
        <v>1807</v>
      </c>
      <c r="C1192" s="181" t="s">
        <v>1775</v>
      </c>
      <c r="D1192" s="182" t="s">
        <v>1806</v>
      </c>
      <c r="E1192" s="181"/>
    </row>
    <row r="1193" spans="1:5">
      <c r="A1193" s="177" t="str">
        <f t="shared" si="18"/>
        <v>京都府南丹市</v>
      </c>
      <c r="B1193" s="180" t="s">
        <v>1805</v>
      </c>
      <c r="C1193" s="181" t="s">
        <v>1775</v>
      </c>
      <c r="D1193" s="182" t="s">
        <v>1804</v>
      </c>
      <c r="E1193" s="181"/>
    </row>
    <row r="1194" spans="1:5">
      <c r="A1194" s="177" t="str">
        <f t="shared" si="18"/>
        <v>京都府木津川市</v>
      </c>
      <c r="B1194" s="180" t="s">
        <v>1803</v>
      </c>
      <c r="C1194" s="181" t="s">
        <v>1775</v>
      </c>
      <c r="D1194" s="182" t="s">
        <v>1802</v>
      </c>
      <c r="E1194" s="181"/>
    </row>
    <row r="1195" spans="1:5">
      <c r="A1195" s="177" t="str">
        <f t="shared" si="18"/>
        <v>京都府乙訓郡大山崎町</v>
      </c>
      <c r="B1195" s="180" t="s">
        <v>1801</v>
      </c>
      <c r="C1195" s="181" t="s">
        <v>1775</v>
      </c>
      <c r="D1195" s="182" t="s">
        <v>1800</v>
      </c>
      <c r="E1195" s="181" t="s">
        <v>1799</v>
      </c>
    </row>
    <row r="1196" spans="1:5">
      <c r="A1196" s="177" t="str">
        <f t="shared" si="18"/>
        <v>京都府久世郡久御山町</v>
      </c>
      <c r="B1196" s="180" t="s">
        <v>1798</v>
      </c>
      <c r="C1196" s="181" t="s">
        <v>1775</v>
      </c>
      <c r="D1196" s="182" t="s">
        <v>1797</v>
      </c>
      <c r="E1196" s="181" t="s">
        <v>1796</v>
      </c>
    </row>
    <row r="1197" spans="1:5">
      <c r="A1197" s="177" t="str">
        <f t="shared" si="18"/>
        <v>京都府綴喜郡井手町</v>
      </c>
      <c r="B1197" s="180" t="s">
        <v>1795</v>
      </c>
      <c r="C1197" s="181" t="s">
        <v>1775</v>
      </c>
      <c r="D1197" s="182" t="s">
        <v>1792</v>
      </c>
      <c r="E1197" s="181" t="s">
        <v>1794</v>
      </c>
    </row>
    <row r="1198" spans="1:5">
      <c r="A1198" s="177" t="str">
        <f t="shared" si="18"/>
        <v>京都府綴喜郡宇治田原町</v>
      </c>
      <c r="B1198" s="180" t="s">
        <v>1793</v>
      </c>
      <c r="C1198" s="181" t="s">
        <v>1775</v>
      </c>
      <c r="D1198" s="182" t="s">
        <v>1792</v>
      </c>
      <c r="E1198" s="181" t="s">
        <v>1791</v>
      </c>
    </row>
    <row r="1199" spans="1:5">
      <c r="A1199" s="177" t="str">
        <f t="shared" si="18"/>
        <v>京都府相楽郡笠置町</v>
      </c>
      <c r="B1199" s="180" t="s">
        <v>1790</v>
      </c>
      <c r="C1199" s="181" t="s">
        <v>1775</v>
      </c>
      <c r="D1199" s="182" t="s">
        <v>1783</v>
      </c>
      <c r="E1199" s="181" t="s">
        <v>1789</v>
      </c>
    </row>
    <row r="1200" spans="1:5">
      <c r="A1200" s="177" t="str">
        <f t="shared" si="18"/>
        <v>京都府相楽郡和束町</v>
      </c>
      <c r="B1200" s="180" t="s">
        <v>1788</v>
      </c>
      <c r="C1200" s="181" t="s">
        <v>1775</v>
      </c>
      <c r="D1200" s="182" t="s">
        <v>1783</v>
      </c>
      <c r="E1200" s="181" t="s">
        <v>1787</v>
      </c>
    </row>
    <row r="1201" spans="1:5">
      <c r="A1201" s="177" t="str">
        <f t="shared" si="18"/>
        <v>京都府相楽郡精華町</v>
      </c>
      <c r="B1201" s="180" t="s">
        <v>1786</v>
      </c>
      <c r="C1201" s="181" t="s">
        <v>1775</v>
      </c>
      <c r="D1201" s="182" t="s">
        <v>1783</v>
      </c>
      <c r="E1201" s="181" t="s">
        <v>1785</v>
      </c>
    </row>
    <row r="1202" spans="1:5">
      <c r="A1202" s="177" t="str">
        <f t="shared" si="18"/>
        <v>京都府相楽郡南山城村</v>
      </c>
      <c r="B1202" s="180" t="s">
        <v>1784</v>
      </c>
      <c r="C1202" s="181" t="s">
        <v>1775</v>
      </c>
      <c r="D1202" s="182" t="s">
        <v>1783</v>
      </c>
      <c r="E1202" s="181" t="s">
        <v>1782</v>
      </c>
    </row>
    <row r="1203" spans="1:5">
      <c r="A1203" s="177" t="str">
        <f t="shared" si="18"/>
        <v>京都府船井郡京丹波町</v>
      </c>
      <c r="B1203" s="180" t="s">
        <v>1781</v>
      </c>
      <c r="C1203" s="181" t="s">
        <v>1775</v>
      </c>
      <c r="D1203" s="182" t="s">
        <v>1780</v>
      </c>
      <c r="E1203" s="181" t="s">
        <v>1779</v>
      </c>
    </row>
    <row r="1204" spans="1:5">
      <c r="A1204" s="177" t="str">
        <f t="shared" si="18"/>
        <v>京都府与謝郡伊根町</v>
      </c>
      <c r="B1204" s="180" t="s">
        <v>1778</v>
      </c>
      <c r="C1204" s="181" t="s">
        <v>1775</v>
      </c>
      <c r="D1204" s="182" t="s">
        <v>1774</v>
      </c>
      <c r="E1204" s="181" t="s">
        <v>1777</v>
      </c>
    </row>
    <row r="1205" spans="1:5">
      <c r="A1205" s="177" t="str">
        <f t="shared" si="18"/>
        <v>京都府与謝郡与謝野町</v>
      </c>
      <c r="B1205" s="180" t="s">
        <v>1776</v>
      </c>
      <c r="C1205" s="181" t="s">
        <v>1775</v>
      </c>
      <c r="D1205" s="182" t="s">
        <v>1774</v>
      </c>
      <c r="E1205" s="181" t="s">
        <v>1773</v>
      </c>
    </row>
    <row r="1206" spans="1:5">
      <c r="A1206" s="177" t="str">
        <f t="shared" si="18"/>
        <v>大阪府大阪市都島区</v>
      </c>
      <c r="B1206" s="183" t="s">
        <v>1772</v>
      </c>
      <c r="C1206" s="184" t="s">
        <v>1632</v>
      </c>
      <c r="D1206" s="179" t="s">
        <v>1727</v>
      </c>
      <c r="E1206" s="177" t="s">
        <v>1771</v>
      </c>
    </row>
    <row r="1207" spans="1:5">
      <c r="A1207" s="177" t="str">
        <f t="shared" si="18"/>
        <v>大阪府大阪市福島区</v>
      </c>
      <c r="B1207" s="183" t="s">
        <v>1770</v>
      </c>
      <c r="C1207" s="184" t="s">
        <v>1632</v>
      </c>
      <c r="D1207" s="179" t="s">
        <v>1727</v>
      </c>
      <c r="E1207" s="177" t="s">
        <v>1769</v>
      </c>
    </row>
    <row r="1208" spans="1:5">
      <c r="A1208" s="177" t="str">
        <f t="shared" si="18"/>
        <v>大阪府大阪市此花区</v>
      </c>
      <c r="B1208" s="183" t="s">
        <v>1768</v>
      </c>
      <c r="C1208" s="184" t="s">
        <v>1632</v>
      </c>
      <c r="D1208" s="179" t="s">
        <v>1727</v>
      </c>
      <c r="E1208" s="177" t="s">
        <v>1767</v>
      </c>
    </row>
    <row r="1209" spans="1:5">
      <c r="A1209" s="177" t="str">
        <f t="shared" si="18"/>
        <v>大阪府大阪市西区</v>
      </c>
      <c r="B1209" s="183" t="s">
        <v>1766</v>
      </c>
      <c r="C1209" s="184" t="s">
        <v>1632</v>
      </c>
      <c r="D1209" s="179" t="s">
        <v>1727</v>
      </c>
      <c r="E1209" s="177" t="s">
        <v>642</v>
      </c>
    </row>
    <row r="1210" spans="1:5">
      <c r="A1210" s="177" t="str">
        <f t="shared" si="18"/>
        <v>大阪府大阪市港区</v>
      </c>
      <c r="B1210" s="183" t="s">
        <v>1765</v>
      </c>
      <c r="C1210" s="184" t="s">
        <v>1632</v>
      </c>
      <c r="D1210" s="179" t="s">
        <v>1727</v>
      </c>
      <c r="E1210" s="177" t="s">
        <v>1764</v>
      </c>
    </row>
    <row r="1211" spans="1:5">
      <c r="A1211" s="177" t="str">
        <f t="shared" si="18"/>
        <v>大阪府大阪市大正区</v>
      </c>
      <c r="B1211" s="183" t="s">
        <v>1763</v>
      </c>
      <c r="C1211" s="184" t="s">
        <v>1632</v>
      </c>
      <c r="D1211" s="179" t="s">
        <v>1727</v>
      </c>
      <c r="E1211" s="177" t="s">
        <v>1762</v>
      </c>
    </row>
    <row r="1212" spans="1:5">
      <c r="A1212" s="177" t="str">
        <f t="shared" si="18"/>
        <v>大阪府大阪市天王寺区</v>
      </c>
      <c r="B1212" s="183" t="s">
        <v>1761</v>
      </c>
      <c r="C1212" s="184" t="s">
        <v>1632</v>
      </c>
      <c r="D1212" s="179" t="s">
        <v>1727</v>
      </c>
      <c r="E1212" s="177" t="s">
        <v>1760</v>
      </c>
    </row>
    <row r="1213" spans="1:5">
      <c r="A1213" s="177" t="str">
        <f t="shared" si="18"/>
        <v>大阪府大阪市浪速区</v>
      </c>
      <c r="B1213" s="183" t="s">
        <v>1759</v>
      </c>
      <c r="C1213" s="184" t="s">
        <v>1632</v>
      </c>
      <c r="D1213" s="179" t="s">
        <v>1727</v>
      </c>
      <c r="E1213" s="177" t="s">
        <v>1758</v>
      </c>
    </row>
    <row r="1214" spans="1:5">
      <c r="A1214" s="177" t="str">
        <f t="shared" si="18"/>
        <v>大阪府大阪市西淀川区</v>
      </c>
      <c r="B1214" s="183" t="s">
        <v>1757</v>
      </c>
      <c r="C1214" s="184" t="s">
        <v>1632</v>
      </c>
      <c r="D1214" s="179" t="s">
        <v>1727</v>
      </c>
      <c r="E1214" s="177" t="s">
        <v>1756</v>
      </c>
    </row>
    <row r="1215" spans="1:5">
      <c r="A1215" s="177" t="str">
        <f t="shared" si="18"/>
        <v>大阪府大阪市東淀川区</v>
      </c>
      <c r="B1215" s="183" t="s">
        <v>1755</v>
      </c>
      <c r="C1215" s="184" t="s">
        <v>1632</v>
      </c>
      <c r="D1215" s="179" t="s">
        <v>1727</v>
      </c>
      <c r="E1215" s="177" t="s">
        <v>1754</v>
      </c>
    </row>
    <row r="1216" spans="1:5">
      <c r="A1216" s="177" t="str">
        <f t="shared" si="18"/>
        <v>大阪府大阪市東成区</v>
      </c>
      <c r="B1216" s="183" t="s">
        <v>1753</v>
      </c>
      <c r="C1216" s="184" t="s">
        <v>1632</v>
      </c>
      <c r="D1216" s="179" t="s">
        <v>1727</v>
      </c>
      <c r="E1216" s="177" t="s">
        <v>1752</v>
      </c>
    </row>
    <row r="1217" spans="1:5">
      <c r="A1217" s="177" t="str">
        <f t="shared" si="18"/>
        <v>大阪府大阪市生野区</v>
      </c>
      <c r="B1217" s="183" t="s">
        <v>1751</v>
      </c>
      <c r="C1217" s="184" t="s">
        <v>1632</v>
      </c>
      <c r="D1217" s="179" t="s">
        <v>1727</v>
      </c>
      <c r="E1217" s="177" t="s">
        <v>1750</v>
      </c>
    </row>
    <row r="1218" spans="1:5">
      <c r="A1218" s="177" t="str">
        <f t="shared" ref="A1218:A1281" si="19">C1218&amp;D1218&amp;E1218</f>
        <v>大阪府大阪市旭区</v>
      </c>
      <c r="B1218" s="183" t="s">
        <v>1749</v>
      </c>
      <c r="C1218" s="184" t="s">
        <v>1632</v>
      </c>
      <c r="D1218" s="179" t="s">
        <v>1727</v>
      </c>
      <c r="E1218" s="177" t="s">
        <v>1748</v>
      </c>
    </row>
    <row r="1219" spans="1:5">
      <c r="A1219" s="177" t="str">
        <f t="shared" si="19"/>
        <v>大阪府大阪市城東区</v>
      </c>
      <c r="B1219" s="183" t="s">
        <v>1747</v>
      </c>
      <c r="C1219" s="184" t="s">
        <v>1632</v>
      </c>
      <c r="D1219" s="179" t="s">
        <v>1727</v>
      </c>
      <c r="E1219" s="177" t="s">
        <v>1746</v>
      </c>
    </row>
    <row r="1220" spans="1:5">
      <c r="A1220" s="177" t="str">
        <f t="shared" si="19"/>
        <v>大阪府大阪市阿倍野区</v>
      </c>
      <c r="B1220" s="183" t="s">
        <v>1745</v>
      </c>
      <c r="C1220" s="184" t="s">
        <v>1632</v>
      </c>
      <c r="D1220" s="179" t="s">
        <v>1727</v>
      </c>
      <c r="E1220" s="177" t="s">
        <v>1744</v>
      </c>
    </row>
    <row r="1221" spans="1:5">
      <c r="A1221" s="177" t="str">
        <f t="shared" si="19"/>
        <v>大阪府大阪市住吉区</v>
      </c>
      <c r="B1221" s="183" t="s">
        <v>1743</v>
      </c>
      <c r="C1221" s="184" t="s">
        <v>1632</v>
      </c>
      <c r="D1221" s="179" t="s">
        <v>1727</v>
      </c>
      <c r="E1221" s="177" t="s">
        <v>1742</v>
      </c>
    </row>
    <row r="1222" spans="1:5">
      <c r="A1222" s="177" t="str">
        <f t="shared" si="19"/>
        <v>大阪府大阪市東住吉区</v>
      </c>
      <c r="B1222" s="183" t="s">
        <v>1741</v>
      </c>
      <c r="C1222" s="184" t="s">
        <v>1632</v>
      </c>
      <c r="D1222" s="179" t="s">
        <v>1727</v>
      </c>
      <c r="E1222" s="177" t="s">
        <v>1740</v>
      </c>
    </row>
    <row r="1223" spans="1:5">
      <c r="A1223" s="177" t="str">
        <f t="shared" si="19"/>
        <v>大阪府大阪市西成区</v>
      </c>
      <c r="B1223" s="183" t="s">
        <v>1739</v>
      </c>
      <c r="C1223" s="184" t="s">
        <v>1632</v>
      </c>
      <c r="D1223" s="179" t="s">
        <v>1727</v>
      </c>
      <c r="E1223" s="177" t="s">
        <v>1738</v>
      </c>
    </row>
    <row r="1224" spans="1:5">
      <c r="A1224" s="177" t="str">
        <f t="shared" si="19"/>
        <v>大阪府大阪市淀川区</v>
      </c>
      <c r="B1224" s="183" t="s">
        <v>1737</v>
      </c>
      <c r="C1224" s="184" t="s">
        <v>1632</v>
      </c>
      <c r="D1224" s="179" t="s">
        <v>1727</v>
      </c>
      <c r="E1224" s="177" t="s">
        <v>1736</v>
      </c>
    </row>
    <row r="1225" spans="1:5">
      <c r="A1225" s="177" t="str">
        <f t="shared" si="19"/>
        <v>大阪府大阪市鶴見区</v>
      </c>
      <c r="B1225" s="183" t="s">
        <v>1735</v>
      </c>
      <c r="C1225" s="184" t="s">
        <v>1632</v>
      </c>
      <c r="D1225" s="179" t="s">
        <v>1727</v>
      </c>
      <c r="E1225" s="177" t="s">
        <v>1734</v>
      </c>
    </row>
    <row r="1226" spans="1:5">
      <c r="A1226" s="177" t="str">
        <f t="shared" si="19"/>
        <v>大阪府大阪市住之江区</v>
      </c>
      <c r="B1226" s="183" t="s">
        <v>1733</v>
      </c>
      <c r="C1226" s="184" t="s">
        <v>1632</v>
      </c>
      <c r="D1226" s="179" t="s">
        <v>1727</v>
      </c>
      <c r="E1226" s="177" t="s">
        <v>1732</v>
      </c>
    </row>
    <row r="1227" spans="1:5">
      <c r="A1227" s="177" t="str">
        <f t="shared" si="19"/>
        <v>大阪府大阪市平野区</v>
      </c>
      <c r="B1227" s="183" t="s">
        <v>1731</v>
      </c>
      <c r="C1227" s="184" t="s">
        <v>1632</v>
      </c>
      <c r="D1227" s="179" t="s">
        <v>1727</v>
      </c>
      <c r="E1227" s="177" t="s">
        <v>1730</v>
      </c>
    </row>
    <row r="1228" spans="1:5">
      <c r="A1228" s="177" t="str">
        <f t="shared" si="19"/>
        <v>大阪府大阪市北区</v>
      </c>
      <c r="B1228" s="183" t="s">
        <v>1729</v>
      </c>
      <c r="C1228" s="184" t="s">
        <v>1632</v>
      </c>
      <c r="D1228" s="179" t="s">
        <v>1727</v>
      </c>
      <c r="E1228" s="177" t="s">
        <v>639</v>
      </c>
    </row>
    <row r="1229" spans="1:5">
      <c r="A1229" s="177" t="str">
        <f t="shared" si="19"/>
        <v>大阪府大阪市中央区</v>
      </c>
      <c r="B1229" s="183" t="s">
        <v>1728</v>
      </c>
      <c r="C1229" s="184" t="s">
        <v>1632</v>
      </c>
      <c r="D1229" s="179" t="s">
        <v>1727</v>
      </c>
      <c r="E1229" s="177" t="s">
        <v>644</v>
      </c>
    </row>
    <row r="1230" spans="1:5">
      <c r="A1230" s="177" t="str">
        <f t="shared" si="19"/>
        <v>大阪府堺市堺区</v>
      </c>
      <c r="B1230" s="183" t="s">
        <v>1726</v>
      </c>
      <c r="C1230" s="184" t="s">
        <v>1632</v>
      </c>
      <c r="D1230" s="179" t="s">
        <v>1718</v>
      </c>
      <c r="E1230" s="177" t="s">
        <v>1725</v>
      </c>
    </row>
    <row r="1231" spans="1:5">
      <c r="A1231" s="177" t="str">
        <f t="shared" si="19"/>
        <v>大阪府堺市中区</v>
      </c>
      <c r="B1231" s="183" t="s">
        <v>1724</v>
      </c>
      <c r="C1231" s="184" t="s">
        <v>1632</v>
      </c>
      <c r="D1231" s="179" t="s">
        <v>1718</v>
      </c>
      <c r="E1231" s="177" t="s">
        <v>1216</v>
      </c>
    </row>
    <row r="1232" spans="1:5">
      <c r="A1232" s="177" t="str">
        <f t="shared" si="19"/>
        <v>大阪府堺市東区</v>
      </c>
      <c r="B1232" s="183" t="s">
        <v>1723</v>
      </c>
      <c r="C1232" s="184" t="s">
        <v>1632</v>
      </c>
      <c r="D1232" s="179" t="s">
        <v>1718</v>
      </c>
      <c r="E1232" s="177" t="s">
        <v>643</v>
      </c>
    </row>
    <row r="1233" spans="1:5">
      <c r="A1233" s="177" t="str">
        <f t="shared" si="19"/>
        <v>大阪府堺市西区</v>
      </c>
      <c r="B1233" s="183" t="s">
        <v>1722</v>
      </c>
      <c r="C1233" s="184" t="s">
        <v>1632</v>
      </c>
      <c r="D1233" s="179" t="s">
        <v>1718</v>
      </c>
      <c r="E1233" s="177" t="s">
        <v>642</v>
      </c>
    </row>
    <row r="1234" spans="1:5">
      <c r="A1234" s="177" t="str">
        <f t="shared" si="19"/>
        <v>大阪府堺市南区</v>
      </c>
      <c r="B1234" s="183" t="s">
        <v>1721</v>
      </c>
      <c r="C1234" s="184" t="s">
        <v>1632</v>
      </c>
      <c r="D1234" s="179" t="s">
        <v>1718</v>
      </c>
      <c r="E1234" s="177" t="s">
        <v>641</v>
      </c>
    </row>
    <row r="1235" spans="1:5">
      <c r="A1235" s="177" t="str">
        <f t="shared" si="19"/>
        <v>大阪府堺市北区</v>
      </c>
      <c r="B1235" s="183" t="s">
        <v>1720</v>
      </c>
      <c r="C1235" s="184" t="s">
        <v>1632</v>
      </c>
      <c r="D1235" s="179" t="s">
        <v>1718</v>
      </c>
      <c r="E1235" s="177" t="s">
        <v>639</v>
      </c>
    </row>
    <row r="1236" spans="1:5">
      <c r="A1236" s="177" t="str">
        <f t="shared" si="19"/>
        <v>大阪府堺市美原区</v>
      </c>
      <c r="B1236" s="183" t="s">
        <v>1719</v>
      </c>
      <c r="C1236" s="184" t="s">
        <v>1632</v>
      </c>
      <c r="D1236" s="179" t="s">
        <v>1718</v>
      </c>
      <c r="E1236" s="177" t="s">
        <v>1717</v>
      </c>
    </row>
    <row r="1237" spans="1:5">
      <c r="A1237" s="177" t="str">
        <f t="shared" si="19"/>
        <v>大阪府岸和田市</v>
      </c>
      <c r="B1237" s="180" t="s">
        <v>1716</v>
      </c>
      <c r="C1237" s="181" t="s">
        <v>1632</v>
      </c>
      <c r="D1237" s="182" t="s">
        <v>1715</v>
      </c>
      <c r="E1237" s="181"/>
    </row>
    <row r="1238" spans="1:5">
      <c r="A1238" s="177" t="str">
        <f t="shared" si="19"/>
        <v>大阪府豊中市</v>
      </c>
      <c r="B1238" s="180" t="s">
        <v>1714</v>
      </c>
      <c r="C1238" s="181" t="s">
        <v>1632</v>
      </c>
      <c r="D1238" s="182" t="s">
        <v>1713</v>
      </c>
      <c r="E1238" s="181"/>
    </row>
    <row r="1239" spans="1:5">
      <c r="A1239" s="177" t="str">
        <f t="shared" si="19"/>
        <v>大阪府池田市</v>
      </c>
      <c r="B1239" s="180" t="s">
        <v>1712</v>
      </c>
      <c r="C1239" s="181" t="s">
        <v>1632</v>
      </c>
      <c r="D1239" s="182" t="s">
        <v>1711</v>
      </c>
      <c r="E1239" s="181"/>
    </row>
    <row r="1240" spans="1:5">
      <c r="A1240" s="177" t="str">
        <f t="shared" si="19"/>
        <v>大阪府吹田市</v>
      </c>
      <c r="B1240" s="180" t="s">
        <v>1710</v>
      </c>
      <c r="C1240" s="181" t="s">
        <v>1632</v>
      </c>
      <c r="D1240" s="182" t="s">
        <v>1709</v>
      </c>
      <c r="E1240" s="181"/>
    </row>
    <row r="1241" spans="1:5">
      <c r="A1241" s="177" t="str">
        <f t="shared" si="19"/>
        <v>大阪府泉大津市</v>
      </c>
      <c r="B1241" s="180" t="s">
        <v>1708</v>
      </c>
      <c r="C1241" s="181" t="s">
        <v>1632</v>
      </c>
      <c r="D1241" s="182" t="s">
        <v>1707</v>
      </c>
      <c r="E1241" s="181"/>
    </row>
    <row r="1242" spans="1:5">
      <c r="A1242" s="177" t="str">
        <f t="shared" si="19"/>
        <v>大阪府高槻市</v>
      </c>
      <c r="B1242" s="180" t="s">
        <v>1706</v>
      </c>
      <c r="C1242" s="181" t="s">
        <v>1632</v>
      </c>
      <c r="D1242" s="182" t="s">
        <v>1705</v>
      </c>
      <c r="E1242" s="181"/>
    </row>
    <row r="1243" spans="1:5">
      <c r="A1243" s="177" t="str">
        <f t="shared" si="19"/>
        <v>大阪府貝塚市</v>
      </c>
      <c r="B1243" s="180" t="s">
        <v>1704</v>
      </c>
      <c r="C1243" s="181" t="s">
        <v>1632</v>
      </c>
      <c r="D1243" s="182" t="s">
        <v>1703</v>
      </c>
      <c r="E1243" s="181"/>
    </row>
    <row r="1244" spans="1:5">
      <c r="A1244" s="177" t="str">
        <f t="shared" si="19"/>
        <v>大阪府守口市</v>
      </c>
      <c r="B1244" s="180" t="s">
        <v>1702</v>
      </c>
      <c r="C1244" s="181" t="s">
        <v>1632</v>
      </c>
      <c r="D1244" s="182" t="s">
        <v>1701</v>
      </c>
      <c r="E1244" s="181"/>
    </row>
    <row r="1245" spans="1:5">
      <c r="A1245" s="177" t="str">
        <f t="shared" si="19"/>
        <v>大阪府枚方市</v>
      </c>
      <c r="B1245" s="180" t="s">
        <v>1700</v>
      </c>
      <c r="C1245" s="181" t="s">
        <v>1632</v>
      </c>
      <c r="D1245" s="182" t="s">
        <v>1699</v>
      </c>
      <c r="E1245" s="181"/>
    </row>
    <row r="1246" spans="1:5">
      <c r="A1246" s="177" t="str">
        <f t="shared" si="19"/>
        <v>大阪府茨木市</v>
      </c>
      <c r="B1246" s="180" t="s">
        <v>1698</v>
      </c>
      <c r="C1246" s="181" t="s">
        <v>1632</v>
      </c>
      <c r="D1246" s="182" t="s">
        <v>1697</v>
      </c>
      <c r="E1246" s="181"/>
    </row>
    <row r="1247" spans="1:5">
      <c r="A1247" s="177" t="str">
        <f t="shared" si="19"/>
        <v>大阪府八尾市</v>
      </c>
      <c r="B1247" s="180" t="s">
        <v>1696</v>
      </c>
      <c r="C1247" s="181" t="s">
        <v>1632</v>
      </c>
      <c r="D1247" s="182" t="s">
        <v>1695</v>
      </c>
      <c r="E1247" s="181"/>
    </row>
    <row r="1248" spans="1:5">
      <c r="A1248" s="177" t="str">
        <f t="shared" si="19"/>
        <v>大阪府泉佐野市</v>
      </c>
      <c r="B1248" s="180" t="s">
        <v>1694</v>
      </c>
      <c r="C1248" s="181" t="s">
        <v>1632</v>
      </c>
      <c r="D1248" s="182" t="s">
        <v>1693</v>
      </c>
      <c r="E1248" s="181"/>
    </row>
    <row r="1249" spans="1:5">
      <c r="A1249" s="177" t="str">
        <f t="shared" si="19"/>
        <v>大阪府富田林市</v>
      </c>
      <c r="B1249" s="180" t="s">
        <v>1692</v>
      </c>
      <c r="C1249" s="181" t="s">
        <v>1632</v>
      </c>
      <c r="D1249" s="182" t="s">
        <v>1691</v>
      </c>
      <c r="E1249" s="181"/>
    </row>
    <row r="1250" spans="1:5">
      <c r="A1250" s="177" t="str">
        <f t="shared" si="19"/>
        <v>大阪府寝屋川市</v>
      </c>
      <c r="B1250" s="180" t="s">
        <v>1690</v>
      </c>
      <c r="C1250" s="181" t="s">
        <v>1632</v>
      </c>
      <c r="D1250" s="182" t="s">
        <v>1689</v>
      </c>
      <c r="E1250" s="181"/>
    </row>
    <row r="1251" spans="1:5">
      <c r="A1251" s="177" t="str">
        <f t="shared" si="19"/>
        <v>大阪府河内長野市</v>
      </c>
      <c r="B1251" s="180" t="s">
        <v>1688</v>
      </c>
      <c r="C1251" s="181" t="s">
        <v>1632</v>
      </c>
      <c r="D1251" s="182" t="s">
        <v>1687</v>
      </c>
      <c r="E1251" s="181"/>
    </row>
    <row r="1252" spans="1:5">
      <c r="A1252" s="177" t="str">
        <f t="shared" si="19"/>
        <v>大阪府松原市</v>
      </c>
      <c r="B1252" s="180" t="s">
        <v>1686</v>
      </c>
      <c r="C1252" s="181" t="s">
        <v>1632</v>
      </c>
      <c r="D1252" s="182" t="s">
        <v>1685</v>
      </c>
      <c r="E1252" s="181"/>
    </row>
    <row r="1253" spans="1:5">
      <c r="A1253" s="177" t="str">
        <f t="shared" si="19"/>
        <v>大阪府大東市</v>
      </c>
      <c r="B1253" s="180" t="s">
        <v>1684</v>
      </c>
      <c r="C1253" s="181" t="s">
        <v>1632</v>
      </c>
      <c r="D1253" s="182" t="s">
        <v>1683</v>
      </c>
      <c r="E1253" s="181"/>
    </row>
    <row r="1254" spans="1:5">
      <c r="A1254" s="177" t="str">
        <f t="shared" si="19"/>
        <v>大阪府和泉市</v>
      </c>
      <c r="B1254" s="180" t="s">
        <v>1682</v>
      </c>
      <c r="C1254" s="181" t="s">
        <v>1632</v>
      </c>
      <c r="D1254" s="182" t="s">
        <v>1681</v>
      </c>
      <c r="E1254" s="181"/>
    </row>
    <row r="1255" spans="1:5">
      <c r="A1255" s="177" t="str">
        <f t="shared" si="19"/>
        <v>大阪府箕面市</v>
      </c>
      <c r="B1255" s="180" t="s">
        <v>1680</v>
      </c>
      <c r="C1255" s="181" t="s">
        <v>1632</v>
      </c>
      <c r="D1255" s="182" t="s">
        <v>1679</v>
      </c>
      <c r="E1255" s="181"/>
    </row>
    <row r="1256" spans="1:5">
      <c r="A1256" s="177" t="str">
        <f t="shared" si="19"/>
        <v>大阪府柏原市</v>
      </c>
      <c r="B1256" s="180" t="s">
        <v>1678</v>
      </c>
      <c r="C1256" s="181" t="s">
        <v>1632</v>
      </c>
      <c r="D1256" s="182" t="s">
        <v>1677</v>
      </c>
      <c r="E1256" s="181"/>
    </row>
    <row r="1257" spans="1:5">
      <c r="A1257" s="177" t="str">
        <f t="shared" si="19"/>
        <v>大阪府羽曳野市</v>
      </c>
      <c r="B1257" s="180" t="s">
        <v>1676</v>
      </c>
      <c r="C1257" s="181" t="s">
        <v>1632</v>
      </c>
      <c r="D1257" s="182" t="s">
        <v>1675</v>
      </c>
      <c r="E1257" s="181"/>
    </row>
    <row r="1258" spans="1:5">
      <c r="A1258" s="177" t="str">
        <f t="shared" si="19"/>
        <v>大阪府門真市</v>
      </c>
      <c r="B1258" s="180" t="s">
        <v>1674</v>
      </c>
      <c r="C1258" s="181" t="s">
        <v>1632</v>
      </c>
      <c r="D1258" s="182" t="s">
        <v>1673</v>
      </c>
      <c r="E1258" s="181"/>
    </row>
    <row r="1259" spans="1:5">
      <c r="A1259" s="177" t="str">
        <f t="shared" si="19"/>
        <v>大阪府摂津市</v>
      </c>
      <c r="B1259" s="180" t="s">
        <v>1672</v>
      </c>
      <c r="C1259" s="181" t="s">
        <v>1632</v>
      </c>
      <c r="D1259" s="182" t="s">
        <v>1671</v>
      </c>
      <c r="E1259" s="181"/>
    </row>
    <row r="1260" spans="1:5">
      <c r="A1260" s="177" t="str">
        <f t="shared" si="19"/>
        <v>大阪府高石市</v>
      </c>
      <c r="B1260" s="180" t="s">
        <v>1670</v>
      </c>
      <c r="C1260" s="181" t="s">
        <v>1632</v>
      </c>
      <c r="D1260" s="182" t="s">
        <v>1669</v>
      </c>
      <c r="E1260" s="181"/>
    </row>
    <row r="1261" spans="1:5">
      <c r="A1261" s="177" t="str">
        <f t="shared" si="19"/>
        <v>大阪府藤井寺市</v>
      </c>
      <c r="B1261" s="180" t="s">
        <v>1668</v>
      </c>
      <c r="C1261" s="181" t="s">
        <v>1632</v>
      </c>
      <c r="D1261" s="182" t="s">
        <v>1667</v>
      </c>
      <c r="E1261" s="181"/>
    </row>
    <row r="1262" spans="1:5">
      <c r="A1262" s="177" t="str">
        <f t="shared" si="19"/>
        <v>大阪府東大阪市</v>
      </c>
      <c r="B1262" s="180" t="s">
        <v>1666</v>
      </c>
      <c r="C1262" s="181" t="s">
        <v>1632</v>
      </c>
      <c r="D1262" s="182" t="s">
        <v>1665</v>
      </c>
      <c r="E1262" s="181"/>
    </row>
    <row r="1263" spans="1:5">
      <c r="A1263" s="177" t="str">
        <f t="shared" si="19"/>
        <v>大阪府泉南市</v>
      </c>
      <c r="B1263" s="180" t="s">
        <v>1664</v>
      </c>
      <c r="C1263" s="181" t="s">
        <v>1632</v>
      </c>
      <c r="D1263" s="182" t="s">
        <v>1663</v>
      </c>
      <c r="E1263" s="181"/>
    </row>
    <row r="1264" spans="1:5">
      <c r="A1264" s="177" t="str">
        <f t="shared" si="19"/>
        <v>大阪府四條畷市</v>
      </c>
      <c r="B1264" s="180" t="s">
        <v>1662</v>
      </c>
      <c r="C1264" s="181" t="s">
        <v>1632</v>
      </c>
      <c r="D1264" s="182" t="s">
        <v>1661</v>
      </c>
      <c r="E1264" s="181"/>
    </row>
    <row r="1265" spans="1:5">
      <c r="A1265" s="177" t="str">
        <f t="shared" si="19"/>
        <v>大阪府交野市</v>
      </c>
      <c r="B1265" s="180" t="s">
        <v>1660</v>
      </c>
      <c r="C1265" s="181" t="s">
        <v>1632</v>
      </c>
      <c r="D1265" s="182" t="s">
        <v>1659</v>
      </c>
      <c r="E1265" s="181"/>
    </row>
    <row r="1266" spans="1:5">
      <c r="A1266" s="177" t="str">
        <f t="shared" si="19"/>
        <v>大阪府大阪狭山市</v>
      </c>
      <c r="B1266" s="180" t="s">
        <v>1658</v>
      </c>
      <c r="C1266" s="181" t="s">
        <v>1632</v>
      </c>
      <c r="D1266" s="182" t="s">
        <v>1657</v>
      </c>
      <c r="E1266" s="181"/>
    </row>
    <row r="1267" spans="1:5">
      <c r="A1267" s="177" t="str">
        <f t="shared" si="19"/>
        <v>大阪府阪南市</v>
      </c>
      <c r="B1267" s="180" t="s">
        <v>1656</v>
      </c>
      <c r="C1267" s="181" t="s">
        <v>1632</v>
      </c>
      <c r="D1267" s="182" t="s">
        <v>1655</v>
      </c>
      <c r="E1267" s="181"/>
    </row>
    <row r="1268" spans="1:5">
      <c r="A1268" s="177" t="str">
        <f t="shared" si="19"/>
        <v>大阪府三島郡島本町</v>
      </c>
      <c r="B1268" s="180" t="s">
        <v>1654</v>
      </c>
      <c r="C1268" s="181" t="s">
        <v>1632</v>
      </c>
      <c r="D1268" s="182" t="s">
        <v>1653</v>
      </c>
      <c r="E1268" s="181" t="s">
        <v>1652</v>
      </c>
    </row>
    <row r="1269" spans="1:5">
      <c r="A1269" s="177" t="str">
        <f t="shared" si="19"/>
        <v>大阪府豊能郡豊能町</v>
      </c>
      <c r="B1269" s="180" t="s">
        <v>1651</v>
      </c>
      <c r="C1269" s="181" t="s">
        <v>1632</v>
      </c>
      <c r="D1269" s="182" t="s">
        <v>1648</v>
      </c>
      <c r="E1269" s="181" t="s">
        <v>1650</v>
      </c>
    </row>
    <row r="1270" spans="1:5">
      <c r="A1270" s="177" t="str">
        <f t="shared" si="19"/>
        <v>大阪府豊能郡能勢町</v>
      </c>
      <c r="B1270" s="180" t="s">
        <v>1649</v>
      </c>
      <c r="C1270" s="181" t="s">
        <v>1632</v>
      </c>
      <c r="D1270" s="182" t="s">
        <v>1648</v>
      </c>
      <c r="E1270" s="181" t="s">
        <v>1647</v>
      </c>
    </row>
    <row r="1271" spans="1:5">
      <c r="A1271" s="177" t="str">
        <f t="shared" si="19"/>
        <v>大阪府泉北郡忠岡町</v>
      </c>
      <c r="B1271" s="180" t="s">
        <v>1646</v>
      </c>
      <c r="C1271" s="181" t="s">
        <v>1632</v>
      </c>
      <c r="D1271" s="182" t="s">
        <v>1645</v>
      </c>
      <c r="E1271" s="181" t="s">
        <v>1644</v>
      </c>
    </row>
    <row r="1272" spans="1:5">
      <c r="A1272" s="177" t="str">
        <f t="shared" si="19"/>
        <v>大阪府泉南郡熊取町</v>
      </c>
      <c r="B1272" s="180" t="s">
        <v>1643</v>
      </c>
      <c r="C1272" s="181" t="s">
        <v>1632</v>
      </c>
      <c r="D1272" s="182" t="s">
        <v>1638</v>
      </c>
      <c r="E1272" s="181" t="s">
        <v>1642</v>
      </c>
    </row>
    <row r="1273" spans="1:5">
      <c r="A1273" s="177" t="str">
        <f t="shared" si="19"/>
        <v>大阪府泉南郡田尻町</v>
      </c>
      <c r="B1273" s="180" t="s">
        <v>1641</v>
      </c>
      <c r="C1273" s="181" t="s">
        <v>1632</v>
      </c>
      <c r="D1273" s="182" t="s">
        <v>1638</v>
      </c>
      <c r="E1273" s="181" t="s">
        <v>1640</v>
      </c>
    </row>
    <row r="1274" spans="1:5">
      <c r="A1274" s="177" t="str">
        <f t="shared" si="19"/>
        <v>大阪府泉南郡岬町</v>
      </c>
      <c r="B1274" s="180" t="s">
        <v>1639</v>
      </c>
      <c r="C1274" s="181" t="s">
        <v>1632</v>
      </c>
      <c r="D1274" s="182" t="s">
        <v>1638</v>
      </c>
      <c r="E1274" s="181" t="s">
        <v>1637</v>
      </c>
    </row>
    <row r="1275" spans="1:5">
      <c r="A1275" s="177" t="str">
        <f t="shared" si="19"/>
        <v>大阪府南河内郡太子町</v>
      </c>
      <c r="B1275" s="180" t="s">
        <v>1636</v>
      </c>
      <c r="C1275" s="181" t="s">
        <v>1632</v>
      </c>
      <c r="D1275" s="182" t="s">
        <v>1631</v>
      </c>
      <c r="E1275" s="181" t="s">
        <v>1537</v>
      </c>
    </row>
    <row r="1276" spans="1:5">
      <c r="A1276" s="177" t="str">
        <f t="shared" si="19"/>
        <v>大阪府南河内郡河南町</v>
      </c>
      <c r="B1276" s="180" t="s">
        <v>1635</v>
      </c>
      <c r="C1276" s="181" t="s">
        <v>1632</v>
      </c>
      <c r="D1276" s="182" t="s">
        <v>1631</v>
      </c>
      <c r="E1276" s="181" t="s">
        <v>1634</v>
      </c>
    </row>
    <row r="1277" spans="1:5">
      <c r="A1277" s="177" t="str">
        <f t="shared" si="19"/>
        <v>大阪府南河内郡千早赤阪村</v>
      </c>
      <c r="B1277" s="180" t="s">
        <v>1633</v>
      </c>
      <c r="C1277" s="181" t="s">
        <v>1632</v>
      </c>
      <c r="D1277" s="182" t="s">
        <v>1631</v>
      </c>
      <c r="E1277" s="181" t="s">
        <v>1630</v>
      </c>
    </row>
    <row r="1278" spans="1:5">
      <c r="A1278" s="177" t="str">
        <f t="shared" si="19"/>
        <v>兵庫県神戸市東灘区</v>
      </c>
      <c r="B1278" s="183" t="s">
        <v>1629</v>
      </c>
      <c r="C1278" s="184" t="s">
        <v>1527</v>
      </c>
      <c r="D1278" s="179" t="s">
        <v>1614</v>
      </c>
      <c r="E1278" s="177" t="s">
        <v>1628</v>
      </c>
    </row>
    <row r="1279" spans="1:5">
      <c r="A1279" s="177" t="str">
        <f t="shared" si="19"/>
        <v>兵庫県神戸市灘区</v>
      </c>
      <c r="B1279" s="183" t="s">
        <v>1627</v>
      </c>
      <c r="C1279" s="184" t="s">
        <v>1527</v>
      </c>
      <c r="D1279" s="179" t="s">
        <v>1614</v>
      </c>
      <c r="E1279" s="177" t="s">
        <v>1626</v>
      </c>
    </row>
    <row r="1280" spans="1:5">
      <c r="A1280" s="177" t="str">
        <f t="shared" si="19"/>
        <v>兵庫県神戸市兵庫区</v>
      </c>
      <c r="B1280" s="183" t="s">
        <v>1625</v>
      </c>
      <c r="C1280" s="184" t="s">
        <v>1527</v>
      </c>
      <c r="D1280" s="179" t="s">
        <v>1614</v>
      </c>
      <c r="E1280" s="177" t="s">
        <v>1624</v>
      </c>
    </row>
    <row r="1281" spans="1:5">
      <c r="A1281" s="177" t="str">
        <f t="shared" si="19"/>
        <v>兵庫県神戸市長田区</v>
      </c>
      <c r="B1281" s="183" t="s">
        <v>1623</v>
      </c>
      <c r="C1281" s="184" t="s">
        <v>1527</v>
      </c>
      <c r="D1281" s="179" t="s">
        <v>1614</v>
      </c>
      <c r="E1281" s="177" t="s">
        <v>1622</v>
      </c>
    </row>
    <row r="1282" spans="1:5">
      <c r="A1282" s="177" t="str">
        <f t="shared" ref="A1282:A1345" si="20">C1282&amp;D1282&amp;E1282</f>
        <v>兵庫県神戸市須磨区</v>
      </c>
      <c r="B1282" s="183" t="s">
        <v>1621</v>
      </c>
      <c r="C1282" s="184" t="s">
        <v>1527</v>
      </c>
      <c r="D1282" s="179" t="s">
        <v>1614</v>
      </c>
      <c r="E1282" s="177" t="s">
        <v>1620</v>
      </c>
    </row>
    <row r="1283" spans="1:5">
      <c r="A1283" s="177" t="str">
        <f t="shared" si="20"/>
        <v>兵庫県神戸市垂水区</v>
      </c>
      <c r="B1283" s="183" t="s">
        <v>1619</v>
      </c>
      <c r="C1283" s="184" t="s">
        <v>1527</v>
      </c>
      <c r="D1283" s="179" t="s">
        <v>1614</v>
      </c>
      <c r="E1283" s="177" t="s">
        <v>1618</v>
      </c>
    </row>
    <row r="1284" spans="1:5">
      <c r="A1284" s="177" t="str">
        <f t="shared" si="20"/>
        <v>兵庫県神戸市北区</v>
      </c>
      <c r="B1284" s="183" t="s">
        <v>1617</v>
      </c>
      <c r="C1284" s="184" t="s">
        <v>1527</v>
      </c>
      <c r="D1284" s="179" t="s">
        <v>1614</v>
      </c>
      <c r="E1284" s="177" t="s">
        <v>639</v>
      </c>
    </row>
    <row r="1285" spans="1:5">
      <c r="A1285" s="177" t="str">
        <f t="shared" si="20"/>
        <v>兵庫県神戸市中央区</v>
      </c>
      <c r="B1285" s="183" t="s">
        <v>1616</v>
      </c>
      <c r="C1285" s="184" t="s">
        <v>1527</v>
      </c>
      <c r="D1285" s="179" t="s">
        <v>1614</v>
      </c>
      <c r="E1285" s="177" t="s">
        <v>644</v>
      </c>
    </row>
    <row r="1286" spans="1:5">
      <c r="A1286" s="177" t="str">
        <f t="shared" si="20"/>
        <v>兵庫県神戸市西区</v>
      </c>
      <c r="B1286" s="183" t="s">
        <v>1615</v>
      </c>
      <c r="C1286" s="184" t="s">
        <v>1527</v>
      </c>
      <c r="D1286" s="179" t="s">
        <v>1614</v>
      </c>
      <c r="E1286" s="177" t="s">
        <v>642</v>
      </c>
    </row>
    <row r="1287" spans="1:5">
      <c r="A1287" s="177" t="str">
        <f t="shared" si="20"/>
        <v>兵庫県姫路市</v>
      </c>
      <c r="B1287" s="180" t="s">
        <v>1613</v>
      </c>
      <c r="C1287" s="181" t="s">
        <v>1527</v>
      </c>
      <c r="D1287" s="182" t="s">
        <v>1612</v>
      </c>
      <c r="E1287" s="181"/>
    </row>
    <row r="1288" spans="1:5">
      <c r="A1288" s="177" t="str">
        <f t="shared" si="20"/>
        <v>兵庫県尼崎市</v>
      </c>
      <c r="B1288" s="180" t="s">
        <v>1611</v>
      </c>
      <c r="C1288" s="181" t="s">
        <v>1527</v>
      </c>
      <c r="D1288" s="182" t="s">
        <v>1610</v>
      </c>
      <c r="E1288" s="181"/>
    </row>
    <row r="1289" spans="1:5">
      <c r="A1289" s="177" t="str">
        <f t="shared" si="20"/>
        <v>兵庫県明石市</v>
      </c>
      <c r="B1289" s="180" t="s">
        <v>1609</v>
      </c>
      <c r="C1289" s="181" t="s">
        <v>1527</v>
      </c>
      <c r="D1289" s="182" t="s">
        <v>1608</v>
      </c>
      <c r="E1289" s="181"/>
    </row>
    <row r="1290" spans="1:5">
      <c r="A1290" s="177" t="str">
        <f t="shared" si="20"/>
        <v>兵庫県西宮市</v>
      </c>
      <c r="B1290" s="180" t="s">
        <v>1607</v>
      </c>
      <c r="C1290" s="181" t="s">
        <v>1527</v>
      </c>
      <c r="D1290" s="182" t="s">
        <v>1606</v>
      </c>
      <c r="E1290" s="181"/>
    </row>
    <row r="1291" spans="1:5">
      <c r="A1291" s="177" t="str">
        <f t="shared" si="20"/>
        <v>兵庫県洲本市</v>
      </c>
      <c r="B1291" s="180" t="s">
        <v>1605</v>
      </c>
      <c r="C1291" s="181" t="s">
        <v>1527</v>
      </c>
      <c r="D1291" s="182" t="s">
        <v>1604</v>
      </c>
      <c r="E1291" s="181"/>
    </row>
    <row r="1292" spans="1:5">
      <c r="A1292" s="177" t="str">
        <f t="shared" si="20"/>
        <v>兵庫県芦屋市</v>
      </c>
      <c r="B1292" s="180" t="s">
        <v>1603</v>
      </c>
      <c r="C1292" s="181" t="s">
        <v>1527</v>
      </c>
      <c r="D1292" s="182" t="s">
        <v>1602</v>
      </c>
      <c r="E1292" s="181"/>
    </row>
    <row r="1293" spans="1:5">
      <c r="A1293" s="177" t="str">
        <f t="shared" si="20"/>
        <v>兵庫県伊丹市</v>
      </c>
      <c r="B1293" s="180" t="s">
        <v>1601</v>
      </c>
      <c r="C1293" s="181" t="s">
        <v>1527</v>
      </c>
      <c r="D1293" s="182" t="s">
        <v>1600</v>
      </c>
      <c r="E1293" s="181"/>
    </row>
    <row r="1294" spans="1:5">
      <c r="A1294" s="177" t="str">
        <f t="shared" si="20"/>
        <v>兵庫県相生市</v>
      </c>
      <c r="B1294" s="180" t="s">
        <v>1599</v>
      </c>
      <c r="C1294" s="181" t="s">
        <v>1527</v>
      </c>
      <c r="D1294" s="182" t="s">
        <v>1598</v>
      </c>
      <c r="E1294" s="181"/>
    </row>
    <row r="1295" spans="1:5">
      <c r="A1295" s="177" t="str">
        <f t="shared" si="20"/>
        <v>兵庫県豊岡市</v>
      </c>
      <c r="B1295" s="180" t="s">
        <v>1597</v>
      </c>
      <c r="C1295" s="181" t="s">
        <v>1527</v>
      </c>
      <c r="D1295" s="182" t="s">
        <v>1596</v>
      </c>
      <c r="E1295" s="181"/>
    </row>
    <row r="1296" spans="1:5">
      <c r="A1296" s="177" t="str">
        <f t="shared" si="20"/>
        <v>兵庫県加古川市</v>
      </c>
      <c r="B1296" s="180" t="s">
        <v>1595</v>
      </c>
      <c r="C1296" s="181" t="s">
        <v>1527</v>
      </c>
      <c r="D1296" s="182" t="s">
        <v>1594</v>
      </c>
      <c r="E1296" s="181"/>
    </row>
    <row r="1297" spans="1:5">
      <c r="A1297" s="177" t="str">
        <f t="shared" si="20"/>
        <v>兵庫県赤穂市</v>
      </c>
      <c r="B1297" s="180" t="s">
        <v>1593</v>
      </c>
      <c r="C1297" s="181" t="s">
        <v>1527</v>
      </c>
      <c r="D1297" s="182" t="s">
        <v>1592</v>
      </c>
      <c r="E1297" s="181"/>
    </row>
    <row r="1298" spans="1:5">
      <c r="A1298" s="177" t="str">
        <f t="shared" si="20"/>
        <v>兵庫県西脇市</v>
      </c>
      <c r="B1298" s="180" t="s">
        <v>1591</v>
      </c>
      <c r="C1298" s="181" t="s">
        <v>1527</v>
      </c>
      <c r="D1298" s="182" t="s">
        <v>1590</v>
      </c>
      <c r="E1298" s="181"/>
    </row>
    <row r="1299" spans="1:5">
      <c r="A1299" s="177" t="str">
        <f t="shared" si="20"/>
        <v>兵庫県宝塚市</v>
      </c>
      <c r="B1299" s="180" t="s">
        <v>1589</v>
      </c>
      <c r="C1299" s="181" t="s">
        <v>1527</v>
      </c>
      <c r="D1299" s="182" t="s">
        <v>1588</v>
      </c>
      <c r="E1299" s="181"/>
    </row>
    <row r="1300" spans="1:5">
      <c r="A1300" s="177" t="str">
        <f t="shared" si="20"/>
        <v>兵庫県三木市</v>
      </c>
      <c r="B1300" s="180" t="s">
        <v>1587</v>
      </c>
      <c r="C1300" s="181" t="s">
        <v>1527</v>
      </c>
      <c r="D1300" s="182" t="s">
        <v>1586</v>
      </c>
      <c r="E1300" s="181"/>
    </row>
    <row r="1301" spans="1:5">
      <c r="A1301" s="177" t="str">
        <f t="shared" si="20"/>
        <v>兵庫県高砂市</v>
      </c>
      <c r="B1301" s="180" t="s">
        <v>1585</v>
      </c>
      <c r="C1301" s="181" t="s">
        <v>1527</v>
      </c>
      <c r="D1301" s="182" t="s">
        <v>1584</v>
      </c>
      <c r="E1301" s="181"/>
    </row>
    <row r="1302" spans="1:5">
      <c r="A1302" s="177" t="str">
        <f t="shared" si="20"/>
        <v>兵庫県川西市</v>
      </c>
      <c r="B1302" s="180" t="s">
        <v>1583</v>
      </c>
      <c r="C1302" s="181" t="s">
        <v>1527</v>
      </c>
      <c r="D1302" s="182" t="s">
        <v>1582</v>
      </c>
      <c r="E1302" s="181"/>
    </row>
    <row r="1303" spans="1:5">
      <c r="A1303" s="177" t="str">
        <f t="shared" si="20"/>
        <v>兵庫県小野市</v>
      </c>
      <c r="B1303" s="180" t="s">
        <v>1581</v>
      </c>
      <c r="C1303" s="181" t="s">
        <v>1527</v>
      </c>
      <c r="D1303" s="182" t="s">
        <v>1580</v>
      </c>
      <c r="E1303" s="181"/>
    </row>
    <row r="1304" spans="1:5">
      <c r="A1304" s="177" t="str">
        <f t="shared" si="20"/>
        <v>兵庫県三田市</v>
      </c>
      <c r="B1304" s="180" t="s">
        <v>1579</v>
      </c>
      <c r="C1304" s="181" t="s">
        <v>1527</v>
      </c>
      <c r="D1304" s="182" t="s">
        <v>1578</v>
      </c>
      <c r="E1304" s="181"/>
    </row>
    <row r="1305" spans="1:5">
      <c r="A1305" s="177" t="str">
        <f t="shared" si="20"/>
        <v>兵庫県加西市</v>
      </c>
      <c r="B1305" s="180" t="s">
        <v>1577</v>
      </c>
      <c r="C1305" s="181" t="s">
        <v>1527</v>
      </c>
      <c r="D1305" s="182" t="s">
        <v>1576</v>
      </c>
      <c r="E1305" s="181"/>
    </row>
    <row r="1306" spans="1:5">
      <c r="A1306" s="177" t="str">
        <f t="shared" si="20"/>
        <v>兵庫県丹波篠山市</v>
      </c>
      <c r="B1306" s="180" t="s">
        <v>1575</v>
      </c>
      <c r="C1306" s="181" t="s">
        <v>1527</v>
      </c>
      <c r="D1306" s="182" t="s">
        <v>1574</v>
      </c>
      <c r="E1306" s="181"/>
    </row>
    <row r="1307" spans="1:5">
      <c r="A1307" s="177" t="str">
        <f t="shared" si="20"/>
        <v>兵庫県養父市</v>
      </c>
      <c r="B1307" s="180" t="s">
        <v>1573</v>
      </c>
      <c r="C1307" s="181" t="s">
        <v>1527</v>
      </c>
      <c r="D1307" s="182" t="s">
        <v>1572</v>
      </c>
      <c r="E1307" s="181"/>
    </row>
    <row r="1308" spans="1:5">
      <c r="A1308" s="177" t="str">
        <f t="shared" si="20"/>
        <v>兵庫県丹波市</v>
      </c>
      <c r="B1308" s="180" t="s">
        <v>1571</v>
      </c>
      <c r="C1308" s="181" t="s">
        <v>1527</v>
      </c>
      <c r="D1308" s="182" t="s">
        <v>1570</v>
      </c>
      <c r="E1308" s="181"/>
    </row>
    <row r="1309" spans="1:5">
      <c r="A1309" s="177" t="str">
        <f t="shared" si="20"/>
        <v>兵庫県南あわじ市</v>
      </c>
      <c r="B1309" s="180" t="s">
        <v>1569</v>
      </c>
      <c r="C1309" s="181" t="s">
        <v>1527</v>
      </c>
      <c r="D1309" s="182" t="s">
        <v>1568</v>
      </c>
      <c r="E1309" s="181"/>
    </row>
    <row r="1310" spans="1:5">
      <c r="A1310" s="177" t="str">
        <f t="shared" si="20"/>
        <v>兵庫県朝来市</v>
      </c>
      <c r="B1310" s="180" t="s">
        <v>1567</v>
      </c>
      <c r="C1310" s="181" t="s">
        <v>1527</v>
      </c>
      <c r="D1310" s="182" t="s">
        <v>1566</v>
      </c>
      <c r="E1310" s="181"/>
    </row>
    <row r="1311" spans="1:5">
      <c r="A1311" s="177" t="str">
        <f t="shared" si="20"/>
        <v>兵庫県淡路市</v>
      </c>
      <c r="B1311" s="180" t="s">
        <v>1565</v>
      </c>
      <c r="C1311" s="181" t="s">
        <v>1527</v>
      </c>
      <c r="D1311" s="182" t="s">
        <v>1564</v>
      </c>
      <c r="E1311" s="181"/>
    </row>
    <row r="1312" spans="1:5">
      <c r="A1312" s="177" t="str">
        <f t="shared" si="20"/>
        <v>兵庫県宍粟市</v>
      </c>
      <c r="B1312" s="180" t="s">
        <v>1563</v>
      </c>
      <c r="C1312" s="181" t="s">
        <v>1527</v>
      </c>
      <c r="D1312" s="182" t="s">
        <v>1562</v>
      </c>
      <c r="E1312" s="181"/>
    </row>
    <row r="1313" spans="1:5">
      <c r="A1313" s="177" t="str">
        <f t="shared" si="20"/>
        <v>兵庫県加東市</v>
      </c>
      <c r="B1313" s="180" t="s">
        <v>1561</v>
      </c>
      <c r="C1313" s="181" t="s">
        <v>1527</v>
      </c>
      <c r="D1313" s="182" t="s">
        <v>1560</v>
      </c>
      <c r="E1313" s="181"/>
    </row>
    <row r="1314" spans="1:5">
      <c r="A1314" s="177" t="str">
        <f t="shared" si="20"/>
        <v>兵庫県たつの市</v>
      </c>
      <c r="B1314" s="180" t="s">
        <v>1559</v>
      </c>
      <c r="C1314" s="181" t="s">
        <v>1527</v>
      </c>
      <c r="D1314" s="182" t="s">
        <v>1558</v>
      </c>
      <c r="E1314" s="181"/>
    </row>
    <row r="1315" spans="1:5">
      <c r="A1315" s="177" t="str">
        <f t="shared" si="20"/>
        <v>兵庫県川辺郡猪名川町</v>
      </c>
      <c r="B1315" s="180" t="s">
        <v>1557</v>
      </c>
      <c r="C1315" s="181" t="s">
        <v>1527</v>
      </c>
      <c r="D1315" s="182" t="s">
        <v>1556</v>
      </c>
      <c r="E1315" s="181" t="s">
        <v>1555</v>
      </c>
    </row>
    <row r="1316" spans="1:5">
      <c r="A1316" s="177" t="str">
        <f t="shared" si="20"/>
        <v>兵庫県多可郡多可町</v>
      </c>
      <c r="B1316" s="180" t="s">
        <v>1554</v>
      </c>
      <c r="C1316" s="181" t="s">
        <v>1527</v>
      </c>
      <c r="D1316" s="182" t="s">
        <v>1553</v>
      </c>
      <c r="E1316" s="181" t="s">
        <v>1552</v>
      </c>
    </row>
    <row r="1317" spans="1:5">
      <c r="A1317" s="177" t="str">
        <f t="shared" si="20"/>
        <v>兵庫県加古郡稲美町</v>
      </c>
      <c r="B1317" s="180" t="s">
        <v>1551</v>
      </c>
      <c r="C1317" s="181" t="s">
        <v>1527</v>
      </c>
      <c r="D1317" s="182" t="s">
        <v>1548</v>
      </c>
      <c r="E1317" s="181" t="s">
        <v>1550</v>
      </c>
    </row>
    <row r="1318" spans="1:5">
      <c r="A1318" s="177" t="str">
        <f t="shared" si="20"/>
        <v>兵庫県加古郡播磨町</v>
      </c>
      <c r="B1318" s="180" t="s">
        <v>1549</v>
      </c>
      <c r="C1318" s="181" t="s">
        <v>1527</v>
      </c>
      <c r="D1318" s="182" t="s">
        <v>1548</v>
      </c>
      <c r="E1318" s="181" t="s">
        <v>1547</v>
      </c>
    </row>
    <row r="1319" spans="1:5">
      <c r="A1319" s="177" t="str">
        <f t="shared" si="20"/>
        <v>兵庫県神崎郡市川町</v>
      </c>
      <c r="B1319" s="180" t="s">
        <v>1546</v>
      </c>
      <c r="C1319" s="181" t="s">
        <v>1527</v>
      </c>
      <c r="D1319" s="182" t="s">
        <v>1541</v>
      </c>
      <c r="E1319" s="181" t="s">
        <v>1545</v>
      </c>
    </row>
    <row r="1320" spans="1:5">
      <c r="A1320" s="177" t="str">
        <f t="shared" si="20"/>
        <v>兵庫県神崎郡福崎町</v>
      </c>
      <c r="B1320" s="180" t="s">
        <v>1544</v>
      </c>
      <c r="C1320" s="181" t="s">
        <v>1527</v>
      </c>
      <c r="D1320" s="182" t="s">
        <v>1541</v>
      </c>
      <c r="E1320" s="181" t="s">
        <v>1543</v>
      </c>
    </row>
    <row r="1321" spans="1:5">
      <c r="A1321" s="177" t="str">
        <f t="shared" si="20"/>
        <v>兵庫県神崎郡神河町</v>
      </c>
      <c r="B1321" s="180" t="s">
        <v>1542</v>
      </c>
      <c r="C1321" s="181" t="s">
        <v>1527</v>
      </c>
      <c r="D1321" s="182" t="s">
        <v>1541</v>
      </c>
      <c r="E1321" s="181" t="s">
        <v>1540</v>
      </c>
    </row>
    <row r="1322" spans="1:5">
      <c r="A1322" s="177" t="str">
        <f t="shared" si="20"/>
        <v>兵庫県揖保郡太子町</v>
      </c>
      <c r="B1322" s="180" t="s">
        <v>1539</v>
      </c>
      <c r="C1322" s="181" t="s">
        <v>1527</v>
      </c>
      <c r="D1322" s="182" t="s">
        <v>1538</v>
      </c>
      <c r="E1322" s="181" t="s">
        <v>1537</v>
      </c>
    </row>
    <row r="1323" spans="1:5">
      <c r="A1323" s="177" t="str">
        <f t="shared" si="20"/>
        <v>兵庫県赤穂郡上郡町</v>
      </c>
      <c r="B1323" s="180" t="s">
        <v>1536</v>
      </c>
      <c r="C1323" s="181" t="s">
        <v>1527</v>
      </c>
      <c r="D1323" s="182" t="s">
        <v>1535</v>
      </c>
      <c r="E1323" s="181" t="s">
        <v>1534</v>
      </c>
    </row>
    <row r="1324" spans="1:5">
      <c r="A1324" s="177" t="str">
        <f t="shared" si="20"/>
        <v>兵庫県佐用郡佐用町</v>
      </c>
      <c r="B1324" s="180" t="s">
        <v>1533</v>
      </c>
      <c r="C1324" s="181" t="s">
        <v>1527</v>
      </c>
      <c r="D1324" s="182" t="s">
        <v>1532</v>
      </c>
      <c r="E1324" s="181" t="s">
        <v>1531</v>
      </c>
    </row>
    <row r="1325" spans="1:5">
      <c r="A1325" s="177" t="str">
        <f t="shared" si="20"/>
        <v>兵庫県美方郡香美町</v>
      </c>
      <c r="B1325" s="180" t="s">
        <v>1530</v>
      </c>
      <c r="C1325" s="181" t="s">
        <v>1527</v>
      </c>
      <c r="D1325" s="182" t="s">
        <v>1526</v>
      </c>
      <c r="E1325" s="181" t="s">
        <v>1529</v>
      </c>
    </row>
    <row r="1326" spans="1:5">
      <c r="A1326" s="177" t="str">
        <f t="shared" si="20"/>
        <v>兵庫県美方郡新温泉町</v>
      </c>
      <c r="B1326" s="180" t="s">
        <v>1528</v>
      </c>
      <c r="C1326" s="181" t="s">
        <v>1527</v>
      </c>
      <c r="D1326" s="182" t="s">
        <v>1526</v>
      </c>
      <c r="E1326" s="181" t="s">
        <v>1525</v>
      </c>
    </row>
    <row r="1327" spans="1:5">
      <c r="A1327" s="177" t="str">
        <f t="shared" si="20"/>
        <v>奈良県奈良市</v>
      </c>
      <c r="B1327" s="180" t="s">
        <v>1524</v>
      </c>
      <c r="C1327" s="181" t="s">
        <v>1441</v>
      </c>
      <c r="D1327" s="182" t="s">
        <v>1523</v>
      </c>
      <c r="E1327" s="181"/>
    </row>
    <row r="1328" spans="1:5">
      <c r="A1328" s="177" t="str">
        <f t="shared" si="20"/>
        <v>奈良県大和高田市</v>
      </c>
      <c r="B1328" s="180" t="s">
        <v>1522</v>
      </c>
      <c r="C1328" s="181" t="s">
        <v>1441</v>
      </c>
      <c r="D1328" s="182" t="s">
        <v>1521</v>
      </c>
      <c r="E1328" s="181"/>
    </row>
    <row r="1329" spans="1:5">
      <c r="A1329" s="177" t="str">
        <f t="shared" si="20"/>
        <v>奈良県大和郡山市</v>
      </c>
      <c r="B1329" s="180" t="s">
        <v>1520</v>
      </c>
      <c r="C1329" s="181" t="s">
        <v>1441</v>
      </c>
      <c r="D1329" s="182" t="s">
        <v>1519</v>
      </c>
      <c r="E1329" s="181"/>
    </row>
    <row r="1330" spans="1:5">
      <c r="A1330" s="177" t="str">
        <f t="shared" si="20"/>
        <v>奈良県天理市</v>
      </c>
      <c r="B1330" s="180" t="s">
        <v>1518</v>
      </c>
      <c r="C1330" s="181" t="s">
        <v>1441</v>
      </c>
      <c r="D1330" s="182" t="s">
        <v>1517</v>
      </c>
      <c r="E1330" s="181"/>
    </row>
    <row r="1331" spans="1:5">
      <c r="A1331" s="177" t="str">
        <f t="shared" si="20"/>
        <v>奈良県橿原市</v>
      </c>
      <c r="B1331" s="180" t="s">
        <v>1516</v>
      </c>
      <c r="C1331" s="181" t="s">
        <v>1441</v>
      </c>
      <c r="D1331" s="182" t="s">
        <v>1515</v>
      </c>
      <c r="E1331" s="181"/>
    </row>
    <row r="1332" spans="1:5">
      <c r="A1332" s="177" t="str">
        <f t="shared" si="20"/>
        <v>奈良県桜井市</v>
      </c>
      <c r="B1332" s="180" t="s">
        <v>1514</v>
      </c>
      <c r="C1332" s="181" t="s">
        <v>1441</v>
      </c>
      <c r="D1332" s="182" t="s">
        <v>1513</v>
      </c>
      <c r="E1332" s="181"/>
    </row>
    <row r="1333" spans="1:5">
      <c r="A1333" s="177" t="str">
        <f t="shared" si="20"/>
        <v>奈良県五條市</v>
      </c>
      <c r="B1333" s="180" t="s">
        <v>1512</v>
      </c>
      <c r="C1333" s="181" t="s">
        <v>1441</v>
      </c>
      <c r="D1333" s="182" t="s">
        <v>1511</v>
      </c>
      <c r="E1333" s="181"/>
    </row>
    <row r="1334" spans="1:5">
      <c r="A1334" s="177" t="str">
        <f t="shared" si="20"/>
        <v>奈良県御所市</v>
      </c>
      <c r="B1334" s="180" t="s">
        <v>1510</v>
      </c>
      <c r="C1334" s="181" t="s">
        <v>1441</v>
      </c>
      <c r="D1334" s="182" t="s">
        <v>1509</v>
      </c>
      <c r="E1334" s="181"/>
    </row>
    <row r="1335" spans="1:5">
      <c r="A1335" s="177" t="str">
        <f t="shared" si="20"/>
        <v>奈良県生駒市</v>
      </c>
      <c r="B1335" s="180" t="s">
        <v>1508</v>
      </c>
      <c r="C1335" s="181" t="s">
        <v>1441</v>
      </c>
      <c r="D1335" s="182" t="s">
        <v>1507</v>
      </c>
      <c r="E1335" s="181"/>
    </row>
    <row r="1336" spans="1:5">
      <c r="A1336" s="177" t="str">
        <f t="shared" si="20"/>
        <v>奈良県香芝市</v>
      </c>
      <c r="B1336" s="180" t="s">
        <v>1506</v>
      </c>
      <c r="C1336" s="181" t="s">
        <v>1441</v>
      </c>
      <c r="D1336" s="182" t="s">
        <v>1505</v>
      </c>
      <c r="E1336" s="181"/>
    </row>
    <row r="1337" spans="1:5">
      <c r="A1337" s="177" t="str">
        <f t="shared" si="20"/>
        <v>奈良県葛城市</v>
      </c>
      <c r="B1337" s="180" t="s">
        <v>1504</v>
      </c>
      <c r="C1337" s="181" t="s">
        <v>1441</v>
      </c>
      <c r="D1337" s="182" t="s">
        <v>1503</v>
      </c>
      <c r="E1337" s="181"/>
    </row>
    <row r="1338" spans="1:5">
      <c r="A1338" s="177" t="str">
        <f t="shared" si="20"/>
        <v>奈良県宇陀市</v>
      </c>
      <c r="B1338" s="180" t="s">
        <v>1502</v>
      </c>
      <c r="C1338" s="181" t="s">
        <v>1441</v>
      </c>
      <c r="D1338" s="182" t="s">
        <v>1501</v>
      </c>
      <c r="E1338" s="181"/>
    </row>
    <row r="1339" spans="1:5">
      <c r="A1339" s="177" t="str">
        <f t="shared" si="20"/>
        <v>奈良県山辺郡山添村</v>
      </c>
      <c r="B1339" s="180" t="s">
        <v>1500</v>
      </c>
      <c r="C1339" s="181" t="s">
        <v>1441</v>
      </c>
      <c r="D1339" s="182" t="s">
        <v>1499</v>
      </c>
      <c r="E1339" s="181" t="s">
        <v>1498</v>
      </c>
    </row>
    <row r="1340" spans="1:5">
      <c r="A1340" s="177" t="str">
        <f t="shared" si="20"/>
        <v>奈良県生駒郡平群町</v>
      </c>
      <c r="B1340" s="180" t="s">
        <v>1497</v>
      </c>
      <c r="C1340" s="181" t="s">
        <v>1441</v>
      </c>
      <c r="D1340" s="182" t="s">
        <v>1490</v>
      </c>
      <c r="E1340" s="181" t="s">
        <v>1496</v>
      </c>
    </row>
    <row r="1341" spans="1:5">
      <c r="A1341" s="177" t="str">
        <f t="shared" si="20"/>
        <v>奈良県生駒郡三郷町</v>
      </c>
      <c r="B1341" s="180" t="s">
        <v>1495</v>
      </c>
      <c r="C1341" s="181" t="s">
        <v>1441</v>
      </c>
      <c r="D1341" s="182" t="s">
        <v>1490</v>
      </c>
      <c r="E1341" s="181" t="s">
        <v>1494</v>
      </c>
    </row>
    <row r="1342" spans="1:5">
      <c r="A1342" s="177" t="str">
        <f t="shared" si="20"/>
        <v>奈良県生駒郡斑鳩町</v>
      </c>
      <c r="B1342" s="180" t="s">
        <v>1493</v>
      </c>
      <c r="C1342" s="181" t="s">
        <v>1441</v>
      </c>
      <c r="D1342" s="182" t="s">
        <v>1490</v>
      </c>
      <c r="E1342" s="181" t="s">
        <v>1492</v>
      </c>
    </row>
    <row r="1343" spans="1:5">
      <c r="A1343" s="177" t="str">
        <f t="shared" si="20"/>
        <v>奈良県生駒郡安堵町</v>
      </c>
      <c r="B1343" s="180" t="s">
        <v>1491</v>
      </c>
      <c r="C1343" s="181" t="s">
        <v>1441</v>
      </c>
      <c r="D1343" s="182" t="s">
        <v>1490</v>
      </c>
      <c r="E1343" s="181" t="s">
        <v>1489</v>
      </c>
    </row>
    <row r="1344" spans="1:5">
      <c r="A1344" s="177" t="str">
        <f t="shared" si="20"/>
        <v>奈良県磯城郡川西町</v>
      </c>
      <c r="B1344" s="180" t="s">
        <v>1488</v>
      </c>
      <c r="C1344" s="181" t="s">
        <v>1441</v>
      </c>
      <c r="D1344" s="182" t="s">
        <v>1483</v>
      </c>
      <c r="E1344" s="181" t="s">
        <v>1487</v>
      </c>
    </row>
    <row r="1345" spans="1:5">
      <c r="A1345" s="177" t="str">
        <f t="shared" si="20"/>
        <v>奈良県磯城郡三宅町</v>
      </c>
      <c r="B1345" s="180" t="s">
        <v>1486</v>
      </c>
      <c r="C1345" s="181" t="s">
        <v>1441</v>
      </c>
      <c r="D1345" s="182" t="s">
        <v>1483</v>
      </c>
      <c r="E1345" s="181" t="s">
        <v>1485</v>
      </c>
    </row>
    <row r="1346" spans="1:5">
      <c r="A1346" s="177" t="str">
        <f t="shared" ref="A1346:A1409" si="21">C1346&amp;D1346&amp;E1346</f>
        <v>奈良県磯城郡田原本町</v>
      </c>
      <c r="B1346" s="180" t="s">
        <v>1484</v>
      </c>
      <c r="C1346" s="181" t="s">
        <v>1441</v>
      </c>
      <c r="D1346" s="182" t="s">
        <v>1483</v>
      </c>
      <c r="E1346" s="181" t="s">
        <v>1482</v>
      </c>
    </row>
    <row r="1347" spans="1:5">
      <c r="A1347" s="177" t="str">
        <f t="shared" si="21"/>
        <v>奈良県宇陀郡曽爾村</v>
      </c>
      <c r="B1347" s="180" t="s">
        <v>1481</v>
      </c>
      <c r="C1347" s="181" t="s">
        <v>1441</v>
      </c>
      <c r="D1347" s="182" t="s">
        <v>1478</v>
      </c>
      <c r="E1347" s="181" t="s">
        <v>1480</v>
      </c>
    </row>
    <row r="1348" spans="1:5">
      <c r="A1348" s="177" t="str">
        <f t="shared" si="21"/>
        <v>奈良県宇陀郡御杖村</v>
      </c>
      <c r="B1348" s="180" t="s">
        <v>1479</v>
      </c>
      <c r="C1348" s="181" t="s">
        <v>1441</v>
      </c>
      <c r="D1348" s="182" t="s">
        <v>1478</v>
      </c>
      <c r="E1348" s="181" t="s">
        <v>1477</v>
      </c>
    </row>
    <row r="1349" spans="1:5">
      <c r="A1349" s="177" t="str">
        <f t="shared" si="21"/>
        <v>奈良県高市郡高取町</v>
      </c>
      <c r="B1349" s="180" t="s">
        <v>1476</v>
      </c>
      <c r="C1349" s="181" t="s">
        <v>1441</v>
      </c>
      <c r="D1349" s="182" t="s">
        <v>1473</v>
      </c>
      <c r="E1349" s="181" t="s">
        <v>1475</v>
      </c>
    </row>
    <row r="1350" spans="1:5">
      <c r="A1350" s="177" t="str">
        <f t="shared" si="21"/>
        <v>奈良県高市郡明日香村</v>
      </c>
      <c r="B1350" s="180" t="s">
        <v>1474</v>
      </c>
      <c r="C1350" s="181" t="s">
        <v>1441</v>
      </c>
      <c r="D1350" s="182" t="s">
        <v>1473</v>
      </c>
      <c r="E1350" s="181" t="s">
        <v>1472</v>
      </c>
    </row>
    <row r="1351" spans="1:5">
      <c r="A1351" s="177" t="str">
        <f t="shared" si="21"/>
        <v>奈良県北葛城郡上牧町</v>
      </c>
      <c r="B1351" s="180" t="s">
        <v>1471</v>
      </c>
      <c r="C1351" s="181" t="s">
        <v>1441</v>
      </c>
      <c r="D1351" s="182" t="s">
        <v>1464</v>
      </c>
      <c r="E1351" s="181" t="s">
        <v>1470</v>
      </c>
    </row>
    <row r="1352" spans="1:5">
      <c r="A1352" s="177" t="str">
        <f t="shared" si="21"/>
        <v>奈良県北葛城郡王寺町</v>
      </c>
      <c r="B1352" s="180" t="s">
        <v>1469</v>
      </c>
      <c r="C1352" s="181" t="s">
        <v>1441</v>
      </c>
      <c r="D1352" s="182" t="s">
        <v>1464</v>
      </c>
      <c r="E1352" s="181" t="s">
        <v>1468</v>
      </c>
    </row>
    <row r="1353" spans="1:5">
      <c r="A1353" s="177" t="str">
        <f t="shared" si="21"/>
        <v>奈良県北葛城郡広陵町</v>
      </c>
      <c r="B1353" s="180" t="s">
        <v>1467</v>
      </c>
      <c r="C1353" s="181" t="s">
        <v>1441</v>
      </c>
      <c r="D1353" s="182" t="s">
        <v>1464</v>
      </c>
      <c r="E1353" s="181" t="s">
        <v>1466</v>
      </c>
    </row>
    <row r="1354" spans="1:5">
      <c r="A1354" s="177" t="str">
        <f t="shared" si="21"/>
        <v>奈良県北葛城郡河合町</v>
      </c>
      <c r="B1354" s="180" t="s">
        <v>1465</v>
      </c>
      <c r="C1354" s="181" t="s">
        <v>1441</v>
      </c>
      <c r="D1354" s="182" t="s">
        <v>1464</v>
      </c>
      <c r="E1354" s="181" t="s">
        <v>1463</v>
      </c>
    </row>
    <row r="1355" spans="1:5">
      <c r="A1355" s="177" t="str">
        <f t="shared" si="21"/>
        <v>奈良県吉野郡吉野町</v>
      </c>
      <c r="B1355" s="180" t="s">
        <v>1462</v>
      </c>
      <c r="C1355" s="181" t="s">
        <v>1441</v>
      </c>
      <c r="D1355" s="182" t="s">
        <v>1440</v>
      </c>
      <c r="E1355" s="181" t="s">
        <v>1461</v>
      </c>
    </row>
    <row r="1356" spans="1:5">
      <c r="A1356" s="177" t="str">
        <f t="shared" si="21"/>
        <v>奈良県吉野郡大淀町</v>
      </c>
      <c r="B1356" s="180" t="s">
        <v>1460</v>
      </c>
      <c r="C1356" s="181" t="s">
        <v>1441</v>
      </c>
      <c r="D1356" s="182" t="s">
        <v>1440</v>
      </c>
      <c r="E1356" s="181" t="s">
        <v>1459</v>
      </c>
    </row>
    <row r="1357" spans="1:5">
      <c r="A1357" s="177" t="str">
        <f t="shared" si="21"/>
        <v>奈良県吉野郡下市町</v>
      </c>
      <c r="B1357" s="180" t="s">
        <v>1458</v>
      </c>
      <c r="C1357" s="181" t="s">
        <v>1441</v>
      </c>
      <c r="D1357" s="182" t="s">
        <v>1440</v>
      </c>
      <c r="E1357" s="181" t="s">
        <v>1457</v>
      </c>
    </row>
    <row r="1358" spans="1:5">
      <c r="A1358" s="177" t="str">
        <f t="shared" si="21"/>
        <v>奈良県吉野郡黒滝村</v>
      </c>
      <c r="B1358" s="180" t="s">
        <v>1456</v>
      </c>
      <c r="C1358" s="181" t="s">
        <v>1441</v>
      </c>
      <c r="D1358" s="182" t="s">
        <v>1440</v>
      </c>
      <c r="E1358" s="181" t="s">
        <v>1455</v>
      </c>
    </row>
    <row r="1359" spans="1:5">
      <c r="A1359" s="177" t="str">
        <f t="shared" si="21"/>
        <v>奈良県吉野郡天川村</v>
      </c>
      <c r="B1359" s="180" t="s">
        <v>1454</v>
      </c>
      <c r="C1359" s="181" t="s">
        <v>1441</v>
      </c>
      <c r="D1359" s="182" t="s">
        <v>1440</v>
      </c>
      <c r="E1359" s="181" t="s">
        <v>1453</v>
      </c>
    </row>
    <row r="1360" spans="1:5">
      <c r="A1360" s="177" t="str">
        <f t="shared" si="21"/>
        <v>奈良県吉野郡野迫川村</v>
      </c>
      <c r="B1360" s="180" t="s">
        <v>1452</v>
      </c>
      <c r="C1360" s="181" t="s">
        <v>1441</v>
      </c>
      <c r="D1360" s="182" t="s">
        <v>1440</v>
      </c>
      <c r="E1360" s="181" t="s">
        <v>1451</v>
      </c>
    </row>
    <row r="1361" spans="1:5">
      <c r="A1361" s="177" t="str">
        <f t="shared" si="21"/>
        <v>奈良県吉野郡十津川村</v>
      </c>
      <c r="B1361" s="180" t="s">
        <v>1450</v>
      </c>
      <c r="C1361" s="181" t="s">
        <v>1441</v>
      </c>
      <c r="D1361" s="182" t="s">
        <v>1440</v>
      </c>
      <c r="E1361" s="181" t="s">
        <v>1449</v>
      </c>
    </row>
    <row r="1362" spans="1:5">
      <c r="A1362" s="177" t="str">
        <f t="shared" si="21"/>
        <v>奈良県吉野郡下北山村</v>
      </c>
      <c r="B1362" s="180" t="s">
        <v>1448</v>
      </c>
      <c r="C1362" s="181" t="s">
        <v>1441</v>
      </c>
      <c r="D1362" s="182" t="s">
        <v>1440</v>
      </c>
      <c r="E1362" s="181" t="s">
        <v>1447</v>
      </c>
    </row>
    <row r="1363" spans="1:5">
      <c r="A1363" s="177" t="str">
        <f t="shared" si="21"/>
        <v>奈良県吉野郡上北山村</v>
      </c>
      <c r="B1363" s="180" t="s">
        <v>1446</v>
      </c>
      <c r="C1363" s="181" t="s">
        <v>1441</v>
      </c>
      <c r="D1363" s="182" t="s">
        <v>1440</v>
      </c>
      <c r="E1363" s="181" t="s">
        <v>1445</v>
      </c>
    </row>
    <row r="1364" spans="1:5">
      <c r="A1364" s="177" t="str">
        <f t="shared" si="21"/>
        <v>奈良県吉野郡川上村</v>
      </c>
      <c r="B1364" s="180" t="s">
        <v>1444</v>
      </c>
      <c r="C1364" s="181" t="s">
        <v>1441</v>
      </c>
      <c r="D1364" s="182" t="s">
        <v>1440</v>
      </c>
      <c r="E1364" s="181" t="s">
        <v>1443</v>
      </c>
    </row>
    <row r="1365" spans="1:5">
      <c r="A1365" s="177" t="str">
        <f t="shared" si="21"/>
        <v>奈良県吉野郡東吉野村</v>
      </c>
      <c r="B1365" s="180" t="s">
        <v>1442</v>
      </c>
      <c r="C1365" s="181" t="s">
        <v>1441</v>
      </c>
      <c r="D1365" s="182" t="s">
        <v>1440</v>
      </c>
      <c r="E1365" s="181" t="s">
        <v>1439</v>
      </c>
    </row>
    <row r="1366" spans="1:5">
      <c r="A1366" s="177" t="str">
        <f t="shared" si="21"/>
        <v>和歌山県和歌山市</v>
      </c>
      <c r="B1366" s="180" t="s">
        <v>1438</v>
      </c>
      <c r="C1366" s="181" t="s">
        <v>1375</v>
      </c>
      <c r="D1366" s="182" t="s">
        <v>1437</v>
      </c>
      <c r="E1366" s="181"/>
    </row>
    <row r="1367" spans="1:5">
      <c r="A1367" s="177" t="str">
        <f t="shared" si="21"/>
        <v>和歌山県海南市</v>
      </c>
      <c r="B1367" s="180" t="s">
        <v>1436</v>
      </c>
      <c r="C1367" s="181" t="s">
        <v>1375</v>
      </c>
      <c r="D1367" s="182" t="s">
        <v>1435</v>
      </c>
      <c r="E1367" s="181"/>
    </row>
    <row r="1368" spans="1:5">
      <c r="A1368" s="177" t="str">
        <f t="shared" si="21"/>
        <v>和歌山県橋本市</v>
      </c>
      <c r="B1368" s="180" t="s">
        <v>1434</v>
      </c>
      <c r="C1368" s="181" t="s">
        <v>1375</v>
      </c>
      <c r="D1368" s="182" t="s">
        <v>1433</v>
      </c>
      <c r="E1368" s="181"/>
    </row>
    <row r="1369" spans="1:5">
      <c r="A1369" s="177" t="str">
        <f t="shared" si="21"/>
        <v>和歌山県有田市</v>
      </c>
      <c r="B1369" s="180" t="s">
        <v>1432</v>
      </c>
      <c r="C1369" s="181" t="s">
        <v>1375</v>
      </c>
      <c r="D1369" s="182" t="s">
        <v>1431</v>
      </c>
      <c r="E1369" s="181"/>
    </row>
    <row r="1370" spans="1:5">
      <c r="A1370" s="177" t="str">
        <f t="shared" si="21"/>
        <v>和歌山県御坊市</v>
      </c>
      <c r="B1370" s="180" t="s">
        <v>1430</v>
      </c>
      <c r="C1370" s="181" t="s">
        <v>1375</v>
      </c>
      <c r="D1370" s="182" t="s">
        <v>1429</v>
      </c>
      <c r="E1370" s="181"/>
    </row>
    <row r="1371" spans="1:5">
      <c r="A1371" s="177" t="str">
        <f t="shared" si="21"/>
        <v>和歌山県田辺市</v>
      </c>
      <c r="B1371" s="180" t="s">
        <v>1428</v>
      </c>
      <c r="C1371" s="181" t="s">
        <v>1375</v>
      </c>
      <c r="D1371" s="182" t="s">
        <v>1427</v>
      </c>
      <c r="E1371" s="181"/>
    </row>
    <row r="1372" spans="1:5">
      <c r="A1372" s="177" t="str">
        <f t="shared" si="21"/>
        <v>和歌山県新宮市</v>
      </c>
      <c r="B1372" s="180" t="s">
        <v>1426</v>
      </c>
      <c r="C1372" s="181" t="s">
        <v>1375</v>
      </c>
      <c r="D1372" s="182" t="s">
        <v>1425</v>
      </c>
      <c r="E1372" s="181"/>
    </row>
    <row r="1373" spans="1:5">
      <c r="A1373" s="177" t="str">
        <f t="shared" si="21"/>
        <v>和歌山県紀の川市</v>
      </c>
      <c r="B1373" s="180" t="s">
        <v>1424</v>
      </c>
      <c r="C1373" s="181" t="s">
        <v>1375</v>
      </c>
      <c r="D1373" s="182" t="s">
        <v>1423</v>
      </c>
      <c r="E1373" s="181"/>
    </row>
    <row r="1374" spans="1:5">
      <c r="A1374" s="177" t="str">
        <f t="shared" si="21"/>
        <v>和歌山県岩出市</v>
      </c>
      <c r="B1374" s="180" t="s">
        <v>1422</v>
      </c>
      <c r="C1374" s="181" t="s">
        <v>1375</v>
      </c>
      <c r="D1374" s="182" t="s">
        <v>1421</v>
      </c>
      <c r="E1374" s="181"/>
    </row>
    <row r="1375" spans="1:5">
      <c r="A1375" s="177" t="str">
        <f t="shared" si="21"/>
        <v>和歌山県海草郡紀美野町</v>
      </c>
      <c r="B1375" s="180" t="s">
        <v>1420</v>
      </c>
      <c r="C1375" s="181" t="s">
        <v>1375</v>
      </c>
      <c r="D1375" s="182" t="s">
        <v>1419</v>
      </c>
      <c r="E1375" s="181" t="s">
        <v>1418</v>
      </c>
    </row>
    <row r="1376" spans="1:5">
      <c r="A1376" s="177" t="str">
        <f t="shared" si="21"/>
        <v>和歌山県伊都郡かつらぎ町</v>
      </c>
      <c r="B1376" s="180" t="s">
        <v>1417</v>
      </c>
      <c r="C1376" s="181" t="s">
        <v>1375</v>
      </c>
      <c r="D1376" s="182" t="s">
        <v>1412</v>
      </c>
      <c r="E1376" s="181" t="s">
        <v>1416</v>
      </c>
    </row>
    <row r="1377" spans="1:5">
      <c r="A1377" s="177" t="str">
        <f t="shared" si="21"/>
        <v>和歌山県伊都郡九度山町</v>
      </c>
      <c r="B1377" s="180" t="s">
        <v>1415</v>
      </c>
      <c r="C1377" s="181" t="s">
        <v>1375</v>
      </c>
      <c r="D1377" s="182" t="s">
        <v>1412</v>
      </c>
      <c r="E1377" s="181" t="s">
        <v>1414</v>
      </c>
    </row>
    <row r="1378" spans="1:5">
      <c r="A1378" s="177" t="str">
        <f t="shared" si="21"/>
        <v>和歌山県伊都郡高野町</v>
      </c>
      <c r="B1378" s="180" t="s">
        <v>1413</v>
      </c>
      <c r="C1378" s="181" t="s">
        <v>1375</v>
      </c>
      <c r="D1378" s="182" t="s">
        <v>1412</v>
      </c>
      <c r="E1378" s="181" t="s">
        <v>1411</v>
      </c>
    </row>
    <row r="1379" spans="1:5">
      <c r="A1379" s="177" t="str">
        <f t="shared" si="21"/>
        <v>和歌山県有田郡湯浅町</v>
      </c>
      <c r="B1379" s="180" t="s">
        <v>1410</v>
      </c>
      <c r="C1379" s="181" t="s">
        <v>1375</v>
      </c>
      <c r="D1379" s="182" t="s">
        <v>1406</v>
      </c>
      <c r="E1379" s="181" t="s">
        <v>1409</v>
      </c>
    </row>
    <row r="1380" spans="1:5">
      <c r="A1380" s="177" t="str">
        <f t="shared" si="21"/>
        <v>和歌山県有田郡広川町</v>
      </c>
      <c r="B1380" s="180" t="s">
        <v>1408</v>
      </c>
      <c r="C1380" s="181" t="s">
        <v>1375</v>
      </c>
      <c r="D1380" s="182" t="s">
        <v>1406</v>
      </c>
      <c r="E1380" s="181" t="s">
        <v>767</v>
      </c>
    </row>
    <row r="1381" spans="1:5">
      <c r="A1381" s="177" t="str">
        <f t="shared" si="21"/>
        <v>和歌山県有田郡有田川町</v>
      </c>
      <c r="B1381" s="180" t="s">
        <v>1407</v>
      </c>
      <c r="C1381" s="181" t="s">
        <v>1375</v>
      </c>
      <c r="D1381" s="182" t="s">
        <v>1406</v>
      </c>
      <c r="E1381" s="181" t="s">
        <v>1405</v>
      </c>
    </row>
    <row r="1382" spans="1:5">
      <c r="A1382" s="177" t="str">
        <f t="shared" si="21"/>
        <v>和歌山県日高郡美浜町</v>
      </c>
      <c r="B1382" s="180" t="s">
        <v>1404</v>
      </c>
      <c r="C1382" s="181" t="s">
        <v>1375</v>
      </c>
      <c r="D1382" s="182" t="s">
        <v>1393</v>
      </c>
      <c r="E1382" s="181" t="s">
        <v>1403</v>
      </c>
    </row>
    <row r="1383" spans="1:5">
      <c r="A1383" s="177" t="str">
        <f t="shared" si="21"/>
        <v>和歌山県日高郡日高町</v>
      </c>
      <c r="B1383" s="180" t="s">
        <v>1402</v>
      </c>
      <c r="C1383" s="181" t="s">
        <v>1375</v>
      </c>
      <c r="D1383" s="182" t="s">
        <v>1393</v>
      </c>
      <c r="E1383" s="181" t="s">
        <v>1401</v>
      </c>
    </row>
    <row r="1384" spans="1:5">
      <c r="A1384" s="177" t="str">
        <f t="shared" si="21"/>
        <v>和歌山県日高郡由良町</v>
      </c>
      <c r="B1384" s="180" t="s">
        <v>1400</v>
      </c>
      <c r="C1384" s="181" t="s">
        <v>1375</v>
      </c>
      <c r="D1384" s="182" t="s">
        <v>1393</v>
      </c>
      <c r="E1384" s="181" t="s">
        <v>1399</v>
      </c>
    </row>
    <row r="1385" spans="1:5">
      <c r="A1385" s="177" t="str">
        <f t="shared" si="21"/>
        <v>和歌山県日高郡印南町</v>
      </c>
      <c r="B1385" s="180" t="s">
        <v>1398</v>
      </c>
      <c r="C1385" s="181" t="s">
        <v>1375</v>
      </c>
      <c r="D1385" s="182" t="s">
        <v>1393</v>
      </c>
      <c r="E1385" s="181" t="s">
        <v>1397</v>
      </c>
    </row>
    <row r="1386" spans="1:5">
      <c r="A1386" s="177" t="str">
        <f t="shared" si="21"/>
        <v>和歌山県日高郡みなべ町</v>
      </c>
      <c r="B1386" s="180" t="s">
        <v>1396</v>
      </c>
      <c r="C1386" s="181" t="s">
        <v>1375</v>
      </c>
      <c r="D1386" s="182" t="s">
        <v>1393</v>
      </c>
      <c r="E1386" s="181" t="s">
        <v>1395</v>
      </c>
    </row>
    <row r="1387" spans="1:5">
      <c r="A1387" s="177" t="str">
        <f t="shared" si="21"/>
        <v>和歌山県日高郡日高川町</v>
      </c>
      <c r="B1387" s="180" t="s">
        <v>1394</v>
      </c>
      <c r="C1387" s="181" t="s">
        <v>1375</v>
      </c>
      <c r="D1387" s="182" t="s">
        <v>1393</v>
      </c>
      <c r="E1387" s="181" t="s">
        <v>1392</v>
      </c>
    </row>
    <row r="1388" spans="1:5">
      <c r="A1388" s="177" t="str">
        <f t="shared" si="21"/>
        <v>和歌山県西牟婁郡白浜町</v>
      </c>
      <c r="B1388" s="180" t="s">
        <v>1391</v>
      </c>
      <c r="C1388" s="181" t="s">
        <v>1375</v>
      </c>
      <c r="D1388" s="182" t="s">
        <v>1386</v>
      </c>
      <c r="E1388" s="181" t="s">
        <v>1390</v>
      </c>
    </row>
    <row r="1389" spans="1:5">
      <c r="A1389" s="177" t="str">
        <f t="shared" si="21"/>
        <v>和歌山県西牟婁郡上富田町</v>
      </c>
      <c r="B1389" s="180" t="s">
        <v>1389</v>
      </c>
      <c r="C1389" s="181" t="s">
        <v>1375</v>
      </c>
      <c r="D1389" s="182" t="s">
        <v>1386</v>
      </c>
      <c r="E1389" s="181" t="s">
        <v>1388</v>
      </c>
    </row>
    <row r="1390" spans="1:5">
      <c r="A1390" s="177" t="str">
        <f t="shared" si="21"/>
        <v>和歌山県西牟婁郡すさみ町</v>
      </c>
      <c r="B1390" s="180" t="s">
        <v>1387</v>
      </c>
      <c r="C1390" s="181" t="s">
        <v>1375</v>
      </c>
      <c r="D1390" s="182" t="s">
        <v>1386</v>
      </c>
      <c r="E1390" s="181" t="s">
        <v>1385</v>
      </c>
    </row>
    <row r="1391" spans="1:5">
      <c r="A1391" s="177" t="str">
        <f t="shared" si="21"/>
        <v>和歌山県東牟婁郡那智勝浦町</v>
      </c>
      <c r="B1391" s="180" t="s">
        <v>1384</v>
      </c>
      <c r="C1391" s="181" t="s">
        <v>1375</v>
      </c>
      <c r="D1391" s="182" t="s">
        <v>1374</v>
      </c>
      <c r="E1391" s="181" t="s">
        <v>1383</v>
      </c>
    </row>
    <row r="1392" spans="1:5">
      <c r="A1392" s="177" t="str">
        <f t="shared" si="21"/>
        <v>和歌山県東牟婁郡太地町</v>
      </c>
      <c r="B1392" s="180" t="s">
        <v>1382</v>
      </c>
      <c r="C1392" s="181" t="s">
        <v>1375</v>
      </c>
      <c r="D1392" s="182" t="s">
        <v>1374</v>
      </c>
      <c r="E1392" s="181" t="s">
        <v>1381</v>
      </c>
    </row>
    <row r="1393" spans="1:5">
      <c r="A1393" s="177" t="str">
        <f t="shared" si="21"/>
        <v>和歌山県東牟婁郡古座川町</v>
      </c>
      <c r="B1393" s="180" t="s">
        <v>1380</v>
      </c>
      <c r="C1393" s="181" t="s">
        <v>1375</v>
      </c>
      <c r="D1393" s="182" t="s">
        <v>1374</v>
      </c>
      <c r="E1393" s="181" t="s">
        <v>1379</v>
      </c>
    </row>
    <row r="1394" spans="1:5">
      <c r="A1394" s="177" t="str">
        <f t="shared" si="21"/>
        <v>和歌山県東牟婁郡北山村</v>
      </c>
      <c r="B1394" s="180" t="s">
        <v>1378</v>
      </c>
      <c r="C1394" s="181" t="s">
        <v>1375</v>
      </c>
      <c r="D1394" s="182" t="s">
        <v>1374</v>
      </c>
      <c r="E1394" s="181" t="s">
        <v>1377</v>
      </c>
    </row>
    <row r="1395" spans="1:5">
      <c r="A1395" s="177" t="str">
        <f t="shared" si="21"/>
        <v>和歌山県東牟婁郡串本町</v>
      </c>
      <c r="B1395" s="180" t="s">
        <v>1376</v>
      </c>
      <c r="C1395" s="181" t="s">
        <v>1375</v>
      </c>
      <c r="D1395" s="182" t="s">
        <v>1374</v>
      </c>
      <c r="E1395" s="181" t="s">
        <v>1373</v>
      </c>
    </row>
    <row r="1396" spans="1:5">
      <c r="A1396" s="177" t="str">
        <f t="shared" si="21"/>
        <v>鳥取県鳥取市</v>
      </c>
      <c r="B1396" s="180" t="s">
        <v>1372</v>
      </c>
      <c r="C1396" s="181" t="s">
        <v>1331</v>
      </c>
      <c r="D1396" s="182" t="s">
        <v>1371</v>
      </c>
      <c r="E1396" s="181"/>
    </row>
    <row r="1397" spans="1:5">
      <c r="A1397" s="177" t="str">
        <f t="shared" si="21"/>
        <v>鳥取県米子市</v>
      </c>
      <c r="B1397" s="180" t="s">
        <v>1370</v>
      </c>
      <c r="C1397" s="181" t="s">
        <v>1331</v>
      </c>
      <c r="D1397" s="182" t="s">
        <v>1369</v>
      </c>
      <c r="E1397" s="181"/>
    </row>
    <row r="1398" spans="1:5">
      <c r="A1398" s="177" t="str">
        <f t="shared" si="21"/>
        <v>鳥取県倉吉市</v>
      </c>
      <c r="B1398" s="180" t="s">
        <v>1368</v>
      </c>
      <c r="C1398" s="181" t="s">
        <v>1331</v>
      </c>
      <c r="D1398" s="182" t="s">
        <v>1367</v>
      </c>
      <c r="E1398" s="181"/>
    </row>
    <row r="1399" spans="1:5">
      <c r="A1399" s="177" t="str">
        <f t="shared" si="21"/>
        <v>鳥取県境港市</v>
      </c>
      <c r="B1399" s="180" t="s">
        <v>1366</v>
      </c>
      <c r="C1399" s="181" t="s">
        <v>1331</v>
      </c>
      <c r="D1399" s="182" t="s">
        <v>1365</v>
      </c>
      <c r="E1399" s="181"/>
    </row>
    <row r="1400" spans="1:5">
      <c r="A1400" s="177" t="str">
        <f t="shared" si="21"/>
        <v>鳥取県岩美郡岩美町</v>
      </c>
      <c r="B1400" s="180" t="s">
        <v>1364</v>
      </c>
      <c r="C1400" s="181" t="s">
        <v>1331</v>
      </c>
      <c r="D1400" s="182" t="s">
        <v>1363</v>
      </c>
      <c r="E1400" s="181" t="s">
        <v>1362</v>
      </c>
    </row>
    <row r="1401" spans="1:5">
      <c r="A1401" s="177" t="str">
        <f t="shared" si="21"/>
        <v>鳥取県八頭郡若桜町</v>
      </c>
      <c r="B1401" s="180" t="s">
        <v>1361</v>
      </c>
      <c r="C1401" s="181" t="s">
        <v>1331</v>
      </c>
      <c r="D1401" s="182" t="s">
        <v>1356</v>
      </c>
      <c r="E1401" s="181" t="s">
        <v>1360</v>
      </c>
    </row>
    <row r="1402" spans="1:5">
      <c r="A1402" s="177" t="str">
        <f t="shared" si="21"/>
        <v>鳥取県八頭郡智頭町</v>
      </c>
      <c r="B1402" s="180" t="s">
        <v>1359</v>
      </c>
      <c r="C1402" s="181" t="s">
        <v>1331</v>
      </c>
      <c r="D1402" s="182" t="s">
        <v>1356</v>
      </c>
      <c r="E1402" s="181" t="s">
        <v>1358</v>
      </c>
    </row>
    <row r="1403" spans="1:5">
      <c r="A1403" s="177" t="str">
        <f t="shared" si="21"/>
        <v>鳥取県八頭郡八頭町</v>
      </c>
      <c r="B1403" s="180" t="s">
        <v>1357</v>
      </c>
      <c r="C1403" s="181" t="s">
        <v>1331</v>
      </c>
      <c r="D1403" s="182" t="s">
        <v>1356</v>
      </c>
      <c r="E1403" s="181" t="s">
        <v>1355</v>
      </c>
    </row>
    <row r="1404" spans="1:5">
      <c r="A1404" s="177" t="str">
        <f t="shared" si="21"/>
        <v>鳥取県東伯郡三朝町</v>
      </c>
      <c r="B1404" s="180" t="s">
        <v>1354</v>
      </c>
      <c r="C1404" s="181" t="s">
        <v>1331</v>
      </c>
      <c r="D1404" s="182" t="s">
        <v>1347</v>
      </c>
      <c r="E1404" s="181" t="s">
        <v>1353</v>
      </c>
    </row>
    <row r="1405" spans="1:5">
      <c r="A1405" s="177" t="str">
        <f t="shared" si="21"/>
        <v>鳥取県東伯郡湯梨浜町</v>
      </c>
      <c r="B1405" s="180" t="s">
        <v>1352</v>
      </c>
      <c r="C1405" s="181" t="s">
        <v>1331</v>
      </c>
      <c r="D1405" s="182" t="s">
        <v>1347</v>
      </c>
      <c r="E1405" s="181" t="s">
        <v>1351</v>
      </c>
    </row>
    <row r="1406" spans="1:5">
      <c r="A1406" s="177" t="str">
        <f t="shared" si="21"/>
        <v>鳥取県東伯郡琴浦町</v>
      </c>
      <c r="B1406" s="180" t="s">
        <v>1350</v>
      </c>
      <c r="C1406" s="181" t="s">
        <v>1331</v>
      </c>
      <c r="D1406" s="182" t="s">
        <v>1347</v>
      </c>
      <c r="E1406" s="181" t="s">
        <v>1349</v>
      </c>
    </row>
    <row r="1407" spans="1:5">
      <c r="A1407" s="177" t="str">
        <f t="shared" si="21"/>
        <v>鳥取県東伯郡北栄町</v>
      </c>
      <c r="B1407" s="180" t="s">
        <v>1348</v>
      </c>
      <c r="C1407" s="181" t="s">
        <v>1331</v>
      </c>
      <c r="D1407" s="182" t="s">
        <v>1347</v>
      </c>
      <c r="E1407" s="181" t="s">
        <v>1346</v>
      </c>
    </row>
    <row r="1408" spans="1:5">
      <c r="A1408" s="177" t="str">
        <f t="shared" si="21"/>
        <v>鳥取県西伯郡日吉津村</v>
      </c>
      <c r="B1408" s="180" t="s">
        <v>1345</v>
      </c>
      <c r="C1408" s="181" t="s">
        <v>1331</v>
      </c>
      <c r="D1408" s="182" t="s">
        <v>1338</v>
      </c>
      <c r="E1408" s="181" t="s">
        <v>1344</v>
      </c>
    </row>
    <row r="1409" spans="1:5">
      <c r="A1409" s="177" t="str">
        <f t="shared" si="21"/>
        <v>鳥取県西伯郡大山町</v>
      </c>
      <c r="B1409" s="180" t="s">
        <v>1343</v>
      </c>
      <c r="C1409" s="181" t="s">
        <v>1331</v>
      </c>
      <c r="D1409" s="182" t="s">
        <v>1338</v>
      </c>
      <c r="E1409" s="181" t="s">
        <v>1342</v>
      </c>
    </row>
    <row r="1410" spans="1:5">
      <c r="A1410" s="177" t="str">
        <f t="shared" ref="A1410:A1473" si="22">C1410&amp;D1410&amp;E1410</f>
        <v>鳥取県西伯郡南部町</v>
      </c>
      <c r="B1410" s="180" t="s">
        <v>1341</v>
      </c>
      <c r="C1410" s="181" t="s">
        <v>1331</v>
      </c>
      <c r="D1410" s="182" t="s">
        <v>1338</v>
      </c>
      <c r="E1410" s="181" t="s">
        <v>1340</v>
      </c>
    </row>
    <row r="1411" spans="1:5">
      <c r="A1411" s="177" t="str">
        <f t="shared" si="22"/>
        <v>鳥取県西伯郡伯耆町</v>
      </c>
      <c r="B1411" s="180" t="s">
        <v>1339</v>
      </c>
      <c r="C1411" s="181" t="s">
        <v>1331</v>
      </c>
      <c r="D1411" s="182" t="s">
        <v>1338</v>
      </c>
      <c r="E1411" s="181" t="s">
        <v>1337</v>
      </c>
    </row>
    <row r="1412" spans="1:5">
      <c r="A1412" s="177" t="str">
        <f t="shared" si="22"/>
        <v>鳥取県日野郡日南町</v>
      </c>
      <c r="B1412" s="180" t="s">
        <v>1336</v>
      </c>
      <c r="C1412" s="181" t="s">
        <v>1331</v>
      </c>
      <c r="D1412" s="182" t="s">
        <v>1330</v>
      </c>
      <c r="E1412" s="181" t="s">
        <v>1335</v>
      </c>
    </row>
    <row r="1413" spans="1:5">
      <c r="A1413" s="177" t="str">
        <f t="shared" si="22"/>
        <v>鳥取県日野郡日野町</v>
      </c>
      <c r="B1413" s="180" t="s">
        <v>1334</v>
      </c>
      <c r="C1413" s="181" t="s">
        <v>1331</v>
      </c>
      <c r="D1413" s="182" t="s">
        <v>1330</v>
      </c>
      <c r="E1413" s="181" t="s">
        <v>1333</v>
      </c>
    </row>
    <row r="1414" spans="1:5">
      <c r="A1414" s="177" t="str">
        <f t="shared" si="22"/>
        <v>鳥取県日野郡江府町</v>
      </c>
      <c r="B1414" s="180" t="s">
        <v>1332</v>
      </c>
      <c r="C1414" s="181" t="s">
        <v>1331</v>
      </c>
      <c r="D1414" s="182" t="s">
        <v>1330</v>
      </c>
      <c r="E1414" s="181" t="s">
        <v>1329</v>
      </c>
    </row>
    <row r="1415" spans="1:5">
      <c r="A1415" s="177" t="str">
        <f t="shared" si="22"/>
        <v>島根県松江市</v>
      </c>
      <c r="B1415" s="180" t="s">
        <v>1328</v>
      </c>
      <c r="C1415" s="181" t="s">
        <v>1288</v>
      </c>
      <c r="D1415" s="182" t="s">
        <v>1327</v>
      </c>
      <c r="E1415" s="181"/>
    </row>
    <row r="1416" spans="1:5">
      <c r="A1416" s="177" t="str">
        <f t="shared" si="22"/>
        <v>島根県浜田市</v>
      </c>
      <c r="B1416" s="180" t="s">
        <v>1326</v>
      </c>
      <c r="C1416" s="181" t="s">
        <v>1288</v>
      </c>
      <c r="D1416" s="182" t="s">
        <v>1325</v>
      </c>
      <c r="E1416" s="181"/>
    </row>
    <row r="1417" spans="1:5">
      <c r="A1417" s="177" t="str">
        <f t="shared" si="22"/>
        <v>島根県出雲市</v>
      </c>
      <c r="B1417" s="180" t="s">
        <v>1324</v>
      </c>
      <c r="C1417" s="181" t="s">
        <v>1288</v>
      </c>
      <c r="D1417" s="182" t="s">
        <v>1323</v>
      </c>
      <c r="E1417" s="181"/>
    </row>
    <row r="1418" spans="1:5">
      <c r="A1418" s="177" t="str">
        <f t="shared" si="22"/>
        <v>島根県益田市</v>
      </c>
      <c r="B1418" s="180" t="s">
        <v>1322</v>
      </c>
      <c r="C1418" s="181" t="s">
        <v>1288</v>
      </c>
      <c r="D1418" s="182" t="s">
        <v>1321</v>
      </c>
      <c r="E1418" s="181"/>
    </row>
    <row r="1419" spans="1:5">
      <c r="A1419" s="177" t="str">
        <f t="shared" si="22"/>
        <v>島根県大田市</v>
      </c>
      <c r="B1419" s="180" t="s">
        <v>1320</v>
      </c>
      <c r="C1419" s="181" t="s">
        <v>1288</v>
      </c>
      <c r="D1419" s="182" t="s">
        <v>1319</v>
      </c>
      <c r="E1419" s="181"/>
    </row>
    <row r="1420" spans="1:5">
      <c r="A1420" s="177" t="str">
        <f t="shared" si="22"/>
        <v>島根県安来市</v>
      </c>
      <c r="B1420" s="180" t="s">
        <v>1318</v>
      </c>
      <c r="C1420" s="181" t="s">
        <v>1288</v>
      </c>
      <c r="D1420" s="182" t="s">
        <v>1317</v>
      </c>
      <c r="E1420" s="181"/>
    </row>
    <row r="1421" spans="1:5">
      <c r="A1421" s="177" t="str">
        <f t="shared" si="22"/>
        <v>島根県江津市</v>
      </c>
      <c r="B1421" s="180" t="s">
        <v>1316</v>
      </c>
      <c r="C1421" s="181" t="s">
        <v>1288</v>
      </c>
      <c r="D1421" s="182" t="s">
        <v>1315</v>
      </c>
      <c r="E1421" s="181"/>
    </row>
    <row r="1422" spans="1:5">
      <c r="A1422" s="177" t="str">
        <f t="shared" si="22"/>
        <v>島根県雲南市</v>
      </c>
      <c r="B1422" s="180" t="s">
        <v>1314</v>
      </c>
      <c r="C1422" s="181" t="s">
        <v>1288</v>
      </c>
      <c r="D1422" s="182" t="s">
        <v>1313</v>
      </c>
      <c r="E1422" s="181"/>
    </row>
    <row r="1423" spans="1:5">
      <c r="A1423" s="177" t="str">
        <f t="shared" si="22"/>
        <v>島根県仁多郡奥出雲町</v>
      </c>
      <c r="B1423" s="180" t="s">
        <v>1312</v>
      </c>
      <c r="C1423" s="181" t="s">
        <v>1288</v>
      </c>
      <c r="D1423" s="182" t="s">
        <v>1311</v>
      </c>
      <c r="E1423" s="181" t="s">
        <v>1310</v>
      </c>
    </row>
    <row r="1424" spans="1:5">
      <c r="A1424" s="177" t="str">
        <f t="shared" si="22"/>
        <v>島根県飯石郡飯南町</v>
      </c>
      <c r="B1424" s="180" t="s">
        <v>1309</v>
      </c>
      <c r="C1424" s="181" t="s">
        <v>1288</v>
      </c>
      <c r="D1424" s="182" t="s">
        <v>1308</v>
      </c>
      <c r="E1424" s="181" t="s">
        <v>1307</v>
      </c>
    </row>
    <row r="1425" spans="1:5">
      <c r="A1425" s="177" t="str">
        <f t="shared" si="22"/>
        <v>島根県邑智郡川本町</v>
      </c>
      <c r="B1425" s="180" t="s">
        <v>1306</v>
      </c>
      <c r="C1425" s="181" t="s">
        <v>1288</v>
      </c>
      <c r="D1425" s="182" t="s">
        <v>1302</v>
      </c>
      <c r="E1425" s="181" t="s">
        <v>1305</v>
      </c>
    </row>
    <row r="1426" spans="1:5">
      <c r="A1426" s="177" t="str">
        <f t="shared" si="22"/>
        <v>島根県邑智郡美郷町</v>
      </c>
      <c r="B1426" s="180" t="s">
        <v>1304</v>
      </c>
      <c r="C1426" s="181" t="s">
        <v>1288</v>
      </c>
      <c r="D1426" s="182" t="s">
        <v>1302</v>
      </c>
      <c r="E1426" s="181" t="s">
        <v>450</v>
      </c>
    </row>
    <row r="1427" spans="1:5">
      <c r="A1427" s="177" t="str">
        <f t="shared" si="22"/>
        <v>島根県邑智郡邑南町</v>
      </c>
      <c r="B1427" s="180" t="s">
        <v>1303</v>
      </c>
      <c r="C1427" s="181" t="s">
        <v>1288</v>
      </c>
      <c r="D1427" s="182" t="s">
        <v>1302</v>
      </c>
      <c r="E1427" s="181" t="s">
        <v>1301</v>
      </c>
    </row>
    <row r="1428" spans="1:5">
      <c r="A1428" s="177" t="str">
        <f t="shared" si="22"/>
        <v>島根県鹿足郡津和野町</v>
      </c>
      <c r="B1428" s="180" t="s">
        <v>1300</v>
      </c>
      <c r="C1428" s="181" t="s">
        <v>1288</v>
      </c>
      <c r="D1428" s="182" t="s">
        <v>1297</v>
      </c>
      <c r="E1428" s="181" t="s">
        <v>1299</v>
      </c>
    </row>
    <row r="1429" spans="1:5">
      <c r="A1429" s="177" t="str">
        <f t="shared" si="22"/>
        <v>島根県鹿足郡吉賀町</v>
      </c>
      <c r="B1429" s="180" t="s">
        <v>1298</v>
      </c>
      <c r="C1429" s="181" t="s">
        <v>1288</v>
      </c>
      <c r="D1429" s="182" t="s">
        <v>1297</v>
      </c>
      <c r="E1429" s="181" t="s">
        <v>1296</v>
      </c>
    </row>
    <row r="1430" spans="1:5">
      <c r="A1430" s="177" t="str">
        <f t="shared" si="22"/>
        <v>島根県隠岐郡海士町</v>
      </c>
      <c r="B1430" s="180" t="s">
        <v>1295</v>
      </c>
      <c r="C1430" s="181" t="s">
        <v>1288</v>
      </c>
      <c r="D1430" s="182" t="s">
        <v>1287</v>
      </c>
      <c r="E1430" s="181" t="s">
        <v>1294</v>
      </c>
    </row>
    <row r="1431" spans="1:5">
      <c r="A1431" s="177" t="str">
        <f t="shared" si="22"/>
        <v>島根県隠岐郡西ノ島町</v>
      </c>
      <c r="B1431" s="180" t="s">
        <v>1293</v>
      </c>
      <c r="C1431" s="181" t="s">
        <v>1288</v>
      </c>
      <c r="D1431" s="182" t="s">
        <v>1287</v>
      </c>
      <c r="E1431" s="181" t="s">
        <v>1292</v>
      </c>
    </row>
    <row r="1432" spans="1:5">
      <c r="A1432" s="177" t="str">
        <f t="shared" si="22"/>
        <v>島根県隠岐郡知夫村</v>
      </c>
      <c r="B1432" s="180" t="s">
        <v>1291</v>
      </c>
      <c r="C1432" s="181" t="s">
        <v>1288</v>
      </c>
      <c r="D1432" s="182" t="s">
        <v>1287</v>
      </c>
      <c r="E1432" s="181" t="s">
        <v>1290</v>
      </c>
    </row>
    <row r="1433" spans="1:5">
      <c r="A1433" s="177" t="str">
        <f t="shared" si="22"/>
        <v>島根県隠岐郡隠岐の島町</v>
      </c>
      <c r="B1433" s="180" t="s">
        <v>1289</v>
      </c>
      <c r="C1433" s="181" t="s">
        <v>1288</v>
      </c>
      <c r="D1433" s="182" t="s">
        <v>1287</v>
      </c>
      <c r="E1433" s="181" t="s">
        <v>1286</v>
      </c>
    </row>
    <row r="1434" spans="1:5" s="188" customFormat="1">
      <c r="A1434" s="177" t="str">
        <f t="shared" si="22"/>
        <v>岡山県岡山市北区</v>
      </c>
      <c r="B1434" s="183" t="s">
        <v>1285</v>
      </c>
      <c r="C1434" s="184" t="s">
        <v>1220</v>
      </c>
      <c r="D1434" s="186" t="s">
        <v>1281</v>
      </c>
      <c r="E1434" s="187" t="s">
        <v>639</v>
      </c>
    </row>
    <row r="1435" spans="1:5" s="188" customFormat="1">
      <c r="A1435" s="177" t="str">
        <f t="shared" si="22"/>
        <v>岡山県岡山市中区</v>
      </c>
      <c r="B1435" s="183" t="s">
        <v>1284</v>
      </c>
      <c r="C1435" s="184" t="s">
        <v>1220</v>
      </c>
      <c r="D1435" s="186" t="s">
        <v>1281</v>
      </c>
      <c r="E1435" s="187" t="s">
        <v>1216</v>
      </c>
    </row>
    <row r="1436" spans="1:5" s="188" customFormat="1">
      <c r="A1436" s="177" t="str">
        <f t="shared" si="22"/>
        <v>岡山県岡山市東区</v>
      </c>
      <c r="B1436" s="183" t="s">
        <v>1283</v>
      </c>
      <c r="C1436" s="184" t="s">
        <v>1220</v>
      </c>
      <c r="D1436" s="186" t="s">
        <v>1281</v>
      </c>
      <c r="E1436" s="187" t="s">
        <v>643</v>
      </c>
    </row>
    <row r="1437" spans="1:5" s="188" customFormat="1">
      <c r="A1437" s="177" t="str">
        <f t="shared" si="22"/>
        <v>岡山県岡山市南区</v>
      </c>
      <c r="B1437" s="183" t="s">
        <v>1282</v>
      </c>
      <c r="C1437" s="184" t="s">
        <v>1220</v>
      </c>
      <c r="D1437" s="186" t="s">
        <v>1281</v>
      </c>
      <c r="E1437" s="187" t="s">
        <v>641</v>
      </c>
    </row>
    <row r="1438" spans="1:5">
      <c r="A1438" s="177" t="str">
        <f t="shared" si="22"/>
        <v>岡山県倉敷市</v>
      </c>
      <c r="B1438" s="180" t="s">
        <v>1280</v>
      </c>
      <c r="C1438" s="181" t="s">
        <v>1220</v>
      </c>
      <c r="D1438" s="182" t="s">
        <v>1279</v>
      </c>
      <c r="E1438" s="181"/>
    </row>
    <row r="1439" spans="1:5">
      <c r="A1439" s="177" t="str">
        <f t="shared" si="22"/>
        <v>岡山県津山市</v>
      </c>
      <c r="B1439" s="180" t="s">
        <v>1278</v>
      </c>
      <c r="C1439" s="181" t="s">
        <v>1220</v>
      </c>
      <c r="D1439" s="182" t="s">
        <v>1277</v>
      </c>
      <c r="E1439" s="181"/>
    </row>
    <row r="1440" spans="1:5">
      <c r="A1440" s="177" t="str">
        <f t="shared" si="22"/>
        <v>岡山県玉野市</v>
      </c>
      <c r="B1440" s="180" t="s">
        <v>1276</v>
      </c>
      <c r="C1440" s="181" t="s">
        <v>1220</v>
      </c>
      <c r="D1440" s="182" t="s">
        <v>1275</v>
      </c>
      <c r="E1440" s="181"/>
    </row>
    <row r="1441" spans="1:5">
      <c r="A1441" s="177" t="str">
        <f t="shared" si="22"/>
        <v>岡山県笠岡市</v>
      </c>
      <c r="B1441" s="180" t="s">
        <v>1274</v>
      </c>
      <c r="C1441" s="181" t="s">
        <v>1220</v>
      </c>
      <c r="D1441" s="182" t="s">
        <v>1273</v>
      </c>
      <c r="E1441" s="181"/>
    </row>
    <row r="1442" spans="1:5">
      <c r="A1442" s="177" t="str">
        <f t="shared" si="22"/>
        <v>岡山県井原市</v>
      </c>
      <c r="B1442" s="180" t="s">
        <v>1272</v>
      </c>
      <c r="C1442" s="181" t="s">
        <v>1220</v>
      </c>
      <c r="D1442" s="182" t="s">
        <v>1271</v>
      </c>
      <c r="E1442" s="181"/>
    </row>
    <row r="1443" spans="1:5">
      <c r="A1443" s="177" t="str">
        <f t="shared" si="22"/>
        <v>岡山県総社市</v>
      </c>
      <c r="B1443" s="180" t="s">
        <v>1270</v>
      </c>
      <c r="C1443" s="181" t="s">
        <v>1220</v>
      </c>
      <c r="D1443" s="182" t="s">
        <v>1269</v>
      </c>
      <c r="E1443" s="181"/>
    </row>
    <row r="1444" spans="1:5">
      <c r="A1444" s="177" t="str">
        <f t="shared" si="22"/>
        <v>岡山県高梁市</v>
      </c>
      <c r="B1444" s="180" t="s">
        <v>1268</v>
      </c>
      <c r="C1444" s="181" t="s">
        <v>1220</v>
      </c>
      <c r="D1444" s="182" t="s">
        <v>1267</v>
      </c>
      <c r="E1444" s="181"/>
    </row>
    <row r="1445" spans="1:5">
      <c r="A1445" s="177" t="str">
        <f t="shared" si="22"/>
        <v>岡山県新見市</v>
      </c>
      <c r="B1445" s="180" t="s">
        <v>1266</v>
      </c>
      <c r="C1445" s="181" t="s">
        <v>1220</v>
      </c>
      <c r="D1445" s="182" t="s">
        <v>1265</v>
      </c>
      <c r="E1445" s="181"/>
    </row>
    <row r="1446" spans="1:5">
      <c r="A1446" s="177" t="str">
        <f t="shared" si="22"/>
        <v>岡山県備前市</v>
      </c>
      <c r="B1446" s="180" t="s">
        <v>1264</v>
      </c>
      <c r="C1446" s="181" t="s">
        <v>1220</v>
      </c>
      <c r="D1446" s="182" t="s">
        <v>1263</v>
      </c>
      <c r="E1446" s="181"/>
    </row>
    <row r="1447" spans="1:5">
      <c r="A1447" s="177" t="str">
        <f t="shared" si="22"/>
        <v>岡山県瀬戸内市</v>
      </c>
      <c r="B1447" s="180" t="s">
        <v>1262</v>
      </c>
      <c r="C1447" s="181" t="s">
        <v>1220</v>
      </c>
      <c r="D1447" s="182" t="s">
        <v>1261</v>
      </c>
      <c r="E1447" s="181"/>
    </row>
    <row r="1448" spans="1:5">
      <c r="A1448" s="177" t="str">
        <f t="shared" si="22"/>
        <v>岡山県赤磐市</v>
      </c>
      <c r="B1448" s="180" t="s">
        <v>1260</v>
      </c>
      <c r="C1448" s="181" t="s">
        <v>1220</v>
      </c>
      <c r="D1448" s="182" t="s">
        <v>1259</v>
      </c>
      <c r="E1448" s="181"/>
    </row>
    <row r="1449" spans="1:5">
      <c r="A1449" s="177" t="str">
        <f t="shared" si="22"/>
        <v>岡山県真庭市</v>
      </c>
      <c r="B1449" s="180" t="s">
        <v>1258</v>
      </c>
      <c r="C1449" s="181" t="s">
        <v>1220</v>
      </c>
      <c r="D1449" s="182" t="s">
        <v>1257</v>
      </c>
      <c r="E1449" s="181"/>
    </row>
    <row r="1450" spans="1:5">
      <c r="A1450" s="177" t="str">
        <f t="shared" si="22"/>
        <v>岡山県美作市</v>
      </c>
      <c r="B1450" s="180" t="s">
        <v>1256</v>
      </c>
      <c r="C1450" s="181" t="s">
        <v>1220</v>
      </c>
      <c r="D1450" s="182" t="s">
        <v>1255</v>
      </c>
      <c r="E1450" s="181"/>
    </row>
    <row r="1451" spans="1:5">
      <c r="A1451" s="177" t="str">
        <f t="shared" si="22"/>
        <v>岡山県浅口市</v>
      </c>
      <c r="B1451" s="180" t="s">
        <v>1254</v>
      </c>
      <c r="C1451" s="181" t="s">
        <v>1220</v>
      </c>
      <c r="D1451" s="182" t="s">
        <v>1253</v>
      </c>
      <c r="E1451" s="181"/>
    </row>
    <row r="1452" spans="1:5">
      <c r="A1452" s="177" t="str">
        <f t="shared" si="22"/>
        <v>岡山県和気郡和気町</v>
      </c>
      <c r="B1452" s="180" t="s">
        <v>1252</v>
      </c>
      <c r="C1452" s="181" t="s">
        <v>1220</v>
      </c>
      <c r="D1452" s="182" t="s">
        <v>1251</v>
      </c>
      <c r="E1452" s="181" t="s">
        <v>1250</v>
      </c>
    </row>
    <row r="1453" spans="1:5">
      <c r="A1453" s="177" t="str">
        <f t="shared" si="22"/>
        <v>岡山県都窪郡早島町</v>
      </c>
      <c r="B1453" s="180" t="s">
        <v>1249</v>
      </c>
      <c r="C1453" s="181" t="s">
        <v>1220</v>
      </c>
      <c r="D1453" s="182" t="s">
        <v>1248</v>
      </c>
      <c r="E1453" s="181" t="s">
        <v>1247</v>
      </c>
    </row>
    <row r="1454" spans="1:5">
      <c r="A1454" s="177" t="str">
        <f t="shared" si="22"/>
        <v>岡山県浅口郡里庄町</v>
      </c>
      <c r="B1454" s="180" t="s">
        <v>1246</v>
      </c>
      <c r="C1454" s="181" t="s">
        <v>1220</v>
      </c>
      <c r="D1454" s="182" t="s">
        <v>1245</v>
      </c>
      <c r="E1454" s="181" t="s">
        <v>1244</v>
      </c>
    </row>
    <row r="1455" spans="1:5">
      <c r="A1455" s="177" t="str">
        <f t="shared" si="22"/>
        <v>岡山県小田郡矢掛町</v>
      </c>
      <c r="B1455" s="180" t="s">
        <v>1243</v>
      </c>
      <c r="C1455" s="181" t="s">
        <v>1220</v>
      </c>
      <c r="D1455" s="182" t="s">
        <v>1242</v>
      </c>
      <c r="E1455" s="181" t="s">
        <v>1241</v>
      </c>
    </row>
    <row r="1456" spans="1:5">
      <c r="A1456" s="177" t="str">
        <f t="shared" si="22"/>
        <v>岡山県真庭郡新庄村</v>
      </c>
      <c r="B1456" s="180" t="s">
        <v>1240</v>
      </c>
      <c r="C1456" s="181" t="s">
        <v>1220</v>
      </c>
      <c r="D1456" s="182" t="s">
        <v>1239</v>
      </c>
      <c r="E1456" s="181" t="s">
        <v>1238</v>
      </c>
    </row>
    <row r="1457" spans="1:5">
      <c r="A1457" s="177" t="str">
        <f t="shared" si="22"/>
        <v>岡山県苫田郡鏡野町</v>
      </c>
      <c r="B1457" s="180" t="s">
        <v>1237</v>
      </c>
      <c r="C1457" s="181" t="s">
        <v>1220</v>
      </c>
      <c r="D1457" s="182" t="s">
        <v>1236</v>
      </c>
      <c r="E1457" s="181" t="s">
        <v>1235</v>
      </c>
    </row>
    <row r="1458" spans="1:5">
      <c r="A1458" s="177" t="str">
        <f t="shared" si="22"/>
        <v>岡山県勝田郡勝央町</v>
      </c>
      <c r="B1458" s="180" t="s">
        <v>1234</v>
      </c>
      <c r="C1458" s="181" t="s">
        <v>1220</v>
      </c>
      <c r="D1458" s="182" t="s">
        <v>1231</v>
      </c>
      <c r="E1458" s="181" t="s">
        <v>1233</v>
      </c>
    </row>
    <row r="1459" spans="1:5">
      <c r="A1459" s="177" t="str">
        <f t="shared" si="22"/>
        <v>岡山県勝田郡奈義町</v>
      </c>
      <c r="B1459" s="180" t="s">
        <v>1232</v>
      </c>
      <c r="C1459" s="181" t="s">
        <v>1220</v>
      </c>
      <c r="D1459" s="182" t="s">
        <v>1231</v>
      </c>
      <c r="E1459" s="181" t="s">
        <v>1230</v>
      </c>
    </row>
    <row r="1460" spans="1:5">
      <c r="A1460" s="177" t="str">
        <f t="shared" si="22"/>
        <v>岡山県英田郡西粟倉村</v>
      </c>
      <c r="B1460" s="180" t="s">
        <v>1229</v>
      </c>
      <c r="C1460" s="181" t="s">
        <v>1220</v>
      </c>
      <c r="D1460" s="182" t="s">
        <v>1228</v>
      </c>
      <c r="E1460" s="181" t="s">
        <v>1227</v>
      </c>
    </row>
    <row r="1461" spans="1:5">
      <c r="A1461" s="177" t="str">
        <f t="shared" si="22"/>
        <v>岡山県久米郡久米南町</v>
      </c>
      <c r="B1461" s="180" t="s">
        <v>1226</v>
      </c>
      <c r="C1461" s="181" t="s">
        <v>1220</v>
      </c>
      <c r="D1461" s="182" t="s">
        <v>1223</v>
      </c>
      <c r="E1461" s="181" t="s">
        <v>1225</v>
      </c>
    </row>
    <row r="1462" spans="1:5">
      <c r="A1462" s="177" t="str">
        <f t="shared" si="22"/>
        <v>岡山県久米郡美咲町</v>
      </c>
      <c r="B1462" s="180" t="s">
        <v>1224</v>
      </c>
      <c r="C1462" s="181" t="s">
        <v>1220</v>
      </c>
      <c r="D1462" s="182" t="s">
        <v>1223</v>
      </c>
      <c r="E1462" s="181" t="s">
        <v>1222</v>
      </c>
    </row>
    <row r="1463" spans="1:5">
      <c r="A1463" s="177" t="str">
        <f t="shared" si="22"/>
        <v>岡山県加賀郡吉備中央町</v>
      </c>
      <c r="B1463" s="180" t="s">
        <v>1221</v>
      </c>
      <c r="C1463" s="181" t="s">
        <v>1220</v>
      </c>
      <c r="D1463" s="182" t="s">
        <v>1219</v>
      </c>
      <c r="E1463" s="181" t="s">
        <v>1218</v>
      </c>
    </row>
    <row r="1464" spans="1:5" s="188" customFormat="1">
      <c r="A1464" s="177" t="str">
        <f t="shared" si="22"/>
        <v>広島県広島市中区</v>
      </c>
      <c r="B1464" s="183" t="s">
        <v>1217</v>
      </c>
      <c r="C1464" s="184" t="s">
        <v>1157</v>
      </c>
      <c r="D1464" s="186" t="s">
        <v>1205</v>
      </c>
      <c r="E1464" s="187" t="s">
        <v>1216</v>
      </c>
    </row>
    <row r="1465" spans="1:5" s="188" customFormat="1">
      <c r="A1465" s="177" t="str">
        <f t="shared" si="22"/>
        <v>広島県広島市東区</v>
      </c>
      <c r="B1465" s="183" t="s">
        <v>1215</v>
      </c>
      <c r="C1465" s="184" t="s">
        <v>1157</v>
      </c>
      <c r="D1465" s="186" t="s">
        <v>1205</v>
      </c>
      <c r="E1465" s="187" t="s">
        <v>643</v>
      </c>
    </row>
    <row r="1466" spans="1:5" s="188" customFormat="1">
      <c r="A1466" s="177" t="str">
        <f t="shared" si="22"/>
        <v>広島県広島市南区</v>
      </c>
      <c r="B1466" s="183" t="s">
        <v>1214</v>
      </c>
      <c r="C1466" s="184" t="s">
        <v>1157</v>
      </c>
      <c r="D1466" s="186" t="s">
        <v>1205</v>
      </c>
      <c r="E1466" s="187" t="s">
        <v>641</v>
      </c>
    </row>
    <row r="1467" spans="1:5" s="188" customFormat="1">
      <c r="A1467" s="177" t="str">
        <f t="shared" si="22"/>
        <v>広島県広島市西区</v>
      </c>
      <c r="B1467" s="183" t="s">
        <v>1213</v>
      </c>
      <c r="C1467" s="184" t="s">
        <v>1157</v>
      </c>
      <c r="D1467" s="186" t="s">
        <v>1205</v>
      </c>
      <c r="E1467" s="187" t="s">
        <v>642</v>
      </c>
    </row>
    <row r="1468" spans="1:5" s="188" customFormat="1">
      <c r="A1468" s="177" t="str">
        <f t="shared" si="22"/>
        <v>広島県広島市安佐南区</v>
      </c>
      <c r="B1468" s="183" t="s">
        <v>1212</v>
      </c>
      <c r="C1468" s="184" t="s">
        <v>1157</v>
      </c>
      <c r="D1468" s="186" t="s">
        <v>1205</v>
      </c>
      <c r="E1468" s="187" t="s">
        <v>1211</v>
      </c>
    </row>
    <row r="1469" spans="1:5" s="188" customFormat="1">
      <c r="A1469" s="177" t="str">
        <f t="shared" si="22"/>
        <v>広島県広島市安佐北区</v>
      </c>
      <c r="B1469" s="183" t="s">
        <v>1210</v>
      </c>
      <c r="C1469" s="184" t="s">
        <v>1157</v>
      </c>
      <c r="D1469" s="186" t="s">
        <v>1205</v>
      </c>
      <c r="E1469" s="187" t="s">
        <v>1209</v>
      </c>
    </row>
    <row r="1470" spans="1:5" s="188" customFormat="1">
      <c r="A1470" s="177" t="str">
        <f t="shared" si="22"/>
        <v>広島県広島市安芸区</v>
      </c>
      <c r="B1470" s="183" t="s">
        <v>1208</v>
      </c>
      <c r="C1470" s="184" t="s">
        <v>1157</v>
      </c>
      <c r="D1470" s="186" t="s">
        <v>1205</v>
      </c>
      <c r="E1470" s="187" t="s">
        <v>1207</v>
      </c>
    </row>
    <row r="1471" spans="1:5" s="188" customFormat="1">
      <c r="A1471" s="177" t="str">
        <f t="shared" si="22"/>
        <v>広島県広島市佐伯区</v>
      </c>
      <c r="B1471" s="183" t="s">
        <v>1206</v>
      </c>
      <c r="C1471" s="184" t="s">
        <v>1157</v>
      </c>
      <c r="D1471" s="186" t="s">
        <v>1205</v>
      </c>
      <c r="E1471" s="187" t="s">
        <v>1204</v>
      </c>
    </row>
    <row r="1472" spans="1:5">
      <c r="A1472" s="177" t="str">
        <f t="shared" si="22"/>
        <v>広島県呉市</v>
      </c>
      <c r="B1472" s="180" t="s">
        <v>1203</v>
      </c>
      <c r="C1472" s="181" t="s">
        <v>1157</v>
      </c>
      <c r="D1472" s="182" t="s">
        <v>1202</v>
      </c>
      <c r="E1472" s="181"/>
    </row>
    <row r="1473" spans="1:5">
      <c r="A1473" s="177" t="str">
        <f t="shared" si="22"/>
        <v>広島県竹原市</v>
      </c>
      <c r="B1473" s="180" t="s">
        <v>1201</v>
      </c>
      <c r="C1473" s="181" t="s">
        <v>1157</v>
      </c>
      <c r="D1473" s="182" t="s">
        <v>1200</v>
      </c>
      <c r="E1473" s="181"/>
    </row>
    <row r="1474" spans="1:5">
      <c r="A1474" s="177" t="str">
        <f t="shared" ref="A1474:A1537" si="23">C1474&amp;D1474&amp;E1474</f>
        <v>広島県三原市</v>
      </c>
      <c r="B1474" s="180" t="s">
        <v>1199</v>
      </c>
      <c r="C1474" s="181" t="s">
        <v>1157</v>
      </c>
      <c r="D1474" s="182" t="s">
        <v>1198</v>
      </c>
      <c r="E1474" s="181"/>
    </row>
    <row r="1475" spans="1:5">
      <c r="A1475" s="177" t="str">
        <f t="shared" si="23"/>
        <v>広島県尾道市</v>
      </c>
      <c r="B1475" s="180" t="s">
        <v>1197</v>
      </c>
      <c r="C1475" s="181" t="s">
        <v>1157</v>
      </c>
      <c r="D1475" s="182" t="s">
        <v>1196</v>
      </c>
      <c r="E1475" s="181"/>
    </row>
    <row r="1476" spans="1:5">
      <c r="A1476" s="177" t="str">
        <f t="shared" si="23"/>
        <v>広島県福山市</v>
      </c>
      <c r="B1476" s="180" t="s">
        <v>1195</v>
      </c>
      <c r="C1476" s="181" t="s">
        <v>1157</v>
      </c>
      <c r="D1476" s="182" t="s">
        <v>1194</v>
      </c>
      <c r="E1476" s="181"/>
    </row>
    <row r="1477" spans="1:5">
      <c r="A1477" s="177" t="str">
        <f t="shared" si="23"/>
        <v>広島県府中市</v>
      </c>
      <c r="B1477" s="180" t="s">
        <v>1193</v>
      </c>
      <c r="C1477" s="181" t="s">
        <v>1157</v>
      </c>
      <c r="D1477" s="182" t="s">
        <v>1192</v>
      </c>
      <c r="E1477" s="181"/>
    </row>
    <row r="1478" spans="1:5">
      <c r="A1478" s="177" t="str">
        <f t="shared" si="23"/>
        <v>広島県三次市</v>
      </c>
      <c r="B1478" s="180" t="s">
        <v>1191</v>
      </c>
      <c r="C1478" s="181" t="s">
        <v>1157</v>
      </c>
      <c r="D1478" s="182" t="s">
        <v>1190</v>
      </c>
      <c r="E1478" s="181"/>
    </row>
    <row r="1479" spans="1:5">
      <c r="A1479" s="177" t="str">
        <f t="shared" si="23"/>
        <v>広島県庄原市</v>
      </c>
      <c r="B1479" s="180" t="s">
        <v>1189</v>
      </c>
      <c r="C1479" s="181" t="s">
        <v>1157</v>
      </c>
      <c r="D1479" s="182" t="s">
        <v>1188</v>
      </c>
      <c r="E1479" s="181"/>
    </row>
    <row r="1480" spans="1:5">
      <c r="A1480" s="177" t="str">
        <f t="shared" si="23"/>
        <v>広島県大竹市</v>
      </c>
      <c r="B1480" s="180" t="s">
        <v>1187</v>
      </c>
      <c r="C1480" s="181" t="s">
        <v>1157</v>
      </c>
      <c r="D1480" s="182" t="s">
        <v>1186</v>
      </c>
      <c r="E1480" s="181"/>
    </row>
    <row r="1481" spans="1:5">
      <c r="A1481" s="177" t="str">
        <f t="shared" si="23"/>
        <v>広島県東広島市</v>
      </c>
      <c r="B1481" s="180" t="s">
        <v>1185</v>
      </c>
      <c r="C1481" s="181" t="s">
        <v>1157</v>
      </c>
      <c r="D1481" s="182" t="s">
        <v>1184</v>
      </c>
      <c r="E1481" s="181"/>
    </row>
    <row r="1482" spans="1:5">
      <c r="A1482" s="177" t="str">
        <f t="shared" si="23"/>
        <v>広島県廿日市市</v>
      </c>
      <c r="B1482" s="180" t="s">
        <v>1183</v>
      </c>
      <c r="C1482" s="181" t="s">
        <v>1157</v>
      </c>
      <c r="D1482" s="182" t="s">
        <v>1182</v>
      </c>
      <c r="E1482" s="181"/>
    </row>
    <row r="1483" spans="1:5">
      <c r="A1483" s="177" t="str">
        <f t="shared" si="23"/>
        <v>広島県安芸高田市</v>
      </c>
      <c r="B1483" s="180" t="s">
        <v>1181</v>
      </c>
      <c r="C1483" s="181" t="s">
        <v>1157</v>
      </c>
      <c r="D1483" s="182" t="s">
        <v>1180</v>
      </c>
      <c r="E1483" s="181"/>
    </row>
    <row r="1484" spans="1:5">
      <c r="A1484" s="177" t="str">
        <f t="shared" si="23"/>
        <v>広島県江田島市</v>
      </c>
      <c r="B1484" s="180" t="s">
        <v>1179</v>
      </c>
      <c r="C1484" s="181" t="s">
        <v>1157</v>
      </c>
      <c r="D1484" s="182" t="s">
        <v>1178</v>
      </c>
      <c r="E1484" s="181"/>
    </row>
    <row r="1485" spans="1:5">
      <c r="A1485" s="177" t="str">
        <f t="shared" si="23"/>
        <v>広島県安芸郡府中町</v>
      </c>
      <c r="B1485" s="180" t="s">
        <v>1177</v>
      </c>
      <c r="C1485" s="181" t="s">
        <v>1157</v>
      </c>
      <c r="D1485" s="182" t="s">
        <v>933</v>
      </c>
      <c r="E1485" s="181" t="s">
        <v>1176</v>
      </c>
    </row>
    <row r="1486" spans="1:5">
      <c r="A1486" s="177" t="str">
        <f t="shared" si="23"/>
        <v>広島県安芸郡海田町</v>
      </c>
      <c r="B1486" s="180" t="s">
        <v>1175</v>
      </c>
      <c r="C1486" s="181" t="s">
        <v>1157</v>
      </c>
      <c r="D1486" s="182" t="s">
        <v>933</v>
      </c>
      <c r="E1486" s="181" t="s">
        <v>1174</v>
      </c>
    </row>
    <row r="1487" spans="1:5">
      <c r="A1487" s="177" t="str">
        <f t="shared" si="23"/>
        <v>広島県安芸郡熊野町</v>
      </c>
      <c r="B1487" s="180" t="s">
        <v>1173</v>
      </c>
      <c r="C1487" s="181" t="s">
        <v>1157</v>
      </c>
      <c r="D1487" s="182" t="s">
        <v>933</v>
      </c>
      <c r="E1487" s="181" t="s">
        <v>1172</v>
      </c>
    </row>
    <row r="1488" spans="1:5">
      <c r="A1488" s="177" t="str">
        <f t="shared" si="23"/>
        <v>広島県安芸郡坂町</v>
      </c>
      <c r="B1488" s="180" t="s">
        <v>1171</v>
      </c>
      <c r="C1488" s="181" t="s">
        <v>1157</v>
      </c>
      <c r="D1488" s="182" t="s">
        <v>933</v>
      </c>
      <c r="E1488" s="181" t="s">
        <v>1170</v>
      </c>
    </row>
    <row r="1489" spans="1:5">
      <c r="A1489" s="177" t="str">
        <f t="shared" si="23"/>
        <v>広島県山県郡安芸太田町</v>
      </c>
      <c r="B1489" s="180" t="s">
        <v>1169</v>
      </c>
      <c r="C1489" s="181" t="s">
        <v>1157</v>
      </c>
      <c r="D1489" s="182" t="s">
        <v>1166</v>
      </c>
      <c r="E1489" s="181" t="s">
        <v>1168</v>
      </c>
    </row>
    <row r="1490" spans="1:5">
      <c r="A1490" s="177" t="str">
        <f t="shared" si="23"/>
        <v>広島県山県郡北広島町</v>
      </c>
      <c r="B1490" s="180" t="s">
        <v>1167</v>
      </c>
      <c r="C1490" s="181" t="s">
        <v>1157</v>
      </c>
      <c r="D1490" s="182" t="s">
        <v>1166</v>
      </c>
      <c r="E1490" s="181" t="s">
        <v>1165</v>
      </c>
    </row>
    <row r="1491" spans="1:5">
      <c r="A1491" s="177" t="str">
        <f t="shared" si="23"/>
        <v>広島県豊田郡大崎上島町</v>
      </c>
      <c r="B1491" s="180" t="s">
        <v>1164</v>
      </c>
      <c r="C1491" s="181" t="s">
        <v>1157</v>
      </c>
      <c r="D1491" s="182" t="s">
        <v>1163</v>
      </c>
      <c r="E1491" s="181" t="s">
        <v>1162</v>
      </c>
    </row>
    <row r="1492" spans="1:5">
      <c r="A1492" s="177" t="str">
        <f t="shared" si="23"/>
        <v>広島県世羅郡世羅町</v>
      </c>
      <c r="B1492" s="180" t="s">
        <v>1161</v>
      </c>
      <c r="C1492" s="181" t="s">
        <v>1157</v>
      </c>
      <c r="D1492" s="182" t="s">
        <v>1160</v>
      </c>
      <c r="E1492" s="181" t="s">
        <v>1159</v>
      </c>
    </row>
    <row r="1493" spans="1:5">
      <c r="A1493" s="177" t="str">
        <f t="shared" si="23"/>
        <v>広島県神石郡神石高原町</v>
      </c>
      <c r="B1493" s="180" t="s">
        <v>1158</v>
      </c>
      <c r="C1493" s="181" t="s">
        <v>1157</v>
      </c>
      <c r="D1493" s="182" t="s">
        <v>1156</v>
      </c>
      <c r="E1493" s="181" t="s">
        <v>1155</v>
      </c>
    </row>
    <row r="1494" spans="1:5">
      <c r="A1494" s="177" t="str">
        <f t="shared" si="23"/>
        <v>山口県下関市</v>
      </c>
      <c r="B1494" s="180" t="s">
        <v>1154</v>
      </c>
      <c r="C1494" s="181" t="s">
        <v>1116</v>
      </c>
      <c r="D1494" s="182" t="s">
        <v>1153</v>
      </c>
      <c r="E1494" s="181"/>
    </row>
    <row r="1495" spans="1:5">
      <c r="A1495" s="177" t="str">
        <f t="shared" si="23"/>
        <v>山口県宇部市</v>
      </c>
      <c r="B1495" s="180" t="s">
        <v>1152</v>
      </c>
      <c r="C1495" s="181" t="s">
        <v>1116</v>
      </c>
      <c r="D1495" s="182" t="s">
        <v>1151</v>
      </c>
      <c r="E1495" s="181"/>
    </row>
    <row r="1496" spans="1:5">
      <c r="A1496" s="177" t="str">
        <f t="shared" si="23"/>
        <v>山口県山口市</v>
      </c>
      <c r="B1496" s="180" t="s">
        <v>1150</v>
      </c>
      <c r="C1496" s="181" t="s">
        <v>1116</v>
      </c>
      <c r="D1496" s="182" t="s">
        <v>1149</v>
      </c>
      <c r="E1496" s="181"/>
    </row>
    <row r="1497" spans="1:5">
      <c r="A1497" s="177" t="str">
        <f t="shared" si="23"/>
        <v>山口県萩市</v>
      </c>
      <c r="B1497" s="180" t="s">
        <v>1148</v>
      </c>
      <c r="C1497" s="181" t="s">
        <v>1116</v>
      </c>
      <c r="D1497" s="182" t="s">
        <v>1147</v>
      </c>
      <c r="E1497" s="181"/>
    </row>
    <row r="1498" spans="1:5">
      <c r="A1498" s="177" t="str">
        <f t="shared" si="23"/>
        <v>山口県防府市</v>
      </c>
      <c r="B1498" s="180" t="s">
        <v>1146</v>
      </c>
      <c r="C1498" s="181" t="s">
        <v>1116</v>
      </c>
      <c r="D1498" s="182" t="s">
        <v>1145</v>
      </c>
      <c r="E1498" s="181"/>
    </row>
    <row r="1499" spans="1:5">
      <c r="A1499" s="177" t="str">
        <f t="shared" si="23"/>
        <v>山口県下松市</v>
      </c>
      <c r="B1499" s="180" t="s">
        <v>1144</v>
      </c>
      <c r="C1499" s="181" t="s">
        <v>1116</v>
      </c>
      <c r="D1499" s="182" t="s">
        <v>1143</v>
      </c>
      <c r="E1499" s="181"/>
    </row>
    <row r="1500" spans="1:5">
      <c r="A1500" s="177" t="str">
        <f t="shared" si="23"/>
        <v>山口県岩国市</v>
      </c>
      <c r="B1500" s="180" t="s">
        <v>1142</v>
      </c>
      <c r="C1500" s="181" t="s">
        <v>1116</v>
      </c>
      <c r="D1500" s="182" t="s">
        <v>1141</v>
      </c>
      <c r="E1500" s="181"/>
    </row>
    <row r="1501" spans="1:5">
      <c r="A1501" s="177" t="str">
        <f t="shared" si="23"/>
        <v>山口県光市</v>
      </c>
      <c r="B1501" s="180" t="s">
        <v>1140</v>
      </c>
      <c r="C1501" s="181" t="s">
        <v>1116</v>
      </c>
      <c r="D1501" s="182" t="s">
        <v>1139</v>
      </c>
      <c r="E1501" s="181"/>
    </row>
    <row r="1502" spans="1:5">
      <c r="A1502" s="177" t="str">
        <f t="shared" si="23"/>
        <v>山口県長門市</v>
      </c>
      <c r="B1502" s="180" t="s">
        <v>1138</v>
      </c>
      <c r="C1502" s="181" t="s">
        <v>1116</v>
      </c>
      <c r="D1502" s="182" t="s">
        <v>1137</v>
      </c>
      <c r="E1502" s="181"/>
    </row>
    <row r="1503" spans="1:5">
      <c r="A1503" s="177" t="str">
        <f t="shared" si="23"/>
        <v>山口県柳井市</v>
      </c>
      <c r="B1503" s="180" t="s">
        <v>1136</v>
      </c>
      <c r="C1503" s="181" t="s">
        <v>1116</v>
      </c>
      <c r="D1503" s="182" t="s">
        <v>1135</v>
      </c>
      <c r="E1503" s="181"/>
    </row>
    <row r="1504" spans="1:5">
      <c r="A1504" s="177" t="str">
        <f t="shared" si="23"/>
        <v>山口県美祢市</v>
      </c>
      <c r="B1504" s="180" t="s">
        <v>1134</v>
      </c>
      <c r="C1504" s="181" t="s">
        <v>1116</v>
      </c>
      <c r="D1504" s="182" t="s">
        <v>1133</v>
      </c>
      <c r="E1504" s="181"/>
    </row>
    <row r="1505" spans="1:5">
      <c r="A1505" s="177" t="str">
        <f t="shared" si="23"/>
        <v>山口県周南市</v>
      </c>
      <c r="B1505" s="180" t="s">
        <v>1132</v>
      </c>
      <c r="C1505" s="181" t="s">
        <v>1116</v>
      </c>
      <c r="D1505" s="182" t="s">
        <v>1131</v>
      </c>
      <c r="E1505" s="181"/>
    </row>
    <row r="1506" spans="1:5">
      <c r="A1506" s="177" t="str">
        <f t="shared" si="23"/>
        <v>山口県山陽小野田市</v>
      </c>
      <c r="B1506" s="180" t="s">
        <v>1130</v>
      </c>
      <c r="C1506" s="181" t="s">
        <v>1116</v>
      </c>
      <c r="D1506" s="182" t="s">
        <v>1129</v>
      </c>
      <c r="E1506" s="181"/>
    </row>
    <row r="1507" spans="1:5">
      <c r="A1507" s="177" t="str">
        <f t="shared" si="23"/>
        <v>山口県大島郡周防大島町</v>
      </c>
      <c r="B1507" s="180" t="s">
        <v>1128</v>
      </c>
      <c r="C1507" s="181" t="s">
        <v>1116</v>
      </c>
      <c r="D1507" s="182" t="s">
        <v>348</v>
      </c>
      <c r="E1507" s="181" t="s">
        <v>1127</v>
      </c>
    </row>
    <row r="1508" spans="1:5">
      <c r="A1508" s="177" t="str">
        <f t="shared" si="23"/>
        <v>山口県玖珂郡和木町</v>
      </c>
      <c r="B1508" s="180" t="s">
        <v>1126</v>
      </c>
      <c r="C1508" s="181" t="s">
        <v>1116</v>
      </c>
      <c r="D1508" s="182" t="s">
        <v>1125</v>
      </c>
      <c r="E1508" s="181" t="s">
        <v>1124</v>
      </c>
    </row>
    <row r="1509" spans="1:5">
      <c r="A1509" s="177" t="str">
        <f t="shared" si="23"/>
        <v>山口県熊毛郡上関町</v>
      </c>
      <c r="B1509" s="180" t="s">
        <v>1123</v>
      </c>
      <c r="C1509" s="181" t="s">
        <v>1116</v>
      </c>
      <c r="D1509" s="182" t="s">
        <v>372</v>
      </c>
      <c r="E1509" s="181" t="s">
        <v>1122</v>
      </c>
    </row>
    <row r="1510" spans="1:5">
      <c r="A1510" s="177" t="str">
        <f t="shared" si="23"/>
        <v>山口県熊毛郡田布施町</v>
      </c>
      <c r="B1510" s="180" t="s">
        <v>1121</v>
      </c>
      <c r="C1510" s="181" t="s">
        <v>1116</v>
      </c>
      <c r="D1510" s="182" t="s">
        <v>372</v>
      </c>
      <c r="E1510" s="181" t="s">
        <v>1120</v>
      </c>
    </row>
    <row r="1511" spans="1:5">
      <c r="A1511" s="177" t="str">
        <f t="shared" si="23"/>
        <v>山口県熊毛郡平生町</v>
      </c>
      <c r="B1511" s="180" t="s">
        <v>1119</v>
      </c>
      <c r="C1511" s="181" t="s">
        <v>1116</v>
      </c>
      <c r="D1511" s="182" t="s">
        <v>372</v>
      </c>
      <c r="E1511" s="181" t="s">
        <v>1118</v>
      </c>
    </row>
    <row r="1512" spans="1:5">
      <c r="A1512" s="177" t="str">
        <f t="shared" si="23"/>
        <v>山口県阿武郡阿武町</v>
      </c>
      <c r="B1512" s="180" t="s">
        <v>1117</v>
      </c>
      <c r="C1512" s="181" t="s">
        <v>1116</v>
      </c>
      <c r="D1512" s="182" t="s">
        <v>1115</v>
      </c>
      <c r="E1512" s="181" t="s">
        <v>1114</v>
      </c>
    </row>
    <row r="1513" spans="1:5">
      <c r="A1513" s="177" t="str">
        <f t="shared" si="23"/>
        <v>徳島県徳島市</v>
      </c>
      <c r="B1513" s="180" t="s">
        <v>1113</v>
      </c>
      <c r="C1513" s="181" t="s">
        <v>1059</v>
      </c>
      <c r="D1513" s="182" t="s">
        <v>1112</v>
      </c>
      <c r="E1513" s="181"/>
    </row>
    <row r="1514" spans="1:5">
      <c r="A1514" s="177" t="str">
        <f t="shared" si="23"/>
        <v>徳島県鳴門市</v>
      </c>
      <c r="B1514" s="180" t="s">
        <v>1111</v>
      </c>
      <c r="C1514" s="181" t="s">
        <v>1059</v>
      </c>
      <c r="D1514" s="182" t="s">
        <v>1110</v>
      </c>
      <c r="E1514" s="181"/>
    </row>
    <row r="1515" spans="1:5">
      <c r="A1515" s="177" t="str">
        <f t="shared" si="23"/>
        <v>徳島県小松島市</v>
      </c>
      <c r="B1515" s="180" t="s">
        <v>1109</v>
      </c>
      <c r="C1515" s="181" t="s">
        <v>1059</v>
      </c>
      <c r="D1515" s="182" t="s">
        <v>1108</v>
      </c>
      <c r="E1515" s="181"/>
    </row>
    <row r="1516" spans="1:5">
      <c r="A1516" s="177" t="str">
        <f t="shared" si="23"/>
        <v>徳島県阿南市</v>
      </c>
      <c r="B1516" s="180" t="s">
        <v>1107</v>
      </c>
      <c r="C1516" s="181" t="s">
        <v>1059</v>
      </c>
      <c r="D1516" s="182" t="s">
        <v>1106</v>
      </c>
      <c r="E1516" s="181"/>
    </row>
    <row r="1517" spans="1:5">
      <c r="A1517" s="177" t="str">
        <f t="shared" si="23"/>
        <v>徳島県吉野川市</v>
      </c>
      <c r="B1517" s="180" t="s">
        <v>1105</v>
      </c>
      <c r="C1517" s="181" t="s">
        <v>1059</v>
      </c>
      <c r="D1517" s="182" t="s">
        <v>1104</v>
      </c>
      <c r="E1517" s="181"/>
    </row>
    <row r="1518" spans="1:5">
      <c r="A1518" s="177" t="str">
        <f t="shared" si="23"/>
        <v>徳島県阿波市</v>
      </c>
      <c r="B1518" s="180" t="s">
        <v>1103</v>
      </c>
      <c r="C1518" s="181" t="s">
        <v>1059</v>
      </c>
      <c r="D1518" s="182" t="s">
        <v>1102</v>
      </c>
      <c r="E1518" s="181"/>
    </row>
    <row r="1519" spans="1:5">
      <c r="A1519" s="177" t="str">
        <f t="shared" si="23"/>
        <v>徳島県美馬市</v>
      </c>
      <c r="B1519" s="180" t="s">
        <v>1101</v>
      </c>
      <c r="C1519" s="181" t="s">
        <v>1059</v>
      </c>
      <c r="D1519" s="182" t="s">
        <v>1100</v>
      </c>
      <c r="E1519" s="181"/>
    </row>
    <row r="1520" spans="1:5">
      <c r="A1520" s="177" t="str">
        <f t="shared" si="23"/>
        <v>徳島県三好市</v>
      </c>
      <c r="B1520" s="180" t="s">
        <v>1099</v>
      </c>
      <c r="C1520" s="181" t="s">
        <v>1059</v>
      </c>
      <c r="D1520" s="182" t="s">
        <v>1098</v>
      </c>
      <c r="E1520" s="181"/>
    </row>
    <row r="1521" spans="1:5">
      <c r="A1521" s="177" t="str">
        <f t="shared" si="23"/>
        <v>徳島県勝浦郡勝浦町</v>
      </c>
      <c r="B1521" s="180" t="s">
        <v>1097</v>
      </c>
      <c r="C1521" s="181" t="s">
        <v>1059</v>
      </c>
      <c r="D1521" s="182" t="s">
        <v>1094</v>
      </c>
      <c r="E1521" s="181" t="s">
        <v>1096</v>
      </c>
    </row>
    <row r="1522" spans="1:5">
      <c r="A1522" s="177" t="str">
        <f t="shared" si="23"/>
        <v>徳島県勝浦郡上勝町</v>
      </c>
      <c r="B1522" s="180" t="s">
        <v>1095</v>
      </c>
      <c r="C1522" s="181" t="s">
        <v>1059</v>
      </c>
      <c r="D1522" s="182" t="s">
        <v>1094</v>
      </c>
      <c r="E1522" s="181" t="s">
        <v>1093</v>
      </c>
    </row>
    <row r="1523" spans="1:5">
      <c r="A1523" s="177" t="str">
        <f t="shared" si="23"/>
        <v>徳島県名東郡佐那河内村</v>
      </c>
      <c r="B1523" s="180" t="s">
        <v>1092</v>
      </c>
      <c r="C1523" s="181" t="s">
        <v>1059</v>
      </c>
      <c r="D1523" s="182" t="s">
        <v>1091</v>
      </c>
      <c r="E1523" s="181" t="s">
        <v>1090</v>
      </c>
    </row>
    <row r="1524" spans="1:5">
      <c r="A1524" s="177" t="str">
        <f t="shared" si="23"/>
        <v>徳島県名西郡石井町</v>
      </c>
      <c r="B1524" s="180" t="s">
        <v>1089</v>
      </c>
      <c r="C1524" s="181" t="s">
        <v>1059</v>
      </c>
      <c r="D1524" s="182" t="s">
        <v>1086</v>
      </c>
      <c r="E1524" s="181" t="s">
        <v>1088</v>
      </c>
    </row>
    <row r="1525" spans="1:5">
      <c r="A1525" s="177" t="str">
        <f t="shared" si="23"/>
        <v>徳島県名西郡神山町</v>
      </c>
      <c r="B1525" s="180" t="s">
        <v>1087</v>
      </c>
      <c r="C1525" s="181" t="s">
        <v>1059</v>
      </c>
      <c r="D1525" s="182" t="s">
        <v>1086</v>
      </c>
      <c r="E1525" s="181" t="s">
        <v>1085</v>
      </c>
    </row>
    <row r="1526" spans="1:5">
      <c r="A1526" s="177" t="str">
        <f t="shared" si="23"/>
        <v>徳島県那賀郡那賀町</v>
      </c>
      <c r="B1526" s="180" t="s">
        <v>1084</v>
      </c>
      <c r="C1526" s="181" t="s">
        <v>1059</v>
      </c>
      <c r="D1526" s="182" t="s">
        <v>1083</v>
      </c>
      <c r="E1526" s="181" t="s">
        <v>1082</v>
      </c>
    </row>
    <row r="1527" spans="1:5">
      <c r="A1527" s="177" t="str">
        <f t="shared" si="23"/>
        <v>徳島県海部郡牟岐町</v>
      </c>
      <c r="B1527" s="180" t="s">
        <v>1081</v>
      </c>
      <c r="C1527" s="181" t="s">
        <v>1059</v>
      </c>
      <c r="D1527" s="182" t="s">
        <v>1076</v>
      </c>
      <c r="E1527" s="181" t="s">
        <v>1080</v>
      </c>
    </row>
    <row r="1528" spans="1:5">
      <c r="A1528" s="177" t="str">
        <f t="shared" si="23"/>
        <v>徳島県海部郡美波町</v>
      </c>
      <c r="B1528" s="180" t="s">
        <v>1079</v>
      </c>
      <c r="C1528" s="181" t="s">
        <v>1059</v>
      </c>
      <c r="D1528" s="182" t="s">
        <v>1076</v>
      </c>
      <c r="E1528" s="181" t="s">
        <v>1078</v>
      </c>
    </row>
    <row r="1529" spans="1:5">
      <c r="A1529" s="177" t="str">
        <f t="shared" si="23"/>
        <v>徳島県海部郡海陽町</v>
      </c>
      <c r="B1529" s="180" t="s">
        <v>1077</v>
      </c>
      <c r="C1529" s="181" t="s">
        <v>1059</v>
      </c>
      <c r="D1529" s="182" t="s">
        <v>1076</v>
      </c>
      <c r="E1529" s="181" t="s">
        <v>1075</v>
      </c>
    </row>
    <row r="1530" spans="1:5">
      <c r="A1530" s="177" t="str">
        <f t="shared" si="23"/>
        <v>徳島県板野郡松茂町</v>
      </c>
      <c r="B1530" s="180" t="s">
        <v>1074</v>
      </c>
      <c r="C1530" s="181" t="s">
        <v>1059</v>
      </c>
      <c r="D1530" s="182" t="s">
        <v>1065</v>
      </c>
      <c r="E1530" s="181" t="s">
        <v>1073</v>
      </c>
    </row>
    <row r="1531" spans="1:5">
      <c r="A1531" s="177" t="str">
        <f t="shared" si="23"/>
        <v>徳島県板野郡北島町</v>
      </c>
      <c r="B1531" s="180" t="s">
        <v>1072</v>
      </c>
      <c r="C1531" s="181" t="s">
        <v>1059</v>
      </c>
      <c r="D1531" s="182" t="s">
        <v>1065</v>
      </c>
      <c r="E1531" s="181" t="s">
        <v>1071</v>
      </c>
    </row>
    <row r="1532" spans="1:5">
      <c r="A1532" s="177" t="str">
        <f t="shared" si="23"/>
        <v>徳島県板野郡藍住町</v>
      </c>
      <c r="B1532" s="180" t="s">
        <v>1070</v>
      </c>
      <c r="C1532" s="181" t="s">
        <v>1059</v>
      </c>
      <c r="D1532" s="182" t="s">
        <v>1065</v>
      </c>
      <c r="E1532" s="181" t="s">
        <v>1069</v>
      </c>
    </row>
    <row r="1533" spans="1:5">
      <c r="A1533" s="177" t="str">
        <f t="shared" si="23"/>
        <v>徳島県板野郡板野町</v>
      </c>
      <c r="B1533" s="180" t="s">
        <v>1068</v>
      </c>
      <c r="C1533" s="181" t="s">
        <v>1059</v>
      </c>
      <c r="D1533" s="182" t="s">
        <v>1065</v>
      </c>
      <c r="E1533" s="181" t="s">
        <v>1067</v>
      </c>
    </row>
    <row r="1534" spans="1:5">
      <c r="A1534" s="177" t="str">
        <f t="shared" si="23"/>
        <v>徳島県板野郡上板町</v>
      </c>
      <c r="B1534" s="180" t="s">
        <v>1066</v>
      </c>
      <c r="C1534" s="181" t="s">
        <v>1059</v>
      </c>
      <c r="D1534" s="182" t="s">
        <v>1065</v>
      </c>
      <c r="E1534" s="181" t="s">
        <v>1064</v>
      </c>
    </row>
    <row r="1535" spans="1:5">
      <c r="A1535" s="177" t="str">
        <f t="shared" si="23"/>
        <v>徳島県美馬郡つるぎ町</v>
      </c>
      <c r="B1535" s="180" t="s">
        <v>1063</v>
      </c>
      <c r="C1535" s="181" t="s">
        <v>1059</v>
      </c>
      <c r="D1535" s="182" t="s">
        <v>1062</v>
      </c>
      <c r="E1535" s="181" t="s">
        <v>1061</v>
      </c>
    </row>
    <row r="1536" spans="1:5">
      <c r="A1536" s="177" t="str">
        <f t="shared" si="23"/>
        <v>徳島県三好郡東みよし町</v>
      </c>
      <c r="B1536" s="180" t="s">
        <v>1060</v>
      </c>
      <c r="C1536" s="181" t="s">
        <v>1059</v>
      </c>
      <c r="D1536" s="182" t="s">
        <v>1058</v>
      </c>
      <c r="E1536" s="181" t="s">
        <v>1057</v>
      </c>
    </row>
    <row r="1537" spans="1:5">
      <c r="A1537" s="177" t="str">
        <f t="shared" si="23"/>
        <v>香川県高松市</v>
      </c>
      <c r="B1537" s="180" t="s">
        <v>1056</v>
      </c>
      <c r="C1537" s="181" t="s">
        <v>1019</v>
      </c>
      <c r="D1537" s="182" t="s">
        <v>1055</v>
      </c>
      <c r="E1537" s="181"/>
    </row>
    <row r="1538" spans="1:5">
      <c r="A1538" s="177" t="str">
        <f t="shared" ref="A1538:A1601" si="24">C1538&amp;D1538&amp;E1538</f>
        <v>香川県丸亀市</v>
      </c>
      <c r="B1538" s="180" t="s">
        <v>1054</v>
      </c>
      <c r="C1538" s="181" t="s">
        <v>1019</v>
      </c>
      <c r="D1538" s="182" t="s">
        <v>1053</v>
      </c>
      <c r="E1538" s="181"/>
    </row>
    <row r="1539" spans="1:5">
      <c r="A1539" s="177" t="str">
        <f t="shared" si="24"/>
        <v>香川県坂出市</v>
      </c>
      <c r="B1539" s="180" t="s">
        <v>1052</v>
      </c>
      <c r="C1539" s="181" t="s">
        <v>1019</v>
      </c>
      <c r="D1539" s="182" t="s">
        <v>1051</v>
      </c>
      <c r="E1539" s="181"/>
    </row>
    <row r="1540" spans="1:5">
      <c r="A1540" s="177" t="str">
        <f t="shared" si="24"/>
        <v>香川県善通寺市</v>
      </c>
      <c r="B1540" s="180" t="s">
        <v>1050</v>
      </c>
      <c r="C1540" s="181" t="s">
        <v>1019</v>
      </c>
      <c r="D1540" s="182" t="s">
        <v>1049</v>
      </c>
      <c r="E1540" s="181"/>
    </row>
    <row r="1541" spans="1:5">
      <c r="A1541" s="177" t="str">
        <f t="shared" si="24"/>
        <v>香川県観音寺市</v>
      </c>
      <c r="B1541" s="180" t="s">
        <v>1048</v>
      </c>
      <c r="C1541" s="181" t="s">
        <v>1019</v>
      </c>
      <c r="D1541" s="182" t="s">
        <v>1047</v>
      </c>
      <c r="E1541" s="181"/>
    </row>
    <row r="1542" spans="1:5">
      <c r="A1542" s="177" t="str">
        <f t="shared" si="24"/>
        <v>香川県さぬき市</v>
      </c>
      <c r="B1542" s="180" t="s">
        <v>1046</v>
      </c>
      <c r="C1542" s="181" t="s">
        <v>1019</v>
      </c>
      <c r="D1542" s="182" t="s">
        <v>1045</v>
      </c>
      <c r="E1542" s="181"/>
    </row>
    <row r="1543" spans="1:5">
      <c r="A1543" s="177" t="str">
        <f t="shared" si="24"/>
        <v>香川県東かがわ市</v>
      </c>
      <c r="B1543" s="180" t="s">
        <v>1044</v>
      </c>
      <c r="C1543" s="181" t="s">
        <v>1019</v>
      </c>
      <c r="D1543" s="182" t="s">
        <v>1043</v>
      </c>
      <c r="E1543" s="181"/>
    </row>
    <row r="1544" spans="1:5">
      <c r="A1544" s="177" t="str">
        <f t="shared" si="24"/>
        <v>香川県三豊市</v>
      </c>
      <c r="B1544" s="180" t="s">
        <v>1042</v>
      </c>
      <c r="C1544" s="181" t="s">
        <v>1019</v>
      </c>
      <c r="D1544" s="182" t="s">
        <v>1041</v>
      </c>
      <c r="E1544" s="181"/>
    </row>
    <row r="1545" spans="1:5">
      <c r="A1545" s="177" t="str">
        <f t="shared" si="24"/>
        <v>香川県小豆郡土庄町</v>
      </c>
      <c r="B1545" s="180" t="s">
        <v>1040</v>
      </c>
      <c r="C1545" s="181" t="s">
        <v>1019</v>
      </c>
      <c r="D1545" s="182" t="s">
        <v>1037</v>
      </c>
      <c r="E1545" s="181" t="s">
        <v>1039</v>
      </c>
    </row>
    <row r="1546" spans="1:5">
      <c r="A1546" s="177" t="str">
        <f t="shared" si="24"/>
        <v>香川県小豆郡小豆島町</v>
      </c>
      <c r="B1546" s="180" t="s">
        <v>1038</v>
      </c>
      <c r="C1546" s="181" t="s">
        <v>1019</v>
      </c>
      <c r="D1546" s="182" t="s">
        <v>1037</v>
      </c>
      <c r="E1546" s="181" t="s">
        <v>1036</v>
      </c>
    </row>
    <row r="1547" spans="1:5">
      <c r="A1547" s="177" t="str">
        <f t="shared" si="24"/>
        <v>香川県木田郡三木町</v>
      </c>
      <c r="B1547" s="180" t="s">
        <v>1035</v>
      </c>
      <c r="C1547" s="181" t="s">
        <v>1019</v>
      </c>
      <c r="D1547" s="182" t="s">
        <v>1034</v>
      </c>
      <c r="E1547" s="181" t="s">
        <v>1033</v>
      </c>
    </row>
    <row r="1548" spans="1:5">
      <c r="A1548" s="177" t="str">
        <f t="shared" si="24"/>
        <v>香川県香川郡直島町</v>
      </c>
      <c r="B1548" s="180" t="s">
        <v>1032</v>
      </c>
      <c r="C1548" s="181" t="s">
        <v>1019</v>
      </c>
      <c r="D1548" s="182" t="s">
        <v>1031</v>
      </c>
      <c r="E1548" s="181" t="s">
        <v>1030</v>
      </c>
    </row>
    <row r="1549" spans="1:5">
      <c r="A1549" s="177" t="str">
        <f t="shared" si="24"/>
        <v>香川県綾歌郡宇多津町</v>
      </c>
      <c r="B1549" s="180" t="s">
        <v>1029</v>
      </c>
      <c r="C1549" s="181" t="s">
        <v>1019</v>
      </c>
      <c r="D1549" s="182" t="s">
        <v>1026</v>
      </c>
      <c r="E1549" s="181" t="s">
        <v>1028</v>
      </c>
    </row>
    <row r="1550" spans="1:5">
      <c r="A1550" s="177" t="str">
        <f t="shared" si="24"/>
        <v>香川県綾歌郡綾川町</v>
      </c>
      <c r="B1550" s="180" t="s">
        <v>1027</v>
      </c>
      <c r="C1550" s="181" t="s">
        <v>1019</v>
      </c>
      <c r="D1550" s="182" t="s">
        <v>1026</v>
      </c>
      <c r="E1550" s="181" t="s">
        <v>1025</v>
      </c>
    </row>
    <row r="1551" spans="1:5">
      <c r="A1551" s="177" t="str">
        <f t="shared" si="24"/>
        <v>香川県仲多度郡琴平町</v>
      </c>
      <c r="B1551" s="180" t="s">
        <v>1024</v>
      </c>
      <c r="C1551" s="181" t="s">
        <v>1019</v>
      </c>
      <c r="D1551" s="182" t="s">
        <v>1018</v>
      </c>
      <c r="E1551" s="181" t="s">
        <v>1023</v>
      </c>
    </row>
    <row r="1552" spans="1:5">
      <c r="A1552" s="177" t="str">
        <f t="shared" si="24"/>
        <v>香川県仲多度郡多度津町</v>
      </c>
      <c r="B1552" s="180" t="s">
        <v>1022</v>
      </c>
      <c r="C1552" s="181" t="s">
        <v>1019</v>
      </c>
      <c r="D1552" s="182" t="s">
        <v>1018</v>
      </c>
      <c r="E1552" s="181" t="s">
        <v>1021</v>
      </c>
    </row>
    <row r="1553" spans="1:5">
      <c r="A1553" s="177" t="str">
        <f t="shared" si="24"/>
        <v>香川県仲多度郡まんのう町</v>
      </c>
      <c r="B1553" s="180" t="s">
        <v>1020</v>
      </c>
      <c r="C1553" s="181" t="s">
        <v>1019</v>
      </c>
      <c r="D1553" s="182" t="s">
        <v>1018</v>
      </c>
      <c r="E1553" s="181" t="s">
        <v>1017</v>
      </c>
    </row>
    <row r="1554" spans="1:5">
      <c r="A1554" s="177" t="str">
        <f t="shared" si="24"/>
        <v>愛媛県松山市</v>
      </c>
      <c r="B1554" s="180" t="s">
        <v>1016</v>
      </c>
      <c r="C1554" s="181" t="s">
        <v>971</v>
      </c>
      <c r="D1554" s="182" t="s">
        <v>1015</v>
      </c>
      <c r="E1554" s="181"/>
    </row>
    <row r="1555" spans="1:5">
      <c r="A1555" s="177" t="str">
        <f t="shared" si="24"/>
        <v>愛媛県今治市</v>
      </c>
      <c r="B1555" s="180" t="s">
        <v>1014</v>
      </c>
      <c r="C1555" s="181" t="s">
        <v>971</v>
      </c>
      <c r="D1555" s="182" t="s">
        <v>1013</v>
      </c>
      <c r="E1555" s="181"/>
    </row>
    <row r="1556" spans="1:5">
      <c r="A1556" s="177" t="str">
        <f t="shared" si="24"/>
        <v>愛媛県宇和島市</v>
      </c>
      <c r="B1556" s="180" t="s">
        <v>1012</v>
      </c>
      <c r="C1556" s="181" t="s">
        <v>971</v>
      </c>
      <c r="D1556" s="182" t="s">
        <v>1011</v>
      </c>
      <c r="E1556" s="181"/>
    </row>
    <row r="1557" spans="1:5">
      <c r="A1557" s="177" t="str">
        <f t="shared" si="24"/>
        <v>愛媛県八幡浜市</v>
      </c>
      <c r="B1557" s="180" t="s">
        <v>1010</v>
      </c>
      <c r="C1557" s="181" t="s">
        <v>971</v>
      </c>
      <c r="D1557" s="182" t="s">
        <v>1009</v>
      </c>
      <c r="E1557" s="181"/>
    </row>
    <row r="1558" spans="1:5">
      <c r="A1558" s="177" t="str">
        <f t="shared" si="24"/>
        <v>愛媛県新居浜市</v>
      </c>
      <c r="B1558" s="180" t="s">
        <v>1008</v>
      </c>
      <c r="C1558" s="181" t="s">
        <v>971</v>
      </c>
      <c r="D1558" s="182" t="s">
        <v>1007</v>
      </c>
      <c r="E1558" s="181"/>
    </row>
    <row r="1559" spans="1:5">
      <c r="A1559" s="177" t="str">
        <f t="shared" si="24"/>
        <v>愛媛県西条市</v>
      </c>
      <c r="B1559" s="180" t="s">
        <v>1006</v>
      </c>
      <c r="C1559" s="181" t="s">
        <v>971</v>
      </c>
      <c r="D1559" s="182" t="s">
        <v>1005</v>
      </c>
      <c r="E1559" s="181"/>
    </row>
    <row r="1560" spans="1:5">
      <c r="A1560" s="177" t="str">
        <f t="shared" si="24"/>
        <v>愛媛県大洲市</v>
      </c>
      <c r="B1560" s="180" t="s">
        <v>1004</v>
      </c>
      <c r="C1560" s="181" t="s">
        <v>971</v>
      </c>
      <c r="D1560" s="182" t="s">
        <v>1003</v>
      </c>
      <c r="E1560" s="181"/>
    </row>
    <row r="1561" spans="1:5">
      <c r="A1561" s="177" t="str">
        <f t="shared" si="24"/>
        <v>愛媛県伊予市</v>
      </c>
      <c r="B1561" s="180" t="s">
        <v>1002</v>
      </c>
      <c r="C1561" s="181" t="s">
        <v>971</v>
      </c>
      <c r="D1561" s="182" t="s">
        <v>1001</v>
      </c>
      <c r="E1561" s="181"/>
    </row>
    <row r="1562" spans="1:5">
      <c r="A1562" s="177" t="str">
        <f t="shared" si="24"/>
        <v>愛媛県四国中央市</v>
      </c>
      <c r="B1562" s="180" t="s">
        <v>1000</v>
      </c>
      <c r="C1562" s="181" t="s">
        <v>971</v>
      </c>
      <c r="D1562" s="182" t="s">
        <v>999</v>
      </c>
      <c r="E1562" s="181"/>
    </row>
    <row r="1563" spans="1:5">
      <c r="A1563" s="177" t="str">
        <f t="shared" si="24"/>
        <v>愛媛県西予市</v>
      </c>
      <c r="B1563" s="180" t="s">
        <v>998</v>
      </c>
      <c r="C1563" s="181" t="s">
        <v>971</v>
      </c>
      <c r="D1563" s="182" t="s">
        <v>997</v>
      </c>
      <c r="E1563" s="181"/>
    </row>
    <row r="1564" spans="1:5">
      <c r="A1564" s="177" t="str">
        <f t="shared" si="24"/>
        <v>愛媛県東温市</v>
      </c>
      <c r="B1564" s="180" t="s">
        <v>996</v>
      </c>
      <c r="C1564" s="181" t="s">
        <v>971</v>
      </c>
      <c r="D1564" s="182" t="s">
        <v>995</v>
      </c>
      <c r="E1564" s="181"/>
    </row>
    <row r="1565" spans="1:5">
      <c r="A1565" s="177" t="str">
        <f t="shared" si="24"/>
        <v>愛媛県越智郡上島町</v>
      </c>
      <c r="B1565" s="180" t="s">
        <v>994</v>
      </c>
      <c r="C1565" s="181" t="s">
        <v>971</v>
      </c>
      <c r="D1565" s="182" t="s">
        <v>993</v>
      </c>
      <c r="E1565" s="181" t="s">
        <v>992</v>
      </c>
    </row>
    <row r="1566" spans="1:5">
      <c r="A1566" s="177" t="str">
        <f t="shared" si="24"/>
        <v>愛媛県上浮穴郡久万高原町</v>
      </c>
      <c r="B1566" s="180" t="s">
        <v>991</v>
      </c>
      <c r="C1566" s="181" t="s">
        <v>971</v>
      </c>
      <c r="D1566" s="182" t="s">
        <v>990</v>
      </c>
      <c r="E1566" s="181" t="s">
        <v>989</v>
      </c>
    </row>
    <row r="1567" spans="1:5">
      <c r="A1567" s="177" t="str">
        <f t="shared" si="24"/>
        <v>愛媛県伊予郡松前町</v>
      </c>
      <c r="B1567" s="180" t="s">
        <v>988</v>
      </c>
      <c r="C1567" s="181" t="s">
        <v>971</v>
      </c>
      <c r="D1567" s="182" t="s">
        <v>985</v>
      </c>
      <c r="E1567" s="181" t="s">
        <v>987</v>
      </c>
    </row>
    <row r="1568" spans="1:5">
      <c r="A1568" s="177" t="str">
        <f t="shared" si="24"/>
        <v>愛媛県伊予郡砥部町</v>
      </c>
      <c r="B1568" s="180" t="s">
        <v>986</v>
      </c>
      <c r="C1568" s="181" t="s">
        <v>971</v>
      </c>
      <c r="D1568" s="182" t="s">
        <v>985</v>
      </c>
      <c r="E1568" s="181" t="s">
        <v>984</v>
      </c>
    </row>
    <row r="1569" spans="1:5">
      <c r="A1569" s="177" t="str">
        <f t="shared" si="24"/>
        <v>愛媛県喜多郡内子町</v>
      </c>
      <c r="B1569" s="180" t="s">
        <v>983</v>
      </c>
      <c r="C1569" s="181" t="s">
        <v>971</v>
      </c>
      <c r="D1569" s="182" t="s">
        <v>982</v>
      </c>
      <c r="E1569" s="181" t="s">
        <v>981</v>
      </c>
    </row>
    <row r="1570" spans="1:5">
      <c r="A1570" s="177" t="str">
        <f t="shared" si="24"/>
        <v>愛媛県西宇和郡伊方町</v>
      </c>
      <c r="B1570" s="180" t="s">
        <v>980</v>
      </c>
      <c r="C1570" s="181" t="s">
        <v>971</v>
      </c>
      <c r="D1570" s="182" t="s">
        <v>979</v>
      </c>
      <c r="E1570" s="181" t="s">
        <v>978</v>
      </c>
    </row>
    <row r="1571" spans="1:5">
      <c r="A1571" s="177" t="str">
        <f t="shared" si="24"/>
        <v>愛媛県北宇和郡松野町</v>
      </c>
      <c r="B1571" s="180" t="s">
        <v>977</v>
      </c>
      <c r="C1571" s="181" t="s">
        <v>971</v>
      </c>
      <c r="D1571" s="182" t="s">
        <v>974</v>
      </c>
      <c r="E1571" s="181" t="s">
        <v>976</v>
      </c>
    </row>
    <row r="1572" spans="1:5">
      <c r="A1572" s="177" t="str">
        <f t="shared" si="24"/>
        <v>愛媛県北宇和郡鬼北町</v>
      </c>
      <c r="B1572" s="180" t="s">
        <v>975</v>
      </c>
      <c r="C1572" s="181" t="s">
        <v>971</v>
      </c>
      <c r="D1572" s="182" t="s">
        <v>974</v>
      </c>
      <c r="E1572" s="181" t="s">
        <v>973</v>
      </c>
    </row>
    <row r="1573" spans="1:5">
      <c r="A1573" s="177" t="str">
        <f t="shared" si="24"/>
        <v>愛媛県南宇和郡愛南町</v>
      </c>
      <c r="B1573" s="180" t="s">
        <v>972</v>
      </c>
      <c r="C1573" s="181" t="s">
        <v>971</v>
      </c>
      <c r="D1573" s="182" t="s">
        <v>970</v>
      </c>
      <c r="E1573" s="181" t="s">
        <v>969</v>
      </c>
    </row>
    <row r="1574" spans="1:5">
      <c r="A1574" s="177" t="str">
        <f t="shared" si="24"/>
        <v>高知県高知市</v>
      </c>
      <c r="B1574" s="180" t="s">
        <v>968</v>
      </c>
      <c r="C1574" s="181" t="s">
        <v>896</v>
      </c>
      <c r="D1574" s="182" t="s">
        <v>967</v>
      </c>
      <c r="E1574" s="181"/>
    </row>
    <row r="1575" spans="1:5">
      <c r="A1575" s="177" t="str">
        <f t="shared" si="24"/>
        <v>高知県室戸市</v>
      </c>
      <c r="B1575" s="180" t="s">
        <v>966</v>
      </c>
      <c r="C1575" s="181" t="s">
        <v>896</v>
      </c>
      <c r="D1575" s="182" t="s">
        <v>965</v>
      </c>
      <c r="E1575" s="181"/>
    </row>
    <row r="1576" spans="1:5">
      <c r="A1576" s="177" t="str">
        <f t="shared" si="24"/>
        <v>高知県安芸市</v>
      </c>
      <c r="B1576" s="180" t="s">
        <v>964</v>
      </c>
      <c r="C1576" s="181" t="s">
        <v>896</v>
      </c>
      <c r="D1576" s="182" t="s">
        <v>963</v>
      </c>
      <c r="E1576" s="181"/>
    </row>
    <row r="1577" spans="1:5">
      <c r="A1577" s="177" t="str">
        <f t="shared" si="24"/>
        <v>高知県南国市</v>
      </c>
      <c r="B1577" s="180" t="s">
        <v>962</v>
      </c>
      <c r="C1577" s="181" t="s">
        <v>896</v>
      </c>
      <c r="D1577" s="182" t="s">
        <v>961</v>
      </c>
      <c r="E1577" s="181"/>
    </row>
    <row r="1578" spans="1:5">
      <c r="A1578" s="177" t="str">
        <f t="shared" si="24"/>
        <v>高知県土佐市</v>
      </c>
      <c r="B1578" s="180" t="s">
        <v>960</v>
      </c>
      <c r="C1578" s="181" t="s">
        <v>896</v>
      </c>
      <c r="D1578" s="182" t="s">
        <v>959</v>
      </c>
      <c r="E1578" s="181"/>
    </row>
    <row r="1579" spans="1:5">
      <c r="A1579" s="177" t="str">
        <f t="shared" si="24"/>
        <v>高知県須崎市</v>
      </c>
      <c r="B1579" s="180" t="s">
        <v>958</v>
      </c>
      <c r="C1579" s="181" t="s">
        <v>896</v>
      </c>
      <c r="D1579" s="182" t="s">
        <v>957</v>
      </c>
      <c r="E1579" s="181"/>
    </row>
    <row r="1580" spans="1:5">
      <c r="A1580" s="177" t="str">
        <f t="shared" si="24"/>
        <v>高知県宿毛市</v>
      </c>
      <c r="B1580" s="180" t="s">
        <v>956</v>
      </c>
      <c r="C1580" s="181" t="s">
        <v>896</v>
      </c>
      <c r="D1580" s="182" t="s">
        <v>955</v>
      </c>
      <c r="E1580" s="181"/>
    </row>
    <row r="1581" spans="1:5">
      <c r="A1581" s="177" t="str">
        <f t="shared" si="24"/>
        <v>高知県土佐清水市</v>
      </c>
      <c r="B1581" s="180" t="s">
        <v>954</v>
      </c>
      <c r="C1581" s="181" t="s">
        <v>896</v>
      </c>
      <c r="D1581" s="182" t="s">
        <v>953</v>
      </c>
      <c r="E1581" s="181"/>
    </row>
    <row r="1582" spans="1:5">
      <c r="A1582" s="177" t="str">
        <f t="shared" si="24"/>
        <v>高知県四万十市</v>
      </c>
      <c r="B1582" s="180" t="s">
        <v>952</v>
      </c>
      <c r="C1582" s="181" t="s">
        <v>896</v>
      </c>
      <c r="D1582" s="182" t="s">
        <v>951</v>
      </c>
      <c r="E1582" s="181"/>
    </row>
    <row r="1583" spans="1:5">
      <c r="A1583" s="177" t="str">
        <f t="shared" si="24"/>
        <v>高知県香南市</v>
      </c>
      <c r="B1583" s="180" t="s">
        <v>950</v>
      </c>
      <c r="C1583" s="181" t="s">
        <v>896</v>
      </c>
      <c r="D1583" s="182" t="s">
        <v>949</v>
      </c>
      <c r="E1583" s="181"/>
    </row>
    <row r="1584" spans="1:5">
      <c r="A1584" s="177" t="str">
        <f t="shared" si="24"/>
        <v>高知県香美市</v>
      </c>
      <c r="B1584" s="180" t="s">
        <v>948</v>
      </c>
      <c r="C1584" s="181" t="s">
        <v>896</v>
      </c>
      <c r="D1584" s="182" t="s">
        <v>947</v>
      </c>
      <c r="E1584" s="181"/>
    </row>
    <row r="1585" spans="1:5">
      <c r="A1585" s="177" t="str">
        <f t="shared" si="24"/>
        <v>高知県安芸郡東洋町</v>
      </c>
      <c r="B1585" s="180" t="s">
        <v>946</v>
      </c>
      <c r="C1585" s="181" t="s">
        <v>896</v>
      </c>
      <c r="D1585" s="182" t="s">
        <v>933</v>
      </c>
      <c r="E1585" s="181" t="s">
        <v>945</v>
      </c>
    </row>
    <row r="1586" spans="1:5">
      <c r="A1586" s="177" t="str">
        <f t="shared" si="24"/>
        <v>高知県安芸郡奈半利町</v>
      </c>
      <c r="B1586" s="180" t="s">
        <v>944</v>
      </c>
      <c r="C1586" s="181" t="s">
        <v>896</v>
      </c>
      <c r="D1586" s="182" t="s">
        <v>933</v>
      </c>
      <c r="E1586" s="181" t="s">
        <v>943</v>
      </c>
    </row>
    <row r="1587" spans="1:5">
      <c r="A1587" s="177" t="str">
        <f t="shared" si="24"/>
        <v>高知県安芸郡田野町</v>
      </c>
      <c r="B1587" s="180" t="s">
        <v>942</v>
      </c>
      <c r="C1587" s="181" t="s">
        <v>896</v>
      </c>
      <c r="D1587" s="182" t="s">
        <v>933</v>
      </c>
      <c r="E1587" s="181" t="s">
        <v>941</v>
      </c>
    </row>
    <row r="1588" spans="1:5">
      <c r="A1588" s="177" t="str">
        <f t="shared" si="24"/>
        <v>高知県安芸郡安田町</v>
      </c>
      <c r="B1588" s="180" t="s">
        <v>940</v>
      </c>
      <c r="C1588" s="181" t="s">
        <v>896</v>
      </c>
      <c r="D1588" s="182" t="s">
        <v>933</v>
      </c>
      <c r="E1588" s="181" t="s">
        <v>939</v>
      </c>
    </row>
    <row r="1589" spans="1:5">
      <c r="A1589" s="177" t="str">
        <f t="shared" si="24"/>
        <v>高知県安芸郡北川村</v>
      </c>
      <c r="B1589" s="180" t="s">
        <v>938</v>
      </c>
      <c r="C1589" s="181" t="s">
        <v>896</v>
      </c>
      <c r="D1589" s="182" t="s">
        <v>933</v>
      </c>
      <c r="E1589" s="181" t="s">
        <v>937</v>
      </c>
    </row>
    <row r="1590" spans="1:5">
      <c r="A1590" s="177" t="str">
        <f t="shared" si="24"/>
        <v>高知県安芸郡馬路村</v>
      </c>
      <c r="B1590" s="180" t="s">
        <v>936</v>
      </c>
      <c r="C1590" s="181" t="s">
        <v>896</v>
      </c>
      <c r="D1590" s="182" t="s">
        <v>933</v>
      </c>
      <c r="E1590" s="181" t="s">
        <v>935</v>
      </c>
    </row>
    <row r="1591" spans="1:5">
      <c r="A1591" s="177" t="str">
        <f t="shared" si="24"/>
        <v>高知県安芸郡芸西村</v>
      </c>
      <c r="B1591" s="180" t="s">
        <v>934</v>
      </c>
      <c r="C1591" s="181" t="s">
        <v>896</v>
      </c>
      <c r="D1591" s="182" t="s">
        <v>933</v>
      </c>
      <c r="E1591" s="181" t="s">
        <v>932</v>
      </c>
    </row>
    <row r="1592" spans="1:5">
      <c r="A1592" s="177" t="str">
        <f t="shared" si="24"/>
        <v>高知県長岡郡本山町</v>
      </c>
      <c r="B1592" s="180" t="s">
        <v>931</v>
      </c>
      <c r="C1592" s="181" t="s">
        <v>896</v>
      </c>
      <c r="D1592" s="182" t="s">
        <v>928</v>
      </c>
      <c r="E1592" s="181" t="s">
        <v>930</v>
      </c>
    </row>
    <row r="1593" spans="1:5">
      <c r="A1593" s="177" t="str">
        <f t="shared" si="24"/>
        <v>高知県長岡郡大豊町</v>
      </c>
      <c r="B1593" s="180" t="s">
        <v>929</v>
      </c>
      <c r="C1593" s="181" t="s">
        <v>896</v>
      </c>
      <c r="D1593" s="182" t="s">
        <v>928</v>
      </c>
      <c r="E1593" s="181" t="s">
        <v>927</v>
      </c>
    </row>
    <row r="1594" spans="1:5">
      <c r="A1594" s="177" t="str">
        <f t="shared" si="24"/>
        <v>高知県土佐郡土佐町</v>
      </c>
      <c r="B1594" s="180" t="s">
        <v>926</v>
      </c>
      <c r="C1594" s="181" t="s">
        <v>896</v>
      </c>
      <c r="D1594" s="182" t="s">
        <v>923</v>
      </c>
      <c r="E1594" s="181" t="s">
        <v>925</v>
      </c>
    </row>
    <row r="1595" spans="1:5">
      <c r="A1595" s="177" t="str">
        <f t="shared" si="24"/>
        <v>高知県土佐郡大川村</v>
      </c>
      <c r="B1595" s="180" t="s">
        <v>924</v>
      </c>
      <c r="C1595" s="181" t="s">
        <v>896</v>
      </c>
      <c r="D1595" s="182" t="s">
        <v>923</v>
      </c>
      <c r="E1595" s="181" t="s">
        <v>922</v>
      </c>
    </row>
    <row r="1596" spans="1:5">
      <c r="A1596" s="177" t="str">
        <f t="shared" si="24"/>
        <v>高知県吾川郡いの町</v>
      </c>
      <c r="B1596" s="180" t="s">
        <v>921</v>
      </c>
      <c r="C1596" s="181" t="s">
        <v>896</v>
      </c>
      <c r="D1596" s="182" t="s">
        <v>918</v>
      </c>
      <c r="E1596" s="181" t="s">
        <v>920</v>
      </c>
    </row>
    <row r="1597" spans="1:5">
      <c r="A1597" s="177" t="str">
        <f t="shared" si="24"/>
        <v>高知県吾川郡仁淀川町</v>
      </c>
      <c r="B1597" s="180" t="s">
        <v>919</v>
      </c>
      <c r="C1597" s="181" t="s">
        <v>896</v>
      </c>
      <c r="D1597" s="182" t="s">
        <v>918</v>
      </c>
      <c r="E1597" s="181" t="s">
        <v>917</v>
      </c>
    </row>
    <row r="1598" spans="1:5">
      <c r="A1598" s="177" t="str">
        <f t="shared" si="24"/>
        <v>高知県高岡郡中土佐町</v>
      </c>
      <c r="B1598" s="180" t="s">
        <v>916</v>
      </c>
      <c r="C1598" s="181" t="s">
        <v>896</v>
      </c>
      <c r="D1598" s="182" t="s">
        <v>903</v>
      </c>
      <c r="E1598" s="181" t="s">
        <v>915</v>
      </c>
    </row>
    <row r="1599" spans="1:5">
      <c r="A1599" s="177" t="str">
        <f t="shared" si="24"/>
        <v>高知県高岡郡佐川町</v>
      </c>
      <c r="B1599" s="180" t="s">
        <v>914</v>
      </c>
      <c r="C1599" s="181" t="s">
        <v>896</v>
      </c>
      <c r="D1599" s="182" t="s">
        <v>903</v>
      </c>
      <c r="E1599" s="181" t="s">
        <v>913</v>
      </c>
    </row>
    <row r="1600" spans="1:5">
      <c r="A1600" s="177" t="str">
        <f t="shared" si="24"/>
        <v>高知県高岡郡越知町</v>
      </c>
      <c r="B1600" s="180" t="s">
        <v>912</v>
      </c>
      <c r="C1600" s="181" t="s">
        <v>896</v>
      </c>
      <c r="D1600" s="182" t="s">
        <v>903</v>
      </c>
      <c r="E1600" s="181" t="s">
        <v>911</v>
      </c>
    </row>
    <row r="1601" spans="1:5">
      <c r="A1601" s="177" t="str">
        <f t="shared" si="24"/>
        <v>高知県高岡郡梼原町</v>
      </c>
      <c r="B1601" s="180" t="s">
        <v>910</v>
      </c>
      <c r="C1601" s="181" t="s">
        <v>896</v>
      </c>
      <c r="D1601" s="182" t="s">
        <v>903</v>
      </c>
      <c r="E1601" s="181" t="s">
        <v>909</v>
      </c>
    </row>
    <row r="1602" spans="1:5">
      <c r="A1602" s="177" t="str">
        <f t="shared" ref="A1602:A1665" si="25">C1602&amp;D1602&amp;E1602</f>
        <v>高知県高岡郡日高村</v>
      </c>
      <c r="B1602" s="180" t="s">
        <v>908</v>
      </c>
      <c r="C1602" s="181" t="s">
        <v>896</v>
      </c>
      <c r="D1602" s="182" t="s">
        <v>903</v>
      </c>
      <c r="E1602" s="181" t="s">
        <v>907</v>
      </c>
    </row>
    <row r="1603" spans="1:5">
      <c r="A1603" s="177" t="str">
        <f t="shared" si="25"/>
        <v>高知県高岡郡津野町</v>
      </c>
      <c r="B1603" s="180" t="s">
        <v>906</v>
      </c>
      <c r="C1603" s="181" t="s">
        <v>896</v>
      </c>
      <c r="D1603" s="182" t="s">
        <v>903</v>
      </c>
      <c r="E1603" s="181" t="s">
        <v>905</v>
      </c>
    </row>
    <row r="1604" spans="1:5">
      <c r="A1604" s="177" t="str">
        <f t="shared" si="25"/>
        <v>高知県高岡郡四万十町</v>
      </c>
      <c r="B1604" s="180" t="s">
        <v>904</v>
      </c>
      <c r="C1604" s="181" t="s">
        <v>896</v>
      </c>
      <c r="D1604" s="182" t="s">
        <v>903</v>
      </c>
      <c r="E1604" s="181" t="s">
        <v>902</v>
      </c>
    </row>
    <row r="1605" spans="1:5">
      <c r="A1605" s="177" t="str">
        <f t="shared" si="25"/>
        <v>高知県幡多郡大月町</v>
      </c>
      <c r="B1605" s="180" t="s">
        <v>901</v>
      </c>
      <c r="C1605" s="181" t="s">
        <v>896</v>
      </c>
      <c r="D1605" s="182" t="s">
        <v>895</v>
      </c>
      <c r="E1605" s="181" t="s">
        <v>900</v>
      </c>
    </row>
    <row r="1606" spans="1:5">
      <c r="A1606" s="177" t="str">
        <f t="shared" si="25"/>
        <v>高知県幡多郡三原村</v>
      </c>
      <c r="B1606" s="180" t="s">
        <v>899</v>
      </c>
      <c r="C1606" s="181" t="s">
        <v>896</v>
      </c>
      <c r="D1606" s="182" t="s">
        <v>895</v>
      </c>
      <c r="E1606" s="181" t="s">
        <v>898</v>
      </c>
    </row>
    <row r="1607" spans="1:5">
      <c r="A1607" s="177" t="str">
        <f t="shared" si="25"/>
        <v>高知県幡多郡黒潮町</v>
      </c>
      <c r="B1607" s="180" t="s">
        <v>897</v>
      </c>
      <c r="C1607" s="181" t="s">
        <v>896</v>
      </c>
      <c r="D1607" s="182" t="s">
        <v>895</v>
      </c>
      <c r="E1607" s="181" t="s">
        <v>894</v>
      </c>
    </row>
    <row r="1608" spans="1:5" s="188" customFormat="1">
      <c r="A1608" s="177" t="str">
        <f t="shared" si="25"/>
        <v>福岡県北九州市門司区</v>
      </c>
      <c r="B1608" s="183" t="s">
        <v>893</v>
      </c>
      <c r="C1608" s="184" t="s">
        <v>741</v>
      </c>
      <c r="D1608" s="186" t="s">
        <v>880</v>
      </c>
      <c r="E1608" s="187" t="s">
        <v>892</v>
      </c>
    </row>
    <row r="1609" spans="1:5" s="188" customFormat="1">
      <c r="A1609" s="177" t="str">
        <f t="shared" si="25"/>
        <v>福岡県北九州市若松区</v>
      </c>
      <c r="B1609" s="183" t="s">
        <v>891</v>
      </c>
      <c r="C1609" s="184" t="s">
        <v>741</v>
      </c>
      <c r="D1609" s="186" t="s">
        <v>880</v>
      </c>
      <c r="E1609" s="187" t="s">
        <v>890</v>
      </c>
    </row>
    <row r="1610" spans="1:5" s="188" customFormat="1">
      <c r="A1610" s="177" t="str">
        <f t="shared" si="25"/>
        <v>福岡県北九州市戸畑区</v>
      </c>
      <c r="B1610" s="183" t="s">
        <v>889</v>
      </c>
      <c r="C1610" s="184" t="s">
        <v>741</v>
      </c>
      <c r="D1610" s="186" t="s">
        <v>880</v>
      </c>
      <c r="E1610" s="187" t="s">
        <v>888</v>
      </c>
    </row>
    <row r="1611" spans="1:5" s="188" customFormat="1">
      <c r="A1611" s="177" t="str">
        <f t="shared" si="25"/>
        <v>福岡県北九州市小倉北区</v>
      </c>
      <c r="B1611" s="183" t="s">
        <v>887</v>
      </c>
      <c r="C1611" s="184" t="s">
        <v>741</v>
      </c>
      <c r="D1611" s="186" t="s">
        <v>880</v>
      </c>
      <c r="E1611" s="187" t="s">
        <v>886</v>
      </c>
    </row>
    <row r="1612" spans="1:5" s="188" customFormat="1">
      <c r="A1612" s="177" t="str">
        <f t="shared" si="25"/>
        <v>福岡県北九州市小倉南区</v>
      </c>
      <c r="B1612" s="183" t="s">
        <v>885</v>
      </c>
      <c r="C1612" s="184" t="s">
        <v>741</v>
      </c>
      <c r="D1612" s="186" t="s">
        <v>880</v>
      </c>
      <c r="E1612" s="187" t="s">
        <v>884</v>
      </c>
    </row>
    <row r="1613" spans="1:5" s="188" customFormat="1">
      <c r="A1613" s="177" t="str">
        <f t="shared" si="25"/>
        <v>福岡県北九州市八幡東区</v>
      </c>
      <c r="B1613" s="183" t="s">
        <v>883</v>
      </c>
      <c r="C1613" s="184" t="s">
        <v>741</v>
      </c>
      <c r="D1613" s="186" t="s">
        <v>880</v>
      </c>
      <c r="E1613" s="187" t="s">
        <v>882</v>
      </c>
    </row>
    <row r="1614" spans="1:5" s="188" customFormat="1">
      <c r="A1614" s="177" t="str">
        <f t="shared" si="25"/>
        <v>福岡県北九州市八幡西区</v>
      </c>
      <c r="B1614" s="183" t="s">
        <v>881</v>
      </c>
      <c r="C1614" s="184" t="s">
        <v>741</v>
      </c>
      <c r="D1614" s="186" t="s">
        <v>880</v>
      </c>
      <c r="E1614" s="187" t="s">
        <v>879</v>
      </c>
    </row>
    <row r="1615" spans="1:5" s="188" customFormat="1">
      <c r="A1615" s="177" t="str">
        <f t="shared" si="25"/>
        <v>福岡県福岡市東区</v>
      </c>
      <c r="B1615" s="183" t="s">
        <v>878</v>
      </c>
      <c r="C1615" s="184" t="s">
        <v>741</v>
      </c>
      <c r="D1615" s="186" t="s">
        <v>869</v>
      </c>
      <c r="E1615" s="187" t="s">
        <v>643</v>
      </c>
    </row>
    <row r="1616" spans="1:5" s="188" customFormat="1">
      <c r="A1616" s="177" t="str">
        <f t="shared" si="25"/>
        <v>福岡県福岡市博多区</v>
      </c>
      <c r="B1616" s="183" t="s">
        <v>877</v>
      </c>
      <c r="C1616" s="184" t="s">
        <v>741</v>
      </c>
      <c r="D1616" s="186" t="s">
        <v>869</v>
      </c>
      <c r="E1616" s="187" t="s">
        <v>876</v>
      </c>
    </row>
    <row r="1617" spans="1:5" s="188" customFormat="1">
      <c r="A1617" s="177" t="str">
        <f t="shared" si="25"/>
        <v>福岡県福岡市中央区</v>
      </c>
      <c r="B1617" s="183" t="s">
        <v>875</v>
      </c>
      <c r="C1617" s="184" t="s">
        <v>741</v>
      </c>
      <c r="D1617" s="186" t="s">
        <v>869</v>
      </c>
      <c r="E1617" s="187" t="s">
        <v>644</v>
      </c>
    </row>
    <row r="1618" spans="1:5" s="188" customFormat="1">
      <c r="A1618" s="177" t="str">
        <f t="shared" si="25"/>
        <v>福岡県福岡市南区</v>
      </c>
      <c r="B1618" s="183" t="s">
        <v>874</v>
      </c>
      <c r="C1618" s="184" t="s">
        <v>741</v>
      </c>
      <c r="D1618" s="186" t="s">
        <v>869</v>
      </c>
      <c r="E1618" s="187" t="s">
        <v>641</v>
      </c>
    </row>
    <row r="1619" spans="1:5" s="188" customFormat="1">
      <c r="A1619" s="177" t="str">
        <f t="shared" si="25"/>
        <v>福岡県福岡市西区</v>
      </c>
      <c r="B1619" s="183" t="s">
        <v>873</v>
      </c>
      <c r="C1619" s="184" t="s">
        <v>741</v>
      </c>
      <c r="D1619" s="186" t="s">
        <v>869</v>
      </c>
      <c r="E1619" s="187" t="s">
        <v>642</v>
      </c>
    </row>
    <row r="1620" spans="1:5" s="188" customFormat="1">
      <c r="A1620" s="177" t="str">
        <f t="shared" si="25"/>
        <v>福岡県福岡市城南区</v>
      </c>
      <c r="B1620" s="183" t="s">
        <v>872</v>
      </c>
      <c r="C1620" s="184" t="s">
        <v>741</v>
      </c>
      <c r="D1620" s="186" t="s">
        <v>869</v>
      </c>
      <c r="E1620" s="187" t="s">
        <v>871</v>
      </c>
    </row>
    <row r="1621" spans="1:5" s="188" customFormat="1">
      <c r="A1621" s="177" t="str">
        <f t="shared" si="25"/>
        <v>福岡県福岡市早良区</v>
      </c>
      <c r="B1621" s="183" t="s">
        <v>870</v>
      </c>
      <c r="C1621" s="184" t="s">
        <v>741</v>
      </c>
      <c r="D1621" s="186" t="s">
        <v>869</v>
      </c>
      <c r="E1621" s="187" t="s">
        <v>868</v>
      </c>
    </row>
    <row r="1622" spans="1:5">
      <c r="A1622" s="177" t="str">
        <f t="shared" si="25"/>
        <v>福岡県大牟田市</v>
      </c>
      <c r="B1622" s="180" t="s">
        <v>867</v>
      </c>
      <c r="C1622" s="181" t="s">
        <v>741</v>
      </c>
      <c r="D1622" s="182" t="s">
        <v>866</v>
      </c>
      <c r="E1622" s="181"/>
    </row>
    <row r="1623" spans="1:5">
      <c r="A1623" s="177" t="str">
        <f t="shared" si="25"/>
        <v>福岡県久留米市</v>
      </c>
      <c r="B1623" s="180" t="s">
        <v>865</v>
      </c>
      <c r="C1623" s="181" t="s">
        <v>741</v>
      </c>
      <c r="D1623" s="182" t="s">
        <v>864</v>
      </c>
      <c r="E1623" s="181"/>
    </row>
    <row r="1624" spans="1:5">
      <c r="A1624" s="177" t="str">
        <f t="shared" si="25"/>
        <v>福岡県直方市</v>
      </c>
      <c r="B1624" s="180" t="s">
        <v>863</v>
      </c>
      <c r="C1624" s="181" t="s">
        <v>741</v>
      </c>
      <c r="D1624" s="182" t="s">
        <v>862</v>
      </c>
      <c r="E1624" s="181"/>
    </row>
    <row r="1625" spans="1:5">
      <c r="A1625" s="177" t="str">
        <f t="shared" si="25"/>
        <v>福岡県飯塚市</v>
      </c>
      <c r="B1625" s="180" t="s">
        <v>861</v>
      </c>
      <c r="C1625" s="181" t="s">
        <v>741</v>
      </c>
      <c r="D1625" s="182" t="s">
        <v>860</v>
      </c>
      <c r="E1625" s="181"/>
    </row>
    <row r="1626" spans="1:5">
      <c r="A1626" s="177" t="str">
        <f t="shared" si="25"/>
        <v>福岡県田川市</v>
      </c>
      <c r="B1626" s="180" t="s">
        <v>859</v>
      </c>
      <c r="C1626" s="181" t="s">
        <v>741</v>
      </c>
      <c r="D1626" s="182" t="s">
        <v>858</v>
      </c>
      <c r="E1626" s="181"/>
    </row>
    <row r="1627" spans="1:5">
      <c r="A1627" s="177" t="str">
        <f t="shared" si="25"/>
        <v>福岡県柳川市</v>
      </c>
      <c r="B1627" s="180" t="s">
        <v>857</v>
      </c>
      <c r="C1627" s="181" t="s">
        <v>741</v>
      </c>
      <c r="D1627" s="182" t="s">
        <v>856</v>
      </c>
      <c r="E1627" s="181"/>
    </row>
    <row r="1628" spans="1:5">
      <c r="A1628" s="177" t="str">
        <f t="shared" si="25"/>
        <v>福岡県八女市</v>
      </c>
      <c r="B1628" s="180" t="s">
        <v>855</v>
      </c>
      <c r="C1628" s="181" t="s">
        <v>741</v>
      </c>
      <c r="D1628" s="182" t="s">
        <v>854</v>
      </c>
      <c r="E1628" s="181"/>
    </row>
    <row r="1629" spans="1:5">
      <c r="A1629" s="177" t="str">
        <f t="shared" si="25"/>
        <v>福岡県筑後市</v>
      </c>
      <c r="B1629" s="180" t="s">
        <v>853</v>
      </c>
      <c r="C1629" s="181" t="s">
        <v>741</v>
      </c>
      <c r="D1629" s="182" t="s">
        <v>852</v>
      </c>
      <c r="E1629" s="181"/>
    </row>
    <row r="1630" spans="1:5">
      <c r="A1630" s="177" t="str">
        <f t="shared" si="25"/>
        <v>福岡県大川市</v>
      </c>
      <c r="B1630" s="180" t="s">
        <v>851</v>
      </c>
      <c r="C1630" s="181" t="s">
        <v>741</v>
      </c>
      <c r="D1630" s="182" t="s">
        <v>850</v>
      </c>
      <c r="E1630" s="181"/>
    </row>
    <row r="1631" spans="1:5">
      <c r="A1631" s="177" t="str">
        <f t="shared" si="25"/>
        <v>福岡県行橋市</v>
      </c>
      <c r="B1631" s="180" t="s">
        <v>849</v>
      </c>
      <c r="C1631" s="181" t="s">
        <v>741</v>
      </c>
      <c r="D1631" s="182" t="s">
        <v>848</v>
      </c>
      <c r="E1631" s="181"/>
    </row>
    <row r="1632" spans="1:5">
      <c r="A1632" s="177" t="str">
        <f t="shared" si="25"/>
        <v>福岡県豊前市</v>
      </c>
      <c r="B1632" s="180" t="s">
        <v>847</v>
      </c>
      <c r="C1632" s="181" t="s">
        <v>741</v>
      </c>
      <c r="D1632" s="182" t="s">
        <v>846</v>
      </c>
      <c r="E1632" s="181"/>
    </row>
    <row r="1633" spans="1:5">
      <c r="A1633" s="177" t="str">
        <f t="shared" si="25"/>
        <v>福岡県中間市</v>
      </c>
      <c r="B1633" s="180" t="s">
        <v>845</v>
      </c>
      <c r="C1633" s="181" t="s">
        <v>741</v>
      </c>
      <c r="D1633" s="182" t="s">
        <v>844</v>
      </c>
      <c r="E1633" s="181"/>
    </row>
    <row r="1634" spans="1:5">
      <c r="A1634" s="177" t="str">
        <f t="shared" si="25"/>
        <v>福岡県小郡市</v>
      </c>
      <c r="B1634" s="180" t="s">
        <v>843</v>
      </c>
      <c r="C1634" s="181" t="s">
        <v>741</v>
      </c>
      <c r="D1634" s="182" t="s">
        <v>842</v>
      </c>
      <c r="E1634" s="181"/>
    </row>
    <row r="1635" spans="1:5">
      <c r="A1635" s="177" t="str">
        <f t="shared" si="25"/>
        <v>福岡県筑紫野市</v>
      </c>
      <c r="B1635" s="180" t="s">
        <v>841</v>
      </c>
      <c r="C1635" s="181" t="s">
        <v>741</v>
      </c>
      <c r="D1635" s="182" t="s">
        <v>840</v>
      </c>
      <c r="E1635" s="181"/>
    </row>
    <row r="1636" spans="1:5">
      <c r="A1636" s="177" t="str">
        <f t="shared" si="25"/>
        <v>福岡県春日市</v>
      </c>
      <c r="B1636" s="180" t="s">
        <v>839</v>
      </c>
      <c r="C1636" s="181" t="s">
        <v>741</v>
      </c>
      <c r="D1636" s="182" t="s">
        <v>838</v>
      </c>
      <c r="E1636" s="181"/>
    </row>
    <row r="1637" spans="1:5">
      <c r="A1637" s="177" t="str">
        <f t="shared" si="25"/>
        <v>福岡県大野城市</v>
      </c>
      <c r="B1637" s="180" t="s">
        <v>837</v>
      </c>
      <c r="C1637" s="181" t="s">
        <v>741</v>
      </c>
      <c r="D1637" s="182" t="s">
        <v>836</v>
      </c>
      <c r="E1637" s="181"/>
    </row>
    <row r="1638" spans="1:5">
      <c r="A1638" s="177" t="str">
        <f t="shared" si="25"/>
        <v>福岡県宗像市</v>
      </c>
      <c r="B1638" s="180" t="s">
        <v>835</v>
      </c>
      <c r="C1638" s="181" t="s">
        <v>741</v>
      </c>
      <c r="D1638" s="182" t="s">
        <v>834</v>
      </c>
      <c r="E1638" s="181"/>
    </row>
    <row r="1639" spans="1:5">
      <c r="A1639" s="177" t="str">
        <f t="shared" si="25"/>
        <v>福岡県太宰府市</v>
      </c>
      <c r="B1639" s="180" t="s">
        <v>833</v>
      </c>
      <c r="C1639" s="181" t="s">
        <v>741</v>
      </c>
      <c r="D1639" s="182" t="s">
        <v>832</v>
      </c>
      <c r="E1639" s="181"/>
    </row>
    <row r="1640" spans="1:5">
      <c r="A1640" s="177" t="str">
        <f t="shared" si="25"/>
        <v>福岡県古賀市</v>
      </c>
      <c r="B1640" s="180" t="s">
        <v>831</v>
      </c>
      <c r="C1640" s="181" t="s">
        <v>741</v>
      </c>
      <c r="D1640" s="182" t="s">
        <v>830</v>
      </c>
      <c r="E1640" s="181"/>
    </row>
    <row r="1641" spans="1:5">
      <c r="A1641" s="177" t="str">
        <f t="shared" si="25"/>
        <v>福岡県福津市</v>
      </c>
      <c r="B1641" s="180" t="s">
        <v>829</v>
      </c>
      <c r="C1641" s="181" t="s">
        <v>741</v>
      </c>
      <c r="D1641" s="182" t="s">
        <v>828</v>
      </c>
      <c r="E1641" s="181"/>
    </row>
    <row r="1642" spans="1:5">
      <c r="A1642" s="177" t="str">
        <f t="shared" si="25"/>
        <v>福岡県うきは市</v>
      </c>
      <c r="B1642" s="180" t="s">
        <v>827</v>
      </c>
      <c r="C1642" s="181" t="s">
        <v>741</v>
      </c>
      <c r="D1642" s="182" t="s">
        <v>826</v>
      </c>
      <c r="E1642" s="181"/>
    </row>
    <row r="1643" spans="1:5">
      <c r="A1643" s="177" t="str">
        <f t="shared" si="25"/>
        <v>福岡県宮若市</v>
      </c>
      <c r="B1643" s="180" t="s">
        <v>825</v>
      </c>
      <c r="C1643" s="181" t="s">
        <v>741</v>
      </c>
      <c r="D1643" s="182" t="s">
        <v>824</v>
      </c>
      <c r="E1643" s="181"/>
    </row>
    <row r="1644" spans="1:5">
      <c r="A1644" s="177" t="str">
        <f t="shared" si="25"/>
        <v>福岡県嘉麻市</v>
      </c>
      <c r="B1644" s="180" t="s">
        <v>823</v>
      </c>
      <c r="C1644" s="181" t="s">
        <v>741</v>
      </c>
      <c r="D1644" s="182" t="s">
        <v>822</v>
      </c>
      <c r="E1644" s="181"/>
    </row>
    <row r="1645" spans="1:5">
      <c r="A1645" s="177" t="str">
        <f t="shared" si="25"/>
        <v>福岡県朝倉市</v>
      </c>
      <c r="B1645" s="180" t="s">
        <v>821</v>
      </c>
      <c r="C1645" s="181" t="s">
        <v>741</v>
      </c>
      <c r="D1645" s="182" t="s">
        <v>820</v>
      </c>
      <c r="E1645" s="181"/>
    </row>
    <row r="1646" spans="1:5">
      <c r="A1646" s="177" t="str">
        <f t="shared" si="25"/>
        <v>福岡県みやま市</v>
      </c>
      <c r="B1646" s="180" t="s">
        <v>819</v>
      </c>
      <c r="C1646" s="181" t="s">
        <v>741</v>
      </c>
      <c r="D1646" s="182" t="s">
        <v>818</v>
      </c>
      <c r="E1646" s="181"/>
    </row>
    <row r="1647" spans="1:5">
      <c r="A1647" s="177" t="str">
        <f t="shared" si="25"/>
        <v>福岡県糸島市</v>
      </c>
      <c r="B1647" s="180" t="s">
        <v>817</v>
      </c>
      <c r="C1647" s="181" t="s">
        <v>741</v>
      </c>
      <c r="D1647" s="182" t="s">
        <v>816</v>
      </c>
      <c r="E1647" s="181"/>
    </row>
    <row r="1648" spans="1:5">
      <c r="A1648" s="177" t="str">
        <f t="shared" si="25"/>
        <v>福岡県那珂川市</v>
      </c>
      <c r="B1648" s="180" t="s">
        <v>815</v>
      </c>
      <c r="C1648" s="181" t="s">
        <v>814</v>
      </c>
      <c r="D1648" s="182" t="s">
        <v>813</v>
      </c>
      <c r="E1648" s="181"/>
    </row>
    <row r="1649" spans="1:5">
      <c r="A1649" s="177" t="str">
        <f t="shared" si="25"/>
        <v>福岡県糟屋郡宇美町</v>
      </c>
      <c r="B1649" s="180" t="s">
        <v>812</v>
      </c>
      <c r="C1649" s="181" t="s">
        <v>741</v>
      </c>
      <c r="D1649" s="182" t="s">
        <v>799</v>
      </c>
      <c r="E1649" s="181" t="s">
        <v>811</v>
      </c>
    </row>
    <row r="1650" spans="1:5">
      <c r="A1650" s="177" t="str">
        <f t="shared" si="25"/>
        <v>福岡県糟屋郡篠栗町</v>
      </c>
      <c r="B1650" s="180" t="s">
        <v>810</v>
      </c>
      <c r="C1650" s="181" t="s">
        <v>741</v>
      </c>
      <c r="D1650" s="182" t="s">
        <v>799</v>
      </c>
      <c r="E1650" s="181" t="s">
        <v>809</v>
      </c>
    </row>
    <row r="1651" spans="1:5">
      <c r="A1651" s="177" t="str">
        <f t="shared" si="25"/>
        <v>福岡県糟屋郡志免町</v>
      </c>
      <c r="B1651" s="180" t="s">
        <v>808</v>
      </c>
      <c r="C1651" s="181" t="s">
        <v>741</v>
      </c>
      <c r="D1651" s="182" t="s">
        <v>799</v>
      </c>
      <c r="E1651" s="181" t="s">
        <v>807</v>
      </c>
    </row>
    <row r="1652" spans="1:5">
      <c r="A1652" s="177" t="str">
        <f t="shared" si="25"/>
        <v>福岡県糟屋郡須恵町</v>
      </c>
      <c r="B1652" s="180" t="s">
        <v>806</v>
      </c>
      <c r="C1652" s="181" t="s">
        <v>741</v>
      </c>
      <c r="D1652" s="182" t="s">
        <v>799</v>
      </c>
      <c r="E1652" s="181" t="s">
        <v>805</v>
      </c>
    </row>
    <row r="1653" spans="1:5">
      <c r="A1653" s="177" t="str">
        <f t="shared" si="25"/>
        <v>福岡県糟屋郡新宮町</v>
      </c>
      <c r="B1653" s="180" t="s">
        <v>804</v>
      </c>
      <c r="C1653" s="181" t="s">
        <v>741</v>
      </c>
      <c r="D1653" s="182" t="s">
        <v>799</v>
      </c>
      <c r="E1653" s="181" t="s">
        <v>803</v>
      </c>
    </row>
    <row r="1654" spans="1:5">
      <c r="A1654" s="177" t="str">
        <f t="shared" si="25"/>
        <v>福岡県糟屋郡久山町</v>
      </c>
      <c r="B1654" s="180" t="s">
        <v>802</v>
      </c>
      <c r="C1654" s="181" t="s">
        <v>741</v>
      </c>
      <c r="D1654" s="182" t="s">
        <v>799</v>
      </c>
      <c r="E1654" s="181" t="s">
        <v>801</v>
      </c>
    </row>
    <row r="1655" spans="1:5">
      <c r="A1655" s="177" t="str">
        <f t="shared" si="25"/>
        <v>福岡県糟屋郡粕屋町</v>
      </c>
      <c r="B1655" s="180" t="s">
        <v>800</v>
      </c>
      <c r="C1655" s="181" t="s">
        <v>741</v>
      </c>
      <c r="D1655" s="182" t="s">
        <v>799</v>
      </c>
      <c r="E1655" s="181" t="s">
        <v>798</v>
      </c>
    </row>
    <row r="1656" spans="1:5">
      <c r="A1656" s="177" t="str">
        <f t="shared" si="25"/>
        <v>福岡県遠賀郡芦屋町</v>
      </c>
      <c r="B1656" s="180" t="s">
        <v>797</v>
      </c>
      <c r="C1656" s="181" t="s">
        <v>741</v>
      </c>
      <c r="D1656" s="182" t="s">
        <v>790</v>
      </c>
      <c r="E1656" s="181" t="s">
        <v>796</v>
      </c>
    </row>
    <row r="1657" spans="1:5">
      <c r="A1657" s="177" t="str">
        <f t="shared" si="25"/>
        <v>福岡県遠賀郡水巻町</v>
      </c>
      <c r="B1657" s="180" t="s">
        <v>795</v>
      </c>
      <c r="C1657" s="181" t="s">
        <v>741</v>
      </c>
      <c r="D1657" s="182" t="s">
        <v>790</v>
      </c>
      <c r="E1657" s="181" t="s">
        <v>794</v>
      </c>
    </row>
    <row r="1658" spans="1:5">
      <c r="A1658" s="177" t="str">
        <f t="shared" si="25"/>
        <v>福岡県遠賀郡岡垣町</v>
      </c>
      <c r="B1658" s="180" t="s">
        <v>793</v>
      </c>
      <c r="C1658" s="181" t="s">
        <v>741</v>
      </c>
      <c r="D1658" s="182" t="s">
        <v>790</v>
      </c>
      <c r="E1658" s="181" t="s">
        <v>792</v>
      </c>
    </row>
    <row r="1659" spans="1:5">
      <c r="A1659" s="177" t="str">
        <f t="shared" si="25"/>
        <v>福岡県遠賀郡遠賀町</v>
      </c>
      <c r="B1659" s="180" t="s">
        <v>791</v>
      </c>
      <c r="C1659" s="181" t="s">
        <v>741</v>
      </c>
      <c r="D1659" s="182" t="s">
        <v>790</v>
      </c>
      <c r="E1659" s="181" t="s">
        <v>789</v>
      </c>
    </row>
    <row r="1660" spans="1:5">
      <c r="A1660" s="177" t="str">
        <f t="shared" si="25"/>
        <v>福岡県鞍手郡小竹町</v>
      </c>
      <c r="B1660" s="180" t="s">
        <v>788</v>
      </c>
      <c r="C1660" s="181" t="s">
        <v>741</v>
      </c>
      <c r="D1660" s="182" t="s">
        <v>785</v>
      </c>
      <c r="E1660" s="181" t="s">
        <v>787</v>
      </c>
    </row>
    <row r="1661" spans="1:5">
      <c r="A1661" s="177" t="str">
        <f t="shared" si="25"/>
        <v>福岡県鞍手郡鞍手町</v>
      </c>
      <c r="B1661" s="180" t="s">
        <v>786</v>
      </c>
      <c r="C1661" s="181" t="s">
        <v>741</v>
      </c>
      <c r="D1661" s="182" t="s">
        <v>785</v>
      </c>
      <c r="E1661" s="181" t="s">
        <v>784</v>
      </c>
    </row>
    <row r="1662" spans="1:5">
      <c r="A1662" s="177" t="str">
        <f t="shared" si="25"/>
        <v>福岡県嘉穂郡桂川町</v>
      </c>
      <c r="B1662" s="180" t="s">
        <v>783</v>
      </c>
      <c r="C1662" s="181" t="s">
        <v>741</v>
      </c>
      <c r="D1662" s="182" t="s">
        <v>782</v>
      </c>
      <c r="E1662" s="181" t="s">
        <v>781</v>
      </c>
    </row>
    <row r="1663" spans="1:5">
      <c r="A1663" s="177" t="str">
        <f t="shared" si="25"/>
        <v>福岡県朝倉郡筑前町</v>
      </c>
      <c r="B1663" s="180" t="s">
        <v>780</v>
      </c>
      <c r="C1663" s="181" t="s">
        <v>741</v>
      </c>
      <c r="D1663" s="182" t="s">
        <v>777</v>
      </c>
      <c r="E1663" s="181" t="s">
        <v>779</v>
      </c>
    </row>
    <row r="1664" spans="1:5">
      <c r="A1664" s="177" t="str">
        <f t="shared" si="25"/>
        <v>福岡県朝倉郡東峰村</v>
      </c>
      <c r="B1664" s="180" t="s">
        <v>778</v>
      </c>
      <c r="C1664" s="181" t="s">
        <v>741</v>
      </c>
      <c r="D1664" s="182" t="s">
        <v>777</v>
      </c>
      <c r="E1664" s="181" t="s">
        <v>776</v>
      </c>
    </row>
    <row r="1665" spans="1:5">
      <c r="A1665" s="177" t="str">
        <f t="shared" si="25"/>
        <v>福岡県三井郡大刀洗町</v>
      </c>
      <c r="B1665" s="180" t="s">
        <v>775</v>
      </c>
      <c r="C1665" s="181" t="s">
        <v>741</v>
      </c>
      <c r="D1665" s="182" t="s">
        <v>774</v>
      </c>
      <c r="E1665" s="181" t="s">
        <v>773</v>
      </c>
    </row>
    <row r="1666" spans="1:5">
      <c r="A1666" s="177" t="str">
        <f t="shared" ref="A1666:A1729" si="26">C1666&amp;D1666&amp;E1666</f>
        <v>福岡県三潴郡大木町</v>
      </c>
      <c r="B1666" s="180" t="s">
        <v>772</v>
      </c>
      <c r="C1666" s="181" t="s">
        <v>741</v>
      </c>
      <c r="D1666" s="182" t="s">
        <v>771</v>
      </c>
      <c r="E1666" s="181" t="s">
        <v>770</v>
      </c>
    </row>
    <row r="1667" spans="1:5">
      <c r="A1667" s="177" t="str">
        <f t="shared" si="26"/>
        <v>福岡県八女郡広川町</v>
      </c>
      <c r="B1667" s="180" t="s">
        <v>769</v>
      </c>
      <c r="C1667" s="181" t="s">
        <v>741</v>
      </c>
      <c r="D1667" s="182" t="s">
        <v>768</v>
      </c>
      <c r="E1667" s="181" t="s">
        <v>767</v>
      </c>
    </row>
    <row r="1668" spans="1:5">
      <c r="A1668" s="177" t="str">
        <f t="shared" si="26"/>
        <v>福岡県田川郡香春町</v>
      </c>
      <c r="B1668" s="180" t="s">
        <v>766</v>
      </c>
      <c r="C1668" s="181" t="s">
        <v>741</v>
      </c>
      <c r="D1668" s="182" t="s">
        <v>753</v>
      </c>
      <c r="E1668" s="181" t="s">
        <v>765</v>
      </c>
    </row>
    <row r="1669" spans="1:5">
      <c r="A1669" s="177" t="str">
        <f t="shared" si="26"/>
        <v>福岡県田川郡添田町</v>
      </c>
      <c r="B1669" s="180" t="s">
        <v>764</v>
      </c>
      <c r="C1669" s="181" t="s">
        <v>741</v>
      </c>
      <c r="D1669" s="182" t="s">
        <v>753</v>
      </c>
      <c r="E1669" s="181" t="s">
        <v>763</v>
      </c>
    </row>
    <row r="1670" spans="1:5">
      <c r="A1670" s="177" t="str">
        <f t="shared" si="26"/>
        <v>福岡県田川郡糸田町</v>
      </c>
      <c r="B1670" s="180" t="s">
        <v>762</v>
      </c>
      <c r="C1670" s="181" t="s">
        <v>741</v>
      </c>
      <c r="D1670" s="182" t="s">
        <v>753</v>
      </c>
      <c r="E1670" s="181" t="s">
        <v>761</v>
      </c>
    </row>
    <row r="1671" spans="1:5">
      <c r="A1671" s="177" t="str">
        <f t="shared" si="26"/>
        <v>福岡県田川郡川崎町</v>
      </c>
      <c r="B1671" s="180" t="s">
        <v>760</v>
      </c>
      <c r="C1671" s="181" t="s">
        <v>741</v>
      </c>
      <c r="D1671" s="182" t="s">
        <v>753</v>
      </c>
      <c r="E1671" s="181" t="s">
        <v>759</v>
      </c>
    </row>
    <row r="1672" spans="1:5">
      <c r="A1672" s="177" t="str">
        <f t="shared" si="26"/>
        <v>福岡県田川郡大任町</v>
      </c>
      <c r="B1672" s="180" t="s">
        <v>758</v>
      </c>
      <c r="C1672" s="181" t="s">
        <v>741</v>
      </c>
      <c r="D1672" s="182" t="s">
        <v>753</v>
      </c>
      <c r="E1672" s="181" t="s">
        <v>757</v>
      </c>
    </row>
    <row r="1673" spans="1:5">
      <c r="A1673" s="177" t="str">
        <f t="shared" si="26"/>
        <v>福岡県田川郡赤村</v>
      </c>
      <c r="B1673" s="180" t="s">
        <v>756</v>
      </c>
      <c r="C1673" s="181" t="s">
        <v>741</v>
      </c>
      <c r="D1673" s="182" t="s">
        <v>753</v>
      </c>
      <c r="E1673" s="181" t="s">
        <v>755</v>
      </c>
    </row>
    <row r="1674" spans="1:5">
      <c r="A1674" s="177" t="str">
        <f t="shared" si="26"/>
        <v>福岡県田川郡福智町</v>
      </c>
      <c r="B1674" s="180" t="s">
        <v>754</v>
      </c>
      <c r="C1674" s="181" t="s">
        <v>741</v>
      </c>
      <c r="D1674" s="182" t="s">
        <v>753</v>
      </c>
      <c r="E1674" s="181" t="s">
        <v>752</v>
      </c>
    </row>
    <row r="1675" spans="1:5">
      <c r="A1675" s="177" t="str">
        <f t="shared" si="26"/>
        <v>福岡県京都郡苅田町</v>
      </c>
      <c r="B1675" s="180" t="s">
        <v>751</v>
      </c>
      <c r="C1675" s="181" t="s">
        <v>741</v>
      </c>
      <c r="D1675" s="182" t="s">
        <v>748</v>
      </c>
      <c r="E1675" s="181" t="s">
        <v>750</v>
      </c>
    </row>
    <row r="1676" spans="1:5">
      <c r="A1676" s="177" t="str">
        <f t="shared" si="26"/>
        <v>福岡県京都郡みやこ町</v>
      </c>
      <c r="B1676" s="180" t="s">
        <v>749</v>
      </c>
      <c r="C1676" s="181" t="s">
        <v>741</v>
      </c>
      <c r="D1676" s="182" t="s">
        <v>748</v>
      </c>
      <c r="E1676" s="181" t="s">
        <v>747</v>
      </c>
    </row>
    <row r="1677" spans="1:5">
      <c r="A1677" s="177" t="str">
        <f t="shared" si="26"/>
        <v>福岡県築上郡吉富町</v>
      </c>
      <c r="B1677" s="180" t="s">
        <v>746</v>
      </c>
      <c r="C1677" s="181" t="s">
        <v>741</v>
      </c>
      <c r="D1677" s="182" t="s">
        <v>740</v>
      </c>
      <c r="E1677" s="181" t="s">
        <v>745</v>
      </c>
    </row>
    <row r="1678" spans="1:5">
      <c r="A1678" s="177" t="str">
        <f t="shared" si="26"/>
        <v>福岡県築上郡上毛町</v>
      </c>
      <c r="B1678" s="180" t="s">
        <v>744</v>
      </c>
      <c r="C1678" s="181" t="s">
        <v>741</v>
      </c>
      <c r="D1678" s="182" t="s">
        <v>740</v>
      </c>
      <c r="E1678" s="181" t="s">
        <v>743</v>
      </c>
    </row>
    <row r="1679" spans="1:5">
      <c r="A1679" s="177" t="str">
        <f t="shared" si="26"/>
        <v>福岡県築上郡築上町</v>
      </c>
      <c r="B1679" s="180" t="s">
        <v>742</v>
      </c>
      <c r="C1679" s="181" t="s">
        <v>741</v>
      </c>
      <c r="D1679" s="182" t="s">
        <v>740</v>
      </c>
      <c r="E1679" s="181" t="s">
        <v>739</v>
      </c>
    </row>
    <row r="1680" spans="1:5">
      <c r="A1680" s="177" t="str">
        <f t="shared" si="26"/>
        <v>佐賀県佐賀市</v>
      </c>
      <c r="B1680" s="180" t="s">
        <v>738</v>
      </c>
      <c r="C1680" s="181" t="s">
        <v>694</v>
      </c>
      <c r="D1680" s="182" t="s">
        <v>737</v>
      </c>
      <c r="E1680" s="181"/>
    </row>
    <row r="1681" spans="1:5">
      <c r="A1681" s="177" t="str">
        <f t="shared" si="26"/>
        <v>佐賀県唐津市</v>
      </c>
      <c r="B1681" s="180" t="s">
        <v>736</v>
      </c>
      <c r="C1681" s="181" t="s">
        <v>694</v>
      </c>
      <c r="D1681" s="182" t="s">
        <v>735</v>
      </c>
      <c r="E1681" s="181"/>
    </row>
    <row r="1682" spans="1:5">
      <c r="A1682" s="177" t="str">
        <f t="shared" si="26"/>
        <v>佐賀県鳥栖市</v>
      </c>
      <c r="B1682" s="180" t="s">
        <v>734</v>
      </c>
      <c r="C1682" s="181" t="s">
        <v>694</v>
      </c>
      <c r="D1682" s="182" t="s">
        <v>733</v>
      </c>
      <c r="E1682" s="181"/>
    </row>
    <row r="1683" spans="1:5">
      <c r="A1683" s="177" t="str">
        <f t="shared" si="26"/>
        <v>佐賀県多久市</v>
      </c>
      <c r="B1683" s="180" t="s">
        <v>732</v>
      </c>
      <c r="C1683" s="181" t="s">
        <v>694</v>
      </c>
      <c r="D1683" s="182" t="s">
        <v>731</v>
      </c>
      <c r="E1683" s="181"/>
    </row>
    <row r="1684" spans="1:5">
      <c r="A1684" s="177" t="str">
        <f t="shared" si="26"/>
        <v>佐賀県伊万里市</v>
      </c>
      <c r="B1684" s="180" t="s">
        <v>730</v>
      </c>
      <c r="C1684" s="181" t="s">
        <v>694</v>
      </c>
      <c r="D1684" s="182" t="s">
        <v>729</v>
      </c>
      <c r="E1684" s="181"/>
    </row>
    <row r="1685" spans="1:5">
      <c r="A1685" s="177" t="str">
        <f t="shared" si="26"/>
        <v>佐賀県武雄市</v>
      </c>
      <c r="B1685" s="180" t="s">
        <v>728</v>
      </c>
      <c r="C1685" s="181" t="s">
        <v>694</v>
      </c>
      <c r="D1685" s="182" t="s">
        <v>727</v>
      </c>
      <c r="E1685" s="181"/>
    </row>
    <row r="1686" spans="1:5">
      <c r="A1686" s="177" t="str">
        <f t="shared" si="26"/>
        <v>佐賀県鹿島市</v>
      </c>
      <c r="B1686" s="180" t="s">
        <v>726</v>
      </c>
      <c r="C1686" s="181" t="s">
        <v>694</v>
      </c>
      <c r="D1686" s="182" t="s">
        <v>725</v>
      </c>
      <c r="E1686" s="181"/>
    </row>
    <row r="1687" spans="1:5">
      <c r="A1687" s="177" t="str">
        <f t="shared" si="26"/>
        <v>佐賀県小城市</v>
      </c>
      <c r="B1687" s="180" t="s">
        <v>724</v>
      </c>
      <c r="C1687" s="181" t="s">
        <v>694</v>
      </c>
      <c r="D1687" s="182" t="s">
        <v>723</v>
      </c>
      <c r="E1687" s="181"/>
    </row>
    <row r="1688" spans="1:5">
      <c r="A1688" s="177" t="str">
        <f t="shared" si="26"/>
        <v>佐賀県嬉野市</v>
      </c>
      <c r="B1688" s="180" t="s">
        <v>722</v>
      </c>
      <c r="C1688" s="181" t="s">
        <v>694</v>
      </c>
      <c r="D1688" s="182" t="s">
        <v>721</v>
      </c>
      <c r="E1688" s="181"/>
    </row>
    <row r="1689" spans="1:5">
      <c r="A1689" s="177" t="str">
        <f t="shared" si="26"/>
        <v>佐賀県神埼市</v>
      </c>
      <c r="B1689" s="180" t="s">
        <v>720</v>
      </c>
      <c r="C1689" s="181" t="s">
        <v>694</v>
      </c>
      <c r="D1689" s="182" t="s">
        <v>719</v>
      </c>
      <c r="E1689" s="181"/>
    </row>
    <row r="1690" spans="1:5">
      <c r="A1690" s="177" t="str">
        <f t="shared" si="26"/>
        <v>佐賀県神埼郡吉野ヶ里町</v>
      </c>
      <c r="B1690" s="180" t="s">
        <v>718</v>
      </c>
      <c r="C1690" s="181" t="s">
        <v>694</v>
      </c>
      <c r="D1690" s="182" t="s">
        <v>717</v>
      </c>
      <c r="E1690" s="181" t="s">
        <v>716</v>
      </c>
    </row>
    <row r="1691" spans="1:5">
      <c r="A1691" s="177" t="str">
        <f t="shared" si="26"/>
        <v>佐賀県三養基郡基山町</v>
      </c>
      <c r="B1691" s="180" t="s">
        <v>715</v>
      </c>
      <c r="C1691" s="181" t="s">
        <v>694</v>
      </c>
      <c r="D1691" s="182" t="s">
        <v>710</v>
      </c>
      <c r="E1691" s="181" t="s">
        <v>714</v>
      </c>
    </row>
    <row r="1692" spans="1:5">
      <c r="A1692" s="177" t="str">
        <f t="shared" si="26"/>
        <v>佐賀県三養基郡上峰町</v>
      </c>
      <c r="B1692" s="180" t="s">
        <v>713</v>
      </c>
      <c r="C1692" s="181" t="s">
        <v>694</v>
      </c>
      <c r="D1692" s="182" t="s">
        <v>710</v>
      </c>
      <c r="E1692" s="181" t="s">
        <v>712</v>
      </c>
    </row>
    <row r="1693" spans="1:5">
      <c r="A1693" s="177" t="str">
        <f t="shared" si="26"/>
        <v>佐賀県三養基郡みやき町</v>
      </c>
      <c r="B1693" s="180" t="s">
        <v>711</v>
      </c>
      <c r="C1693" s="181" t="s">
        <v>694</v>
      </c>
      <c r="D1693" s="182" t="s">
        <v>710</v>
      </c>
      <c r="E1693" s="181" t="s">
        <v>709</v>
      </c>
    </row>
    <row r="1694" spans="1:5">
      <c r="A1694" s="177" t="str">
        <f t="shared" si="26"/>
        <v>佐賀県東松浦郡玄海町</v>
      </c>
      <c r="B1694" s="180" t="s">
        <v>708</v>
      </c>
      <c r="C1694" s="181" t="s">
        <v>694</v>
      </c>
      <c r="D1694" s="182" t="s">
        <v>707</v>
      </c>
      <c r="E1694" s="181" t="s">
        <v>706</v>
      </c>
    </row>
    <row r="1695" spans="1:5">
      <c r="A1695" s="177" t="str">
        <f t="shared" si="26"/>
        <v>佐賀県西松浦郡有田町</v>
      </c>
      <c r="B1695" s="180" t="s">
        <v>705</v>
      </c>
      <c r="C1695" s="181" t="s">
        <v>694</v>
      </c>
      <c r="D1695" s="182" t="s">
        <v>704</v>
      </c>
      <c r="E1695" s="181" t="s">
        <v>703</v>
      </c>
    </row>
    <row r="1696" spans="1:5">
      <c r="A1696" s="177" t="str">
        <f t="shared" si="26"/>
        <v>佐賀県杵島郡大町町</v>
      </c>
      <c r="B1696" s="180" t="s">
        <v>702</v>
      </c>
      <c r="C1696" s="181" t="s">
        <v>694</v>
      </c>
      <c r="D1696" s="182" t="s">
        <v>697</v>
      </c>
      <c r="E1696" s="181" t="s">
        <v>701</v>
      </c>
    </row>
    <row r="1697" spans="1:5">
      <c r="A1697" s="177" t="str">
        <f t="shared" si="26"/>
        <v>佐賀県杵島郡江北町</v>
      </c>
      <c r="B1697" s="180" t="s">
        <v>700</v>
      </c>
      <c r="C1697" s="181" t="s">
        <v>694</v>
      </c>
      <c r="D1697" s="182" t="s">
        <v>697</v>
      </c>
      <c r="E1697" s="181" t="s">
        <v>699</v>
      </c>
    </row>
    <row r="1698" spans="1:5">
      <c r="A1698" s="177" t="str">
        <f t="shared" si="26"/>
        <v>佐賀県杵島郡白石町</v>
      </c>
      <c r="B1698" s="180" t="s">
        <v>698</v>
      </c>
      <c r="C1698" s="181" t="s">
        <v>694</v>
      </c>
      <c r="D1698" s="182" t="s">
        <v>697</v>
      </c>
      <c r="E1698" s="181" t="s">
        <v>696</v>
      </c>
    </row>
    <row r="1699" spans="1:5">
      <c r="A1699" s="177" t="str">
        <f t="shared" si="26"/>
        <v>佐賀県藤津郡太良町</v>
      </c>
      <c r="B1699" s="180" t="s">
        <v>695</v>
      </c>
      <c r="C1699" s="181" t="s">
        <v>694</v>
      </c>
      <c r="D1699" s="182" t="s">
        <v>693</v>
      </c>
      <c r="E1699" s="181" t="s">
        <v>692</v>
      </c>
    </row>
    <row r="1700" spans="1:5">
      <c r="A1700" s="177" t="str">
        <f t="shared" si="26"/>
        <v>長崎県長崎市</v>
      </c>
      <c r="B1700" s="180" t="s">
        <v>691</v>
      </c>
      <c r="C1700" s="181" t="s">
        <v>647</v>
      </c>
      <c r="D1700" s="182" t="s">
        <v>690</v>
      </c>
      <c r="E1700" s="181"/>
    </row>
    <row r="1701" spans="1:5">
      <c r="A1701" s="177" t="str">
        <f t="shared" si="26"/>
        <v>長崎県佐世保市</v>
      </c>
      <c r="B1701" s="180" t="s">
        <v>689</v>
      </c>
      <c r="C1701" s="181" t="s">
        <v>647</v>
      </c>
      <c r="D1701" s="182" t="s">
        <v>688</v>
      </c>
      <c r="E1701" s="181"/>
    </row>
    <row r="1702" spans="1:5">
      <c r="A1702" s="177" t="str">
        <f t="shared" si="26"/>
        <v>長崎県島原市</v>
      </c>
      <c r="B1702" s="180" t="s">
        <v>687</v>
      </c>
      <c r="C1702" s="181" t="s">
        <v>647</v>
      </c>
      <c r="D1702" s="182" t="s">
        <v>686</v>
      </c>
      <c r="E1702" s="181"/>
    </row>
    <row r="1703" spans="1:5">
      <c r="A1703" s="177" t="str">
        <f t="shared" si="26"/>
        <v>長崎県諫早市</v>
      </c>
      <c r="B1703" s="180" t="s">
        <v>685</v>
      </c>
      <c r="C1703" s="181" t="s">
        <v>647</v>
      </c>
      <c r="D1703" s="182" t="s">
        <v>684</v>
      </c>
      <c r="E1703" s="181"/>
    </row>
    <row r="1704" spans="1:5">
      <c r="A1704" s="177" t="str">
        <f t="shared" si="26"/>
        <v>長崎県大村市</v>
      </c>
      <c r="B1704" s="180" t="s">
        <v>683</v>
      </c>
      <c r="C1704" s="181" t="s">
        <v>647</v>
      </c>
      <c r="D1704" s="182" t="s">
        <v>682</v>
      </c>
      <c r="E1704" s="181"/>
    </row>
    <row r="1705" spans="1:5">
      <c r="A1705" s="177" t="str">
        <f t="shared" si="26"/>
        <v>長崎県平戸市</v>
      </c>
      <c r="B1705" s="180" t="s">
        <v>681</v>
      </c>
      <c r="C1705" s="181" t="s">
        <v>647</v>
      </c>
      <c r="D1705" s="182" t="s">
        <v>680</v>
      </c>
      <c r="E1705" s="181"/>
    </row>
    <row r="1706" spans="1:5">
      <c r="A1706" s="177" t="str">
        <f t="shared" si="26"/>
        <v>長崎県松浦市</v>
      </c>
      <c r="B1706" s="180" t="s">
        <v>679</v>
      </c>
      <c r="C1706" s="181" t="s">
        <v>647</v>
      </c>
      <c r="D1706" s="182" t="s">
        <v>678</v>
      </c>
      <c r="E1706" s="181"/>
    </row>
    <row r="1707" spans="1:5">
      <c r="A1707" s="177" t="str">
        <f t="shared" si="26"/>
        <v>長崎県対馬市</v>
      </c>
      <c r="B1707" s="180" t="s">
        <v>677</v>
      </c>
      <c r="C1707" s="181" t="s">
        <v>647</v>
      </c>
      <c r="D1707" s="182" t="s">
        <v>676</v>
      </c>
      <c r="E1707" s="181"/>
    </row>
    <row r="1708" spans="1:5">
      <c r="A1708" s="177" t="str">
        <f t="shared" si="26"/>
        <v>長崎県壱岐市</v>
      </c>
      <c r="B1708" s="180" t="s">
        <v>675</v>
      </c>
      <c r="C1708" s="181" t="s">
        <v>647</v>
      </c>
      <c r="D1708" s="182" t="s">
        <v>674</v>
      </c>
      <c r="E1708" s="181"/>
    </row>
    <row r="1709" spans="1:5">
      <c r="A1709" s="177" t="str">
        <f t="shared" si="26"/>
        <v>長崎県五島市</v>
      </c>
      <c r="B1709" s="180" t="s">
        <v>673</v>
      </c>
      <c r="C1709" s="181" t="s">
        <v>647</v>
      </c>
      <c r="D1709" s="182" t="s">
        <v>672</v>
      </c>
      <c r="E1709" s="181"/>
    </row>
    <row r="1710" spans="1:5">
      <c r="A1710" s="177" t="str">
        <f t="shared" si="26"/>
        <v>長崎県西海市</v>
      </c>
      <c r="B1710" s="180" t="s">
        <v>671</v>
      </c>
      <c r="C1710" s="181" t="s">
        <v>647</v>
      </c>
      <c r="D1710" s="182" t="s">
        <v>670</v>
      </c>
      <c r="E1710" s="181"/>
    </row>
    <row r="1711" spans="1:5">
      <c r="A1711" s="177" t="str">
        <f t="shared" si="26"/>
        <v>長崎県雲仙市</v>
      </c>
      <c r="B1711" s="180" t="s">
        <v>669</v>
      </c>
      <c r="C1711" s="181" t="s">
        <v>647</v>
      </c>
      <c r="D1711" s="182" t="s">
        <v>668</v>
      </c>
      <c r="E1711" s="181"/>
    </row>
    <row r="1712" spans="1:5">
      <c r="A1712" s="177" t="str">
        <f t="shared" si="26"/>
        <v>長崎県南島原市</v>
      </c>
      <c r="B1712" s="180" t="s">
        <v>667</v>
      </c>
      <c r="C1712" s="181" t="s">
        <v>647</v>
      </c>
      <c r="D1712" s="182" t="s">
        <v>666</v>
      </c>
      <c r="E1712" s="181"/>
    </row>
    <row r="1713" spans="1:5">
      <c r="A1713" s="177" t="str">
        <f t="shared" si="26"/>
        <v>長崎県西彼杵郡長与町</v>
      </c>
      <c r="B1713" s="180" t="s">
        <v>665</v>
      </c>
      <c r="C1713" s="181" t="s">
        <v>647</v>
      </c>
      <c r="D1713" s="182" t="s">
        <v>662</v>
      </c>
      <c r="E1713" s="181" t="s">
        <v>664</v>
      </c>
    </row>
    <row r="1714" spans="1:5">
      <c r="A1714" s="177" t="str">
        <f t="shared" si="26"/>
        <v>長崎県西彼杵郡時津町</v>
      </c>
      <c r="B1714" s="180" t="s">
        <v>663</v>
      </c>
      <c r="C1714" s="181" t="s">
        <v>647</v>
      </c>
      <c r="D1714" s="182" t="s">
        <v>662</v>
      </c>
      <c r="E1714" s="181" t="s">
        <v>661</v>
      </c>
    </row>
    <row r="1715" spans="1:5">
      <c r="A1715" s="177" t="str">
        <f t="shared" si="26"/>
        <v>長崎県東彼杵郡東彼杵町</v>
      </c>
      <c r="B1715" s="180" t="s">
        <v>660</v>
      </c>
      <c r="C1715" s="181" t="s">
        <v>647</v>
      </c>
      <c r="D1715" s="182" t="s">
        <v>655</v>
      </c>
      <c r="E1715" s="181" t="s">
        <v>659</v>
      </c>
    </row>
    <row r="1716" spans="1:5">
      <c r="A1716" s="177" t="str">
        <f t="shared" si="26"/>
        <v>長崎県東彼杵郡川棚町</v>
      </c>
      <c r="B1716" s="180" t="s">
        <v>658</v>
      </c>
      <c r="C1716" s="181" t="s">
        <v>647</v>
      </c>
      <c r="D1716" s="182" t="s">
        <v>655</v>
      </c>
      <c r="E1716" s="181" t="s">
        <v>657</v>
      </c>
    </row>
    <row r="1717" spans="1:5">
      <c r="A1717" s="177" t="str">
        <f t="shared" si="26"/>
        <v>長崎県東彼杵郡波佐見町</v>
      </c>
      <c r="B1717" s="180" t="s">
        <v>656</v>
      </c>
      <c r="C1717" s="181" t="s">
        <v>647</v>
      </c>
      <c r="D1717" s="182" t="s">
        <v>655</v>
      </c>
      <c r="E1717" s="181" t="s">
        <v>654</v>
      </c>
    </row>
    <row r="1718" spans="1:5">
      <c r="A1718" s="177" t="str">
        <f t="shared" si="26"/>
        <v>長崎県北松浦郡小値賀町</v>
      </c>
      <c r="B1718" s="180" t="s">
        <v>653</v>
      </c>
      <c r="C1718" s="181" t="s">
        <v>647</v>
      </c>
      <c r="D1718" s="182" t="s">
        <v>650</v>
      </c>
      <c r="E1718" s="181" t="s">
        <v>652</v>
      </c>
    </row>
    <row r="1719" spans="1:5">
      <c r="A1719" s="177" t="str">
        <f t="shared" si="26"/>
        <v>長崎県北松浦郡佐々町</v>
      </c>
      <c r="B1719" s="180" t="s">
        <v>651</v>
      </c>
      <c r="C1719" s="181" t="s">
        <v>647</v>
      </c>
      <c r="D1719" s="182" t="s">
        <v>650</v>
      </c>
      <c r="E1719" s="181" t="s">
        <v>649</v>
      </c>
    </row>
    <row r="1720" spans="1:5">
      <c r="A1720" s="177" t="str">
        <f t="shared" si="26"/>
        <v>長崎県南松浦郡新上五島町</v>
      </c>
      <c r="B1720" s="180" t="s">
        <v>648</v>
      </c>
      <c r="C1720" s="181" t="s">
        <v>647</v>
      </c>
      <c r="D1720" s="182" t="s">
        <v>646</v>
      </c>
      <c r="E1720" s="181" t="s">
        <v>645</v>
      </c>
    </row>
    <row r="1721" spans="1:5">
      <c r="A1721" s="177" t="str">
        <f t="shared" si="26"/>
        <v>熊本県熊本市中央区</v>
      </c>
      <c r="B1721" s="189">
        <v>431010</v>
      </c>
      <c r="C1721" s="184" t="s">
        <v>543</v>
      </c>
      <c r="D1721" s="179" t="s">
        <v>640</v>
      </c>
      <c r="E1721" s="177" t="s">
        <v>644</v>
      </c>
    </row>
    <row r="1722" spans="1:5">
      <c r="A1722" s="177" t="str">
        <f t="shared" si="26"/>
        <v>熊本県熊本市東区</v>
      </c>
      <c r="B1722" s="189">
        <v>431028</v>
      </c>
      <c r="C1722" s="184" t="s">
        <v>543</v>
      </c>
      <c r="D1722" s="179" t="s">
        <v>640</v>
      </c>
      <c r="E1722" s="177" t="s">
        <v>643</v>
      </c>
    </row>
    <row r="1723" spans="1:5">
      <c r="A1723" s="177" t="str">
        <f t="shared" si="26"/>
        <v>熊本県熊本市西区</v>
      </c>
      <c r="B1723" s="189">
        <v>431036</v>
      </c>
      <c r="C1723" s="184" t="s">
        <v>543</v>
      </c>
      <c r="D1723" s="179" t="s">
        <v>640</v>
      </c>
      <c r="E1723" s="177" t="s">
        <v>642</v>
      </c>
    </row>
    <row r="1724" spans="1:5">
      <c r="A1724" s="177" t="str">
        <f t="shared" si="26"/>
        <v>熊本県熊本市南区</v>
      </c>
      <c r="B1724" s="189">
        <v>431044</v>
      </c>
      <c r="C1724" s="184" t="s">
        <v>543</v>
      </c>
      <c r="D1724" s="179" t="s">
        <v>640</v>
      </c>
      <c r="E1724" s="177" t="s">
        <v>641</v>
      </c>
    </row>
    <row r="1725" spans="1:5">
      <c r="A1725" s="177" t="str">
        <f t="shared" si="26"/>
        <v>熊本県熊本市北区</v>
      </c>
      <c r="B1725" s="189">
        <v>431052</v>
      </c>
      <c r="C1725" s="184" t="s">
        <v>543</v>
      </c>
      <c r="D1725" s="179" t="s">
        <v>640</v>
      </c>
      <c r="E1725" s="177" t="s">
        <v>639</v>
      </c>
    </row>
    <row r="1726" spans="1:5">
      <c r="A1726" s="177" t="str">
        <f t="shared" si="26"/>
        <v>熊本県八代市</v>
      </c>
      <c r="B1726" s="180" t="s">
        <v>638</v>
      </c>
      <c r="C1726" s="181" t="s">
        <v>543</v>
      </c>
      <c r="D1726" s="182" t="s">
        <v>637</v>
      </c>
      <c r="E1726" s="181"/>
    </row>
    <row r="1727" spans="1:5">
      <c r="A1727" s="177" t="str">
        <f t="shared" si="26"/>
        <v>熊本県人吉市</v>
      </c>
      <c r="B1727" s="180" t="s">
        <v>636</v>
      </c>
      <c r="C1727" s="181" t="s">
        <v>543</v>
      </c>
      <c r="D1727" s="182" t="s">
        <v>635</v>
      </c>
      <c r="E1727" s="181"/>
    </row>
    <row r="1728" spans="1:5">
      <c r="A1728" s="177" t="str">
        <f t="shared" si="26"/>
        <v>熊本県荒尾市</v>
      </c>
      <c r="B1728" s="180" t="s">
        <v>634</v>
      </c>
      <c r="C1728" s="181" t="s">
        <v>543</v>
      </c>
      <c r="D1728" s="182" t="s">
        <v>633</v>
      </c>
      <c r="E1728" s="181"/>
    </row>
    <row r="1729" spans="1:5">
      <c r="A1729" s="177" t="str">
        <f t="shared" si="26"/>
        <v>熊本県水俣市</v>
      </c>
      <c r="B1729" s="180" t="s">
        <v>632</v>
      </c>
      <c r="C1729" s="181" t="s">
        <v>543</v>
      </c>
      <c r="D1729" s="182" t="s">
        <v>631</v>
      </c>
      <c r="E1729" s="181"/>
    </row>
    <row r="1730" spans="1:5">
      <c r="A1730" s="177" t="str">
        <f t="shared" ref="A1730:A1793" si="27">C1730&amp;D1730&amp;E1730</f>
        <v>熊本県玉名市</v>
      </c>
      <c r="B1730" s="180" t="s">
        <v>630</v>
      </c>
      <c r="C1730" s="181" t="s">
        <v>543</v>
      </c>
      <c r="D1730" s="182" t="s">
        <v>629</v>
      </c>
      <c r="E1730" s="181"/>
    </row>
    <row r="1731" spans="1:5">
      <c r="A1731" s="177" t="str">
        <f t="shared" si="27"/>
        <v>熊本県山鹿市</v>
      </c>
      <c r="B1731" s="180" t="s">
        <v>628</v>
      </c>
      <c r="C1731" s="181" t="s">
        <v>543</v>
      </c>
      <c r="D1731" s="182" t="s">
        <v>627</v>
      </c>
      <c r="E1731" s="181"/>
    </row>
    <row r="1732" spans="1:5">
      <c r="A1732" s="177" t="str">
        <f t="shared" si="27"/>
        <v>熊本県菊池市</v>
      </c>
      <c r="B1732" s="180" t="s">
        <v>626</v>
      </c>
      <c r="C1732" s="181" t="s">
        <v>543</v>
      </c>
      <c r="D1732" s="182" t="s">
        <v>625</v>
      </c>
      <c r="E1732" s="181"/>
    </row>
    <row r="1733" spans="1:5">
      <c r="A1733" s="177" t="str">
        <f t="shared" si="27"/>
        <v>熊本県宇土市</v>
      </c>
      <c r="B1733" s="180" t="s">
        <v>624</v>
      </c>
      <c r="C1733" s="181" t="s">
        <v>543</v>
      </c>
      <c r="D1733" s="182" t="s">
        <v>623</v>
      </c>
      <c r="E1733" s="181"/>
    </row>
    <row r="1734" spans="1:5">
      <c r="A1734" s="177" t="str">
        <f t="shared" si="27"/>
        <v>熊本県上天草市</v>
      </c>
      <c r="B1734" s="180" t="s">
        <v>622</v>
      </c>
      <c r="C1734" s="181" t="s">
        <v>543</v>
      </c>
      <c r="D1734" s="182" t="s">
        <v>621</v>
      </c>
      <c r="E1734" s="181"/>
    </row>
    <row r="1735" spans="1:5">
      <c r="A1735" s="177" t="str">
        <f t="shared" si="27"/>
        <v>熊本県宇城市</v>
      </c>
      <c r="B1735" s="180" t="s">
        <v>620</v>
      </c>
      <c r="C1735" s="181" t="s">
        <v>543</v>
      </c>
      <c r="D1735" s="182" t="s">
        <v>619</v>
      </c>
      <c r="E1735" s="181"/>
    </row>
    <row r="1736" spans="1:5">
      <c r="A1736" s="177" t="str">
        <f t="shared" si="27"/>
        <v>熊本県阿蘇市</v>
      </c>
      <c r="B1736" s="180" t="s">
        <v>618</v>
      </c>
      <c r="C1736" s="181" t="s">
        <v>543</v>
      </c>
      <c r="D1736" s="182" t="s">
        <v>617</v>
      </c>
      <c r="E1736" s="181"/>
    </row>
    <row r="1737" spans="1:5">
      <c r="A1737" s="177" t="str">
        <f t="shared" si="27"/>
        <v>熊本県天草市</v>
      </c>
      <c r="B1737" s="180" t="s">
        <v>616</v>
      </c>
      <c r="C1737" s="181" t="s">
        <v>543</v>
      </c>
      <c r="D1737" s="182" t="s">
        <v>615</v>
      </c>
      <c r="E1737" s="181"/>
    </row>
    <row r="1738" spans="1:5">
      <c r="A1738" s="177" t="str">
        <f t="shared" si="27"/>
        <v>熊本県合志市</v>
      </c>
      <c r="B1738" s="180" t="s">
        <v>614</v>
      </c>
      <c r="C1738" s="181" t="s">
        <v>543</v>
      </c>
      <c r="D1738" s="182" t="s">
        <v>613</v>
      </c>
      <c r="E1738" s="181"/>
    </row>
    <row r="1739" spans="1:5">
      <c r="A1739" s="177" t="str">
        <f t="shared" si="27"/>
        <v>熊本県下益城郡美里町</v>
      </c>
      <c r="B1739" s="180" t="s">
        <v>612</v>
      </c>
      <c r="C1739" s="181" t="s">
        <v>543</v>
      </c>
      <c r="D1739" s="182" t="s">
        <v>611</v>
      </c>
      <c r="E1739" s="181" t="s">
        <v>610</v>
      </c>
    </row>
    <row r="1740" spans="1:5">
      <c r="A1740" s="177" t="str">
        <f t="shared" si="27"/>
        <v>熊本県玉名郡玉東町</v>
      </c>
      <c r="B1740" s="180" t="s">
        <v>609</v>
      </c>
      <c r="C1740" s="181" t="s">
        <v>543</v>
      </c>
      <c r="D1740" s="182" t="s">
        <v>602</v>
      </c>
      <c r="E1740" s="181" t="s">
        <v>608</v>
      </c>
    </row>
    <row r="1741" spans="1:5">
      <c r="A1741" s="177" t="str">
        <f t="shared" si="27"/>
        <v>熊本県玉名郡南関町</v>
      </c>
      <c r="B1741" s="180" t="s">
        <v>607</v>
      </c>
      <c r="C1741" s="181" t="s">
        <v>543</v>
      </c>
      <c r="D1741" s="182" t="s">
        <v>602</v>
      </c>
      <c r="E1741" s="181" t="s">
        <v>606</v>
      </c>
    </row>
    <row r="1742" spans="1:5">
      <c r="A1742" s="177" t="str">
        <f t="shared" si="27"/>
        <v>熊本県玉名郡長洲町</v>
      </c>
      <c r="B1742" s="180" t="s">
        <v>605</v>
      </c>
      <c r="C1742" s="181" t="s">
        <v>543</v>
      </c>
      <c r="D1742" s="182" t="s">
        <v>602</v>
      </c>
      <c r="E1742" s="181" t="s">
        <v>604</v>
      </c>
    </row>
    <row r="1743" spans="1:5">
      <c r="A1743" s="177" t="str">
        <f t="shared" si="27"/>
        <v>熊本県玉名郡和水町</v>
      </c>
      <c r="B1743" s="180" t="s">
        <v>603</v>
      </c>
      <c r="C1743" s="181" t="s">
        <v>543</v>
      </c>
      <c r="D1743" s="182" t="s">
        <v>602</v>
      </c>
      <c r="E1743" s="181" t="s">
        <v>601</v>
      </c>
    </row>
    <row r="1744" spans="1:5">
      <c r="A1744" s="177" t="str">
        <f t="shared" si="27"/>
        <v>熊本県菊池郡大津町</v>
      </c>
      <c r="B1744" s="180" t="s">
        <v>600</v>
      </c>
      <c r="C1744" s="181" t="s">
        <v>543</v>
      </c>
      <c r="D1744" s="182" t="s">
        <v>597</v>
      </c>
      <c r="E1744" s="181" t="s">
        <v>599</v>
      </c>
    </row>
    <row r="1745" spans="1:5">
      <c r="A1745" s="177" t="str">
        <f t="shared" si="27"/>
        <v>熊本県菊池郡菊陽町</v>
      </c>
      <c r="B1745" s="180" t="s">
        <v>598</v>
      </c>
      <c r="C1745" s="181" t="s">
        <v>543</v>
      </c>
      <c r="D1745" s="182" t="s">
        <v>597</v>
      </c>
      <c r="E1745" s="181" t="s">
        <v>596</v>
      </c>
    </row>
    <row r="1746" spans="1:5">
      <c r="A1746" s="177" t="str">
        <f t="shared" si="27"/>
        <v>熊本県阿蘇郡南小国町</v>
      </c>
      <c r="B1746" s="180" t="s">
        <v>595</v>
      </c>
      <c r="C1746" s="181" t="s">
        <v>543</v>
      </c>
      <c r="D1746" s="182" t="s">
        <v>584</v>
      </c>
      <c r="E1746" s="181" t="s">
        <v>594</v>
      </c>
    </row>
    <row r="1747" spans="1:5">
      <c r="A1747" s="177" t="str">
        <f t="shared" si="27"/>
        <v>熊本県阿蘇郡小国町</v>
      </c>
      <c r="B1747" s="180" t="s">
        <v>593</v>
      </c>
      <c r="C1747" s="181" t="s">
        <v>543</v>
      </c>
      <c r="D1747" s="182" t="s">
        <v>584</v>
      </c>
      <c r="E1747" s="181" t="s">
        <v>592</v>
      </c>
    </row>
    <row r="1748" spans="1:5">
      <c r="A1748" s="177" t="str">
        <f t="shared" si="27"/>
        <v>熊本県阿蘇郡産山村</v>
      </c>
      <c r="B1748" s="180" t="s">
        <v>591</v>
      </c>
      <c r="C1748" s="181" t="s">
        <v>543</v>
      </c>
      <c r="D1748" s="182" t="s">
        <v>584</v>
      </c>
      <c r="E1748" s="181" t="s">
        <v>590</v>
      </c>
    </row>
    <row r="1749" spans="1:5">
      <c r="A1749" s="177" t="str">
        <f t="shared" si="27"/>
        <v>熊本県阿蘇郡高森町</v>
      </c>
      <c r="B1749" s="180" t="s">
        <v>589</v>
      </c>
      <c r="C1749" s="181" t="s">
        <v>543</v>
      </c>
      <c r="D1749" s="182" t="s">
        <v>584</v>
      </c>
      <c r="E1749" s="181" t="s">
        <v>588</v>
      </c>
    </row>
    <row r="1750" spans="1:5">
      <c r="A1750" s="177" t="str">
        <f t="shared" si="27"/>
        <v>熊本県阿蘇郡西原村</v>
      </c>
      <c r="B1750" s="180" t="s">
        <v>587</v>
      </c>
      <c r="C1750" s="181" t="s">
        <v>543</v>
      </c>
      <c r="D1750" s="182" t="s">
        <v>584</v>
      </c>
      <c r="E1750" s="181" t="s">
        <v>586</v>
      </c>
    </row>
    <row r="1751" spans="1:5">
      <c r="A1751" s="177" t="str">
        <f t="shared" si="27"/>
        <v>熊本県阿蘇郡南阿蘇村</v>
      </c>
      <c r="B1751" s="180" t="s">
        <v>585</v>
      </c>
      <c r="C1751" s="181" t="s">
        <v>543</v>
      </c>
      <c r="D1751" s="182" t="s">
        <v>584</v>
      </c>
      <c r="E1751" s="181" t="s">
        <v>583</v>
      </c>
    </row>
    <row r="1752" spans="1:5">
      <c r="A1752" s="177" t="str">
        <f t="shared" si="27"/>
        <v>熊本県上益城郡御船町</v>
      </c>
      <c r="B1752" s="180" t="s">
        <v>582</v>
      </c>
      <c r="C1752" s="181" t="s">
        <v>543</v>
      </c>
      <c r="D1752" s="182" t="s">
        <v>573</v>
      </c>
      <c r="E1752" s="181" t="s">
        <v>581</v>
      </c>
    </row>
    <row r="1753" spans="1:5">
      <c r="A1753" s="177" t="str">
        <f t="shared" si="27"/>
        <v>熊本県上益城郡嘉島町</v>
      </c>
      <c r="B1753" s="180" t="s">
        <v>580</v>
      </c>
      <c r="C1753" s="181" t="s">
        <v>543</v>
      </c>
      <c r="D1753" s="182" t="s">
        <v>573</v>
      </c>
      <c r="E1753" s="181" t="s">
        <v>579</v>
      </c>
    </row>
    <row r="1754" spans="1:5">
      <c r="A1754" s="177" t="str">
        <f t="shared" si="27"/>
        <v>熊本県上益城郡益城町</v>
      </c>
      <c r="B1754" s="180" t="s">
        <v>578</v>
      </c>
      <c r="C1754" s="181" t="s">
        <v>543</v>
      </c>
      <c r="D1754" s="182" t="s">
        <v>573</v>
      </c>
      <c r="E1754" s="181" t="s">
        <v>577</v>
      </c>
    </row>
    <row r="1755" spans="1:5">
      <c r="A1755" s="177" t="str">
        <f t="shared" si="27"/>
        <v>熊本県上益城郡甲佐町</v>
      </c>
      <c r="B1755" s="180" t="s">
        <v>576</v>
      </c>
      <c r="C1755" s="181" t="s">
        <v>543</v>
      </c>
      <c r="D1755" s="182" t="s">
        <v>573</v>
      </c>
      <c r="E1755" s="181" t="s">
        <v>575</v>
      </c>
    </row>
    <row r="1756" spans="1:5">
      <c r="A1756" s="177" t="str">
        <f t="shared" si="27"/>
        <v>熊本県上益城郡山都町</v>
      </c>
      <c r="B1756" s="180" t="s">
        <v>574</v>
      </c>
      <c r="C1756" s="181" t="s">
        <v>543</v>
      </c>
      <c r="D1756" s="182" t="s">
        <v>573</v>
      </c>
      <c r="E1756" s="181" t="s">
        <v>572</v>
      </c>
    </row>
    <row r="1757" spans="1:5">
      <c r="A1757" s="177" t="str">
        <f t="shared" si="27"/>
        <v>熊本県八代郡氷川町</v>
      </c>
      <c r="B1757" s="180" t="s">
        <v>571</v>
      </c>
      <c r="C1757" s="181" t="s">
        <v>543</v>
      </c>
      <c r="D1757" s="182" t="s">
        <v>570</v>
      </c>
      <c r="E1757" s="181" t="s">
        <v>569</v>
      </c>
    </row>
    <row r="1758" spans="1:5">
      <c r="A1758" s="177" t="str">
        <f t="shared" si="27"/>
        <v>熊本県葦北郡芦北町</v>
      </c>
      <c r="B1758" s="180" t="s">
        <v>568</v>
      </c>
      <c r="C1758" s="181" t="s">
        <v>543</v>
      </c>
      <c r="D1758" s="182" t="s">
        <v>565</v>
      </c>
      <c r="E1758" s="181" t="s">
        <v>567</v>
      </c>
    </row>
    <row r="1759" spans="1:5">
      <c r="A1759" s="177" t="str">
        <f t="shared" si="27"/>
        <v>熊本県葦北郡津奈木町</v>
      </c>
      <c r="B1759" s="180" t="s">
        <v>566</v>
      </c>
      <c r="C1759" s="181" t="s">
        <v>543</v>
      </c>
      <c r="D1759" s="182" t="s">
        <v>565</v>
      </c>
      <c r="E1759" s="181" t="s">
        <v>564</v>
      </c>
    </row>
    <row r="1760" spans="1:5">
      <c r="A1760" s="177" t="str">
        <f t="shared" si="27"/>
        <v>熊本県球磨郡錦町</v>
      </c>
      <c r="B1760" s="180" t="s">
        <v>563</v>
      </c>
      <c r="C1760" s="181" t="s">
        <v>543</v>
      </c>
      <c r="D1760" s="182" t="s">
        <v>546</v>
      </c>
      <c r="E1760" s="181" t="s">
        <v>562</v>
      </c>
    </row>
    <row r="1761" spans="1:5">
      <c r="A1761" s="177" t="str">
        <f t="shared" si="27"/>
        <v>熊本県球磨郡多良木町</v>
      </c>
      <c r="B1761" s="180" t="s">
        <v>561</v>
      </c>
      <c r="C1761" s="181" t="s">
        <v>543</v>
      </c>
      <c r="D1761" s="182" t="s">
        <v>546</v>
      </c>
      <c r="E1761" s="181" t="s">
        <v>560</v>
      </c>
    </row>
    <row r="1762" spans="1:5">
      <c r="A1762" s="177" t="str">
        <f t="shared" si="27"/>
        <v>熊本県球磨郡湯前町</v>
      </c>
      <c r="B1762" s="180" t="s">
        <v>559</v>
      </c>
      <c r="C1762" s="181" t="s">
        <v>543</v>
      </c>
      <c r="D1762" s="182" t="s">
        <v>546</v>
      </c>
      <c r="E1762" s="181" t="s">
        <v>558</v>
      </c>
    </row>
    <row r="1763" spans="1:5">
      <c r="A1763" s="177" t="str">
        <f t="shared" si="27"/>
        <v>熊本県球磨郡水上村</v>
      </c>
      <c r="B1763" s="180" t="s">
        <v>557</v>
      </c>
      <c r="C1763" s="181" t="s">
        <v>543</v>
      </c>
      <c r="D1763" s="182" t="s">
        <v>546</v>
      </c>
      <c r="E1763" s="181" t="s">
        <v>556</v>
      </c>
    </row>
    <row r="1764" spans="1:5">
      <c r="A1764" s="177" t="str">
        <f t="shared" si="27"/>
        <v>熊本県球磨郡相良村</v>
      </c>
      <c r="B1764" s="180" t="s">
        <v>555</v>
      </c>
      <c r="C1764" s="181" t="s">
        <v>543</v>
      </c>
      <c r="D1764" s="182" t="s">
        <v>546</v>
      </c>
      <c r="E1764" s="181" t="s">
        <v>554</v>
      </c>
    </row>
    <row r="1765" spans="1:5">
      <c r="A1765" s="177" t="str">
        <f t="shared" si="27"/>
        <v>熊本県球磨郡五木村</v>
      </c>
      <c r="B1765" s="180" t="s">
        <v>553</v>
      </c>
      <c r="C1765" s="181" t="s">
        <v>543</v>
      </c>
      <c r="D1765" s="182" t="s">
        <v>546</v>
      </c>
      <c r="E1765" s="181" t="s">
        <v>552</v>
      </c>
    </row>
    <row r="1766" spans="1:5">
      <c r="A1766" s="177" t="str">
        <f t="shared" si="27"/>
        <v>熊本県球磨郡山江村</v>
      </c>
      <c r="B1766" s="180" t="s">
        <v>551</v>
      </c>
      <c r="C1766" s="181" t="s">
        <v>543</v>
      </c>
      <c r="D1766" s="182" t="s">
        <v>546</v>
      </c>
      <c r="E1766" s="181" t="s">
        <v>550</v>
      </c>
    </row>
    <row r="1767" spans="1:5">
      <c r="A1767" s="177" t="str">
        <f t="shared" si="27"/>
        <v>熊本県球磨郡球磨村</v>
      </c>
      <c r="B1767" s="180" t="s">
        <v>549</v>
      </c>
      <c r="C1767" s="181" t="s">
        <v>543</v>
      </c>
      <c r="D1767" s="182" t="s">
        <v>546</v>
      </c>
      <c r="E1767" s="181" t="s">
        <v>548</v>
      </c>
    </row>
    <row r="1768" spans="1:5">
      <c r="A1768" s="177" t="str">
        <f t="shared" si="27"/>
        <v>熊本県球磨郡あさぎり町</v>
      </c>
      <c r="B1768" s="180" t="s">
        <v>547</v>
      </c>
      <c r="C1768" s="181" t="s">
        <v>543</v>
      </c>
      <c r="D1768" s="182" t="s">
        <v>546</v>
      </c>
      <c r="E1768" s="181" t="s">
        <v>545</v>
      </c>
    </row>
    <row r="1769" spans="1:5">
      <c r="A1769" s="177" t="str">
        <f t="shared" si="27"/>
        <v>熊本県天草郡苓北町</v>
      </c>
      <c r="B1769" s="180" t="s">
        <v>544</v>
      </c>
      <c r="C1769" s="181" t="s">
        <v>543</v>
      </c>
      <c r="D1769" s="182" t="s">
        <v>542</v>
      </c>
      <c r="E1769" s="181" t="s">
        <v>541</v>
      </c>
    </row>
    <row r="1770" spans="1:5">
      <c r="A1770" s="177" t="str">
        <f t="shared" si="27"/>
        <v>大分県大分市</v>
      </c>
      <c r="B1770" s="180" t="s">
        <v>540</v>
      </c>
      <c r="C1770" s="181" t="s">
        <v>503</v>
      </c>
      <c r="D1770" s="182" t="s">
        <v>539</v>
      </c>
      <c r="E1770" s="181"/>
    </row>
    <row r="1771" spans="1:5">
      <c r="A1771" s="177" t="str">
        <f t="shared" si="27"/>
        <v>大分県別府市</v>
      </c>
      <c r="B1771" s="180" t="s">
        <v>538</v>
      </c>
      <c r="C1771" s="181" t="s">
        <v>503</v>
      </c>
      <c r="D1771" s="182" t="s">
        <v>537</v>
      </c>
      <c r="E1771" s="181"/>
    </row>
    <row r="1772" spans="1:5">
      <c r="A1772" s="177" t="str">
        <f t="shared" si="27"/>
        <v>大分県中津市</v>
      </c>
      <c r="B1772" s="180" t="s">
        <v>536</v>
      </c>
      <c r="C1772" s="181" t="s">
        <v>503</v>
      </c>
      <c r="D1772" s="182" t="s">
        <v>535</v>
      </c>
      <c r="E1772" s="181"/>
    </row>
    <row r="1773" spans="1:5">
      <c r="A1773" s="177" t="str">
        <f t="shared" si="27"/>
        <v>大分県日田市</v>
      </c>
      <c r="B1773" s="180" t="s">
        <v>534</v>
      </c>
      <c r="C1773" s="181" t="s">
        <v>503</v>
      </c>
      <c r="D1773" s="182" t="s">
        <v>533</v>
      </c>
      <c r="E1773" s="181"/>
    </row>
    <row r="1774" spans="1:5">
      <c r="A1774" s="177" t="str">
        <f t="shared" si="27"/>
        <v>大分県佐伯市</v>
      </c>
      <c r="B1774" s="180" t="s">
        <v>532</v>
      </c>
      <c r="C1774" s="181" t="s">
        <v>503</v>
      </c>
      <c r="D1774" s="182" t="s">
        <v>531</v>
      </c>
      <c r="E1774" s="181"/>
    </row>
    <row r="1775" spans="1:5">
      <c r="A1775" s="177" t="str">
        <f t="shared" si="27"/>
        <v>大分県臼杵市</v>
      </c>
      <c r="B1775" s="180" t="s">
        <v>530</v>
      </c>
      <c r="C1775" s="181" t="s">
        <v>503</v>
      </c>
      <c r="D1775" s="182" t="s">
        <v>529</v>
      </c>
      <c r="E1775" s="181"/>
    </row>
    <row r="1776" spans="1:5">
      <c r="A1776" s="177" t="str">
        <f t="shared" si="27"/>
        <v>大分県津久見市</v>
      </c>
      <c r="B1776" s="180" t="s">
        <v>528</v>
      </c>
      <c r="C1776" s="181" t="s">
        <v>503</v>
      </c>
      <c r="D1776" s="182" t="s">
        <v>527</v>
      </c>
      <c r="E1776" s="181"/>
    </row>
    <row r="1777" spans="1:5">
      <c r="A1777" s="177" t="str">
        <f t="shared" si="27"/>
        <v>大分県竹田市</v>
      </c>
      <c r="B1777" s="180" t="s">
        <v>526</v>
      </c>
      <c r="C1777" s="181" t="s">
        <v>503</v>
      </c>
      <c r="D1777" s="182" t="s">
        <v>525</v>
      </c>
      <c r="E1777" s="181"/>
    </row>
    <row r="1778" spans="1:5">
      <c r="A1778" s="177" t="str">
        <f t="shared" si="27"/>
        <v>大分県豊後高田市</v>
      </c>
      <c r="B1778" s="180" t="s">
        <v>524</v>
      </c>
      <c r="C1778" s="181" t="s">
        <v>503</v>
      </c>
      <c r="D1778" s="182" t="s">
        <v>523</v>
      </c>
      <c r="E1778" s="181"/>
    </row>
    <row r="1779" spans="1:5">
      <c r="A1779" s="177" t="str">
        <f t="shared" si="27"/>
        <v>大分県杵築市</v>
      </c>
      <c r="B1779" s="180" t="s">
        <v>522</v>
      </c>
      <c r="C1779" s="181" t="s">
        <v>503</v>
      </c>
      <c r="D1779" s="182" t="s">
        <v>521</v>
      </c>
      <c r="E1779" s="181"/>
    </row>
    <row r="1780" spans="1:5">
      <c r="A1780" s="177" t="str">
        <f t="shared" si="27"/>
        <v>大分県宇佐市</v>
      </c>
      <c r="B1780" s="180" t="s">
        <v>520</v>
      </c>
      <c r="C1780" s="181" t="s">
        <v>503</v>
      </c>
      <c r="D1780" s="182" t="s">
        <v>519</v>
      </c>
      <c r="E1780" s="181"/>
    </row>
    <row r="1781" spans="1:5">
      <c r="A1781" s="177" t="str">
        <f t="shared" si="27"/>
        <v>大分県豊後大野市</v>
      </c>
      <c r="B1781" s="180" t="s">
        <v>518</v>
      </c>
      <c r="C1781" s="181" t="s">
        <v>503</v>
      </c>
      <c r="D1781" s="182" t="s">
        <v>517</v>
      </c>
      <c r="E1781" s="181"/>
    </row>
    <row r="1782" spans="1:5">
      <c r="A1782" s="177" t="str">
        <f t="shared" si="27"/>
        <v>大分県由布市</v>
      </c>
      <c r="B1782" s="180" t="s">
        <v>516</v>
      </c>
      <c r="C1782" s="181" t="s">
        <v>503</v>
      </c>
      <c r="D1782" s="182" t="s">
        <v>515</v>
      </c>
      <c r="E1782" s="181"/>
    </row>
    <row r="1783" spans="1:5">
      <c r="A1783" s="177" t="str">
        <f t="shared" si="27"/>
        <v>大分県国東市</v>
      </c>
      <c r="B1783" s="180" t="s">
        <v>514</v>
      </c>
      <c r="C1783" s="181" t="s">
        <v>503</v>
      </c>
      <c r="D1783" s="182" t="s">
        <v>513</v>
      </c>
      <c r="E1783" s="181"/>
    </row>
    <row r="1784" spans="1:5">
      <c r="A1784" s="177" t="str">
        <f t="shared" si="27"/>
        <v>大分県東国東郡姫島村</v>
      </c>
      <c r="B1784" s="180" t="s">
        <v>512</v>
      </c>
      <c r="C1784" s="181" t="s">
        <v>503</v>
      </c>
      <c r="D1784" s="182" t="s">
        <v>511</v>
      </c>
      <c r="E1784" s="181" t="s">
        <v>510</v>
      </c>
    </row>
    <row r="1785" spans="1:5">
      <c r="A1785" s="177" t="str">
        <f t="shared" si="27"/>
        <v>大分県速見郡日出町</v>
      </c>
      <c r="B1785" s="180" t="s">
        <v>509</v>
      </c>
      <c r="C1785" s="181" t="s">
        <v>503</v>
      </c>
      <c r="D1785" s="182" t="s">
        <v>508</v>
      </c>
      <c r="E1785" s="181" t="s">
        <v>507</v>
      </c>
    </row>
    <row r="1786" spans="1:5">
      <c r="A1786" s="177" t="str">
        <f t="shared" si="27"/>
        <v>大分県玖珠郡九重町</v>
      </c>
      <c r="B1786" s="180" t="s">
        <v>506</v>
      </c>
      <c r="C1786" s="181" t="s">
        <v>503</v>
      </c>
      <c r="D1786" s="182" t="s">
        <v>502</v>
      </c>
      <c r="E1786" s="181" t="s">
        <v>505</v>
      </c>
    </row>
    <row r="1787" spans="1:5">
      <c r="A1787" s="177" t="str">
        <f t="shared" si="27"/>
        <v>大分県玖珠郡玖珠町</v>
      </c>
      <c r="B1787" s="180" t="s">
        <v>504</v>
      </c>
      <c r="C1787" s="181" t="s">
        <v>503</v>
      </c>
      <c r="D1787" s="182" t="s">
        <v>502</v>
      </c>
      <c r="E1787" s="181" t="s">
        <v>501</v>
      </c>
    </row>
    <row r="1788" spans="1:5">
      <c r="A1788" s="177" t="str">
        <f t="shared" si="27"/>
        <v>宮崎県宮崎市</v>
      </c>
      <c r="B1788" s="180" t="s">
        <v>500</v>
      </c>
      <c r="C1788" s="181" t="s">
        <v>444</v>
      </c>
      <c r="D1788" s="182" t="s">
        <v>499</v>
      </c>
      <c r="E1788" s="181"/>
    </row>
    <row r="1789" spans="1:5">
      <c r="A1789" s="177" t="str">
        <f t="shared" si="27"/>
        <v>宮崎県都城市</v>
      </c>
      <c r="B1789" s="180" t="s">
        <v>498</v>
      </c>
      <c r="C1789" s="181" t="s">
        <v>444</v>
      </c>
      <c r="D1789" s="182" t="s">
        <v>497</v>
      </c>
      <c r="E1789" s="181"/>
    </row>
    <row r="1790" spans="1:5">
      <c r="A1790" s="177" t="str">
        <f t="shared" si="27"/>
        <v>宮崎県延岡市</v>
      </c>
      <c r="B1790" s="180" t="s">
        <v>496</v>
      </c>
      <c r="C1790" s="181" t="s">
        <v>444</v>
      </c>
      <c r="D1790" s="182" t="s">
        <v>495</v>
      </c>
      <c r="E1790" s="181"/>
    </row>
    <row r="1791" spans="1:5">
      <c r="A1791" s="177" t="str">
        <f t="shared" si="27"/>
        <v>宮崎県日南市</v>
      </c>
      <c r="B1791" s="180" t="s">
        <v>494</v>
      </c>
      <c r="C1791" s="181" t="s">
        <v>444</v>
      </c>
      <c r="D1791" s="182" t="s">
        <v>493</v>
      </c>
      <c r="E1791" s="181"/>
    </row>
    <row r="1792" spans="1:5">
      <c r="A1792" s="177" t="str">
        <f t="shared" si="27"/>
        <v>宮崎県小林市</v>
      </c>
      <c r="B1792" s="180" t="s">
        <v>492</v>
      </c>
      <c r="C1792" s="181" t="s">
        <v>444</v>
      </c>
      <c r="D1792" s="182" t="s">
        <v>491</v>
      </c>
      <c r="E1792" s="181"/>
    </row>
    <row r="1793" spans="1:5">
      <c r="A1793" s="177" t="str">
        <f t="shared" si="27"/>
        <v>宮崎県日向市</v>
      </c>
      <c r="B1793" s="180" t="s">
        <v>490</v>
      </c>
      <c r="C1793" s="181" t="s">
        <v>444</v>
      </c>
      <c r="D1793" s="182" t="s">
        <v>489</v>
      </c>
      <c r="E1793" s="181"/>
    </row>
    <row r="1794" spans="1:5">
      <c r="A1794" s="177" t="str">
        <f t="shared" ref="A1794:A1857" si="28">C1794&amp;D1794&amp;E1794</f>
        <v>宮崎県串間市</v>
      </c>
      <c r="B1794" s="180" t="s">
        <v>488</v>
      </c>
      <c r="C1794" s="181" t="s">
        <v>444</v>
      </c>
      <c r="D1794" s="182" t="s">
        <v>487</v>
      </c>
      <c r="E1794" s="181"/>
    </row>
    <row r="1795" spans="1:5">
      <c r="A1795" s="177" t="str">
        <f t="shared" si="28"/>
        <v>宮崎県西都市</v>
      </c>
      <c r="B1795" s="180" t="s">
        <v>486</v>
      </c>
      <c r="C1795" s="181" t="s">
        <v>444</v>
      </c>
      <c r="D1795" s="182" t="s">
        <v>485</v>
      </c>
      <c r="E1795" s="181"/>
    </row>
    <row r="1796" spans="1:5">
      <c r="A1796" s="177" t="str">
        <f t="shared" si="28"/>
        <v>宮崎県えびの市</v>
      </c>
      <c r="B1796" s="180" t="s">
        <v>484</v>
      </c>
      <c r="C1796" s="181" t="s">
        <v>444</v>
      </c>
      <c r="D1796" s="182" t="s">
        <v>483</v>
      </c>
      <c r="E1796" s="181"/>
    </row>
    <row r="1797" spans="1:5">
      <c r="A1797" s="177" t="str">
        <f t="shared" si="28"/>
        <v>宮崎県北諸県郡三股町</v>
      </c>
      <c r="B1797" s="180" t="s">
        <v>482</v>
      </c>
      <c r="C1797" s="181" t="s">
        <v>444</v>
      </c>
      <c r="D1797" s="182" t="s">
        <v>481</v>
      </c>
      <c r="E1797" s="181" t="s">
        <v>480</v>
      </c>
    </row>
    <row r="1798" spans="1:5">
      <c r="A1798" s="177" t="str">
        <f t="shared" si="28"/>
        <v>宮崎県西諸県郡高原町</v>
      </c>
      <c r="B1798" s="180" t="s">
        <v>479</v>
      </c>
      <c r="C1798" s="181" t="s">
        <v>444</v>
      </c>
      <c r="D1798" s="182" t="s">
        <v>478</v>
      </c>
      <c r="E1798" s="181" t="s">
        <v>477</v>
      </c>
    </row>
    <row r="1799" spans="1:5">
      <c r="A1799" s="177" t="str">
        <f t="shared" si="28"/>
        <v>宮崎県東諸県郡国富町</v>
      </c>
      <c r="B1799" s="180" t="s">
        <v>476</v>
      </c>
      <c r="C1799" s="181" t="s">
        <v>444</v>
      </c>
      <c r="D1799" s="182" t="s">
        <v>473</v>
      </c>
      <c r="E1799" s="181" t="s">
        <v>475</v>
      </c>
    </row>
    <row r="1800" spans="1:5">
      <c r="A1800" s="177" t="str">
        <f t="shared" si="28"/>
        <v>宮崎県東諸県郡綾町</v>
      </c>
      <c r="B1800" s="180" t="s">
        <v>474</v>
      </c>
      <c r="C1800" s="181" t="s">
        <v>444</v>
      </c>
      <c r="D1800" s="182" t="s">
        <v>473</v>
      </c>
      <c r="E1800" s="181" t="s">
        <v>472</v>
      </c>
    </row>
    <row r="1801" spans="1:5">
      <c r="A1801" s="177" t="str">
        <f t="shared" si="28"/>
        <v>宮崎県児湯郡高鍋町</v>
      </c>
      <c r="B1801" s="180" t="s">
        <v>471</v>
      </c>
      <c r="C1801" s="181" t="s">
        <v>444</v>
      </c>
      <c r="D1801" s="182" t="s">
        <v>460</v>
      </c>
      <c r="E1801" s="181" t="s">
        <v>470</v>
      </c>
    </row>
    <row r="1802" spans="1:5">
      <c r="A1802" s="177" t="str">
        <f t="shared" si="28"/>
        <v>宮崎県児湯郡新富町</v>
      </c>
      <c r="B1802" s="180" t="s">
        <v>469</v>
      </c>
      <c r="C1802" s="181" t="s">
        <v>444</v>
      </c>
      <c r="D1802" s="182" t="s">
        <v>460</v>
      </c>
      <c r="E1802" s="181" t="s">
        <v>468</v>
      </c>
    </row>
    <row r="1803" spans="1:5">
      <c r="A1803" s="177" t="str">
        <f t="shared" si="28"/>
        <v>宮崎県児湯郡西米良村</v>
      </c>
      <c r="B1803" s="180" t="s">
        <v>467</v>
      </c>
      <c r="C1803" s="181" t="s">
        <v>444</v>
      </c>
      <c r="D1803" s="182" t="s">
        <v>460</v>
      </c>
      <c r="E1803" s="181" t="s">
        <v>466</v>
      </c>
    </row>
    <row r="1804" spans="1:5">
      <c r="A1804" s="177" t="str">
        <f t="shared" si="28"/>
        <v>宮崎県児湯郡木城町</v>
      </c>
      <c r="B1804" s="180" t="s">
        <v>465</v>
      </c>
      <c r="C1804" s="181" t="s">
        <v>444</v>
      </c>
      <c r="D1804" s="182" t="s">
        <v>460</v>
      </c>
      <c r="E1804" s="181" t="s">
        <v>464</v>
      </c>
    </row>
    <row r="1805" spans="1:5">
      <c r="A1805" s="177" t="str">
        <f t="shared" si="28"/>
        <v>宮崎県児湯郡川南町</v>
      </c>
      <c r="B1805" s="180" t="s">
        <v>463</v>
      </c>
      <c r="C1805" s="181" t="s">
        <v>444</v>
      </c>
      <c r="D1805" s="182" t="s">
        <v>460</v>
      </c>
      <c r="E1805" s="181" t="s">
        <v>462</v>
      </c>
    </row>
    <row r="1806" spans="1:5">
      <c r="A1806" s="177" t="str">
        <f t="shared" si="28"/>
        <v>宮崎県児湯郡都農町</v>
      </c>
      <c r="B1806" s="180" t="s">
        <v>461</v>
      </c>
      <c r="C1806" s="181" t="s">
        <v>444</v>
      </c>
      <c r="D1806" s="182" t="s">
        <v>460</v>
      </c>
      <c r="E1806" s="181" t="s">
        <v>459</v>
      </c>
    </row>
    <row r="1807" spans="1:5">
      <c r="A1807" s="177" t="str">
        <f t="shared" si="28"/>
        <v>宮崎県東臼杵郡門川町</v>
      </c>
      <c r="B1807" s="180" t="s">
        <v>458</v>
      </c>
      <c r="C1807" s="181" t="s">
        <v>444</v>
      </c>
      <c r="D1807" s="182" t="s">
        <v>451</v>
      </c>
      <c r="E1807" s="181" t="s">
        <v>457</v>
      </c>
    </row>
    <row r="1808" spans="1:5">
      <c r="A1808" s="177" t="str">
        <f t="shared" si="28"/>
        <v>宮崎県東臼杵郡諸塚村</v>
      </c>
      <c r="B1808" s="180" t="s">
        <v>456</v>
      </c>
      <c r="C1808" s="181" t="s">
        <v>444</v>
      </c>
      <c r="D1808" s="182" t="s">
        <v>451</v>
      </c>
      <c r="E1808" s="181" t="s">
        <v>455</v>
      </c>
    </row>
    <row r="1809" spans="1:5">
      <c r="A1809" s="177" t="str">
        <f t="shared" si="28"/>
        <v>宮崎県東臼杵郡椎葉村</v>
      </c>
      <c r="B1809" s="180" t="s">
        <v>454</v>
      </c>
      <c r="C1809" s="181" t="s">
        <v>444</v>
      </c>
      <c r="D1809" s="182" t="s">
        <v>451</v>
      </c>
      <c r="E1809" s="181" t="s">
        <v>453</v>
      </c>
    </row>
    <row r="1810" spans="1:5">
      <c r="A1810" s="177" t="str">
        <f t="shared" si="28"/>
        <v>宮崎県東臼杵郡美郷町</v>
      </c>
      <c r="B1810" s="180" t="s">
        <v>452</v>
      </c>
      <c r="C1810" s="181" t="s">
        <v>444</v>
      </c>
      <c r="D1810" s="182" t="s">
        <v>451</v>
      </c>
      <c r="E1810" s="181" t="s">
        <v>450</v>
      </c>
    </row>
    <row r="1811" spans="1:5">
      <c r="A1811" s="177" t="str">
        <f t="shared" si="28"/>
        <v>宮崎県西臼杵郡高千穂町</v>
      </c>
      <c r="B1811" s="180" t="s">
        <v>449</v>
      </c>
      <c r="C1811" s="181" t="s">
        <v>444</v>
      </c>
      <c r="D1811" s="182" t="s">
        <v>443</v>
      </c>
      <c r="E1811" s="181" t="s">
        <v>448</v>
      </c>
    </row>
    <row r="1812" spans="1:5">
      <c r="A1812" s="177" t="str">
        <f t="shared" si="28"/>
        <v>宮崎県西臼杵郡日之影町</v>
      </c>
      <c r="B1812" s="180" t="s">
        <v>447</v>
      </c>
      <c r="C1812" s="181" t="s">
        <v>444</v>
      </c>
      <c r="D1812" s="182" t="s">
        <v>443</v>
      </c>
      <c r="E1812" s="181" t="s">
        <v>446</v>
      </c>
    </row>
    <row r="1813" spans="1:5">
      <c r="A1813" s="177" t="str">
        <f t="shared" si="28"/>
        <v>宮崎県西臼杵郡五ヶ瀬町</v>
      </c>
      <c r="B1813" s="180" t="s">
        <v>445</v>
      </c>
      <c r="C1813" s="181" t="s">
        <v>444</v>
      </c>
      <c r="D1813" s="182" t="s">
        <v>443</v>
      </c>
      <c r="E1813" s="181" t="s">
        <v>442</v>
      </c>
    </row>
    <row r="1814" spans="1:5">
      <c r="A1814" s="177" t="str">
        <f t="shared" si="28"/>
        <v>鹿児島県鹿児島市</v>
      </c>
      <c r="B1814" s="180" t="s">
        <v>441</v>
      </c>
      <c r="C1814" s="181" t="s">
        <v>349</v>
      </c>
      <c r="D1814" s="182" t="s">
        <v>440</v>
      </c>
      <c r="E1814" s="181"/>
    </row>
    <row r="1815" spans="1:5">
      <c r="A1815" s="177" t="str">
        <f t="shared" si="28"/>
        <v>鹿児島県鹿屋市</v>
      </c>
      <c r="B1815" s="180" t="s">
        <v>439</v>
      </c>
      <c r="C1815" s="181" t="s">
        <v>349</v>
      </c>
      <c r="D1815" s="182" t="s">
        <v>438</v>
      </c>
      <c r="E1815" s="181"/>
    </row>
    <row r="1816" spans="1:5">
      <c r="A1816" s="177" t="str">
        <f t="shared" si="28"/>
        <v>鹿児島県枕崎市</v>
      </c>
      <c r="B1816" s="180" t="s">
        <v>437</v>
      </c>
      <c r="C1816" s="181" t="s">
        <v>349</v>
      </c>
      <c r="D1816" s="182" t="s">
        <v>436</v>
      </c>
      <c r="E1816" s="181"/>
    </row>
    <row r="1817" spans="1:5">
      <c r="A1817" s="177" t="str">
        <f t="shared" si="28"/>
        <v>鹿児島県阿久根市</v>
      </c>
      <c r="B1817" s="180" t="s">
        <v>435</v>
      </c>
      <c r="C1817" s="181" t="s">
        <v>349</v>
      </c>
      <c r="D1817" s="182" t="s">
        <v>434</v>
      </c>
      <c r="E1817" s="181"/>
    </row>
    <row r="1818" spans="1:5">
      <c r="A1818" s="177" t="str">
        <f t="shared" si="28"/>
        <v>鹿児島県出水市</v>
      </c>
      <c r="B1818" s="180" t="s">
        <v>433</v>
      </c>
      <c r="C1818" s="181" t="s">
        <v>349</v>
      </c>
      <c r="D1818" s="182" t="s">
        <v>432</v>
      </c>
      <c r="E1818" s="181"/>
    </row>
    <row r="1819" spans="1:5">
      <c r="A1819" s="177" t="str">
        <f t="shared" si="28"/>
        <v>鹿児島県指宿市</v>
      </c>
      <c r="B1819" s="180" t="s">
        <v>431</v>
      </c>
      <c r="C1819" s="181" t="s">
        <v>349</v>
      </c>
      <c r="D1819" s="182" t="s">
        <v>430</v>
      </c>
      <c r="E1819" s="181"/>
    </row>
    <row r="1820" spans="1:5">
      <c r="A1820" s="177" t="str">
        <f t="shared" si="28"/>
        <v>鹿児島県西之表市</v>
      </c>
      <c r="B1820" s="180" t="s">
        <v>429</v>
      </c>
      <c r="C1820" s="181" t="s">
        <v>349</v>
      </c>
      <c r="D1820" s="182" t="s">
        <v>428</v>
      </c>
      <c r="E1820" s="181"/>
    </row>
    <row r="1821" spans="1:5">
      <c r="A1821" s="177" t="str">
        <f t="shared" si="28"/>
        <v>鹿児島県垂水市</v>
      </c>
      <c r="B1821" s="180" t="s">
        <v>427</v>
      </c>
      <c r="C1821" s="181" t="s">
        <v>349</v>
      </c>
      <c r="D1821" s="182" t="s">
        <v>426</v>
      </c>
      <c r="E1821" s="181"/>
    </row>
    <row r="1822" spans="1:5">
      <c r="A1822" s="177" t="str">
        <f t="shared" si="28"/>
        <v>鹿児島県薩摩川内市</v>
      </c>
      <c r="B1822" s="180" t="s">
        <v>425</v>
      </c>
      <c r="C1822" s="181" t="s">
        <v>349</v>
      </c>
      <c r="D1822" s="182" t="s">
        <v>424</v>
      </c>
      <c r="E1822" s="181"/>
    </row>
    <row r="1823" spans="1:5">
      <c r="A1823" s="177" t="str">
        <f t="shared" si="28"/>
        <v>鹿児島県日置市</v>
      </c>
      <c r="B1823" s="180" t="s">
        <v>423</v>
      </c>
      <c r="C1823" s="181" t="s">
        <v>349</v>
      </c>
      <c r="D1823" s="182" t="s">
        <v>422</v>
      </c>
      <c r="E1823" s="181"/>
    </row>
    <row r="1824" spans="1:5">
      <c r="A1824" s="177" t="str">
        <f t="shared" si="28"/>
        <v>鹿児島県曽於市</v>
      </c>
      <c r="B1824" s="180" t="s">
        <v>421</v>
      </c>
      <c r="C1824" s="181" t="s">
        <v>349</v>
      </c>
      <c r="D1824" s="182" t="s">
        <v>420</v>
      </c>
      <c r="E1824" s="181"/>
    </row>
    <row r="1825" spans="1:5">
      <c r="A1825" s="177" t="str">
        <f t="shared" si="28"/>
        <v>鹿児島県霧島市</v>
      </c>
      <c r="B1825" s="180" t="s">
        <v>419</v>
      </c>
      <c r="C1825" s="181" t="s">
        <v>349</v>
      </c>
      <c r="D1825" s="182" t="s">
        <v>418</v>
      </c>
      <c r="E1825" s="181"/>
    </row>
    <row r="1826" spans="1:5">
      <c r="A1826" s="177" t="str">
        <f t="shared" si="28"/>
        <v>鹿児島県いちき串木野市</v>
      </c>
      <c r="B1826" s="180" t="s">
        <v>417</v>
      </c>
      <c r="C1826" s="181" t="s">
        <v>349</v>
      </c>
      <c r="D1826" s="182" t="s">
        <v>416</v>
      </c>
      <c r="E1826" s="181"/>
    </row>
    <row r="1827" spans="1:5">
      <c r="A1827" s="177" t="str">
        <f t="shared" si="28"/>
        <v>鹿児島県南さつま市</v>
      </c>
      <c r="B1827" s="180" t="s">
        <v>415</v>
      </c>
      <c r="C1827" s="181" t="s">
        <v>349</v>
      </c>
      <c r="D1827" s="182" t="s">
        <v>414</v>
      </c>
      <c r="E1827" s="181"/>
    </row>
    <row r="1828" spans="1:5">
      <c r="A1828" s="177" t="str">
        <f t="shared" si="28"/>
        <v>鹿児島県志布志市</v>
      </c>
      <c r="B1828" s="180" t="s">
        <v>413</v>
      </c>
      <c r="C1828" s="181" t="s">
        <v>349</v>
      </c>
      <c r="D1828" s="182" t="s">
        <v>412</v>
      </c>
      <c r="E1828" s="181"/>
    </row>
    <row r="1829" spans="1:5">
      <c r="A1829" s="177" t="str">
        <f t="shared" si="28"/>
        <v>鹿児島県奄美市</v>
      </c>
      <c r="B1829" s="180" t="s">
        <v>411</v>
      </c>
      <c r="C1829" s="181" t="s">
        <v>349</v>
      </c>
      <c r="D1829" s="182" t="s">
        <v>410</v>
      </c>
      <c r="E1829" s="181"/>
    </row>
    <row r="1830" spans="1:5">
      <c r="A1830" s="177" t="str">
        <f t="shared" si="28"/>
        <v>鹿児島県南九州市</v>
      </c>
      <c r="B1830" s="180" t="s">
        <v>409</v>
      </c>
      <c r="C1830" s="181" t="s">
        <v>349</v>
      </c>
      <c r="D1830" s="182" t="s">
        <v>408</v>
      </c>
      <c r="E1830" s="181"/>
    </row>
    <row r="1831" spans="1:5">
      <c r="A1831" s="177" t="str">
        <f t="shared" si="28"/>
        <v>鹿児島県伊佐市</v>
      </c>
      <c r="B1831" s="180" t="s">
        <v>407</v>
      </c>
      <c r="C1831" s="181" t="s">
        <v>349</v>
      </c>
      <c r="D1831" s="182" t="s">
        <v>406</v>
      </c>
      <c r="E1831" s="181"/>
    </row>
    <row r="1832" spans="1:5">
      <c r="A1832" s="177" t="str">
        <f t="shared" si="28"/>
        <v>鹿児島県姶良市</v>
      </c>
      <c r="B1832" s="180" t="s">
        <v>405</v>
      </c>
      <c r="C1832" s="181" t="s">
        <v>349</v>
      </c>
      <c r="D1832" s="182" t="s">
        <v>404</v>
      </c>
      <c r="E1832" s="181"/>
    </row>
    <row r="1833" spans="1:5">
      <c r="A1833" s="177" t="str">
        <f t="shared" si="28"/>
        <v>鹿児島県鹿児島郡三島村</v>
      </c>
      <c r="B1833" s="180" t="s">
        <v>403</v>
      </c>
      <c r="C1833" s="181" t="s">
        <v>349</v>
      </c>
      <c r="D1833" s="182" t="s">
        <v>400</v>
      </c>
      <c r="E1833" s="181" t="s">
        <v>402</v>
      </c>
    </row>
    <row r="1834" spans="1:5">
      <c r="A1834" s="177" t="str">
        <f t="shared" si="28"/>
        <v>鹿児島県鹿児島郡十島村</v>
      </c>
      <c r="B1834" s="180" t="s">
        <v>401</v>
      </c>
      <c r="C1834" s="181" t="s">
        <v>349</v>
      </c>
      <c r="D1834" s="182" t="s">
        <v>400</v>
      </c>
      <c r="E1834" s="181" t="s">
        <v>399</v>
      </c>
    </row>
    <row r="1835" spans="1:5">
      <c r="A1835" s="177" t="str">
        <f t="shared" si="28"/>
        <v>鹿児島県薩摩郡さつま町</v>
      </c>
      <c r="B1835" s="180" t="s">
        <v>398</v>
      </c>
      <c r="C1835" s="181" t="s">
        <v>349</v>
      </c>
      <c r="D1835" s="182" t="s">
        <v>397</v>
      </c>
      <c r="E1835" s="181" t="s">
        <v>396</v>
      </c>
    </row>
    <row r="1836" spans="1:5">
      <c r="A1836" s="177" t="str">
        <f t="shared" si="28"/>
        <v>鹿児島県出水郡長島町</v>
      </c>
      <c r="B1836" s="180" t="s">
        <v>395</v>
      </c>
      <c r="C1836" s="181" t="s">
        <v>349</v>
      </c>
      <c r="D1836" s="182" t="s">
        <v>394</v>
      </c>
      <c r="E1836" s="181" t="s">
        <v>393</v>
      </c>
    </row>
    <row r="1837" spans="1:5">
      <c r="A1837" s="177" t="str">
        <f t="shared" si="28"/>
        <v>鹿児島県姶良郡湧水町</v>
      </c>
      <c r="B1837" s="180" t="s">
        <v>392</v>
      </c>
      <c r="C1837" s="181" t="s">
        <v>349</v>
      </c>
      <c r="D1837" s="182" t="s">
        <v>391</v>
      </c>
      <c r="E1837" s="181" t="s">
        <v>390</v>
      </c>
    </row>
    <row r="1838" spans="1:5">
      <c r="A1838" s="177" t="str">
        <f t="shared" si="28"/>
        <v>鹿児島県曽於郡大崎町</v>
      </c>
      <c r="B1838" s="180" t="s">
        <v>389</v>
      </c>
      <c r="C1838" s="181" t="s">
        <v>349</v>
      </c>
      <c r="D1838" s="182" t="s">
        <v>388</v>
      </c>
      <c r="E1838" s="181" t="s">
        <v>387</v>
      </c>
    </row>
    <row r="1839" spans="1:5">
      <c r="A1839" s="177" t="str">
        <f t="shared" si="28"/>
        <v>鹿児島県肝属郡東串良町</v>
      </c>
      <c r="B1839" s="180" t="s">
        <v>386</v>
      </c>
      <c r="C1839" s="181" t="s">
        <v>349</v>
      </c>
      <c r="D1839" s="182" t="s">
        <v>379</v>
      </c>
      <c r="E1839" s="181" t="s">
        <v>385</v>
      </c>
    </row>
    <row r="1840" spans="1:5">
      <c r="A1840" s="177" t="str">
        <f t="shared" si="28"/>
        <v>鹿児島県肝属郡錦江町</v>
      </c>
      <c r="B1840" s="180" t="s">
        <v>384</v>
      </c>
      <c r="C1840" s="181" t="s">
        <v>349</v>
      </c>
      <c r="D1840" s="182" t="s">
        <v>379</v>
      </c>
      <c r="E1840" s="181" t="s">
        <v>383</v>
      </c>
    </row>
    <row r="1841" spans="1:5">
      <c r="A1841" s="177" t="str">
        <f t="shared" si="28"/>
        <v>鹿児島県肝属郡南大隅町</v>
      </c>
      <c r="B1841" s="180" t="s">
        <v>382</v>
      </c>
      <c r="C1841" s="181" t="s">
        <v>349</v>
      </c>
      <c r="D1841" s="182" t="s">
        <v>379</v>
      </c>
      <c r="E1841" s="181" t="s">
        <v>381</v>
      </c>
    </row>
    <row r="1842" spans="1:5">
      <c r="A1842" s="177" t="str">
        <f t="shared" si="28"/>
        <v>鹿児島県肝属郡肝付町</v>
      </c>
      <c r="B1842" s="180" t="s">
        <v>380</v>
      </c>
      <c r="C1842" s="181" t="s">
        <v>349</v>
      </c>
      <c r="D1842" s="182" t="s">
        <v>379</v>
      </c>
      <c r="E1842" s="181" t="s">
        <v>378</v>
      </c>
    </row>
    <row r="1843" spans="1:5">
      <c r="A1843" s="177" t="str">
        <f t="shared" si="28"/>
        <v>鹿児島県熊毛郡中種子町</v>
      </c>
      <c r="B1843" s="180" t="s">
        <v>377</v>
      </c>
      <c r="C1843" s="181" t="s">
        <v>349</v>
      </c>
      <c r="D1843" s="182" t="s">
        <v>372</v>
      </c>
      <c r="E1843" s="181" t="s">
        <v>376</v>
      </c>
    </row>
    <row r="1844" spans="1:5">
      <c r="A1844" s="177" t="str">
        <f t="shared" si="28"/>
        <v>鹿児島県熊毛郡南種子町</v>
      </c>
      <c r="B1844" s="180" t="s">
        <v>375</v>
      </c>
      <c r="C1844" s="181" t="s">
        <v>349</v>
      </c>
      <c r="D1844" s="182" t="s">
        <v>372</v>
      </c>
      <c r="E1844" s="181" t="s">
        <v>374</v>
      </c>
    </row>
    <row r="1845" spans="1:5">
      <c r="A1845" s="177" t="str">
        <f t="shared" si="28"/>
        <v>鹿児島県熊毛郡屋久島町</v>
      </c>
      <c r="B1845" s="180" t="s">
        <v>373</v>
      </c>
      <c r="C1845" s="181" t="s">
        <v>349</v>
      </c>
      <c r="D1845" s="182" t="s">
        <v>372</v>
      </c>
      <c r="E1845" s="181" t="s">
        <v>371</v>
      </c>
    </row>
    <row r="1846" spans="1:5">
      <c r="A1846" s="177" t="str">
        <f t="shared" si="28"/>
        <v>鹿児島県大島郡大和村</v>
      </c>
      <c r="B1846" s="180" t="s">
        <v>370</v>
      </c>
      <c r="C1846" s="181" t="s">
        <v>349</v>
      </c>
      <c r="D1846" s="182" t="s">
        <v>348</v>
      </c>
      <c r="E1846" s="181" t="s">
        <v>369</v>
      </c>
    </row>
    <row r="1847" spans="1:5">
      <c r="A1847" s="177" t="str">
        <f t="shared" si="28"/>
        <v>鹿児島県大島郡宇検村</v>
      </c>
      <c r="B1847" s="180" t="s">
        <v>368</v>
      </c>
      <c r="C1847" s="181" t="s">
        <v>349</v>
      </c>
      <c r="D1847" s="182" t="s">
        <v>348</v>
      </c>
      <c r="E1847" s="181" t="s">
        <v>367</v>
      </c>
    </row>
    <row r="1848" spans="1:5">
      <c r="A1848" s="177" t="str">
        <f t="shared" si="28"/>
        <v>鹿児島県大島郡瀬戸内町</v>
      </c>
      <c r="B1848" s="180" t="s">
        <v>366</v>
      </c>
      <c r="C1848" s="181" t="s">
        <v>349</v>
      </c>
      <c r="D1848" s="182" t="s">
        <v>348</v>
      </c>
      <c r="E1848" s="181" t="s">
        <v>365</v>
      </c>
    </row>
    <row r="1849" spans="1:5">
      <c r="A1849" s="177" t="str">
        <f t="shared" si="28"/>
        <v>鹿児島県大島郡龍郷町</v>
      </c>
      <c r="B1849" s="180" t="s">
        <v>364</v>
      </c>
      <c r="C1849" s="181" t="s">
        <v>349</v>
      </c>
      <c r="D1849" s="182" t="s">
        <v>348</v>
      </c>
      <c r="E1849" s="181" t="s">
        <v>363</v>
      </c>
    </row>
    <row r="1850" spans="1:5">
      <c r="A1850" s="177" t="str">
        <f t="shared" si="28"/>
        <v>鹿児島県大島郡喜界町</v>
      </c>
      <c r="B1850" s="180" t="s">
        <v>362</v>
      </c>
      <c r="C1850" s="181" t="s">
        <v>349</v>
      </c>
      <c r="D1850" s="182" t="s">
        <v>348</v>
      </c>
      <c r="E1850" s="181" t="s">
        <v>361</v>
      </c>
    </row>
    <row r="1851" spans="1:5">
      <c r="A1851" s="177" t="str">
        <f t="shared" si="28"/>
        <v>鹿児島県大島郡徳之島町</v>
      </c>
      <c r="B1851" s="180" t="s">
        <v>360</v>
      </c>
      <c r="C1851" s="181" t="s">
        <v>349</v>
      </c>
      <c r="D1851" s="182" t="s">
        <v>348</v>
      </c>
      <c r="E1851" s="181" t="s">
        <v>359</v>
      </c>
    </row>
    <row r="1852" spans="1:5">
      <c r="A1852" s="177" t="str">
        <f t="shared" si="28"/>
        <v>鹿児島県大島郡天城町</v>
      </c>
      <c r="B1852" s="180" t="s">
        <v>358</v>
      </c>
      <c r="C1852" s="181" t="s">
        <v>349</v>
      </c>
      <c r="D1852" s="182" t="s">
        <v>348</v>
      </c>
      <c r="E1852" s="181" t="s">
        <v>357</v>
      </c>
    </row>
    <row r="1853" spans="1:5">
      <c r="A1853" s="177" t="str">
        <f t="shared" si="28"/>
        <v>鹿児島県大島郡伊仙町</v>
      </c>
      <c r="B1853" s="180" t="s">
        <v>356</v>
      </c>
      <c r="C1853" s="181" t="s">
        <v>349</v>
      </c>
      <c r="D1853" s="182" t="s">
        <v>348</v>
      </c>
      <c r="E1853" s="181" t="s">
        <v>355</v>
      </c>
    </row>
    <row r="1854" spans="1:5">
      <c r="A1854" s="177" t="str">
        <f t="shared" si="28"/>
        <v>鹿児島県大島郡和泊町</v>
      </c>
      <c r="B1854" s="180" t="s">
        <v>354</v>
      </c>
      <c r="C1854" s="181" t="s">
        <v>349</v>
      </c>
      <c r="D1854" s="182" t="s">
        <v>348</v>
      </c>
      <c r="E1854" s="181" t="s">
        <v>353</v>
      </c>
    </row>
    <row r="1855" spans="1:5">
      <c r="A1855" s="177" t="str">
        <f t="shared" si="28"/>
        <v>鹿児島県大島郡知名町</v>
      </c>
      <c r="B1855" s="180" t="s">
        <v>352</v>
      </c>
      <c r="C1855" s="181" t="s">
        <v>349</v>
      </c>
      <c r="D1855" s="182" t="s">
        <v>348</v>
      </c>
      <c r="E1855" s="181" t="s">
        <v>351</v>
      </c>
    </row>
    <row r="1856" spans="1:5">
      <c r="A1856" s="177" t="str">
        <f t="shared" si="28"/>
        <v>鹿児島県大島郡与論町</v>
      </c>
      <c r="B1856" s="180" t="s">
        <v>350</v>
      </c>
      <c r="C1856" s="181" t="s">
        <v>349</v>
      </c>
      <c r="D1856" s="182" t="s">
        <v>348</v>
      </c>
      <c r="E1856" s="181" t="s">
        <v>347</v>
      </c>
    </row>
    <row r="1857" spans="1:5">
      <c r="A1857" s="177" t="str">
        <f t="shared" si="28"/>
        <v>沖縄県那覇市</v>
      </c>
      <c r="B1857" s="180" t="s">
        <v>346</v>
      </c>
      <c r="C1857" s="181" t="s">
        <v>261</v>
      </c>
      <c r="D1857" s="182" t="s">
        <v>345</v>
      </c>
      <c r="E1857" s="181"/>
    </row>
    <row r="1858" spans="1:5">
      <c r="A1858" s="177" t="str">
        <f t="shared" ref="A1858:A1897" si="29">C1858&amp;D1858&amp;E1858</f>
        <v>沖縄県宜野湾市</v>
      </c>
      <c r="B1858" s="180" t="s">
        <v>344</v>
      </c>
      <c r="C1858" s="181" t="s">
        <v>261</v>
      </c>
      <c r="D1858" s="182" t="s">
        <v>343</v>
      </c>
      <c r="E1858" s="181"/>
    </row>
    <row r="1859" spans="1:5">
      <c r="A1859" s="177" t="str">
        <f t="shared" si="29"/>
        <v>沖縄県石垣市</v>
      </c>
      <c r="B1859" s="180" t="s">
        <v>342</v>
      </c>
      <c r="C1859" s="181" t="s">
        <v>261</v>
      </c>
      <c r="D1859" s="182" t="s">
        <v>341</v>
      </c>
      <c r="E1859" s="181"/>
    </row>
    <row r="1860" spans="1:5">
      <c r="A1860" s="177" t="str">
        <f t="shared" si="29"/>
        <v>沖縄県浦添市</v>
      </c>
      <c r="B1860" s="180" t="s">
        <v>340</v>
      </c>
      <c r="C1860" s="181" t="s">
        <v>261</v>
      </c>
      <c r="D1860" s="182" t="s">
        <v>339</v>
      </c>
      <c r="E1860" s="181"/>
    </row>
    <row r="1861" spans="1:5">
      <c r="A1861" s="177" t="str">
        <f t="shared" si="29"/>
        <v>沖縄県名護市</v>
      </c>
      <c r="B1861" s="180" t="s">
        <v>338</v>
      </c>
      <c r="C1861" s="181" t="s">
        <v>261</v>
      </c>
      <c r="D1861" s="182" t="s">
        <v>337</v>
      </c>
      <c r="E1861" s="181"/>
    </row>
    <row r="1862" spans="1:5">
      <c r="A1862" s="177" t="str">
        <f t="shared" si="29"/>
        <v>沖縄県糸満市</v>
      </c>
      <c r="B1862" s="180" t="s">
        <v>336</v>
      </c>
      <c r="C1862" s="181" t="s">
        <v>261</v>
      </c>
      <c r="D1862" s="182" t="s">
        <v>335</v>
      </c>
      <c r="E1862" s="181"/>
    </row>
    <row r="1863" spans="1:5">
      <c r="A1863" s="177" t="str">
        <f t="shared" si="29"/>
        <v>沖縄県沖縄市</v>
      </c>
      <c r="B1863" s="180" t="s">
        <v>334</v>
      </c>
      <c r="C1863" s="181" t="s">
        <v>261</v>
      </c>
      <c r="D1863" s="182" t="s">
        <v>333</v>
      </c>
      <c r="E1863" s="181"/>
    </row>
    <row r="1864" spans="1:5">
      <c r="A1864" s="177" t="str">
        <f t="shared" si="29"/>
        <v>沖縄県豊見城市</v>
      </c>
      <c r="B1864" s="180" t="s">
        <v>332</v>
      </c>
      <c r="C1864" s="181" t="s">
        <v>261</v>
      </c>
      <c r="D1864" s="182" t="s">
        <v>331</v>
      </c>
      <c r="E1864" s="181"/>
    </row>
    <row r="1865" spans="1:5">
      <c r="A1865" s="177" t="str">
        <f t="shared" si="29"/>
        <v>沖縄県うるま市</v>
      </c>
      <c r="B1865" s="180" t="s">
        <v>330</v>
      </c>
      <c r="C1865" s="181" t="s">
        <v>261</v>
      </c>
      <c r="D1865" s="182" t="s">
        <v>329</v>
      </c>
      <c r="E1865" s="181"/>
    </row>
    <row r="1866" spans="1:5">
      <c r="A1866" s="177" t="str">
        <f t="shared" si="29"/>
        <v>沖縄県宮古島市</v>
      </c>
      <c r="B1866" s="180" t="s">
        <v>328</v>
      </c>
      <c r="C1866" s="181" t="s">
        <v>261</v>
      </c>
      <c r="D1866" s="182" t="s">
        <v>327</v>
      </c>
      <c r="E1866" s="181"/>
    </row>
    <row r="1867" spans="1:5">
      <c r="A1867" s="177" t="str">
        <f t="shared" si="29"/>
        <v>沖縄県南城市</v>
      </c>
      <c r="B1867" s="180" t="s">
        <v>326</v>
      </c>
      <c r="C1867" s="181" t="s">
        <v>261</v>
      </c>
      <c r="D1867" s="182" t="s">
        <v>325</v>
      </c>
      <c r="E1867" s="181"/>
    </row>
    <row r="1868" spans="1:5">
      <c r="A1868" s="177" t="str">
        <f t="shared" si="29"/>
        <v>沖縄県国頭郡国頭村</v>
      </c>
      <c r="B1868" s="180" t="s">
        <v>324</v>
      </c>
      <c r="C1868" s="181" t="s">
        <v>261</v>
      </c>
      <c r="D1868" s="182" t="s">
        <v>305</v>
      </c>
      <c r="E1868" s="181" t="s">
        <v>323</v>
      </c>
    </row>
    <row r="1869" spans="1:5">
      <c r="A1869" s="177" t="str">
        <f t="shared" si="29"/>
        <v>沖縄県国頭郡大宜味村</v>
      </c>
      <c r="B1869" s="180" t="s">
        <v>322</v>
      </c>
      <c r="C1869" s="181" t="s">
        <v>261</v>
      </c>
      <c r="D1869" s="182" t="s">
        <v>305</v>
      </c>
      <c r="E1869" s="181" t="s">
        <v>321</v>
      </c>
    </row>
    <row r="1870" spans="1:5">
      <c r="A1870" s="177" t="str">
        <f t="shared" si="29"/>
        <v>沖縄県国頭郡東村</v>
      </c>
      <c r="B1870" s="180" t="s">
        <v>320</v>
      </c>
      <c r="C1870" s="181" t="s">
        <v>261</v>
      </c>
      <c r="D1870" s="182" t="s">
        <v>305</v>
      </c>
      <c r="E1870" s="181" t="s">
        <v>319</v>
      </c>
    </row>
    <row r="1871" spans="1:5">
      <c r="A1871" s="177" t="str">
        <f t="shared" si="29"/>
        <v>沖縄県国頭郡今帰仁村</v>
      </c>
      <c r="B1871" s="180" t="s">
        <v>318</v>
      </c>
      <c r="C1871" s="181" t="s">
        <v>261</v>
      </c>
      <c r="D1871" s="182" t="s">
        <v>305</v>
      </c>
      <c r="E1871" s="181" t="s">
        <v>317</v>
      </c>
    </row>
    <row r="1872" spans="1:5">
      <c r="A1872" s="177" t="str">
        <f t="shared" si="29"/>
        <v>沖縄県国頭郡本部町</v>
      </c>
      <c r="B1872" s="180" t="s">
        <v>316</v>
      </c>
      <c r="C1872" s="181" t="s">
        <v>261</v>
      </c>
      <c r="D1872" s="182" t="s">
        <v>305</v>
      </c>
      <c r="E1872" s="181" t="s">
        <v>315</v>
      </c>
    </row>
    <row r="1873" spans="1:5">
      <c r="A1873" s="177" t="str">
        <f t="shared" si="29"/>
        <v>沖縄県国頭郡恩納村</v>
      </c>
      <c r="B1873" s="180" t="s">
        <v>314</v>
      </c>
      <c r="C1873" s="181" t="s">
        <v>261</v>
      </c>
      <c r="D1873" s="182" t="s">
        <v>305</v>
      </c>
      <c r="E1873" s="181" t="s">
        <v>313</v>
      </c>
    </row>
    <row r="1874" spans="1:5">
      <c r="A1874" s="177" t="str">
        <f t="shared" si="29"/>
        <v>沖縄県国頭郡宜野座村</v>
      </c>
      <c r="B1874" s="180" t="s">
        <v>312</v>
      </c>
      <c r="C1874" s="181" t="s">
        <v>261</v>
      </c>
      <c r="D1874" s="182" t="s">
        <v>305</v>
      </c>
      <c r="E1874" s="181" t="s">
        <v>311</v>
      </c>
    </row>
    <row r="1875" spans="1:5">
      <c r="A1875" s="177" t="str">
        <f t="shared" si="29"/>
        <v>沖縄県国頭郡金武町</v>
      </c>
      <c r="B1875" s="180" t="s">
        <v>310</v>
      </c>
      <c r="C1875" s="181" t="s">
        <v>261</v>
      </c>
      <c r="D1875" s="182" t="s">
        <v>305</v>
      </c>
      <c r="E1875" s="181" t="s">
        <v>309</v>
      </c>
    </row>
    <row r="1876" spans="1:5">
      <c r="A1876" s="177" t="str">
        <f t="shared" si="29"/>
        <v>沖縄県国頭郡伊江村</v>
      </c>
      <c r="B1876" s="180" t="s">
        <v>308</v>
      </c>
      <c r="C1876" s="181" t="s">
        <v>261</v>
      </c>
      <c r="D1876" s="182" t="s">
        <v>305</v>
      </c>
      <c r="E1876" s="181" t="s">
        <v>307</v>
      </c>
    </row>
    <row r="1877" spans="1:5">
      <c r="A1877" s="177" t="str">
        <f t="shared" si="29"/>
        <v>沖縄県国頭郡読谷村</v>
      </c>
      <c r="B1877" s="180" t="s">
        <v>306</v>
      </c>
      <c r="C1877" s="181" t="s">
        <v>261</v>
      </c>
      <c r="D1877" s="182" t="s">
        <v>305</v>
      </c>
      <c r="E1877" s="181" t="s">
        <v>304</v>
      </c>
    </row>
    <row r="1878" spans="1:5">
      <c r="A1878" s="177" t="str">
        <f t="shared" si="29"/>
        <v>沖縄県中頭郡嘉手納町</v>
      </c>
      <c r="B1878" s="180" t="s">
        <v>303</v>
      </c>
      <c r="C1878" s="181" t="s">
        <v>261</v>
      </c>
      <c r="D1878" s="182" t="s">
        <v>294</v>
      </c>
      <c r="E1878" s="181" t="s">
        <v>302</v>
      </c>
    </row>
    <row r="1879" spans="1:5">
      <c r="A1879" s="177" t="str">
        <f t="shared" si="29"/>
        <v>沖縄県中頭郡北谷町</v>
      </c>
      <c r="B1879" s="180" t="s">
        <v>301</v>
      </c>
      <c r="C1879" s="181" t="s">
        <v>261</v>
      </c>
      <c r="D1879" s="182" t="s">
        <v>294</v>
      </c>
      <c r="E1879" s="181" t="s">
        <v>300</v>
      </c>
    </row>
    <row r="1880" spans="1:5">
      <c r="A1880" s="177" t="str">
        <f t="shared" si="29"/>
        <v>沖縄県中頭郡北中城村</v>
      </c>
      <c r="B1880" s="180" t="s">
        <v>299</v>
      </c>
      <c r="C1880" s="181" t="s">
        <v>261</v>
      </c>
      <c r="D1880" s="182" t="s">
        <v>294</v>
      </c>
      <c r="E1880" s="181" t="s">
        <v>298</v>
      </c>
    </row>
    <row r="1881" spans="1:5">
      <c r="A1881" s="177" t="str">
        <f t="shared" si="29"/>
        <v>沖縄県中頭郡中城村</v>
      </c>
      <c r="B1881" s="180" t="s">
        <v>297</v>
      </c>
      <c r="C1881" s="181" t="s">
        <v>261</v>
      </c>
      <c r="D1881" s="182" t="s">
        <v>294</v>
      </c>
      <c r="E1881" s="181" t="s">
        <v>296</v>
      </c>
    </row>
    <row r="1882" spans="1:5">
      <c r="A1882" s="177" t="str">
        <f t="shared" si="29"/>
        <v>沖縄県中頭郡西原町</v>
      </c>
      <c r="B1882" s="180" t="s">
        <v>295</v>
      </c>
      <c r="C1882" s="181" t="s">
        <v>261</v>
      </c>
      <c r="D1882" s="182" t="s">
        <v>294</v>
      </c>
      <c r="E1882" s="181" t="s">
        <v>293</v>
      </c>
    </row>
    <row r="1883" spans="1:5">
      <c r="A1883" s="177" t="str">
        <f t="shared" si="29"/>
        <v>沖縄県島尻郡与那原町</v>
      </c>
      <c r="B1883" s="180" t="s">
        <v>292</v>
      </c>
      <c r="C1883" s="181" t="s">
        <v>261</v>
      </c>
      <c r="D1883" s="182" t="s">
        <v>269</v>
      </c>
      <c r="E1883" s="181" t="s">
        <v>291</v>
      </c>
    </row>
    <row r="1884" spans="1:5">
      <c r="A1884" s="177" t="str">
        <f t="shared" si="29"/>
        <v>沖縄県島尻郡南風原町</v>
      </c>
      <c r="B1884" s="180" t="s">
        <v>290</v>
      </c>
      <c r="C1884" s="181" t="s">
        <v>261</v>
      </c>
      <c r="D1884" s="182" t="s">
        <v>269</v>
      </c>
      <c r="E1884" s="181" t="s">
        <v>289</v>
      </c>
    </row>
    <row r="1885" spans="1:5">
      <c r="A1885" s="177" t="str">
        <f t="shared" si="29"/>
        <v>沖縄県島尻郡渡嘉敷村</v>
      </c>
      <c r="B1885" s="180" t="s">
        <v>288</v>
      </c>
      <c r="C1885" s="181" t="s">
        <v>261</v>
      </c>
      <c r="D1885" s="182" t="s">
        <v>269</v>
      </c>
      <c r="E1885" s="181" t="s">
        <v>287</v>
      </c>
    </row>
    <row r="1886" spans="1:5">
      <c r="A1886" s="177" t="str">
        <f t="shared" si="29"/>
        <v>沖縄県島尻郡座間味村</v>
      </c>
      <c r="B1886" s="180" t="s">
        <v>286</v>
      </c>
      <c r="C1886" s="181" t="s">
        <v>261</v>
      </c>
      <c r="D1886" s="182" t="s">
        <v>269</v>
      </c>
      <c r="E1886" s="181" t="s">
        <v>285</v>
      </c>
    </row>
    <row r="1887" spans="1:5">
      <c r="A1887" s="177" t="str">
        <f t="shared" si="29"/>
        <v>沖縄県島尻郡粟国村</v>
      </c>
      <c r="B1887" s="180" t="s">
        <v>284</v>
      </c>
      <c r="C1887" s="181" t="s">
        <v>261</v>
      </c>
      <c r="D1887" s="182" t="s">
        <v>269</v>
      </c>
      <c r="E1887" s="181" t="s">
        <v>283</v>
      </c>
    </row>
    <row r="1888" spans="1:5">
      <c r="A1888" s="177" t="str">
        <f t="shared" si="29"/>
        <v>沖縄県島尻郡渡名喜村</v>
      </c>
      <c r="B1888" s="180" t="s">
        <v>282</v>
      </c>
      <c r="C1888" s="181" t="s">
        <v>261</v>
      </c>
      <c r="D1888" s="182" t="s">
        <v>269</v>
      </c>
      <c r="E1888" s="181" t="s">
        <v>281</v>
      </c>
    </row>
    <row r="1889" spans="1:5">
      <c r="A1889" s="177" t="str">
        <f t="shared" si="29"/>
        <v>沖縄県島尻郡南大東村</v>
      </c>
      <c r="B1889" s="180" t="s">
        <v>280</v>
      </c>
      <c r="C1889" s="181" t="s">
        <v>261</v>
      </c>
      <c r="D1889" s="182" t="s">
        <v>269</v>
      </c>
      <c r="E1889" s="181" t="s">
        <v>279</v>
      </c>
    </row>
    <row r="1890" spans="1:5">
      <c r="A1890" s="177" t="str">
        <f t="shared" si="29"/>
        <v>沖縄県島尻郡北大東村</v>
      </c>
      <c r="B1890" s="180" t="s">
        <v>278</v>
      </c>
      <c r="C1890" s="181" t="s">
        <v>261</v>
      </c>
      <c r="D1890" s="182" t="s">
        <v>269</v>
      </c>
      <c r="E1890" s="181" t="s">
        <v>277</v>
      </c>
    </row>
    <row r="1891" spans="1:5">
      <c r="A1891" s="177" t="str">
        <f t="shared" si="29"/>
        <v>沖縄県島尻郡伊平屋村</v>
      </c>
      <c r="B1891" s="180" t="s">
        <v>276</v>
      </c>
      <c r="C1891" s="181" t="s">
        <v>261</v>
      </c>
      <c r="D1891" s="182" t="s">
        <v>269</v>
      </c>
      <c r="E1891" s="181" t="s">
        <v>275</v>
      </c>
    </row>
    <row r="1892" spans="1:5">
      <c r="A1892" s="177" t="str">
        <f t="shared" si="29"/>
        <v>沖縄県島尻郡伊是名村</v>
      </c>
      <c r="B1892" s="180" t="s">
        <v>274</v>
      </c>
      <c r="C1892" s="181" t="s">
        <v>261</v>
      </c>
      <c r="D1892" s="182" t="s">
        <v>269</v>
      </c>
      <c r="E1892" s="181" t="s">
        <v>273</v>
      </c>
    </row>
    <row r="1893" spans="1:5">
      <c r="A1893" s="177" t="str">
        <f t="shared" si="29"/>
        <v>沖縄県島尻郡久米島町</v>
      </c>
      <c r="B1893" s="180" t="s">
        <v>272</v>
      </c>
      <c r="C1893" s="181" t="s">
        <v>261</v>
      </c>
      <c r="D1893" s="182" t="s">
        <v>269</v>
      </c>
      <c r="E1893" s="181" t="s">
        <v>271</v>
      </c>
    </row>
    <row r="1894" spans="1:5">
      <c r="A1894" s="177" t="str">
        <f t="shared" si="29"/>
        <v>沖縄県島尻郡八重瀬町</v>
      </c>
      <c r="B1894" s="180" t="s">
        <v>270</v>
      </c>
      <c r="C1894" s="181" t="s">
        <v>261</v>
      </c>
      <c r="D1894" s="182" t="s">
        <v>269</v>
      </c>
      <c r="E1894" s="181" t="s">
        <v>268</v>
      </c>
    </row>
    <row r="1895" spans="1:5">
      <c r="A1895" s="177" t="str">
        <f t="shared" si="29"/>
        <v>沖縄県宮古郡多良間村</v>
      </c>
      <c r="B1895" s="180" t="s">
        <v>267</v>
      </c>
      <c r="C1895" s="181" t="s">
        <v>261</v>
      </c>
      <c r="D1895" s="182" t="s">
        <v>266</v>
      </c>
      <c r="E1895" s="181" t="s">
        <v>265</v>
      </c>
    </row>
    <row r="1896" spans="1:5">
      <c r="A1896" s="177" t="str">
        <f t="shared" si="29"/>
        <v>沖縄県八重山郡竹富町</v>
      </c>
      <c r="B1896" s="180" t="s">
        <v>264</v>
      </c>
      <c r="C1896" s="181" t="s">
        <v>261</v>
      </c>
      <c r="D1896" s="182" t="s">
        <v>260</v>
      </c>
      <c r="E1896" s="181" t="s">
        <v>263</v>
      </c>
    </row>
    <row r="1897" spans="1:5">
      <c r="A1897" s="177" t="str">
        <f t="shared" si="29"/>
        <v>沖縄県八重山郡与那国町</v>
      </c>
      <c r="B1897" s="180" t="s">
        <v>262</v>
      </c>
      <c r="C1897" s="181" t="s">
        <v>261</v>
      </c>
      <c r="D1897" s="182" t="s">
        <v>260</v>
      </c>
      <c r="E1897" s="181" t="s">
        <v>259</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7"/>
  <sheetViews>
    <sheetView view="pageBreakPreview" topLeftCell="A14" zoomScale="90" zoomScaleNormal="100" zoomScaleSheetLayoutView="90" workbookViewId="0">
      <selection activeCell="BK38" sqref="BK38"/>
    </sheetView>
  </sheetViews>
  <sheetFormatPr defaultColWidth="3.33203125" defaultRowHeight="16.05" customHeight="1"/>
  <cols>
    <col min="1" max="1" width="4.59765625" style="10" customWidth="1"/>
    <col min="2" max="2" width="2.06640625" style="10" customWidth="1"/>
    <col min="3" max="31" width="2.796875" style="10" customWidth="1"/>
    <col min="32" max="32" width="1" style="10" customWidth="1"/>
    <col min="33" max="37" width="2.796875" style="10" customWidth="1"/>
    <col min="38" max="40" width="4.59765625" style="10" customWidth="1"/>
    <col min="41" max="44" width="2.796875" style="10" customWidth="1"/>
    <col min="45" max="16384" width="3.33203125" style="10"/>
  </cols>
  <sheetData>
    <row r="1" spans="1:79" ht="16.05" customHeight="1" thickBot="1">
      <c r="A1" s="387" t="s">
        <v>16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row>
    <row r="2" spans="1:79" ht="16.0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3" t="s">
        <v>27</v>
      </c>
      <c r="AD2" s="74" t="s">
        <v>42</v>
      </c>
      <c r="AE2" s="75" t="s">
        <v>29</v>
      </c>
    </row>
    <row r="3" spans="1:79" ht="16.0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08"/>
      <c r="AD3" s="108"/>
      <c r="AE3" s="108"/>
    </row>
    <row r="4" spans="1:79" ht="16.05" customHeight="1" thickBot="1">
      <c r="A4" s="72"/>
      <c r="B4" s="72"/>
      <c r="C4" s="72"/>
      <c r="D4" s="409" t="s">
        <v>9</v>
      </c>
      <c r="E4" s="409"/>
      <c r="F4" s="409"/>
      <c r="G4" s="409"/>
      <c r="H4" s="72"/>
      <c r="I4" s="72"/>
      <c r="J4" s="72"/>
      <c r="K4" s="406" t="s">
        <v>30</v>
      </c>
      <c r="L4" s="406"/>
      <c r="M4" s="406"/>
      <c r="N4" s="406"/>
      <c r="O4" s="406"/>
      <c r="P4" s="406"/>
      <c r="Q4" s="406"/>
      <c r="R4" s="406"/>
      <c r="S4" s="72"/>
      <c r="T4" s="72"/>
      <c r="U4" s="72"/>
      <c r="V4" s="72"/>
      <c r="W4" s="72"/>
      <c r="X4" s="72"/>
      <c r="Y4" s="72"/>
      <c r="Z4" s="72"/>
      <c r="AA4" s="72"/>
      <c r="AB4" s="72"/>
      <c r="AC4" s="72"/>
      <c r="AD4" s="72"/>
      <c r="AE4" s="72"/>
    </row>
    <row r="5" spans="1:79" ht="16.05" customHeight="1" thickBot="1">
      <c r="A5" s="72"/>
      <c r="B5" s="72"/>
      <c r="C5" s="86" t="s">
        <v>43</v>
      </c>
      <c r="D5" s="130"/>
      <c r="E5" s="130"/>
      <c r="F5" s="130"/>
      <c r="G5" s="130"/>
      <c r="H5" s="131"/>
      <c r="I5" s="72"/>
      <c r="J5" s="92" t="str">
        <f>変更届第１面!S26</f>
        <v/>
      </c>
      <c r="K5" s="94" t="str">
        <f>変更届第１面!T26</f>
        <v/>
      </c>
      <c r="L5" s="422" t="str">
        <f>変更届第１面!U26</f>
        <v>(　　）</v>
      </c>
      <c r="M5" s="423"/>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79" ht="15.75" customHeight="1">
      <c r="A6" s="72"/>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79" ht="20.2" customHeight="1">
      <c r="A7" s="72"/>
      <c r="B7" s="132"/>
      <c r="C7" s="133"/>
      <c r="D7" s="133"/>
      <c r="E7" s="133"/>
      <c r="F7" s="133"/>
      <c r="G7" s="133"/>
      <c r="H7" s="133"/>
      <c r="I7" s="134"/>
      <c r="J7" s="133"/>
      <c r="K7" s="133"/>
      <c r="L7" s="135"/>
      <c r="M7" s="135"/>
      <c r="N7" s="133"/>
      <c r="O7" s="133"/>
      <c r="P7" s="133"/>
      <c r="Q7" s="133"/>
      <c r="R7" s="133"/>
      <c r="S7" s="133"/>
      <c r="T7" s="134"/>
      <c r="U7" s="134"/>
      <c r="V7" s="134"/>
      <c r="W7" s="134"/>
      <c r="X7" s="134"/>
      <c r="Y7" s="134"/>
      <c r="Z7" s="134"/>
      <c r="AA7" s="134"/>
      <c r="AB7" s="134"/>
      <c r="AC7" s="134"/>
      <c r="AD7" s="134"/>
      <c r="AE7" s="134"/>
    </row>
    <row r="8" spans="1:79" ht="20.2" customHeight="1">
      <c r="A8" s="72"/>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row>
    <row r="9" spans="1:79" ht="18" customHeight="1" thickBot="1">
      <c r="A9" s="76" t="s">
        <v>56</v>
      </c>
      <c r="B9" s="72"/>
      <c r="C9" s="95" t="s">
        <v>66</v>
      </c>
      <c r="D9" s="72"/>
      <c r="E9" s="72"/>
      <c r="F9" s="72"/>
      <c r="G9" s="72"/>
      <c r="H9" s="72"/>
      <c r="I9" s="72"/>
      <c r="J9" s="72"/>
      <c r="K9" s="72"/>
      <c r="L9" s="72"/>
      <c r="M9" s="72"/>
      <c r="N9" s="72"/>
      <c r="O9" s="72"/>
      <c r="P9" s="72"/>
      <c r="Q9" s="72"/>
      <c r="R9" s="72"/>
      <c r="S9" s="72"/>
      <c r="T9" s="72"/>
      <c r="U9" s="72"/>
      <c r="V9" s="76" t="s">
        <v>38</v>
      </c>
      <c r="W9" s="72"/>
      <c r="X9" s="72"/>
      <c r="Y9" s="72"/>
      <c r="Z9" s="72"/>
      <c r="AA9" s="72"/>
      <c r="AB9" s="72"/>
      <c r="AC9" s="72"/>
      <c r="AD9" s="72"/>
      <c r="AE9" s="72"/>
      <c r="AF9" s="26" t="s">
        <v>4426</v>
      </c>
      <c r="AG9" s="7"/>
      <c r="AH9" s="7"/>
      <c r="AI9" s="7"/>
      <c r="AJ9" s="7"/>
      <c r="AK9" s="7"/>
      <c r="AL9" s="17"/>
      <c r="AM9" s="7"/>
      <c r="AN9" s="7"/>
      <c r="AO9" s="7"/>
      <c r="AP9" s="7"/>
      <c r="AQ9" s="7"/>
      <c r="AR9" s="7"/>
      <c r="AS9" s="7"/>
      <c r="AT9" s="7"/>
      <c r="AU9" s="7"/>
      <c r="AV9" s="7"/>
      <c r="AW9" s="7"/>
      <c r="AX9" s="7"/>
      <c r="AY9" s="7"/>
      <c r="AZ9" s="7"/>
      <c r="BA9" s="7"/>
      <c r="BB9" s="7"/>
      <c r="BC9" s="17" t="s">
        <v>90</v>
      </c>
    </row>
    <row r="10" spans="1:79" ht="18" customHeight="1" thickBot="1">
      <c r="A10" s="97" t="s">
        <v>75</v>
      </c>
      <c r="B10" s="72"/>
      <c r="C10" s="372" t="s">
        <v>50</v>
      </c>
      <c r="D10" s="373"/>
      <c r="E10" s="373"/>
      <c r="F10" s="373"/>
      <c r="G10" s="373"/>
      <c r="H10" s="374"/>
      <c r="I10" s="98" t="str">
        <f>IF(AL10="","",LEFT(AL10))</f>
        <v/>
      </c>
      <c r="J10" s="99" t="s">
        <v>32</v>
      </c>
      <c r="K10" s="92" t="str">
        <f>IF(AO10="","",LEFT(AO10))</f>
        <v/>
      </c>
      <c r="L10" s="94" t="str">
        <f>IF(AO10="","",MID(AO10,2,1))</f>
        <v/>
      </c>
      <c r="M10" s="100" t="s">
        <v>25</v>
      </c>
      <c r="N10" s="92" t="str">
        <f>IF(AQ10="","",LEFT(AQ10))</f>
        <v/>
      </c>
      <c r="O10" s="94" t="str">
        <f>IF(AQ10="","",MID(AQ10,2,1))</f>
        <v/>
      </c>
      <c r="P10" s="100" t="s">
        <v>33</v>
      </c>
      <c r="Q10" s="92" t="str">
        <f>IF(AS10="","",LEFT(AS10))</f>
        <v/>
      </c>
      <c r="R10" s="94" t="str">
        <f>IF(AS10="","",MID(AS10,2,1))</f>
        <v/>
      </c>
      <c r="S10" s="76" t="s">
        <v>15</v>
      </c>
      <c r="T10" s="72"/>
      <c r="U10" s="72"/>
      <c r="V10" s="72"/>
      <c r="W10" s="98" t="str">
        <f>IF(BC10="","",LEFT(BC10))</f>
        <v/>
      </c>
      <c r="X10" s="72" t="s">
        <v>73</v>
      </c>
      <c r="Y10" s="72"/>
      <c r="Z10" s="72"/>
      <c r="AA10" s="72"/>
      <c r="AB10" s="72"/>
      <c r="AC10" s="72"/>
      <c r="AD10" s="72"/>
      <c r="AE10" s="72"/>
      <c r="AF10" s="18" t="s">
        <v>4404</v>
      </c>
      <c r="AG10" s="7"/>
      <c r="AH10" s="7"/>
      <c r="AI10" s="7"/>
      <c r="AJ10" s="7"/>
      <c r="AK10" s="7"/>
      <c r="AL10" s="407"/>
      <c r="AM10" s="408"/>
      <c r="AN10" s="42" t="s">
        <v>32</v>
      </c>
      <c r="AO10" s="5"/>
      <c r="AP10" s="43" t="s">
        <v>25</v>
      </c>
      <c r="AQ10" s="5"/>
      <c r="AR10" s="43" t="s">
        <v>14</v>
      </c>
      <c r="AS10" s="5"/>
      <c r="AT10" s="26" t="s">
        <v>15</v>
      </c>
      <c r="AU10" s="24" t="s">
        <v>4411</v>
      </c>
      <c r="AV10" s="7"/>
      <c r="AW10" s="7"/>
      <c r="AX10" s="7"/>
      <c r="AY10" s="7"/>
      <c r="AZ10" s="7"/>
      <c r="BA10" s="18"/>
      <c r="BB10" s="31" t="s">
        <v>38</v>
      </c>
      <c r="BC10" s="418"/>
      <c r="BD10" s="419"/>
      <c r="BE10" s="32"/>
    </row>
    <row r="11" spans="1:79" ht="18" customHeight="1" thickBot="1">
      <c r="A11" s="72"/>
      <c r="B11" s="72"/>
      <c r="C11" s="397" t="s">
        <v>52</v>
      </c>
      <c r="D11" s="376" t="s">
        <v>11</v>
      </c>
      <c r="E11" s="377"/>
      <c r="F11" s="377"/>
      <c r="G11" s="377"/>
      <c r="H11" s="378"/>
      <c r="I11" s="92" t="str">
        <f>IF(AL11="","",LEFT(AL11))</f>
        <v/>
      </c>
      <c r="J11" s="94" t="str">
        <f>IF(AL11="","",MID(AL11,2,1))</f>
        <v/>
      </c>
      <c r="K11" s="111"/>
      <c r="L11" s="111"/>
      <c r="M11" s="111"/>
      <c r="N11" s="111"/>
      <c r="O11" s="112"/>
      <c r="P11" s="112"/>
      <c r="Q11" s="112"/>
      <c r="R11" s="112"/>
      <c r="S11" s="112"/>
      <c r="T11" s="112"/>
      <c r="U11" s="112"/>
      <c r="V11" s="112"/>
      <c r="W11" s="112"/>
      <c r="X11" s="113" t="s">
        <v>74</v>
      </c>
      <c r="Y11" s="112"/>
      <c r="Z11" s="112"/>
      <c r="AA11" s="112"/>
      <c r="AB11" s="72"/>
      <c r="AC11" s="72"/>
      <c r="AD11" s="72"/>
      <c r="AE11" s="72"/>
      <c r="AF11" s="417" t="s">
        <v>4417</v>
      </c>
      <c r="AG11" s="417"/>
      <c r="AH11" s="417"/>
      <c r="AI11" s="417"/>
      <c r="AJ11" s="417"/>
      <c r="AK11" s="417"/>
      <c r="AL11" s="363"/>
      <c r="AM11" s="364"/>
      <c r="AN11" s="365"/>
      <c r="AO11" s="17"/>
      <c r="AP11" s="7"/>
      <c r="AQ11" s="7"/>
      <c r="AR11" s="7"/>
      <c r="AS11" s="7"/>
      <c r="AT11" s="7"/>
      <c r="AU11" s="7"/>
      <c r="AV11" s="7"/>
      <c r="AW11" s="7"/>
      <c r="AX11" s="7"/>
      <c r="AY11" s="7"/>
      <c r="AZ11" s="7"/>
      <c r="BA11" s="7"/>
      <c r="BB11" s="7"/>
      <c r="BC11" s="7"/>
    </row>
    <row r="12" spans="1:79" ht="18" customHeight="1" thickBot="1">
      <c r="A12" s="72"/>
      <c r="B12" s="72"/>
      <c r="C12" s="397"/>
      <c r="D12" s="114"/>
      <c r="E12" s="384" t="s">
        <v>39</v>
      </c>
      <c r="F12" s="384"/>
      <c r="G12" s="384"/>
      <c r="H12" s="115"/>
      <c r="I12" s="116" t="str">
        <f>IF(AL12="","",LEFT(AL12))</f>
        <v/>
      </c>
      <c r="J12" s="117" t="str">
        <f>IF(AL12="","",MID(AL12,2,1))</f>
        <v/>
      </c>
      <c r="K12" s="118" t="s">
        <v>32</v>
      </c>
      <c r="L12" s="116" t="str">
        <f>IF(LEFT($AP12,1)="","",LEFT($AP12,1))</f>
        <v/>
      </c>
      <c r="M12" s="119" t="str">
        <f>IF(MID($AP12,2,1)="","",MID($AP12,2,1))</f>
        <v/>
      </c>
      <c r="N12" s="119" t="str">
        <f>IF(MID($AP12,3,1)="","",MID($AP12,3,1))</f>
        <v/>
      </c>
      <c r="O12" s="119" t="str">
        <f>IF(MID($AP12,4,1)="","",MID($AP12,4,1))</f>
        <v/>
      </c>
      <c r="P12" s="119" t="str">
        <f>IF(MID($AP12,5,1)="","",MID($AP12,5,1))</f>
        <v/>
      </c>
      <c r="Q12" s="117" t="str">
        <f>IF(RIGHT(AP12)="","",RIGHT(AP12))</f>
        <v/>
      </c>
      <c r="R12" s="99" t="s">
        <v>4420</v>
      </c>
      <c r="S12" s="120" t="str">
        <f>IF(AV12="","",AV12)</f>
        <v/>
      </c>
      <c r="T12" s="121"/>
      <c r="U12" s="111"/>
      <c r="V12" s="111"/>
      <c r="W12" s="111"/>
      <c r="X12" s="111"/>
      <c r="Y12" s="111"/>
      <c r="Z12" s="111"/>
      <c r="AA12" s="111"/>
      <c r="AB12" s="108"/>
      <c r="AC12" s="108"/>
      <c r="AD12" s="108"/>
      <c r="AE12" s="108"/>
      <c r="AF12" s="417" t="s">
        <v>4414</v>
      </c>
      <c r="AG12" s="417"/>
      <c r="AH12" s="417"/>
      <c r="AI12" s="417"/>
      <c r="AJ12" s="417"/>
      <c r="AK12" s="417"/>
      <c r="AL12" s="363"/>
      <c r="AM12" s="364"/>
      <c r="AN12" s="365"/>
      <c r="AO12" s="27" t="s">
        <v>32</v>
      </c>
      <c r="AP12" s="346"/>
      <c r="AQ12" s="347"/>
      <c r="AR12" s="347"/>
      <c r="AS12" s="347"/>
      <c r="AT12" s="348"/>
      <c r="AU12" s="42" t="s">
        <v>32</v>
      </c>
      <c r="AV12" s="288"/>
      <c r="AW12" s="24" t="s">
        <v>4419</v>
      </c>
      <c r="AX12" s="7"/>
      <c r="AY12" s="7"/>
      <c r="AZ12" s="7"/>
      <c r="BA12" s="7"/>
      <c r="BB12" s="7"/>
      <c r="BC12" s="7"/>
    </row>
    <row r="13" spans="1:79" ht="18" customHeight="1" thickBot="1">
      <c r="A13" s="72"/>
      <c r="B13" s="72"/>
      <c r="C13" s="397"/>
      <c r="D13" s="122"/>
      <c r="E13" s="375" t="s">
        <v>35</v>
      </c>
      <c r="F13" s="375"/>
      <c r="G13" s="375"/>
      <c r="H13" s="123"/>
      <c r="I13" s="92" t="str">
        <f>BH13</f>
        <v/>
      </c>
      <c r="J13" s="93" t="str">
        <f t="shared" ref="J13:AB14" si="0">BI13</f>
        <v/>
      </c>
      <c r="K13" s="93" t="str">
        <f t="shared" si="0"/>
        <v/>
      </c>
      <c r="L13" s="93" t="str">
        <f t="shared" si="0"/>
        <v/>
      </c>
      <c r="M13" s="93" t="str">
        <f t="shared" si="0"/>
        <v/>
      </c>
      <c r="N13" s="93" t="str">
        <f t="shared" si="0"/>
        <v/>
      </c>
      <c r="O13" s="93" t="str">
        <f t="shared" si="0"/>
        <v/>
      </c>
      <c r="P13" s="93" t="str">
        <f t="shared" si="0"/>
        <v/>
      </c>
      <c r="Q13" s="93" t="str">
        <f t="shared" si="0"/>
        <v/>
      </c>
      <c r="R13" s="93" t="str">
        <f t="shared" si="0"/>
        <v/>
      </c>
      <c r="S13" s="93" t="str">
        <f t="shared" si="0"/>
        <v/>
      </c>
      <c r="T13" s="93" t="str">
        <f t="shared" si="0"/>
        <v/>
      </c>
      <c r="U13" s="93" t="str">
        <f t="shared" si="0"/>
        <v/>
      </c>
      <c r="V13" s="93" t="str">
        <f t="shared" si="0"/>
        <v/>
      </c>
      <c r="W13" s="93" t="str">
        <f t="shared" si="0"/>
        <v/>
      </c>
      <c r="X13" s="93" t="str">
        <f t="shared" si="0"/>
        <v/>
      </c>
      <c r="Y13" s="93" t="str">
        <f t="shared" si="0"/>
        <v/>
      </c>
      <c r="Z13" s="93" t="str">
        <f t="shared" si="0"/>
        <v/>
      </c>
      <c r="AA13" s="93" t="str">
        <f t="shared" si="0"/>
        <v/>
      </c>
      <c r="AB13" s="94" t="str">
        <f t="shared" si="0"/>
        <v/>
      </c>
      <c r="AC13" s="72"/>
      <c r="AD13" s="72"/>
      <c r="AE13" s="72"/>
      <c r="AF13" s="417" t="s">
        <v>4415</v>
      </c>
      <c r="AG13" s="417"/>
      <c r="AH13" s="417"/>
      <c r="AI13" s="417"/>
      <c r="AJ13" s="417"/>
      <c r="AK13" s="417"/>
      <c r="AL13" s="340"/>
      <c r="AM13" s="341"/>
      <c r="AN13" s="341"/>
      <c r="AO13" s="341"/>
      <c r="AP13" s="341"/>
      <c r="AQ13" s="341"/>
      <c r="AR13" s="341"/>
      <c r="AS13" s="341"/>
      <c r="AT13" s="341"/>
      <c r="AU13" s="341"/>
      <c r="AV13" s="341"/>
      <c r="AW13" s="341"/>
      <c r="AX13" s="341"/>
      <c r="AY13" s="341"/>
      <c r="AZ13" s="341"/>
      <c r="BA13" s="341"/>
      <c r="BB13" s="342"/>
      <c r="BC13" s="19" t="s">
        <v>87</v>
      </c>
      <c r="BF13" s="28" t="str">
        <f t="shared" ref="BF13:BF14" si="1">ASC(AL13)</f>
        <v/>
      </c>
      <c r="BG13" s="28" t="str">
        <f t="shared" ref="BG13:BG14" si="2">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
      </c>
      <c r="BH13" s="28" t="str">
        <f>DBCS(MID($BG13,COLUMNS($BB13:BB13),1))</f>
        <v/>
      </c>
      <c r="BI13" s="28" t="str">
        <f>DBCS(MID($BG13,COLUMNS($BB13:BC13),1))</f>
        <v/>
      </c>
      <c r="BJ13" s="28" t="str">
        <f>DBCS(MID($BG13,COLUMNS($BB13:BD13),1))</f>
        <v/>
      </c>
      <c r="BK13" s="28" t="str">
        <f>DBCS(MID($BG13,COLUMNS($BB13:BE13),1))</f>
        <v/>
      </c>
      <c r="BL13" s="28" t="str">
        <f>DBCS(MID($BG13,COLUMNS($BB13:BF13),1))</f>
        <v/>
      </c>
      <c r="BM13" s="28" t="str">
        <f>DBCS(MID($BG13,COLUMNS($BB13:BG13),1))</f>
        <v/>
      </c>
      <c r="BN13" s="28" t="str">
        <f>DBCS(MID($BG13,COLUMNS($BB13:BH13),1))</f>
        <v/>
      </c>
      <c r="BO13" s="28" t="str">
        <f>DBCS(MID($BG13,COLUMNS($BB13:BI13),1))</f>
        <v/>
      </c>
      <c r="BP13" s="28" t="str">
        <f>DBCS(MID($BG13,COLUMNS($BB13:BJ13),1))</f>
        <v/>
      </c>
      <c r="BQ13" s="28" t="str">
        <f>DBCS(MID($BG13,COLUMNS($BB13:BK13),1))</f>
        <v/>
      </c>
      <c r="BR13" s="28" t="str">
        <f>DBCS(MID($BG13,COLUMNS($BB13:BL13),1))</f>
        <v/>
      </c>
      <c r="BS13" s="28" t="str">
        <f>DBCS(MID($BG13,COLUMNS($BB13:BM13),1))</f>
        <v/>
      </c>
      <c r="BT13" s="28" t="str">
        <f>DBCS(MID($BG13,COLUMNS($BB13:BN13),1))</f>
        <v/>
      </c>
      <c r="BU13" s="28" t="str">
        <f>DBCS(MID($BG13,COLUMNS($BB13:BO13),1))</f>
        <v/>
      </c>
      <c r="BV13" s="28" t="str">
        <f>DBCS(MID($BG13,COLUMNS($BB13:BP13),1))</f>
        <v/>
      </c>
      <c r="BW13" s="28" t="str">
        <f>DBCS(MID($BG13,COLUMNS($BB13:BQ13),1))</f>
        <v/>
      </c>
      <c r="BX13" s="28" t="str">
        <f>DBCS(MID($BG13,COLUMNS($BB13:BR13),1))</f>
        <v/>
      </c>
      <c r="BY13" s="28" t="str">
        <f>DBCS(MID($BG13,COLUMNS($BB13:BS13),1))</f>
        <v/>
      </c>
      <c r="BZ13" s="28" t="str">
        <f>DBCS(MID($BG13,COLUMNS($BB13:BT13),1))</f>
        <v/>
      </c>
      <c r="CA13" s="28" t="str">
        <f>DBCS(MID($BG13,COLUMNS($BB13:BU13),1))</f>
        <v/>
      </c>
    </row>
    <row r="14" spans="1:79" ht="18" customHeight="1" thickBot="1">
      <c r="A14" s="72"/>
      <c r="B14" s="72"/>
      <c r="C14" s="397"/>
      <c r="D14" s="122"/>
      <c r="E14" s="375" t="s">
        <v>6</v>
      </c>
      <c r="F14" s="375"/>
      <c r="G14" s="375"/>
      <c r="H14" s="123"/>
      <c r="I14" s="92" t="str">
        <f>BH14</f>
        <v/>
      </c>
      <c r="J14" s="93" t="str">
        <f t="shared" si="0"/>
        <v/>
      </c>
      <c r="K14" s="93" t="str">
        <f t="shared" si="0"/>
        <v/>
      </c>
      <c r="L14" s="93" t="str">
        <f t="shared" si="0"/>
        <v/>
      </c>
      <c r="M14" s="93" t="str">
        <f t="shared" si="0"/>
        <v/>
      </c>
      <c r="N14" s="93" t="str">
        <f t="shared" si="0"/>
        <v/>
      </c>
      <c r="O14" s="93" t="str">
        <f t="shared" si="0"/>
        <v/>
      </c>
      <c r="P14" s="93" t="str">
        <f t="shared" si="0"/>
        <v/>
      </c>
      <c r="Q14" s="93" t="str">
        <f t="shared" si="0"/>
        <v/>
      </c>
      <c r="R14" s="93" t="str">
        <f t="shared" si="0"/>
        <v/>
      </c>
      <c r="S14" s="93" t="str">
        <f t="shared" si="0"/>
        <v/>
      </c>
      <c r="T14" s="93" t="str">
        <f t="shared" si="0"/>
        <v/>
      </c>
      <c r="U14" s="93" t="str">
        <f t="shared" si="0"/>
        <v/>
      </c>
      <c r="V14" s="93" t="str">
        <f t="shared" si="0"/>
        <v/>
      </c>
      <c r="W14" s="93" t="str">
        <f t="shared" si="0"/>
        <v/>
      </c>
      <c r="X14" s="93" t="str">
        <f t="shared" si="0"/>
        <v/>
      </c>
      <c r="Y14" s="93" t="str">
        <f t="shared" si="0"/>
        <v/>
      </c>
      <c r="Z14" s="93" t="str">
        <f t="shared" si="0"/>
        <v/>
      </c>
      <c r="AA14" s="93" t="str">
        <f t="shared" si="0"/>
        <v/>
      </c>
      <c r="AB14" s="94" t="str">
        <f t="shared" si="0"/>
        <v/>
      </c>
      <c r="AC14" s="72"/>
      <c r="AD14" s="72"/>
      <c r="AE14" s="72"/>
      <c r="AF14" s="417" t="s">
        <v>4416</v>
      </c>
      <c r="AG14" s="417"/>
      <c r="AH14" s="417"/>
      <c r="AI14" s="417"/>
      <c r="AJ14" s="417"/>
      <c r="AK14" s="417"/>
      <c r="AL14" s="340"/>
      <c r="AM14" s="341"/>
      <c r="AN14" s="341"/>
      <c r="AO14" s="341"/>
      <c r="AP14" s="341"/>
      <c r="AQ14" s="341"/>
      <c r="AR14" s="341"/>
      <c r="AS14" s="341"/>
      <c r="AT14" s="341"/>
      <c r="AU14" s="341"/>
      <c r="AV14" s="341"/>
      <c r="AW14" s="341"/>
      <c r="AX14" s="341"/>
      <c r="AY14" s="341"/>
      <c r="AZ14" s="341"/>
      <c r="BA14" s="341"/>
      <c r="BB14" s="342"/>
      <c r="BC14" s="19" t="s">
        <v>87</v>
      </c>
      <c r="BF14" s="28" t="str">
        <f t="shared" si="1"/>
        <v/>
      </c>
      <c r="BG14" s="28" t="str">
        <f t="shared" si="2"/>
        <v/>
      </c>
      <c r="BH14" s="28" t="str">
        <f>DBCS(MID($BG14,COLUMNS($BB14:BB14),1))</f>
        <v/>
      </c>
      <c r="BI14" s="28" t="str">
        <f>DBCS(MID($BG14,COLUMNS($BB14:BC14),1))</f>
        <v/>
      </c>
      <c r="BJ14" s="28" t="str">
        <f>DBCS(MID($BG14,COLUMNS($BB14:BD14),1))</f>
        <v/>
      </c>
      <c r="BK14" s="28" t="str">
        <f>DBCS(MID($BG14,COLUMNS($BB14:BE14),1))</f>
        <v/>
      </c>
      <c r="BL14" s="28" t="str">
        <f>DBCS(MID($BG14,COLUMNS($BB14:BF14),1))</f>
        <v/>
      </c>
      <c r="BM14" s="28" t="str">
        <f>DBCS(MID($BG14,COLUMNS($BB14:BG14),1))</f>
        <v/>
      </c>
      <c r="BN14" s="28" t="str">
        <f>DBCS(MID($BG14,COLUMNS($BB14:BH14),1))</f>
        <v/>
      </c>
      <c r="BO14" s="28" t="str">
        <f>DBCS(MID($BG14,COLUMNS($BB14:BI14),1))</f>
        <v/>
      </c>
      <c r="BP14" s="28" t="str">
        <f>DBCS(MID($BG14,COLUMNS($BB14:BJ14),1))</f>
        <v/>
      </c>
      <c r="BQ14" s="28" t="str">
        <f>DBCS(MID($BG14,COLUMNS($BB14:BK14),1))</f>
        <v/>
      </c>
      <c r="BR14" s="28" t="str">
        <f>DBCS(MID($BG14,COLUMNS($BB14:BL14),1))</f>
        <v/>
      </c>
      <c r="BS14" s="28" t="str">
        <f>DBCS(MID($BG14,COLUMNS($BB14:BM14),1))</f>
        <v/>
      </c>
      <c r="BT14" s="28" t="str">
        <f>DBCS(MID($BG14,COLUMNS($BB14:BN14),1))</f>
        <v/>
      </c>
      <c r="BU14" s="28" t="str">
        <f>DBCS(MID($BG14,COLUMNS($BB14:BO14),1))</f>
        <v/>
      </c>
      <c r="BV14" s="28" t="str">
        <f>DBCS(MID($BG14,COLUMNS($BB14:BP14),1))</f>
        <v/>
      </c>
      <c r="BW14" s="28" t="str">
        <f>DBCS(MID($BG14,COLUMNS($BB14:BQ14),1))</f>
        <v/>
      </c>
      <c r="BX14" s="28" t="str">
        <f>DBCS(MID($BG14,COLUMNS($BB14:BR14),1))</f>
        <v/>
      </c>
      <c r="BY14" s="28" t="str">
        <f>DBCS(MID($BG14,COLUMNS($BB14:BS14),1))</f>
        <v/>
      </c>
      <c r="BZ14" s="28" t="str">
        <f>DBCS(MID($BG14,COLUMNS($BB14:BT14),1))</f>
        <v/>
      </c>
      <c r="CA14" s="28" t="str">
        <f>DBCS(MID($BG14,COLUMNS($BB14:BU14),1))</f>
        <v/>
      </c>
    </row>
    <row r="15" spans="1:79" ht="18" customHeight="1" thickBot="1">
      <c r="A15" s="72"/>
      <c r="B15" s="72"/>
      <c r="C15" s="398"/>
      <c r="D15" s="122"/>
      <c r="E15" s="375" t="s">
        <v>12</v>
      </c>
      <c r="F15" s="375"/>
      <c r="G15" s="375"/>
      <c r="H15" s="123"/>
      <c r="I15" s="98" t="str">
        <f>IF(AL15="","",LEFT(AL15))</f>
        <v/>
      </c>
      <c r="J15" s="99" t="s">
        <v>32</v>
      </c>
      <c r="K15" s="92" t="str">
        <f>IF(AO15="","",LEFT(AO15))</f>
        <v/>
      </c>
      <c r="L15" s="94" t="str">
        <f>IF(AO15="","",MID(AO15,2,1))</f>
        <v/>
      </c>
      <c r="M15" s="100" t="s">
        <v>25</v>
      </c>
      <c r="N15" s="92" t="str">
        <f>IF(AQ15="","",LEFT(AQ15))</f>
        <v/>
      </c>
      <c r="O15" s="94" t="str">
        <f>IF(AQ15="","",MID(AQ15,2,1))</f>
        <v/>
      </c>
      <c r="P15" s="100" t="s">
        <v>33</v>
      </c>
      <c r="Q15" s="92" t="str">
        <f>IF(AS15="","",LEFT(AS15))</f>
        <v/>
      </c>
      <c r="R15" s="94" t="str">
        <f>IF(AS15="","",MID(AS15,2,1))</f>
        <v/>
      </c>
      <c r="S15" s="111" t="s">
        <v>15</v>
      </c>
      <c r="T15" s="111"/>
      <c r="U15" s="111"/>
      <c r="V15" s="111"/>
      <c r="W15" s="111"/>
      <c r="X15" s="111"/>
      <c r="Y15" s="111"/>
      <c r="Z15" s="111"/>
      <c r="AA15" s="111"/>
      <c r="AB15" s="108"/>
      <c r="AC15" s="108"/>
      <c r="AD15" s="72"/>
      <c r="AE15" s="72"/>
      <c r="AF15" s="417" t="s">
        <v>4418</v>
      </c>
      <c r="AG15" s="417"/>
      <c r="AH15" s="417"/>
      <c r="AI15" s="417"/>
      <c r="AJ15" s="417"/>
      <c r="AK15" s="417"/>
      <c r="AL15" s="407"/>
      <c r="AM15" s="408"/>
      <c r="AN15" s="42" t="s">
        <v>32</v>
      </c>
      <c r="AO15" s="5"/>
      <c r="AP15" s="43" t="s">
        <v>25</v>
      </c>
      <c r="AQ15" s="5"/>
      <c r="AR15" s="43" t="s">
        <v>14</v>
      </c>
      <c r="AS15" s="5"/>
      <c r="AT15" s="26" t="s">
        <v>15</v>
      </c>
      <c r="AU15" s="24" t="s">
        <v>4411</v>
      </c>
      <c r="AV15" s="7"/>
      <c r="AW15" s="7"/>
      <c r="AX15" s="7"/>
      <c r="AY15" s="7"/>
      <c r="AZ15" s="7"/>
      <c r="BA15" s="7"/>
      <c r="BB15" s="7"/>
      <c r="BC15" s="7"/>
    </row>
    <row r="16" spans="1:79" ht="18" customHeight="1" thickBot="1">
      <c r="A16" s="72"/>
      <c r="B16" s="72"/>
      <c r="C16" s="72"/>
      <c r="D16" s="72"/>
      <c r="E16" s="72"/>
      <c r="F16" s="72"/>
      <c r="G16" s="72"/>
      <c r="H16" s="72"/>
      <c r="I16" s="72"/>
      <c r="J16" s="72"/>
      <c r="K16" s="72"/>
      <c r="L16" s="72"/>
      <c r="M16" s="72"/>
      <c r="N16" s="72"/>
      <c r="O16" s="124"/>
      <c r="P16" s="72"/>
      <c r="Q16" s="72"/>
      <c r="R16" s="72"/>
      <c r="S16" s="72"/>
      <c r="T16" s="72"/>
      <c r="U16" s="72"/>
      <c r="V16" s="125"/>
      <c r="W16" s="125"/>
      <c r="X16" s="125"/>
      <c r="Y16" s="125"/>
      <c r="Z16" s="125"/>
      <c r="AA16" s="125"/>
      <c r="AB16" s="125"/>
      <c r="AC16" s="125"/>
      <c r="AD16" s="72"/>
      <c r="AE16" s="72"/>
      <c r="AF16" s="7"/>
      <c r="AG16" s="7"/>
      <c r="AH16" s="7"/>
      <c r="AI16" s="7"/>
      <c r="AJ16" s="7"/>
      <c r="AK16" s="7"/>
      <c r="AL16" s="7"/>
      <c r="AM16" s="7"/>
      <c r="AN16" s="7"/>
      <c r="AO16" s="7"/>
      <c r="AP16" s="7"/>
      <c r="AQ16" s="7"/>
      <c r="AR16" s="7"/>
      <c r="AS16" s="7"/>
      <c r="AT16" s="7"/>
      <c r="AU16" s="7"/>
      <c r="AV16" s="7"/>
      <c r="AW16" s="7"/>
      <c r="AX16" s="7"/>
      <c r="AY16" s="7"/>
      <c r="AZ16" s="7"/>
      <c r="BA16" s="7"/>
      <c r="BB16" s="7"/>
      <c r="BC16" s="7"/>
    </row>
    <row r="17" spans="1:79" ht="18" customHeight="1" thickBot="1">
      <c r="A17" s="72"/>
      <c r="B17" s="72"/>
      <c r="C17" s="72"/>
      <c r="D17" s="372" t="s">
        <v>50</v>
      </c>
      <c r="E17" s="373"/>
      <c r="F17" s="373"/>
      <c r="G17" s="373"/>
      <c r="H17" s="374"/>
      <c r="I17" s="98" t="str">
        <f>IF(AL17="","",LEFT(AL17))</f>
        <v/>
      </c>
      <c r="J17" s="99" t="s">
        <v>32</v>
      </c>
      <c r="K17" s="92" t="str">
        <f>IF(AO17="","",LEFT(AO17))</f>
        <v/>
      </c>
      <c r="L17" s="94" t="str">
        <f>IF(AO17="","",MID(AO17,2,1))</f>
        <v/>
      </c>
      <c r="M17" s="100" t="s">
        <v>25</v>
      </c>
      <c r="N17" s="92" t="str">
        <f>IF(AQ17="","",LEFT(AQ17))</f>
        <v/>
      </c>
      <c r="O17" s="94" t="str">
        <f>IF(AQ17="","",MID(AQ17,2,1))</f>
        <v/>
      </c>
      <c r="P17" s="100" t="s">
        <v>33</v>
      </c>
      <c r="Q17" s="92" t="str">
        <f>IF(AS17="","",LEFT(AS17))</f>
        <v/>
      </c>
      <c r="R17" s="94" t="str">
        <f>IF(AS17="","",MID(AS17,2,1))</f>
        <v/>
      </c>
      <c r="S17" s="76" t="s">
        <v>15</v>
      </c>
      <c r="T17" s="72"/>
      <c r="U17" s="125"/>
      <c r="V17" s="125"/>
      <c r="W17" s="125"/>
      <c r="X17" s="125"/>
      <c r="Y17" s="125"/>
      <c r="Z17" s="125"/>
      <c r="AA17" s="125"/>
      <c r="AB17" s="125"/>
      <c r="AC17" s="125"/>
      <c r="AD17" s="72"/>
      <c r="AE17" s="72"/>
      <c r="AF17" s="18" t="s">
        <v>4404</v>
      </c>
      <c r="AG17" s="7"/>
      <c r="AH17" s="7"/>
      <c r="AI17" s="7"/>
      <c r="AJ17" s="7"/>
      <c r="AK17" s="7"/>
      <c r="AL17" s="407"/>
      <c r="AM17" s="408"/>
      <c r="AN17" s="42" t="s">
        <v>32</v>
      </c>
      <c r="AO17" s="5"/>
      <c r="AP17" s="43" t="s">
        <v>25</v>
      </c>
      <c r="AQ17" s="5"/>
      <c r="AR17" s="43" t="s">
        <v>14</v>
      </c>
      <c r="AS17" s="5"/>
      <c r="AT17" s="26" t="s">
        <v>15</v>
      </c>
      <c r="AU17" s="24" t="s">
        <v>4411</v>
      </c>
      <c r="AV17" s="7"/>
      <c r="AW17" s="7"/>
      <c r="AX17" s="7"/>
      <c r="AY17" s="7"/>
      <c r="AZ17" s="7"/>
      <c r="BA17" s="18"/>
      <c r="BB17" s="31"/>
      <c r="BC17" s="32"/>
      <c r="BD17" s="32"/>
      <c r="BE17" s="32"/>
    </row>
    <row r="18" spans="1:79" ht="18" customHeight="1" thickBot="1">
      <c r="A18" s="72"/>
      <c r="B18" s="72"/>
      <c r="C18" s="72"/>
      <c r="D18" s="397" t="s">
        <v>54</v>
      </c>
      <c r="E18" s="376" t="s">
        <v>11</v>
      </c>
      <c r="F18" s="377"/>
      <c r="G18" s="377"/>
      <c r="H18" s="378"/>
      <c r="I18" s="92" t="str">
        <f>IF(AL18="","",LEFT(AL18))</f>
        <v/>
      </c>
      <c r="J18" s="94" t="str">
        <f>IF(AL18="","",MID(AL18,2,1))</f>
        <v/>
      </c>
      <c r="K18" s="111"/>
      <c r="L18" s="111"/>
      <c r="M18" s="111"/>
      <c r="N18" s="111"/>
      <c r="O18" s="112"/>
      <c r="P18" s="112"/>
      <c r="Q18" s="112"/>
      <c r="R18" s="112"/>
      <c r="S18" s="112"/>
      <c r="T18" s="72"/>
      <c r="U18" s="125"/>
      <c r="V18" s="125"/>
      <c r="W18" s="125"/>
      <c r="X18" s="125"/>
      <c r="Y18" s="125"/>
      <c r="Z18" s="125"/>
      <c r="AA18" s="125"/>
      <c r="AB18" s="125"/>
      <c r="AC18" s="125"/>
      <c r="AD18" s="72"/>
      <c r="AE18" s="72"/>
      <c r="AF18" s="417" t="s">
        <v>4421</v>
      </c>
      <c r="AG18" s="417"/>
      <c r="AH18" s="417"/>
      <c r="AI18" s="417"/>
      <c r="AJ18" s="417"/>
      <c r="AK18" s="417"/>
      <c r="AL18" s="363"/>
      <c r="AM18" s="364"/>
      <c r="AN18" s="365"/>
      <c r="AO18" s="17"/>
      <c r="AP18" s="7"/>
      <c r="AQ18" s="7"/>
      <c r="AR18" s="7"/>
      <c r="AS18" s="7"/>
      <c r="AT18" s="7"/>
      <c r="AU18" s="7"/>
      <c r="AV18" s="7"/>
      <c r="AW18" s="7"/>
      <c r="AX18" s="7"/>
      <c r="AY18" s="7"/>
      <c r="AZ18" s="7"/>
      <c r="BA18" s="7"/>
      <c r="BB18" s="7"/>
      <c r="BC18" s="7"/>
    </row>
    <row r="19" spans="1:79" ht="18" customHeight="1" thickBot="1">
      <c r="A19" s="72"/>
      <c r="B19" s="72"/>
      <c r="C19" s="72"/>
      <c r="D19" s="397"/>
      <c r="E19" s="379" t="s">
        <v>39</v>
      </c>
      <c r="F19" s="380"/>
      <c r="G19" s="380"/>
      <c r="H19" s="381"/>
      <c r="I19" s="116" t="str">
        <f>IF(AL19="","",LEFT(AL19))</f>
        <v/>
      </c>
      <c r="J19" s="117" t="str">
        <f>IF(AL19="","",MID(AL19,2,1))</f>
        <v/>
      </c>
      <c r="K19" s="118" t="s">
        <v>32</v>
      </c>
      <c r="L19" s="116" t="str">
        <f>IF(LEFT($AP19,1)="","",LEFT($AP19,1))</f>
        <v/>
      </c>
      <c r="M19" s="119" t="str">
        <f>IF(MID($AP19,2,1)="","",MID($AP19,2,1))</f>
        <v/>
      </c>
      <c r="N19" s="119" t="str">
        <f>IF(MID($AP19,3,1)="","",MID($AP19,3,1))</f>
        <v/>
      </c>
      <c r="O19" s="119" t="str">
        <f>IF(MID($AP19,4,1)="","",MID($AP19,4,1))</f>
        <v/>
      </c>
      <c r="P19" s="119" t="str">
        <f>IF(MID($AP19,5,1)="","",MID($AP19,5,1))</f>
        <v/>
      </c>
      <c r="Q19" s="117" t="str">
        <f>IF(RIGHT(AP19)="","",RIGHT(AP19))</f>
        <v/>
      </c>
      <c r="R19" s="99" t="s">
        <v>4420</v>
      </c>
      <c r="S19" s="120" t="str">
        <f>IF(AV19="","",AV19)</f>
        <v/>
      </c>
      <c r="T19" s="126"/>
      <c r="U19" s="108"/>
      <c r="V19" s="108"/>
      <c r="W19" s="108"/>
      <c r="X19" s="108"/>
      <c r="Y19" s="108"/>
      <c r="Z19" s="108"/>
      <c r="AA19" s="108"/>
      <c r="AB19" s="108"/>
      <c r="AC19" s="108"/>
      <c r="AD19" s="72"/>
      <c r="AE19" s="72"/>
      <c r="AF19" s="417" t="s">
        <v>4422</v>
      </c>
      <c r="AG19" s="417"/>
      <c r="AH19" s="417"/>
      <c r="AI19" s="417"/>
      <c r="AJ19" s="417"/>
      <c r="AK19" s="417"/>
      <c r="AL19" s="363"/>
      <c r="AM19" s="364"/>
      <c r="AN19" s="365"/>
      <c r="AO19" s="27" t="s">
        <v>32</v>
      </c>
      <c r="AP19" s="346"/>
      <c r="AQ19" s="347"/>
      <c r="AR19" s="347"/>
      <c r="AS19" s="347"/>
      <c r="AT19" s="348"/>
      <c r="AU19" s="42" t="s">
        <v>32</v>
      </c>
      <c r="AV19" s="288"/>
      <c r="AW19" s="24" t="s">
        <v>4419</v>
      </c>
      <c r="AX19" s="7"/>
      <c r="AY19" s="7"/>
      <c r="AZ19" s="7"/>
      <c r="BA19" s="7"/>
      <c r="BB19" s="7"/>
      <c r="BC19" s="7"/>
    </row>
    <row r="20" spans="1:79" ht="18" customHeight="1" thickBot="1">
      <c r="A20" s="72"/>
      <c r="B20" s="72"/>
      <c r="C20" s="72"/>
      <c r="D20" s="397"/>
      <c r="E20" s="372" t="s">
        <v>35</v>
      </c>
      <c r="F20" s="373"/>
      <c r="G20" s="373"/>
      <c r="H20" s="374"/>
      <c r="I20" s="92" t="str">
        <f>BH20</f>
        <v/>
      </c>
      <c r="J20" s="93" t="str">
        <f t="shared" ref="J20:J21" si="3">BI20</f>
        <v/>
      </c>
      <c r="K20" s="93" t="str">
        <f t="shared" ref="K20:K21" si="4">BJ20</f>
        <v/>
      </c>
      <c r="L20" s="93" t="str">
        <f t="shared" ref="L20:L21" si="5">BK20</f>
        <v/>
      </c>
      <c r="M20" s="93" t="str">
        <f t="shared" ref="M20:M21" si="6">BL20</f>
        <v/>
      </c>
      <c r="N20" s="93" t="str">
        <f t="shared" ref="N20:N21" si="7">BM20</f>
        <v/>
      </c>
      <c r="O20" s="93" t="str">
        <f t="shared" ref="O20:O21" si="8">BN20</f>
        <v/>
      </c>
      <c r="P20" s="93" t="str">
        <f t="shared" ref="P20:P21" si="9">BO20</f>
        <v/>
      </c>
      <c r="Q20" s="93" t="str">
        <f t="shared" ref="Q20:Q21" si="10">BP20</f>
        <v/>
      </c>
      <c r="R20" s="93" t="str">
        <f t="shared" ref="R20:R21" si="11">BQ20</f>
        <v/>
      </c>
      <c r="S20" s="93" t="str">
        <f t="shared" ref="S20:S21" si="12">BR20</f>
        <v/>
      </c>
      <c r="T20" s="93" t="str">
        <f t="shared" ref="T20:T21" si="13">BS20</f>
        <v/>
      </c>
      <c r="U20" s="93" t="str">
        <f t="shared" ref="U20:U21" si="14">BT20</f>
        <v/>
      </c>
      <c r="V20" s="93" t="str">
        <f t="shared" ref="V20:V21" si="15">BU20</f>
        <v/>
      </c>
      <c r="W20" s="93" t="str">
        <f t="shared" ref="W20:W21" si="16">BV20</f>
        <v/>
      </c>
      <c r="X20" s="93" t="str">
        <f t="shared" ref="X20:X21" si="17">BW20</f>
        <v/>
      </c>
      <c r="Y20" s="93" t="str">
        <f t="shared" ref="Y20:Y21" si="18">BX20</f>
        <v/>
      </c>
      <c r="Z20" s="93" t="str">
        <f t="shared" ref="Z20:Z21" si="19">BY20</f>
        <v/>
      </c>
      <c r="AA20" s="93" t="str">
        <f t="shared" ref="AA20:AA21" si="20">BZ20</f>
        <v/>
      </c>
      <c r="AB20" s="94" t="str">
        <f t="shared" ref="AB20:AB21" si="21">CA20</f>
        <v/>
      </c>
      <c r="AC20" s="420" t="s">
        <v>13</v>
      </c>
      <c r="AD20" s="421"/>
      <c r="AE20" s="421"/>
      <c r="AF20" s="417" t="s">
        <v>4423</v>
      </c>
      <c r="AG20" s="417"/>
      <c r="AH20" s="417"/>
      <c r="AI20" s="417"/>
      <c r="AJ20" s="417"/>
      <c r="AK20" s="417"/>
      <c r="AL20" s="340"/>
      <c r="AM20" s="341"/>
      <c r="AN20" s="341"/>
      <c r="AO20" s="341"/>
      <c r="AP20" s="341"/>
      <c r="AQ20" s="341"/>
      <c r="AR20" s="341"/>
      <c r="AS20" s="341"/>
      <c r="AT20" s="341"/>
      <c r="AU20" s="341"/>
      <c r="AV20" s="341"/>
      <c r="AW20" s="341"/>
      <c r="AX20" s="341"/>
      <c r="AY20" s="341"/>
      <c r="AZ20" s="341"/>
      <c r="BA20" s="341"/>
      <c r="BB20" s="342"/>
      <c r="BC20" s="19" t="s">
        <v>87</v>
      </c>
      <c r="BF20" s="28" t="str">
        <f t="shared" ref="BF20:BF21" si="22">ASC(AL20)</f>
        <v/>
      </c>
      <c r="BG20" s="28" t="str">
        <f t="shared" ref="BG20:BG21" si="23">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
      </c>
      <c r="BH20" s="28" t="str">
        <f>DBCS(MID($BG20,COLUMNS($BB20:BB20),1))</f>
        <v/>
      </c>
      <c r="BI20" s="28" t="str">
        <f>DBCS(MID($BG20,COLUMNS($BB20:BC20),1))</f>
        <v/>
      </c>
      <c r="BJ20" s="28" t="str">
        <f>DBCS(MID($BG20,COLUMNS($BB20:BD20),1))</f>
        <v/>
      </c>
      <c r="BK20" s="28" t="str">
        <f>DBCS(MID($BG20,COLUMNS($BB20:BE20),1))</f>
        <v/>
      </c>
      <c r="BL20" s="28" t="str">
        <f>DBCS(MID($BG20,COLUMNS($BB20:BF20),1))</f>
        <v/>
      </c>
      <c r="BM20" s="28" t="str">
        <f>DBCS(MID($BG20,COLUMNS($BB20:BG20),1))</f>
        <v/>
      </c>
      <c r="BN20" s="28" t="str">
        <f>DBCS(MID($BG20,COLUMNS($BB20:BH20),1))</f>
        <v/>
      </c>
      <c r="BO20" s="28" t="str">
        <f>DBCS(MID($BG20,COLUMNS($BB20:BI20),1))</f>
        <v/>
      </c>
      <c r="BP20" s="28" t="str">
        <f>DBCS(MID($BG20,COLUMNS($BB20:BJ20),1))</f>
        <v/>
      </c>
      <c r="BQ20" s="28" t="str">
        <f>DBCS(MID($BG20,COLUMNS($BB20:BK20),1))</f>
        <v/>
      </c>
      <c r="BR20" s="28" t="str">
        <f>DBCS(MID($BG20,COLUMNS($BB20:BL20),1))</f>
        <v/>
      </c>
      <c r="BS20" s="28" t="str">
        <f>DBCS(MID($BG20,COLUMNS($BB20:BM20),1))</f>
        <v/>
      </c>
      <c r="BT20" s="28" t="str">
        <f>DBCS(MID($BG20,COLUMNS($BB20:BN20),1))</f>
        <v/>
      </c>
      <c r="BU20" s="28" t="str">
        <f>DBCS(MID($BG20,COLUMNS($BB20:BO20),1))</f>
        <v/>
      </c>
      <c r="BV20" s="28" t="str">
        <f>DBCS(MID($BG20,COLUMNS($BB20:BP20),1))</f>
        <v/>
      </c>
      <c r="BW20" s="28" t="str">
        <f>DBCS(MID($BG20,COLUMNS($BB20:BQ20),1))</f>
        <v/>
      </c>
      <c r="BX20" s="28" t="str">
        <f>DBCS(MID($BG20,COLUMNS($BB20:BR20),1))</f>
        <v/>
      </c>
      <c r="BY20" s="28" t="str">
        <f>DBCS(MID($BG20,COLUMNS($BB20:BS20),1))</f>
        <v/>
      </c>
      <c r="BZ20" s="28" t="str">
        <f>DBCS(MID($BG20,COLUMNS($BB20:BT20),1))</f>
        <v/>
      </c>
      <c r="CA20" s="28" t="str">
        <f>DBCS(MID($BG20,COLUMNS($BB20:BU20),1))</f>
        <v/>
      </c>
    </row>
    <row r="21" spans="1:79" ht="18" customHeight="1" thickBot="1">
      <c r="A21" s="72"/>
      <c r="B21" s="72"/>
      <c r="C21" s="72"/>
      <c r="D21" s="397"/>
      <c r="E21" s="372" t="s">
        <v>40</v>
      </c>
      <c r="F21" s="373"/>
      <c r="G21" s="373"/>
      <c r="H21" s="374"/>
      <c r="I21" s="92" t="str">
        <f>BH21</f>
        <v/>
      </c>
      <c r="J21" s="93" t="str">
        <f t="shared" si="3"/>
        <v/>
      </c>
      <c r="K21" s="93" t="str">
        <f t="shared" si="4"/>
        <v/>
      </c>
      <c r="L21" s="93" t="str">
        <f t="shared" si="5"/>
        <v/>
      </c>
      <c r="M21" s="93" t="str">
        <f t="shared" si="6"/>
        <v/>
      </c>
      <c r="N21" s="93" t="str">
        <f t="shared" si="7"/>
        <v/>
      </c>
      <c r="O21" s="93" t="str">
        <f t="shared" si="8"/>
        <v/>
      </c>
      <c r="P21" s="93" t="str">
        <f t="shared" si="9"/>
        <v/>
      </c>
      <c r="Q21" s="93" t="str">
        <f t="shared" si="10"/>
        <v/>
      </c>
      <c r="R21" s="93" t="str">
        <f t="shared" si="11"/>
        <v/>
      </c>
      <c r="S21" s="93" t="str">
        <f t="shared" si="12"/>
        <v/>
      </c>
      <c r="T21" s="93" t="str">
        <f t="shared" si="13"/>
        <v/>
      </c>
      <c r="U21" s="93" t="str">
        <f t="shared" si="14"/>
        <v/>
      </c>
      <c r="V21" s="93" t="str">
        <f t="shared" si="15"/>
        <v/>
      </c>
      <c r="W21" s="93" t="str">
        <f t="shared" si="16"/>
        <v/>
      </c>
      <c r="X21" s="93" t="str">
        <f t="shared" si="17"/>
        <v/>
      </c>
      <c r="Y21" s="93" t="str">
        <f t="shared" si="18"/>
        <v/>
      </c>
      <c r="Z21" s="93" t="str">
        <f t="shared" si="19"/>
        <v/>
      </c>
      <c r="AA21" s="93" t="str">
        <f t="shared" si="20"/>
        <v/>
      </c>
      <c r="AB21" s="94" t="str">
        <f t="shared" si="21"/>
        <v/>
      </c>
      <c r="AC21" s="72"/>
      <c r="AD21" s="110" t="s">
        <v>41</v>
      </c>
      <c r="AE21" s="72"/>
      <c r="AF21" s="417" t="s">
        <v>4424</v>
      </c>
      <c r="AG21" s="417"/>
      <c r="AH21" s="417"/>
      <c r="AI21" s="417"/>
      <c r="AJ21" s="417"/>
      <c r="AK21" s="417"/>
      <c r="AL21" s="340"/>
      <c r="AM21" s="341"/>
      <c r="AN21" s="341"/>
      <c r="AO21" s="341"/>
      <c r="AP21" s="341"/>
      <c r="AQ21" s="341"/>
      <c r="AR21" s="341"/>
      <c r="AS21" s="341"/>
      <c r="AT21" s="341"/>
      <c r="AU21" s="341"/>
      <c r="AV21" s="341"/>
      <c r="AW21" s="341"/>
      <c r="AX21" s="341"/>
      <c r="AY21" s="341"/>
      <c r="AZ21" s="341"/>
      <c r="BA21" s="341"/>
      <c r="BB21" s="342"/>
      <c r="BC21" s="19" t="s">
        <v>87</v>
      </c>
      <c r="BF21" s="28" t="str">
        <f t="shared" si="22"/>
        <v/>
      </c>
      <c r="BG21" s="28" t="str">
        <f t="shared" si="23"/>
        <v/>
      </c>
      <c r="BH21" s="28" t="str">
        <f>DBCS(MID($BG21,COLUMNS($BB21:BB21),1))</f>
        <v/>
      </c>
      <c r="BI21" s="28" t="str">
        <f>DBCS(MID($BG21,COLUMNS($BB21:BC21),1))</f>
        <v/>
      </c>
      <c r="BJ21" s="28" t="str">
        <f>DBCS(MID($BG21,COLUMNS($BB21:BD21),1))</f>
        <v/>
      </c>
      <c r="BK21" s="28" t="str">
        <f>DBCS(MID($BG21,COLUMNS($BB21:BE21),1))</f>
        <v/>
      </c>
      <c r="BL21" s="28" t="str">
        <f>DBCS(MID($BG21,COLUMNS($BB21:BF21),1))</f>
        <v/>
      </c>
      <c r="BM21" s="28" t="str">
        <f>DBCS(MID($BG21,COLUMNS($BB21:BG21),1))</f>
        <v/>
      </c>
      <c r="BN21" s="28" t="str">
        <f>DBCS(MID($BG21,COLUMNS($BB21:BH21),1))</f>
        <v/>
      </c>
      <c r="BO21" s="28" t="str">
        <f>DBCS(MID($BG21,COLUMNS($BB21:BI21),1))</f>
        <v/>
      </c>
      <c r="BP21" s="28" t="str">
        <f>DBCS(MID($BG21,COLUMNS($BB21:BJ21),1))</f>
        <v/>
      </c>
      <c r="BQ21" s="28" t="str">
        <f>DBCS(MID($BG21,COLUMNS($BB21:BK21),1))</f>
        <v/>
      </c>
      <c r="BR21" s="28" t="str">
        <f>DBCS(MID($BG21,COLUMNS($BB21:BL21),1))</f>
        <v/>
      </c>
      <c r="BS21" s="28" t="str">
        <f>DBCS(MID($BG21,COLUMNS($BB21:BM21),1))</f>
        <v/>
      </c>
      <c r="BT21" s="28" t="str">
        <f>DBCS(MID($BG21,COLUMNS($BB21:BN21),1))</f>
        <v/>
      </c>
      <c r="BU21" s="28" t="str">
        <f>DBCS(MID($BG21,COLUMNS($BB21:BO21),1))</f>
        <v/>
      </c>
      <c r="BV21" s="28" t="str">
        <f>DBCS(MID($BG21,COLUMNS($BB21:BP21),1))</f>
        <v/>
      </c>
      <c r="BW21" s="28" t="str">
        <f>DBCS(MID($BG21,COLUMNS($BB21:BQ21),1))</f>
        <v/>
      </c>
      <c r="BX21" s="28" t="str">
        <f>DBCS(MID($BG21,COLUMNS($BB21:BR21),1))</f>
        <v/>
      </c>
      <c r="BY21" s="28" t="str">
        <f>DBCS(MID($BG21,COLUMNS($BB21:BS21),1))</f>
        <v/>
      </c>
      <c r="BZ21" s="28" t="str">
        <f>DBCS(MID($BG21,COLUMNS($BB21:BT21),1))</f>
        <v/>
      </c>
      <c r="CA21" s="28" t="str">
        <f>DBCS(MID($BG21,COLUMNS($BB21:BU21),1))</f>
        <v/>
      </c>
    </row>
    <row r="22" spans="1:79" ht="18" customHeight="1" thickBot="1">
      <c r="A22" s="72"/>
      <c r="B22" s="72"/>
      <c r="C22" s="72"/>
      <c r="D22" s="398"/>
      <c r="E22" s="372" t="s">
        <v>12</v>
      </c>
      <c r="F22" s="373"/>
      <c r="G22" s="373"/>
      <c r="H22" s="374"/>
      <c r="I22" s="98" t="str">
        <f>IF(AL22="","",LEFT(AL22))</f>
        <v/>
      </c>
      <c r="J22" s="99" t="s">
        <v>32</v>
      </c>
      <c r="K22" s="92" t="str">
        <f>IF(AO22="","",LEFT(AO22))</f>
        <v/>
      </c>
      <c r="L22" s="94" t="str">
        <f>IF(AO22="","",MID(AO22,2,1))</f>
        <v/>
      </c>
      <c r="M22" s="100" t="s">
        <v>25</v>
      </c>
      <c r="N22" s="92" t="str">
        <f>IF(AQ22="","",LEFT(AQ22))</f>
        <v/>
      </c>
      <c r="O22" s="94" t="str">
        <f>IF(AQ22="","",MID(AQ22,2,1))</f>
        <v/>
      </c>
      <c r="P22" s="100" t="s">
        <v>33</v>
      </c>
      <c r="Q22" s="92" t="str">
        <f>IF(AS22="","",LEFT(AS22))</f>
        <v/>
      </c>
      <c r="R22" s="94" t="str">
        <f>IF(AS22="","",MID(AS22,2,1))</f>
        <v/>
      </c>
      <c r="S22" s="111" t="s">
        <v>15</v>
      </c>
      <c r="T22" s="111"/>
      <c r="U22" s="111"/>
      <c r="V22" s="111"/>
      <c r="W22" s="111"/>
      <c r="X22" s="111"/>
      <c r="Y22" s="111"/>
      <c r="Z22" s="111"/>
      <c r="AA22" s="111"/>
      <c r="AB22" s="111"/>
      <c r="AC22" s="108"/>
      <c r="AD22" s="72"/>
      <c r="AE22" s="72"/>
      <c r="AF22" s="417" t="s">
        <v>4425</v>
      </c>
      <c r="AG22" s="417"/>
      <c r="AH22" s="417"/>
      <c r="AI22" s="417"/>
      <c r="AJ22" s="417"/>
      <c r="AK22" s="417"/>
      <c r="AL22" s="407"/>
      <c r="AM22" s="408"/>
      <c r="AN22" s="42" t="s">
        <v>32</v>
      </c>
      <c r="AO22" s="5"/>
      <c r="AP22" s="43" t="s">
        <v>25</v>
      </c>
      <c r="AQ22" s="5"/>
      <c r="AR22" s="43" t="s">
        <v>14</v>
      </c>
      <c r="AS22" s="5"/>
      <c r="AT22" s="26" t="s">
        <v>15</v>
      </c>
      <c r="AU22" s="24" t="s">
        <v>4411</v>
      </c>
      <c r="AV22" s="7"/>
      <c r="AW22" s="7"/>
      <c r="AX22" s="7"/>
      <c r="AY22" s="7"/>
      <c r="AZ22" s="7"/>
      <c r="BA22" s="7"/>
      <c r="BB22" s="7"/>
      <c r="BC22" s="7"/>
    </row>
    <row r="23" spans="1:79" ht="18" customHeight="1">
      <c r="A23" s="72"/>
      <c r="B23" s="72"/>
      <c r="C23" s="72"/>
      <c r="D23" s="127"/>
      <c r="E23" s="125"/>
      <c r="F23" s="107"/>
      <c r="G23" s="107"/>
      <c r="H23" s="107"/>
      <c r="I23" s="125"/>
      <c r="J23" s="108"/>
      <c r="K23" s="108"/>
      <c r="L23" s="108"/>
      <c r="M23" s="108"/>
      <c r="N23" s="108"/>
      <c r="O23" s="108"/>
      <c r="P23" s="108"/>
      <c r="Q23" s="108"/>
      <c r="R23" s="108"/>
      <c r="S23" s="108"/>
      <c r="T23" s="108"/>
      <c r="U23" s="108"/>
      <c r="V23" s="108"/>
      <c r="W23" s="108"/>
      <c r="X23" s="108"/>
      <c r="Y23" s="108"/>
      <c r="Z23" s="108"/>
      <c r="AA23" s="108"/>
      <c r="AB23" s="108"/>
      <c r="AC23" s="108"/>
      <c r="AD23" s="72"/>
      <c r="AE23" s="72"/>
    </row>
    <row r="24" spans="1:79" ht="18" customHeight="1">
      <c r="A24" s="72"/>
      <c r="B24" s="72"/>
      <c r="C24" s="72"/>
      <c r="D24" s="127"/>
      <c r="E24" s="125"/>
      <c r="F24" s="107"/>
      <c r="G24" s="107"/>
      <c r="H24" s="107"/>
      <c r="I24" s="125"/>
      <c r="J24" s="108"/>
      <c r="K24" s="108"/>
      <c r="L24" s="108"/>
      <c r="M24" s="108"/>
      <c r="N24" s="108"/>
      <c r="O24" s="108"/>
      <c r="P24" s="108"/>
      <c r="Q24" s="108"/>
      <c r="R24" s="108"/>
      <c r="S24" s="108"/>
      <c r="T24" s="108"/>
      <c r="U24" s="108"/>
      <c r="V24" s="108"/>
      <c r="W24" s="108"/>
      <c r="X24" s="108"/>
      <c r="Y24" s="108"/>
      <c r="Z24" s="108"/>
      <c r="AA24" s="108"/>
      <c r="AB24" s="108"/>
      <c r="AC24" s="108"/>
      <c r="AD24" s="72"/>
      <c r="AE24" s="72"/>
    </row>
    <row r="25" spans="1:79" ht="18" customHeight="1">
      <c r="A25" s="72"/>
      <c r="B25" s="72"/>
      <c r="C25" s="72"/>
      <c r="D25" s="127"/>
      <c r="E25" s="125"/>
      <c r="F25" s="107"/>
      <c r="G25" s="107"/>
      <c r="H25" s="107"/>
      <c r="I25" s="125"/>
      <c r="J25" s="108"/>
      <c r="K25" s="108"/>
      <c r="L25" s="108"/>
      <c r="M25" s="108"/>
      <c r="N25" s="108"/>
      <c r="O25" s="108"/>
      <c r="P25" s="108"/>
      <c r="Q25" s="108"/>
      <c r="R25" s="108"/>
      <c r="S25" s="108"/>
      <c r="T25" s="108"/>
      <c r="U25" s="108"/>
      <c r="V25" s="108"/>
      <c r="W25" s="108"/>
      <c r="X25" s="108"/>
      <c r="Y25" s="108"/>
      <c r="Z25" s="108"/>
      <c r="AA25" s="108"/>
      <c r="AB25" s="108"/>
      <c r="AC25" s="108"/>
      <c r="AD25" s="72"/>
      <c r="AE25" s="72"/>
    </row>
    <row r="26" spans="1:79" ht="18"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row>
    <row r="27" spans="1:79" ht="18" customHeight="1" thickBot="1">
      <c r="A27" s="72"/>
      <c r="B27" s="72"/>
      <c r="C27" s="72"/>
      <c r="D27" s="72"/>
      <c r="E27" s="72"/>
      <c r="F27" s="72"/>
      <c r="G27" s="72"/>
      <c r="H27" s="72"/>
      <c r="I27" s="72"/>
      <c r="J27" s="72"/>
      <c r="K27" s="72"/>
      <c r="L27" s="72"/>
      <c r="M27" s="72"/>
      <c r="N27" s="72"/>
      <c r="O27" s="72"/>
      <c r="P27" s="72"/>
      <c r="Q27" s="72"/>
      <c r="R27" s="72"/>
      <c r="S27" s="72"/>
      <c r="T27" s="72"/>
      <c r="U27" s="72"/>
      <c r="V27" s="76" t="s">
        <v>38</v>
      </c>
      <c r="W27" s="72"/>
      <c r="X27" s="72"/>
      <c r="Y27" s="72"/>
      <c r="Z27" s="72"/>
      <c r="AA27" s="72"/>
      <c r="AB27" s="72"/>
      <c r="AC27" s="72"/>
      <c r="AD27" s="72"/>
      <c r="AE27" s="72"/>
      <c r="AF27" s="26"/>
      <c r="AG27" s="7"/>
      <c r="AH27" s="7"/>
      <c r="AI27" s="7"/>
      <c r="AJ27" s="7"/>
      <c r="AK27" s="7"/>
      <c r="AL27" s="17"/>
      <c r="AM27" s="7"/>
      <c r="AN27" s="7"/>
      <c r="AO27" s="7"/>
      <c r="AP27" s="7"/>
      <c r="AQ27" s="7"/>
      <c r="AR27" s="7"/>
      <c r="AS27" s="7"/>
      <c r="AT27" s="7"/>
      <c r="AU27" s="7"/>
      <c r="AV27" s="7"/>
      <c r="AW27" s="7"/>
      <c r="AX27" s="7"/>
      <c r="AY27" s="7"/>
      <c r="AZ27" s="7"/>
      <c r="BA27" s="7"/>
      <c r="BB27" s="7"/>
      <c r="BC27" s="17" t="s">
        <v>90</v>
      </c>
    </row>
    <row r="28" spans="1:79" ht="18" customHeight="1" thickBot="1">
      <c r="A28" s="97" t="s">
        <v>75</v>
      </c>
      <c r="B28" s="72"/>
      <c r="C28" s="372" t="s">
        <v>50</v>
      </c>
      <c r="D28" s="373"/>
      <c r="E28" s="373"/>
      <c r="F28" s="373"/>
      <c r="G28" s="373"/>
      <c r="H28" s="374"/>
      <c r="I28" s="98" t="str">
        <f>IF(AL28="","",LEFT(AL28))</f>
        <v/>
      </c>
      <c r="J28" s="99" t="s">
        <v>32</v>
      </c>
      <c r="K28" s="92" t="str">
        <f>IF(AO28="","",LEFT(AO28))</f>
        <v/>
      </c>
      <c r="L28" s="94" t="str">
        <f>IF(AO28="","",MID(AO28,2,1))</f>
        <v/>
      </c>
      <c r="M28" s="100" t="s">
        <v>25</v>
      </c>
      <c r="N28" s="92" t="str">
        <f>IF(AQ28="","",LEFT(AQ28))</f>
        <v/>
      </c>
      <c r="O28" s="94" t="str">
        <f>IF(AQ28="","",MID(AQ28,2,1))</f>
        <v/>
      </c>
      <c r="P28" s="100" t="s">
        <v>33</v>
      </c>
      <c r="Q28" s="92" t="str">
        <f>IF(AS28="","",LEFT(AS28))</f>
        <v/>
      </c>
      <c r="R28" s="94" t="str">
        <f>IF(AS28="","",MID(AS28,2,1))</f>
        <v/>
      </c>
      <c r="S28" s="76" t="s">
        <v>15</v>
      </c>
      <c r="T28" s="72"/>
      <c r="U28" s="72"/>
      <c r="V28" s="72"/>
      <c r="W28" s="98" t="str">
        <f>IF(BC28="","",LEFT(BC28))</f>
        <v/>
      </c>
      <c r="X28" s="72" t="s">
        <v>73</v>
      </c>
      <c r="Y28" s="72"/>
      <c r="Z28" s="72"/>
      <c r="AA28" s="72"/>
      <c r="AB28" s="72"/>
      <c r="AC28" s="72"/>
      <c r="AD28" s="72"/>
      <c r="AE28" s="72"/>
      <c r="AF28" s="18" t="s">
        <v>4404</v>
      </c>
      <c r="AG28" s="7"/>
      <c r="AH28" s="7"/>
      <c r="AI28" s="7"/>
      <c r="AJ28" s="7"/>
      <c r="AK28" s="7"/>
      <c r="AL28" s="407"/>
      <c r="AM28" s="408"/>
      <c r="AN28" s="42" t="s">
        <v>32</v>
      </c>
      <c r="AO28" s="5"/>
      <c r="AP28" s="43" t="s">
        <v>25</v>
      </c>
      <c r="AQ28" s="5"/>
      <c r="AR28" s="43" t="s">
        <v>14</v>
      </c>
      <c r="AS28" s="5"/>
      <c r="AT28" s="26" t="s">
        <v>15</v>
      </c>
      <c r="AU28" s="24" t="s">
        <v>4411</v>
      </c>
      <c r="AV28" s="7"/>
      <c r="AW28" s="7"/>
      <c r="AX28" s="7"/>
      <c r="AY28" s="7"/>
      <c r="AZ28" s="7"/>
      <c r="BA28" s="18"/>
      <c r="BB28" s="31" t="s">
        <v>38</v>
      </c>
      <c r="BC28" s="418"/>
      <c r="BD28" s="419"/>
      <c r="BE28" s="32"/>
    </row>
    <row r="29" spans="1:79" ht="18" customHeight="1" thickBot="1">
      <c r="A29" s="72"/>
      <c r="B29" s="72"/>
      <c r="C29" s="397" t="s">
        <v>52</v>
      </c>
      <c r="D29" s="376" t="s">
        <v>11</v>
      </c>
      <c r="E29" s="377"/>
      <c r="F29" s="377"/>
      <c r="G29" s="377"/>
      <c r="H29" s="378"/>
      <c r="I29" s="92" t="str">
        <f>IF(AL29="","",LEFT(AL29))</f>
        <v/>
      </c>
      <c r="J29" s="94" t="str">
        <f>IF(AL29="","",MID(AL29,2,1))</f>
        <v/>
      </c>
      <c r="K29" s="111"/>
      <c r="L29" s="111"/>
      <c r="M29" s="111"/>
      <c r="N29" s="111"/>
      <c r="O29" s="112"/>
      <c r="P29" s="112"/>
      <c r="Q29" s="112"/>
      <c r="R29" s="112"/>
      <c r="S29" s="112"/>
      <c r="T29" s="112"/>
      <c r="U29" s="112"/>
      <c r="V29" s="112"/>
      <c r="W29" s="112"/>
      <c r="X29" s="113" t="s">
        <v>74</v>
      </c>
      <c r="Y29" s="112"/>
      <c r="Z29" s="112"/>
      <c r="AA29" s="112"/>
      <c r="AB29" s="72"/>
      <c r="AC29" s="72"/>
      <c r="AD29" s="72"/>
      <c r="AE29" s="72"/>
      <c r="AF29" s="417" t="s">
        <v>4417</v>
      </c>
      <c r="AG29" s="417"/>
      <c r="AH29" s="417"/>
      <c r="AI29" s="417"/>
      <c r="AJ29" s="417"/>
      <c r="AK29" s="417"/>
      <c r="AL29" s="363"/>
      <c r="AM29" s="364"/>
      <c r="AN29" s="365"/>
      <c r="AO29" s="17"/>
      <c r="AP29" s="7"/>
      <c r="AQ29" s="7"/>
      <c r="AR29" s="7"/>
      <c r="AS29" s="7"/>
      <c r="AT29" s="7"/>
      <c r="AU29" s="7"/>
      <c r="AV29" s="7"/>
      <c r="AW29" s="7"/>
      <c r="AX29" s="7"/>
      <c r="AY29" s="7"/>
      <c r="AZ29" s="7"/>
      <c r="BA29" s="7"/>
      <c r="BB29" s="7"/>
      <c r="BC29" s="7"/>
    </row>
    <row r="30" spans="1:79" ht="18" customHeight="1" thickBot="1">
      <c r="A30" s="72"/>
      <c r="B30" s="72"/>
      <c r="C30" s="397"/>
      <c r="D30" s="114"/>
      <c r="E30" s="384" t="s">
        <v>39</v>
      </c>
      <c r="F30" s="384"/>
      <c r="G30" s="384"/>
      <c r="H30" s="115"/>
      <c r="I30" s="116" t="str">
        <f>IF(AL30="","",LEFT(AL30))</f>
        <v/>
      </c>
      <c r="J30" s="117" t="str">
        <f>IF(AL30="","",MID(AL30,2,1))</f>
        <v/>
      </c>
      <c r="K30" s="118" t="s">
        <v>32</v>
      </c>
      <c r="L30" s="116" t="str">
        <f>IF(LEFT($AP30,1)="","",LEFT($AP30,1))</f>
        <v/>
      </c>
      <c r="M30" s="119" t="str">
        <f>IF(MID($AP30,2,1)="","",MID($AP30,2,1))</f>
        <v/>
      </c>
      <c r="N30" s="119" t="str">
        <f>IF(MID($AP30,3,1)="","",MID($AP30,3,1))</f>
        <v/>
      </c>
      <c r="O30" s="119" t="str">
        <f>IF(MID($AP30,4,1)="","",MID($AP30,4,1))</f>
        <v/>
      </c>
      <c r="P30" s="119" t="str">
        <f>IF(MID($AP30,5,1)="","",MID($AP30,5,1))</f>
        <v/>
      </c>
      <c r="Q30" s="117" t="str">
        <f>IF(RIGHT(AP30)="","",RIGHT(AP30))</f>
        <v/>
      </c>
      <c r="R30" s="99" t="s">
        <v>4420</v>
      </c>
      <c r="S30" s="120" t="str">
        <f>IF(AV30="","",AV30)</f>
        <v/>
      </c>
      <c r="T30" s="136"/>
      <c r="U30" s="111"/>
      <c r="V30" s="111"/>
      <c r="W30" s="111"/>
      <c r="X30" s="111"/>
      <c r="Y30" s="111"/>
      <c r="Z30" s="111"/>
      <c r="AA30" s="111"/>
      <c r="AB30" s="108"/>
      <c r="AC30" s="108"/>
      <c r="AD30" s="108"/>
      <c r="AE30" s="108"/>
      <c r="AF30" s="417" t="s">
        <v>4414</v>
      </c>
      <c r="AG30" s="417"/>
      <c r="AH30" s="417"/>
      <c r="AI30" s="417"/>
      <c r="AJ30" s="417"/>
      <c r="AK30" s="417"/>
      <c r="AL30" s="363"/>
      <c r="AM30" s="364"/>
      <c r="AN30" s="365"/>
      <c r="AO30" s="27" t="s">
        <v>32</v>
      </c>
      <c r="AP30" s="346"/>
      <c r="AQ30" s="347"/>
      <c r="AR30" s="347"/>
      <c r="AS30" s="347"/>
      <c r="AT30" s="348"/>
      <c r="AU30" s="42" t="s">
        <v>32</v>
      </c>
      <c r="AV30" s="288"/>
      <c r="AW30" s="24" t="s">
        <v>4419</v>
      </c>
      <c r="AX30" s="7"/>
      <c r="AY30" s="7"/>
      <c r="AZ30" s="7"/>
      <c r="BA30" s="7"/>
      <c r="BB30" s="7"/>
      <c r="BC30" s="7"/>
    </row>
    <row r="31" spans="1:79" ht="18" customHeight="1" thickBot="1">
      <c r="A31" s="72"/>
      <c r="B31" s="72"/>
      <c r="C31" s="397"/>
      <c r="D31" s="122"/>
      <c r="E31" s="375" t="s">
        <v>35</v>
      </c>
      <c r="F31" s="375"/>
      <c r="G31" s="375"/>
      <c r="H31" s="123"/>
      <c r="I31" s="92" t="str">
        <f>BH31</f>
        <v/>
      </c>
      <c r="J31" s="93" t="str">
        <f t="shared" ref="J31:J32" si="24">BI31</f>
        <v/>
      </c>
      <c r="K31" s="93" t="str">
        <f t="shared" ref="K31:K32" si="25">BJ31</f>
        <v/>
      </c>
      <c r="L31" s="93" t="str">
        <f t="shared" ref="L31:L32" si="26">BK31</f>
        <v/>
      </c>
      <c r="M31" s="93" t="str">
        <f t="shared" ref="M31:M32" si="27">BL31</f>
        <v/>
      </c>
      <c r="N31" s="93" t="str">
        <f t="shared" ref="N31:N32" si="28">BM31</f>
        <v/>
      </c>
      <c r="O31" s="93" t="str">
        <f t="shared" ref="O31:O32" si="29">BN31</f>
        <v/>
      </c>
      <c r="P31" s="93" t="str">
        <f t="shared" ref="P31:P32" si="30">BO31</f>
        <v/>
      </c>
      <c r="Q31" s="93" t="str">
        <f t="shared" ref="Q31:Q32" si="31">BP31</f>
        <v/>
      </c>
      <c r="R31" s="93" t="str">
        <f t="shared" ref="R31:R32" si="32">BQ31</f>
        <v/>
      </c>
      <c r="S31" s="93" t="str">
        <f t="shared" ref="S31:S32" si="33">BR31</f>
        <v/>
      </c>
      <c r="T31" s="93" t="str">
        <f t="shared" ref="T31:T32" si="34">BS31</f>
        <v/>
      </c>
      <c r="U31" s="93" t="str">
        <f t="shared" ref="U31:U32" si="35">BT31</f>
        <v/>
      </c>
      <c r="V31" s="93" t="str">
        <f t="shared" ref="V31:V32" si="36">BU31</f>
        <v/>
      </c>
      <c r="W31" s="93" t="str">
        <f t="shared" ref="W31:W32" si="37">BV31</f>
        <v/>
      </c>
      <c r="X31" s="93" t="str">
        <f t="shared" ref="X31:X32" si="38">BW31</f>
        <v/>
      </c>
      <c r="Y31" s="93" t="str">
        <f t="shared" ref="Y31:Y32" si="39">BX31</f>
        <v/>
      </c>
      <c r="Z31" s="93" t="str">
        <f t="shared" ref="Z31:Z32" si="40">BY31</f>
        <v/>
      </c>
      <c r="AA31" s="93" t="str">
        <f t="shared" ref="AA31:AA32" si="41">BZ31</f>
        <v/>
      </c>
      <c r="AB31" s="94" t="str">
        <f t="shared" ref="AB31:AB32" si="42">CA31</f>
        <v/>
      </c>
      <c r="AC31" s="72"/>
      <c r="AD31" s="72"/>
      <c r="AE31" s="72"/>
      <c r="AF31" s="417" t="s">
        <v>4415</v>
      </c>
      <c r="AG31" s="417"/>
      <c r="AH31" s="417"/>
      <c r="AI31" s="417"/>
      <c r="AJ31" s="417"/>
      <c r="AK31" s="417"/>
      <c r="AL31" s="340"/>
      <c r="AM31" s="341"/>
      <c r="AN31" s="341"/>
      <c r="AO31" s="341"/>
      <c r="AP31" s="341"/>
      <c r="AQ31" s="341"/>
      <c r="AR31" s="341"/>
      <c r="AS31" s="341"/>
      <c r="AT31" s="341"/>
      <c r="AU31" s="341"/>
      <c r="AV31" s="341"/>
      <c r="AW31" s="341"/>
      <c r="AX31" s="341"/>
      <c r="AY31" s="341"/>
      <c r="AZ31" s="341"/>
      <c r="BA31" s="341"/>
      <c r="BB31" s="342"/>
      <c r="BC31" s="19" t="s">
        <v>87</v>
      </c>
      <c r="BF31" s="28" t="str">
        <f t="shared" ref="BF31:BF32" si="43">ASC(AL31)</f>
        <v/>
      </c>
      <c r="BG31" s="28" t="str">
        <f t="shared" ref="BG31:BG32" si="44">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28" t="str">
        <f>DBCS(MID($BG31,COLUMNS($BB31:BB31),1))</f>
        <v/>
      </c>
      <c r="BI31" s="28" t="str">
        <f>DBCS(MID($BG31,COLUMNS($BB31:BC31),1))</f>
        <v/>
      </c>
      <c r="BJ31" s="28" t="str">
        <f>DBCS(MID($BG31,COLUMNS($BB31:BD31),1))</f>
        <v/>
      </c>
      <c r="BK31" s="28" t="str">
        <f>DBCS(MID($BG31,COLUMNS($BB31:BE31),1))</f>
        <v/>
      </c>
      <c r="BL31" s="28" t="str">
        <f>DBCS(MID($BG31,COLUMNS($BB31:BF31),1))</f>
        <v/>
      </c>
      <c r="BM31" s="28" t="str">
        <f>DBCS(MID($BG31,COLUMNS($BB31:BG31),1))</f>
        <v/>
      </c>
      <c r="BN31" s="28" t="str">
        <f>DBCS(MID($BG31,COLUMNS($BB31:BH31),1))</f>
        <v/>
      </c>
      <c r="BO31" s="28" t="str">
        <f>DBCS(MID($BG31,COLUMNS($BB31:BI31),1))</f>
        <v/>
      </c>
      <c r="BP31" s="28" t="str">
        <f>DBCS(MID($BG31,COLUMNS($BB31:BJ31),1))</f>
        <v/>
      </c>
      <c r="BQ31" s="28" t="str">
        <f>DBCS(MID($BG31,COLUMNS($BB31:BK31),1))</f>
        <v/>
      </c>
      <c r="BR31" s="28" t="str">
        <f>DBCS(MID($BG31,COLUMNS($BB31:BL31),1))</f>
        <v/>
      </c>
      <c r="BS31" s="28" t="str">
        <f>DBCS(MID($BG31,COLUMNS($BB31:BM31),1))</f>
        <v/>
      </c>
      <c r="BT31" s="28" t="str">
        <f>DBCS(MID($BG31,COLUMNS($BB31:BN31),1))</f>
        <v/>
      </c>
      <c r="BU31" s="28" t="str">
        <f>DBCS(MID($BG31,COLUMNS($BB31:BO31),1))</f>
        <v/>
      </c>
      <c r="BV31" s="28" t="str">
        <f>DBCS(MID($BG31,COLUMNS($BB31:BP31),1))</f>
        <v/>
      </c>
      <c r="BW31" s="28" t="str">
        <f>DBCS(MID($BG31,COLUMNS($BB31:BQ31),1))</f>
        <v/>
      </c>
      <c r="BX31" s="28" t="str">
        <f>DBCS(MID($BG31,COLUMNS($BB31:BR31),1))</f>
        <v/>
      </c>
      <c r="BY31" s="28" t="str">
        <f>DBCS(MID($BG31,COLUMNS($BB31:BS31),1))</f>
        <v/>
      </c>
      <c r="BZ31" s="28" t="str">
        <f>DBCS(MID($BG31,COLUMNS($BB31:BT31),1))</f>
        <v/>
      </c>
      <c r="CA31" s="28" t="str">
        <f>DBCS(MID($BG31,COLUMNS($BB31:BU31),1))</f>
        <v/>
      </c>
    </row>
    <row r="32" spans="1:79" ht="18" customHeight="1" thickBot="1">
      <c r="A32" s="72"/>
      <c r="B32" s="72"/>
      <c r="C32" s="397"/>
      <c r="D32" s="122"/>
      <c r="E32" s="375" t="s">
        <v>6</v>
      </c>
      <c r="F32" s="375"/>
      <c r="G32" s="375"/>
      <c r="H32" s="123"/>
      <c r="I32" s="92" t="str">
        <f>BH32</f>
        <v/>
      </c>
      <c r="J32" s="93" t="str">
        <f t="shared" si="24"/>
        <v/>
      </c>
      <c r="K32" s="93" t="str">
        <f t="shared" si="25"/>
        <v/>
      </c>
      <c r="L32" s="93" t="str">
        <f t="shared" si="26"/>
        <v/>
      </c>
      <c r="M32" s="93" t="str">
        <f t="shared" si="27"/>
        <v/>
      </c>
      <c r="N32" s="93" t="str">
        <f t="shared" si="28"/>
        <v/>
      </c>
      <c r="O32" s="93" t="str">
        <f t="shared" si="29"/>
        <v/>
      </c>
      <c r="P32" s="93" t="str">
        <f t="shared" si="30"/>
        <v/>
      </c>
      <c r="Q32" s="93" t="str">
        <f t="shared" si="31"/>
        <v/>
      </c>
      <c r="R32" s="93" t="str">
        <f t="shared" si="32"/>
        <v/>
      </c>
      <c r="S32" s="93" t="str">
        <f t="shared" si="33"/>
        <v/>
      </c>
      <c r="T32" s="93" t="str">
        <f t="shared" si="34"/>
        <v/>
      </c>
      <c r="U32" s="93" t="str">
        <f t="shared" si="35"/>
        <v/>
      </c>
      <c r="V32" s="93" t="str">
        <f t="shared" si="36"/>
        <v/>
      </c>
      <c r="W32" s="93" t="str">
        <f t="shared" si="37"/>
        <v/>
      </c>
      <c r="X32" s="93" t="str">
        <f t="shared" si="38"/>
        <v/>
      </c>
      <c r="Y32" s="93" t="str">
        <f t="shared" si="39"/>
        <v/>
      </c>
      <c r="Z32" s="93" t="str">
        <f t="shared" si="40"/>
        <v/>
      </c>
      <c r="AA32" s="93" t="str">
        <f t="shared" si="41"/>
        <v/>
      </c>
      <c r="AB32" s="94" t="str">
        <f t="shared" si="42"/>
        <v/>
      </c>
      <c r="AC32" s="72"/>
      <c r="AD32" s="72"/>
      <c r="AE32" s="72"/>
      <c r="AF32" s="417" t="s">
        <v>4416</v>
      </c>
      <c r="AG32" s="417"/>
      <c r="AH32" s="417"/>
      <c r="AI32" s="417"/>
      <c r="AJ32" s="417"/>
      <c r="AK32" s="417"/>
      <c r="AL32" s="340"/>
      <c r="AM32" s="341"/>
      <c r="AN32" s="341"/>
      <c r="AO32" s="341"/>
      <c r="AP32" s="341"/>
      <c r="AQ32" s="341"/>
      <c r="AR32" s="341"/>
      <c r="AS32" s="341"/>
      <c r="AT32" s="341"/>
      <c r="AU32" s="341"/>
      <c r="AV32" s="341"/>
      <c r="AW32" s="341"/>
      <c r="AX32" s="341"/>
      <c r="AY32" s="341"/>
      <c r="AZ32" s="341"/>
      <c r="BA32" s="341"/>
      <c r="BB32" s="342"/>
      <c r="BC32" s="19" t="s">
        <v>87</v>
      </c>
      <c r="BF32" s="28" t="str">
        <f t="shared" si="43"/>
        <v/>
      </c>
      <c r="BG32" s="28" t="str">
        <f t="shared" si="44"/>
        <v/>
      </c>
      <c r="BH32" s="28" t="str">
        <f>DBCS(MID($BG32,COLUMNS($BB32:BB32),1))</f>
        <v/>
      </c>
      <c r="BI32" s="28" t="str">
        <f>DBCS(MID($BG32,COLUMNS($BB32:BC32),1))</f>
        <v/>
      </c>
      <c r="BJ32" s="28" t="str">
        <f>DBCS(MID($BG32,COLUMNS($BB32:BD32),1))</f>
        <v/>
      </c>
      <c r="BK32" s="28" t="str">
        <f>DBCS(MID($BG32,COLUMNS($BB32:BE32),1))</f>
        <v/>
      </c>
      <c r="BL32" s="28" t="str">
        <f>DBCS(MID($BG32,COLUMNS($BB32:BF32),1))</f>
        <v/>
      </c>
      <c r="BM32" s="28" t="str">
        <f>DBCS(MID($BG32,COLUMNS($BB32:BG32),1))</f>
        <v/>
      </c>
      <c r="BN32" s="28" t="str">
        <f>DBCS(MID($BG32,COLUMNS($BB32:BH32),1))</f>
        <v/>
      </c>
      <c r="BO32" s="28" t="str">
        <f>DBCS(MID($BG32,COLUMNS($BB32:BI32),1))</f>
        <v/>
      </c>
      <c r="BP32" s="28" t="str">
        <f>DBCS(MID($BG32,COLUMNS($BB32:BJ32),1))</f>
        <v/>
      </c>
      <c r="BQ32" s="28" t="str">
        <f>DBCS(MID($BG32,COLUMNS($BB32:BK32),1))</f>
        <v/>
      </c>
      <c r="BR32" s="28" t="str">
        <f>DBCS(MID($BG32,COLUMNS($BB32:BL32),1))</f>
        <v/>
      </c>
      <c r="BS32" s="28" t="str">
        <f>DBCS(MID($BG32,COLUMNS($BB32:BM32),1))</f>
        <v/>
      </c>
      <c r="BT32" s="28" t="str">
        <f>DBCS(MID($BG32,COLUMNS($BB32:BN32),1))</f>
        <v/>
      </c>
      <c r="BU32" s="28" t="str">
        <f>DBCS(MID($BG32,COLUMNS($BB32:BO32),1))</f>
        <v/>
      </c>
      <c r="BV32" s="28" t="str">
        <f>DBCS(MID($BG32,COLUMNS($BB32:BP32),1))</f>
        <v/>
      </c>
      <c r="BW32" s="28" t="str">
        <f>DBCS(MID($BG32,COLUMNS($BB32:BQ32),1))</f>
        <v/>
      </c>
      <c r="BX32" s="28" t="str">
        <f>DBCS(MID($BG32,COLUMNS($BB32:BR32),1))</f>
        <v/>
      </c>
      <c r="BY32" s="28" t="str">
        <f>DBCS(MID($BG32,COLUMNS($BB32:BS32),1))</f>
        <v/>
      </c>
      <c r="BZ32" s="28" t="str">
        <f>DBCS(MID($BG32,COLUMNS($BB32:BT32),1))</f>
        <v/>
      </c>
      <c r="CA32" s="28" t="str">
        <f>DBCS(MID($BG32,COLUMNS($BB32:BU32),1))</f>
        <v/>
      </c>
    </row>
    <row r="33" spans="1:79" ht="18" customHeight="1" thickBot="1">
      <c r="A33" s="72"/>
      <c r="B33" s="72"/>
      <c r="C33" s="398"/>
      <c r="D33" s="122"/>
      <c r="E33" s="375" t="s">
        <v>12</v>
      </c>
      <c r="F33" s="375"/>
      <c r="G33" s="375"/>
      <c r="H33" s="123"/>
      <c r="I33" s="98" t="str">
        <f>IF(AL33="","",LEFT(AL33))</f>
        <v/>
      </c>
      <c r="J33" s="99" t="s">
        <v>32</v>
      </c>
      <c r="K33" s="92" t="str">
        <f>IF(AO33="","",LEFT(AO33))</f>
        <v/>
      </c>
      <c r="L33" s="94" t="str">
        <f>IF(AO33="","",MID(AO33,2,1))</f>
        <v/>
      </c>
      <c r="M33" s="100" t="s">
        <v>25</v>
      </c>
      <c r="N33" s="92" t="str">
        <f>IF(AQ33="","",LEFT(AQ33))</f>
        <v/>
      </c>
      <c r="O33" s="94" t="str">
        <f>IF(AQ33="","",MID(AQ33,2,1))</f>
        <v/>
      </c>
      <c r="P33" s="100" t="s">
        <v>33</v>
      </c>
      <c r="Q33" s="92" t="str">
        <f>IF(AS33="","",LEFT(AS33))</f>
        <v/>
      </c>
      <c r="R33" s="94" t="str">
        <f>IF(AS33="","",MID(AS33,2,1))</f>
        <v/>
      </c>
      <c r="S33" s="111" t="s">
        <v>15</v>
      </c>
      <c r="T33" s="111"/>
      <c r="U33" s="111"/>
      <c r="V33" s="111"/>
      <c r="W33" s="111"/>
      <c r="X33" s="111"/>
      <c r="Y33" s="111"/>
      <c r="Z33" s="111"/>
      <c r="AA33" s="111"/>
      <c r="AB33" s="108"/>
      <c r="AC33" s="108"/>
      <c r="AD33" s="72"/>
      <c r="AE33" s="72"/>
      <c r="AF33" s="417" t="s">
        <v>4418</v>
      </c>
      <c r="AG33" s="417"/>
      <c r="AH33" s="417"/>
      <c r="AI33" s="417"/>
      <c r="AJ33" s="417"/>
      <c r="AK33" s="417"/>
      <c r="AL33" s="407"/>
      <c r="AM33" s="408"/>
      <c r="AN33" s="42" t="s">
        <v>32</v>
      </c>
      <c r="AO33" s="5"/>
      <c r="AP33" s="43" t="s">
        <v>25</v>
      </c>
      <c r="AQ33" s="5"/>
      <c r="AR33" s="43" t="s">
        <v>14</v>
      </c>
      <c r="AS33" s="5"/>
      <c r="AT33" s="26" t="s">
        <v>15</v>
      </c>
      <c r="AU33" s="24" t="s">
        <v>4411</v>
      </c>
      <c r="AV33" s="7"/>
      <c r="AW33" s="7"/>
      <c r="AX33" s="7"/>
      <c r="AY33" s="7"/>
      <c r="AZ33" s="7"/>
      <c r="BA33" s="7"/>
      <c r="BB33" s="7"/>
      <c r="BC33" s="7"/>
    </row>
    <row r="34" spans="1:79" ht="18" customHeight="1" thickBot="1">
      <c r="A34" s="72"/>
      <c r="B34" s="72"/>
      <c r="C34" s="72"/>
      <c r="D34" s="72"/>
      <c r="E34" s="72"/>
      <c r="F34" s="72"/>
      <c r="G34" s="72"/>
      <c r="H34" s="72"/>
      <c r="I34" s="72"/>
      <c r="J34" s="72"/>
      <c r="K34" s="72"/>
      <c r="L34" s="72"/>
      <c r="M34" s="72"/>
      <c r="N34" s="72"/>
      <c r="O34" s="124"/>
      <c r="P34" s="72"/>
      <c r="Q34" s="72"/>
      <c r="R34" s="72"/>
      <c r="S34" s="72"/>
      <c r="T34" s="72"/>
      <c r="U34" s="72"/>
      <c r="V34" s="125"/>
      <c r="W34" s="125"/>
      <c r="X34" s="125"/>
      <c r="Y34" s="125"/>
      <c r="Z34" s="125"/>
      <c r="AA34" s="125"/>
      <c r="AB34" s="125"/>
      <c r="AC34" s="125"/>
      <c r="AD34" s="72"/>
      <c r="AE34" s="72"/>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1:79" ht="18" customHeight="1" thickBot="1">
      <c r="A35" s="72"/>
      <c r="B35" s="72"/>
      <c r="C35" s="72"/>
      <c r="D35" s="372" t="s">
        <v>50</v>
      </c>
      <c r="E35" s="373"/>
      <c r="F35" s="373"/>
      <c r="G35" s="373"/>
      <c r="H35" s="374"/>
      <c r="I35" s="98" t="str">
        <f>IF(AL35="","",LEFT(AL35))</f>
        <v/>
      </c>
      <c r="J35" s="99" t="s">
        <v>32</v>
      </c>
      <c r="K35" s="92" t="str">
        <f>IF(AO35="","",LEFT(AO35))</f>
        <v/>
      </c>
      <c r="L35" s="94" t="str">
        <f>IF(AO35="","",MID(AO35,2,1))</f>
        <v/>
      </c>
      <c r="M35" s="100" t="s">
        <v>25</v>
      </c>
      <c r="N35" s="92" t="str">
        <f>IF(AQ35="","",LEFT(AQ35))</f>
        <v/>
      </c>
      <c r="O35" s="94" t="str">
        <f>IF(AQ35="","",MID(AQ35,2,1))</f>
        <v/>
      </c>
      <c r="P35" s="100" t="s">
        <v>33</v>
      </c>
      <c r="Q35" s="92" t="str">
        <f>IF(AS35="","",LEFT(AS35))</f>
        <v/>
      </c>
      <c r="R35" s="94" t="str">
        <f>IF(AS35="","",MID(AS35,2,1))</f>
        <v/>
      </c>
      <c r="S35" s="76" t="s">
        <v>15</v>
      </c>
      <c r="T35" s="72"/>
      <c r="U35" s="125"/>
      <c r="V35" s="125"/>
      <c r="W35" s="125"/>
      <c r="X35" s="125"/>
      <c r="Y35" s="125"/>
      <c r="Z35" s="125"/>
      <c r="AA35" s="125"/>
      <c r="AB35" s="125"/>
      <c r="AC35" s="125"/>
      <c r="AD35" s="72"/>
      <c r="AE35" s="72"/>
      <c r="AF35" s="18" t="s">
        <v>4404</v>
      </c>
      <c r="AG35" s="7"/>
      <c r="AH35" s="7"/>
      <c r="AI35" s="7"/>
      <c r="AJ35" s="7"/>
      <c r="AK35" s="7"/>
      <c r="AL35" s="407"/>
      <c r="AM35" s="408"/>
      <c r="AN35" s="42" t="s">
        <v>32</v>
      </c>
      <c r="AO35" s="5"/>
      <c r="AP35" s="43" t="s">
        <v>25</v>
      </c>
      <c r="AQ35" s="5"/>
      <c r="AR35" s="43" t="s">
        <v>14</v>
      </c>
      <c r="AS35" s="5"/>
      <c r="AT35" s="26" t="s">
        <v>15</v>
      </c>
      <c r="AU35" s="24" t="s">
        <v>4411</v>
      </c>
      <c r="AV35" s="7"/>
      <c r="AW35" s="7"/>
      <c r="AX35" s="7"/>
      <c r="AY35" s="7"/>
      <c r="AZ35" s="7"/>
      <c r="BA35" s="18"/>
      <c r="BB35" s="31"/>
      <c r="BC35" s="32"/>
      <c r="BD35" s="32"/>
      <c r="BE35" s="32"/>
    </row>
    <row r="36" spans="1:79" ht="18" customHeight="1" thickBot="1">
      <c r="A36" s="72"/>
      <c r="B36" s="72"/>
      <c r="C36" s="72"/>
      <c r="D36" s="397" t="s">
        <v>54</v>
      </c>
      <c r="E36" s="376" t="s">
        <v>11</v>
      </c>
      <c r="F36" s="377"/>
      <c r="G36" s="377"/>
      <c r="H36" s="378"/>
      <c r="I36" s="92" t="str">
        <f>IF(AL36="","",LEFT(AL36))</f>
        <v/>
      </c>
      <c r="J36" s="94" t="str">
        <f>IF(AL36="","",MID(AL36,2,1))</f>
        <v/>
      </c>
      <c r="K36" s="111"/>
      <c r="L36" s="111"/>
      <c r="M36" s="111"/>
      <c r="N36" s="111"/>
      <c r="O36" s="112"/>
      <c r="P36" s="112"/>
      <c r="Q36" s="112"/>
      <c r="R36" s="112"/>
      <c r="S36" s="112"/>
      <c r="T36" s="72"/>
      <c r="U36" s="125"/>
      <c r="V36" s="125"/>
      <c r="W36" s="125"/>
      <c r="X36" s="125"/>
      <c r="Y36" s="125"/>
      <c r="Z36" s="125"/>
      <c r="AA36" s="125"/>
      <c r="AB36" s="125"/>
      <c r="AC36" s="125"/>
      <c r="AD36" s="72"/>
      <c r="AE36" s="72"/>
      <c r="AF36" s="417" t="s">
        <v>4421</v>
      </c>
      <c r="AG36" s="417"/>
      <c r="AH36" s="417"/>
      <c r="AI36" s="417"/>
      <c r="AJ36" s="417"/>
      <c r="AK36" s="417"/>
      <c r="AL36" s="363"/>
      <c r="AM36" s="364"/>
      <c r="AN36" s="365"/>
      <c r="AO36" s="17"/>
      <c r="AP36" s="7"/>
      <c r="AQ36" s="7"/>
      <c r="AR36" s="7"/>
      <c r="AS36" s="7"/>
      <c r="AT36" s="7"/>
      <c r="AU36" s="7"/>
      <c r="AV36" s="7"/>
      <c r="AW36" s="7"/>
      <c r="AX36" s="7"/>
      <c r="AY36" s="7"/>
      <c r="AZ36" s="7"/>
      <c r="BA36" s="7"/>
      <c r="BB36" s="7"/>
      <c r="BC36" s="7"/>
    </row>
    <row r="37" spans="1:79" ht="18" customHeight="1" thickBot="1">
      <c r="A37" s="72"/>
      <c r="B37" s="72"/>
      <c r="C37" s="72"/>
      <c r="D37" s="397"/>
      <c r="E37" s="379" t="s">
        <v>39</v>
      </c>
      <c r="F37" s="380"/>
      <c r="G37" s="380"/>
      <c r="H37" s="381"/>
      <c r="I37" s="116" t="str">
        <f>IF(AL37="","",LEFT(AL37))</f>
        <v/>
      </c>
      <c r="J37" s="117" t="str">
        <f>IF(AL37="","",MID(AL37,2,1))</f>
        <v/>
      </c>
      <c r="K37" s="118" t="s">
        <v>32</v>
      </c>
      <c r="L37" s="116" t="str">
        <f>IF(LEFT($AP37,1)="","",LEFT($AP37,1))</f>
        <v/>
      </c>
      <c r="M37" s="119" t="str">
        <f>IF(MID($AP37,2,1)="","",MID($AP37,2,1))</f>
        <v/>
      </c>
      <c r="N37" s="119" t="str">
        <f>IF(MID($AP37,3,1)="","",MID($AP37,3,1))</f>
        <v/>
      </c>
      <c r="O37" s="119" t="str">
        <f>IF(MID($AP37,4,1)="","",MID($AP37,4,1))</f>
        <v/>
      </c>
      <c r="P37" s="119" t="str">
        <f>IF(MID($AP37,5,1)="","",MID($AP37,5,1))</f>
        <v/>
      </c>
      <c r="Q37" s="117" t="str">
        <f>IF(RIGHT(AP37)="","",RIGHT(AP37))</f>
        <v/>
      </c>
      <c r="R37" s="99" t="s">
        <v>4420</v>
      </c>
      <c r="S37" s="120" t="str">
        <f>IF(AV37="","",AV37)</f>
        <v/>
      </c>
      <c r="T37" s="126"/>
      <c r="U37" s="108"/>
      <c r="V37" s="108"/>
      <c r="W37" s="108"/>
      <c r="X37" s="108"/>
      <c r="Y37" s="108"/>
      <c r="Z37" s="108"/>
      <c r="AA37" s="108"/>
      <c r="AB37" s="108"/>
      <c r="AC37" s="108"/>
      <c r="AD37" s="72"/>
      <c r="AE37" s="72"/>
      <c r="AF37" s="417" t="s">
        <v>4422</v>
      </c>
      <c r="AG37" s="417"/>
      <c r="AH37" s="417"/>
      <c r="AI37" s="417"/>
      <c r="AJ37" s="417"/>
      <c r="AK37" s="417"/>
      <c r="AL37" s="363"/>
      <c r="AM37" s="364"/>
      <c r="AN37" s="365"/>
      <c r="AO37" s="27" t="s">
        <v>32</v>
      </c>
      <c r="AP37" s="346"/>
      <c r="AQ37" s="347"/>
      <c r="AR37" s="347"/>
      <c r="AS37" s="347"/>
      <c r="AT37" s="348"/>
      <c r="AU37" s="42" t="s">
        <v>32</v>
      </c>
      <c r="AV37" s="288"/>
      <c r="AW37" s="24" t="s">
        <v>4419</v>
      </c>
      <c r="AX37" s="7"/>
      <c r="AY37" s="7"/>
      <c r="AZ37" s="7"/>
      <c r="BA37" s="7"/>
      <c r="BB37" s="7"/>
      <c r="BC37" s="7"/>
    </row>
    <row r="38" spans="1:79" ht="18" customHeight="1" thickBot="1">
      <c r="A38" s="72"/>
      <c r="B38" s="72"/>
      <c r="C38" s="72"/>
      <c r="D38" s="397"/>
      <c r="E38" s="372" t="s">
        <v>35</v>
      </c>
      <c r="F38" s="373"/>
      <c r="G38" s="373"/>
      <c r="H38" s="374"/>
      <c r="I38" s="92" t="str">
        <f>BH38</f>
        <v/>
      </c>
      <c r="J38" s="93" t="str">
        <f t="shared" ref="J38:J39" si="45">BI38</f>
        <v/>
      </c>
      <c r="K38" s="93" t="str">
        <f t="shared" ref="K38:K39" si="46">BJ38</f>
        <v/>
      </c>
      <c r="L38" s="93" t="str">
        <f t="shared" ref="L38:L39" si="47">BK38</f>
        <v/>
      </c>
      <c r="M38" s="93" t="str">
        <f t="shared" ref="M38:M39" si="48">BL38</f>
        <v/>
      </c>
      <c r="N38" s="93" t="str">
        <f t="shared" ref="N38:N39" si="49">BM38</f>
        <v/>
      </c>
      <c r="O38" s="93" t="str">
        <f t="shared" ref="O38:O39" si="50">BN38</f>
        <v/>
      </c>
      <c r="P38" s="93" t="str">
        <f t="shared" ref="P38:P39" si="51">BO38</f>
        <v/>
      </c>
      <c r="Q38" s="93" t="str">
        <f t="shared" ref="Q38:Q39" si="52">BP38</f>
        <v/>
      </c>
      <c r="R38" s="93" t="str">
        <f t="shared" ref="R38:R39" si="53">BQ38</f>
        <v/>
      </c>
      <c r="S38" s="93" t="str">
        <f t="shared" ref="S38:S39" si="54">BR38</f>
        <v/>
      </c>
      <c r="T38" s="93" t="str">
        <f t="shared" ref="T38:T39" si="55">BS38</f>
        <v/>
      </c>
      <c r="U38" s="93" t="str">
        <f t="shared" ref="U38:U39" si="56">BT38</f>
        <v/>
      </c>
      <c r="V38" s="93" t="str">
        <f t="shared" ref="V38:V39" si="57">BU38</f>
        <v/>
      </c>
      <c r="W38" s="93" t="str">
        <f t="shared" ref="W38:W39" si="58">BV38</f>
        <v/>
      </c>
      <c r="X38" s="93" t="str">
        <f t="shared" ref="X38:X39" si="59">BW38</f>
        <v/>
      </c>
      <c r="Y38" s="93" t="str">
        <f t="shared" ref="Y38:Y39" si="60">BX38</f>
        <v/>
      </c>
      <c r="Z38" s="93" t="str">
        <f t="shared" ref="Z38:Z39" si="61">BY38</f>
        <v/>
      </c>
      <c r="AA38" s="93" t="str">
        <f t="shared" ref="AA38:AA39" si="62">BZ38</f>
        <v/>
      </c>
      <c r="AB38" s="94" t="str">
        <f t="shared" ref="AB38:AB39" si="63">CA38</f>
        <v/>
      </c>
      <c r="AC38" s="420" t="s">
        <v>13</v>
      </c>
      <c r="AD38" s="421"/>
      <c r="AE38" s="421"/>
      <c r="AF38" s="417" t="s">
        <v>4423</v>
      </c>
      <c r="AG38" s="417"/>
      <c r="AH38" s="417"/>
      <c r="AI38" s="417"/>
      <c r="AJ38" s="417"/>
      <c r="AK38" s="417"/>
      <c r="AL38" s="340"/>
      <c r="AM38" s="341"/>
      <c r="AN38" s="341"/>
      <c r="AO38" s="341"/>
      <c r="AP38" s="341"/>
      <c r="AQ38" s="341"/>
      <c r="AR38" s="341"/>
      <c r="AS38" s="341"/>
      <c r="AT38" s="341"/>
      <c r="AU38" s="341"/>
      <c r="AV38" s="341"/>
      <c r="AW38" s="341"/>
      <c r="AX38" s="341"/>
      <c r="AY38" s="341"/>
      <c r="AZ38" s="341"/>
      <c r="BA38" s="341"/>
      <c r="BB38" s="342"/>
      <c r="BC38" s="19" t="s">
        <v>87</v>
      </c>
      <c r="BF38" s="28" t="str">
        <f t="shared" ref="BF38:BF39" si="64">ASC(AL38)</f>
        <v/>
      </c>
      <c r="BG38" s="28" t="str">
        <f t="shared" ref="BG38:BG39" si="65">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28" t="str">
        <f>DBCS(MID($BG38,COLUMNS($BB38:BB38),1))</f>
        <v/>
      </c>
      <c r="BI38" s="28" t="str">
        <f>DBCS(MID($BG38,COLUMNS($BB38:BC38),1))</f>
        <v/>
      </c>
      <c r="BJ38" s="28" t="str">
        <f>DBCS(MID($BG38,COLUMNS($BB38:BD38),1))</f>
        <v/>
      </c>
      <c r="BK38" s="28" t="str">
        <f>DBCS(MID($BG38,COLUMNS($BB38:BE38),1))</f>
        <v/>
      </c>
      <c r="BL38" s="28" t="str">
        <f>DBCS(MID($BG38,COLUMNS($BB38:BF38),1))</f>
        <v/>
      </c>
      <c r="BM38" s="28" t="str">
        <f>DBCS(MID($BG38,COLUMNS($BB38:BG38),1))</f>
        <v/>
      </c>
      <c r="BN38" s="28" t="str">
        <f>DBCS(MID($BG38,COLUMNS($BB38:BH38),1))</f>
        <v/>
      </c>
      <c r="BO38" s="28" t="str">
        <f>DBCS(MID($BG38,COLUMNS($BB38:BI38),1))</f>
        <v/>
      </c>
      <c r="BP38" s="28" t="str">
        <f>DBCS(MID($BG38,COLUMNS($BB38:BJ38),1))</f>
        <v/>
      </c>
      <c r="BQ38" s="28" t="str">
        <f>DBCS(MID($BG38,COLUMNS($BB38:BK38),1))</f>
        <v/>
      </c>
      <c r="BR38" s="28" t="str">
        <f>DBCS(MID($BG38,COLUMNS($BB38:BL38),1))</f>
        <v/>
      </c>
      <c r="BS38" s="28" t="str">
        <f>DBCS(MID($BG38,COLUMNS($BB38:BM38),1))</f>
        <v/>
      </c>
      <c r="BT38" s="28" t="str">
        <f>DBCS(MID($BG38,COLUMNS($BB38:BN38),1))</f>
        <v/>
      </c>
      <c r="BU38" s="28" t="str">
        <f>DBCS(MID($BG38,COLUMNS($BB38:BO38),1))</f>
        <v/>
      </c>
      <c r="BV38" s="28" t="str">
        <f>DBCS(MID($BG38,COLUMNS($BB38:BP38),1))</f>
        <v/>
      </c>
      <c r="BW38" s="28" t="str">
        <f>DBCS(MID($BG38,COLUMNS($BB38:BQ38),1))</f>
        <v/>
      </c>
      <c r="BX38" s="28" t="str">
        <f>DBCS(MID($BG38,COLUMNS($BB38:BR38),1))</f>
        <v/>
      </c>
      <c r="BY38" s="28" t="str">
        <f>DBCS(MID($BG38,COLUMNS($BB38:BS38),1))</f>
        <v/>
      </c>
      <c r="BZ38" s="28" t="str">
        <f>DBCS(MID($BG38,COLUMNS($BB38:BT38),1))</f>
        <v/>
      </c>
      <c r="CA38" s="28" t="str">
        <f>DBCS(MID($BG38,COLUMNS($BB38:BU38),1))</f>
        <v/>
      </c>
    </row>
    <row r="39" spans="1:79" ht="18" customHeight="1" thickBot="1">
      <c r="A39" s="72"/>
      <c r="B39" s="72"/>
      <c r="C39" s="72"/>
      <c r="D39" s="397"/>
      <c r="E39" s="372" t="s">
        <v>40</v>
      </c>
      <c r="F39" s="373"/>
      <c r="G39" s="373"/>
      <c r="H39" s="374"/>
      <c r="I39" s="92" t="str">
        <f>BH39</f>
        <v/>
      </c>
      <c r="J39" s="93" t="str">
        <f t="shared" si="45"/>
        <v/>
      </c>
      <c r="K39" s="93" t="str">
        <f t="shared" si="46"/>
        <v/>
      </c>
      <c r="L39" s="93" t="str">
        <f t="shared" si="47"/>
        <v/>
      </c>
      <c r="M39" s="93" t="str">
        <f t="shared" si="48"/>
        <v/>
      </c>
      <c r="N39" s="93" t="str">
        <f t="shared" si="49"/>
        <v/>
      </c>
      <c r="O39" s="93" t="str">
        <f t="shared" si="50"/>
        <v/>
      </c>
      <c r="P39" s="93" t="str">
        <f t="shared" si="51"/>
        <v/>
      </c>
      <c r="Q39" s="93" t="str">
        <f t="shared" si="52"/>
        <v/>
      </c>
      <c r="R39" s="93" t="str">
        <f t="shared" si="53"/>
        <v/>
      </c>
      <c r="S39" s="93" t="str">
        <f t="shared" si="54"/>
        <v/>
      </c>
      <c r="T39" s="93" t="str">
        <f t="shared" si="55"/>
        <v/>
      </c>
      <c r="U39" s="93" t="str">
        <f t="shared" si="56"/>
        <v/>
      </c>
      <c r="V39" s="93" t="str">
        <f t="shared" si="57"/>
        <v/>
      </c>
      <c r="W39" s="93" t="str">
        <f t="shared" si="58"/>
        <v/>
      </c>
      <c r="X39" s="93" t="str">
        <f t="shared" si="59"/>
        <v/>
      </c>
      <c r="Y39" s="93" t="str">
        <f t="shared" si="60"/>
        <v/>
      </c>
      <c r="Z39" s="93" t="str">
        <f t="shared" si="61"/>
        <v/>
      </c>
      <c r="AA39" s="93" t="str">
        <f t="shared" si="62"/>
        <v/>
      </c>
      <c r="AB39" s="94" t="str">
        <f t="shared" si="63"/>
        <v/>
      </c>
      <c r="AC39" s="72"/>
      <c r="AD39" s="110" t="s">
        <v>41</v>
      </c>
      <c r="AE39" s="72"/>
      <c r="AF39" s="417" t="s">
        <v>4424</v>
      </c>
      <c r="AG39" s="417"/>
      <c r="AH39" s="417"/>
      <c r="AI39" s="417"/>
      <c r="AJ39" s="417"/>
      <c r="AK39" s="417"/>
      <c r="AL39" s="340"/>
      <c r="AM39" s="341"/>
      <c r="AN39" s="341"/>
      <c r="AO39" s="341"/>
      <c r="AP39" s="341"/>
      <c r="AQ39" s="341"/>
      <c r="AR39" s="341"/>
      <c r="AS39" s="341"/>
      <c r="AT39" s="341"/>
      <c r="AU39" s="341"/>
      <c r="AV39" s="341"/>
      <c r="AW39" s="341"/>
      <c r="AX39" s="341"/>
      <c r="AY39" s="341"/>
      <c r="AZ39" s="341"/>
      <c r="BA39" s="341"/>
      <c r="BB39" s="342"/>
      <c r="BC39" s="19" t="s">
        <v>87</v>
      </c>
      <c r="BF39" s="28" t="str">
        <f t="shared" si="64"/>
        <v/>
      </c>
      <c r="BG39" s="28" t="str">
        <f t="shared" si="65"/>
        <v/>
      </c>
      <c r="BH39" s="28" t="str">
        <f>DBCS(MID($BG39,COLUMNS($BB39:BB39),1))</f>
        <v/>
      </c>
      <c r="BI39" s="28" t="str">
        <f>DBCS(MID($BG39,COLUMNS($BB39:BC39),1))</f>
        <v/>
      </c>
      <c r="BJ39" s="28" t="str">
        <f>DBCS(MID($BG39,COLUMNS($BB39:BD39),1))</f>
        <v/>
      </c>
      <c r="BK39" s="28" t="str">
        <f>DBCS(MID($BG39,COLUMNS($BB39:BE39),1))</f>
        <v/>
      </c>
      <c r="BL39" s="28" t="str">
        <f>DBCS(MID($BG39,COLUMNS($BB39:BF39),1))</f>
        <v/>
      </c>
      <c r="BM39" s="28" t="str">
        <f>DBCS(MID($BG39,COLUMNS($BB39:BG39),1))</f>
        <v/>
      </c>
      <c r="BN39" s="28" t="str">
        <f>DBCS(MID($BG39,COLUMNS($BB39:BH39),1))</f>
        <v/>
      </c>
      <c r="BO39" s="28" t="str">
        <f>DBCS(MID($BG39,COLUMNS($BB39:BI39),1))</f>
        <v/>
      </c>
      <c r="BP39" s="28" t="str">
        <f>DBCS(MID($BG39,COLUMNS($BB39:BJ39),1))</f>
        <v/>
      </c>
      <c r="BQ39" s="28" t="str">
        <f>DBCS(MID($BG39,COLUMNS($BB39:BK39),1))</f>
        <v/>
      </c>
      <c r="BR39" s="28" t="str">
        <f>DBCS(MID($BG39,COLUMNS($BB39:BL39),1))</f>
        <v/>
      </c>
      <c r="BS39" s="28" t="str">
        <f>DBCS(MID($BG39,COLUMNS($BB39:BM39),1))</f>
        <v/>
      </c>
      <c r="BT39" s="28" t="str">
        <f>DBCS(MID($BG39,COLUMNS($BB39:BN39),1))</f>
        <v/>
      </c>
      <c r="BU39" s="28" t="str">
        <f>DBCS(MID($BG39,COLUMNS($BB39:BO39),1))</f>
        <v/>
      </c>
      <c r="BV39" s="28" t="str">
        <f>DBCS(MID($BG39,COLUMNS($BB39:BP39),1))</f>
        <v/>
      </c>
      <c r="BW39" s="28" t="str">
        <f>DBCS(MID($BG39,COLUMNS($BB39:BQ39),1))</f>
        <v/>
      </c>
      <c r="BX39" s="28" t="str">
        <f>DBCS(MID($BG39,COLUMNS($BB39:BR39),1))</f>
        <v/>
      </c>
      <c r="BY39" s="28" t="str">
        <f>DBCS(MID($BG39,COLUMNS($BB39:BS39),1))</f>
        <v/>
      </c>
      <c r="BZ39" s="28" t="str">
        <f>DBCS(MID($BG39,COLUMNS($BB39:BT39),1))</f>
        <v/>
      </c>
      <c r="CA39" s="28" t="str">
        <f>DBCS(MID($BG39,COLUMNS($BB39:BU39),1))</f>
        <v/>
      </c>
    </row>
    <row r="40" spans="1:79" ht="18" customHeight="1" thickBot="1">
      <c r="A40" s="72"/>
      <c r="B40" s="72"/>
      <c r="C40" s="72"/>
      <c r="D40" s="398"/>
      <c r="E40" s="372" t="s">
        <v>12</v>
      </c>
      <c r="F40" s="373"/>
      <c r="G40" s="373"/>
      <c r="H40" s="374"/>
      <c r="I40" s="98" t="str">
        <f>IF(AL40="","",LEFT(AL40))</f>
        <v/>
      </c>
      <c r="J40" s="99" t="s">
        <v>32</v>
      </c>
      <c r="K40" s="92" t="str">
        <f>IF(AO40="","",LEFT(AO40))</f>
        <v/>
      </c>
      <c r="L40" s="94" t="str">
        <f>IF(AO40="","",MID(AO40,2,1))</f>
        <v/>
      </c>
      <c r="M40" s="100" t="s">
        <v>25</v>
      </c>
      <c r="N40" s="92" t="str">
        <f>IF(AQ40="","",LEFT(AQ40))</f>
        <v/>
      </c>
      <c r="O40" s="94" t="str">
        <f>IF(AQ40="","",MID(AQ40,2,1))</f>
        <v/>
      </c>
      <c r="P40" s="100" t="s">
        <v>33</v>
      </c>
      <c r="Q40" s="92" t="str">
        <f>IF(AS40="","",LEFT(AS40))</f>
        <v/>
      </c>
      <c r="R40" s="94" t="str">
        <f>IF(AS40="","",MID(AS40,2,1))</f>
        <v/>
      </c>
      <c r="S40" s="111" t="s">
        <v>15</v>
      </c>
      <c r="T40" s="111"/>
      <c r="U40" s="111"/>
      <c r="V40" s="111"/>
      <c r="W40" s="111"/>
      <c r="X40" s="111"/>
      <c r="Y40" s="111"/>
      <c r="Z40" s="111"/>
      <c r="AA40" s="111"/>
      <c r="AB40" s="111"/>
      <c r="AC40" s="108"/>
      <c r="AD40" s="72"/>
      <c r="AE40" s="72"/>
      <c r="AF40" s="417" t="s">
        <v>4425</v>
      </c>
      <c r="AG40" s="417"/>
      <c r="AH40" s="417"/>
      <c r="AI40" s="417"/>
      <c r="AJ40" s="417"/>
      <c r="AK40" s="417"/>
      <c r="AL40" s="407"/>
      <c r="AM40" s="408"/>
      <c r="AN40" s="42" t="s">
        <v>32</v>
      </c>
      <c r="AO40" s="5"/>
      <c r="AP40" s="43" t="s">
        <v>25</v>
      </c>
      <c r="AQ40" s="5"/>
      <c r="AR40" s="43" t="s">
        <v>14</v>
      </c>
      <c r="AS40" s="5"/>
      <c r="AT40" s="26" t="s">
        <v>15</v>
      </c>
      <c r="AU40" s="24" t="s">
        <v>4411</v>
      </c>
      <c r="AV40" s="7"/>
      <c r="AW40" s="7"/>
      <c r="AX40" s="7"/>
      <c r="AY40" s="7"/>
      <c r="AZ40" s="7"/>
      <c r="BA40" s="7"/>
      <c r="BB40" s="7"/>
      <c r="BC40" s="7"/>
    </row>
    <row r="41" spans="1:79" ht="18" customHeight="1">
      <c r="A41" s="72"/>
      <c r="B41" s="72"/>
      <c r="C41" s="72"/>
      <c r="D41" s="127"/>
      <c r="E41" s="128"/>
      <c r="F41" s="128"/>
      <c r="G41" s="128"/>
      <c r="H41" s="128"/>
      <c r="I41" s="129"/>
      <c r="J41" s="108"/>
      <c r="K41" s="129"/>
      <c r="L41" s="129"/>
      <c r="M41" s="108"/>
      <c r="N41" s="129"/>
      <c r="O41" s="129"/>
      <c r="P41" s="108"/>
      <c r="Q41" s="129"/>
      <c r="R41" s="129"/>
      <c r="S41" s="108"/>
      <c r="T41" s="108"/>
      <c r="U41" s="108"/>
      <c r="V41" s="108"/>
      <c r="W41" s="108"/>
      <c r="X41" s="108"/>
      <c r="Y41" s="108"/>
      <c r="Z41" s="108"/>
      <c r="AA41" s="108"/>
      <c r="AB41" s="108"/>
      <c r="AC41" s="108"/>
      <c r="AD41" s="72"/>
      <c r="AE41" s="72"/>
    </row>
    <row r="42" spans="1:79" ht="18" customHeight="1">
      <c r="A42" s="72"/>
      <c r="B42" s="72"/>
      <c r="C42" s="72"/>
      <c r="D42" s="127"/>
      <c r="E42" s="128"/>
      <c r="F42" s="128"/>
      <c r="G42" s="128"/>
      <c r="H42" s="128"/>
      <c r="I42" s="129"/>
      <c r="J42" s="108"/>
      <c r="K42" s="129"/>
      <c r="L42" s="129"/>
      <c r="M42" s="108"/>
      <c r="N42" s="129"/>
      <c r="O42" s="129"/>
      <c r="P42" s="108"/>
      <c r="Q42" s="129"/>
      <c r="R42" s="129"/>
      <c r="S42" s="108"/>
      <c r="T42" s="108"/>
      <c r="U42" s="108"/>
      <c r="V42" s="108"/>
      <c r="W42" s="108"/>
      <c r="X42" s="108"/>
      <c r="Y42" s="108"/>
      <c r="Z42" s="108"/>
      <c r="AA42" s="108"/>
      <c r="AB42" s="108"/>
      <c r="AC42" s="108"/>
      <c r="AD42" s="72"/>
      <c r="AE42" s="72"/>
    </row>
    <row r="43" spans="1:79" ht="18" customHeight="1">
      <c r="D43" s="47"/>
      <c r="E43" s="46"/>
      <c r="F43" s="46"/>
      <c r="G43" s="46"/>
      <c r="H43" s="46"/>
      <c r="I43" s="48"/>
      <c r="J43" s="44"/>
      <c r="K43" s="48"/>
      <c r="L43" s="48"/>
      <c r="M43" s="44"/>
      <c r="N43" s="48"/>
      <c r="O43" s="48"/>
      <c r="P43" s="44"/>
      <c r="Q43" s="48"/>
      <c r="R43" s="48"/>
      <c r="S43" s="44"/>
      <c r="T43" s="44"/>
      <c r="U43" s="44"/>
      <c r="V43" s="44"/>
      <c r="W43" s="44"/>
      <c r="X43" s="44"/>
      <c r="Y43" s="44"/>
      <c r="Z43" s="44"/>
      <c r="AA43" s="44"/>
      <c r="AB43" s="44"/>
      <c r="AC43" s="44"/>
    </row>
    <row r="44" spans="1:79" ht="18" customHeight="1">
      <c r="D44" s="47"/>
      <c r="E44" s="46"/>
      <c r="F44" s="46"/>
      <c r="G44" s="46"/>
      <c r="H44" s="46"/>
      <c r="I44" s="48"/>
      <c r="J44" s="44"/>
      <c r="K44" s="48"/>
      <c r="L44" s="48"/>
      <c r="M44" s="44"/>
      <c r="N44" s="48"/>
      <c r="O44" s="48"/>
      <c r="P44" s="44"/>
      <c r="Q44" s="48"/>
      <c r="R44" s="48"/>
      <c r="S44" s="44"/>
      <c r="T44" s="44"/>
      <c r="U44" s="44"/>
      <c r="V44" s="44"/>
      <c r="W44" s="44"/>
      <c r="X44" s="44"/>
      <c r="Y44" s="44"/>
      <c r="Z44" s="44"/>
      <c r="AA44" s="44"/>
      <c r="AB44" s="44"/>
      <c r="AC44" s="44"/>
    </row>
    <row r="45" spans="1:79" ht="18" customHeight="1">
      <c r="D45" s="47"/>
      <c r="E45" s="46"/>
      <c r="F45" s="46"/>
      <c r="G45" s="46"/>
      <c r="H45" s="46"/>
      <c r="I45" s="48"/>
      <c r="J45" s="44"/>
      <c r="K45" s="48"/>
      <c r="L45" s="48"/>
      <c r="M45" s="44"/>
      <c r="N45" s="48"/>
      <c r="O45" s="48"/>
      <c r="P45" s="44"/>
      <c r="Q45" s="48"/>
      <c r="R45" s="48"/>
      <c r="S45" s="44"/>
      <c r="T45" s="44"/>
      <c r="U45" s="44"/>
      <c r="V45" s="44"/>
      <c r="W45" s="44"/>
      <c r="X45" s="44"/>
      <c r="Y45" s="44"/>
      <c r="Z45" s="44"/>
      <c r="AA45" s="44"/>
      <c r="AB45" s="44"/>
      <c r="AC45" s="44"/>
    </row>
    <row r="46" spans="1:79" ht="18" customHeight="1">
      <c r="D46" s="47"/>
      <c r="E46" s="46"/>
      <c r="F46" s="46"/>
      <c r="G46" s="46"/>
      <c r="H46" s="46"/>
      <c r="I46" s="48"/>
      <c r="J46" s="44"/>
      <c r="K46" s="48"/>
      <c r="L46" s="48"/>
      <c r="M46" s="44"/>
      <c r="N46" s="48"/>
      <c r="O46" s="48"/>
      <c r="P46" s="44"/>
      <c r="Q46" s="48"/>
      <c r="R46" s="48"/>
      <c r="S46" s="44"/>
      <c r="T46" s="44"/>
      <c r="U46" s="44"/>
      <c r="V46" s="44"/>
      <c r="W46" s="44"/>
      <c r="X46" s="44"/>
      <c r="Y46" s="44"/>
      <c r="Z46" s="44"/>
      <c r="AA46" s="44"/>
      <c r="AB46" s="44"/>
      <c r="AC46" s="44"/>
    </row>
    <row r="47" spans="1:79" ht="18" customHeight="1">
      <c r="D47" s="47"/>
      <c r="E47" s="46"/>
      <c r="F47" s="46"/>
      <c r="G47" s="46"/>
      <c r="H47" s="46"/>
      <c r="I47" s="48"/>
      <c r="J47" s="44"/>
      <c r="K47" s="48"/>
      <c r="L47" s="48"/>
      <c r="M47" s="44"/>
      <c r="N47" s="48"/>
      <c r="O47" s="48"/>
      <c r="P47" s="44"/>
      <c r="Q47" s="48"/>
      <c r="R47" s="48"/>
      <c r="S47" s="44"/>
      <c r="T47" s="44"/>
      <c r="U47" s="44"/>
      <c r="V47" s="44"/>
      <c r="W47" s="44"/>
      <c r="X47" s="44"/>
      <c r="Y47" s="44"/>
      <c r="Z47" s="44"/>
      <c r="AA47" s="44"/>
      <c r="AB47" s="44"/>
      <c r="AC47" s="44"/>
    </row>
  </sheetData>
  <mergeCells count="84">
    <mergeCell ref="E12:G12"/>
    <mergeCell ref="E13:G13"/>
    <mergeCell ref="E14:G14"/>
    <mergeCell ref="E15:G15"/>
    <mergeCell ref="C11:C15"/>
    <mergeCell ref="A1:AE1"/>
    <mergeCell ref="D4:G4"/>
    <mergeCell ref="K4:R4"/>
    <mergeCell ref="L5:M5"/>
    <mergeCell ref="D11:H11"/>
    <mergeCell ref="C10:H10"/>
    <mergeCell ref="E18:H18"/>
    <mergeCell ref="E19:H19"/>
    <mergeCell ref="E20:H20"/>
    <mergeCell ref="D18:D22"/>
    <mergeCell ref="D17:H17"/>
    <mergeCell ref="AC20:AE20"/>
    <mergeCell ref="E21:H21"/>
    <mergeCell ref="E22:H22"/>
    <mergeCell ref="C28:H28"/>
    <mergeCell ref="C29:C33"/>
    <mergeCell ref="D29:H29"/>
    <mergeCell ref="E30:G30"/>
    <mergeCell ref="E31:G31"/>
    <mergeCell ref="E32:G32"/>
    <mergeCell ref="E33:G33"/>
    <mergeCell ref="D35:H35"/>
    <mergeCell ref="D36:D40"/>
    <mergeCell ref="AC38:AE38"/>
    <mergeCell ref="E39:H39"/>
    <mergeCell ref="E40:H40"/>
    <mergeCell ref="E36:H36"/>
    <mergeCell ref="E37:H37"/>
    <mergeCell ref="E38:H38"/>
    <mergeCell ref="AL10:AM10"/>
    <mergeCell ref="BC10:BD10"/>
    <mergeCell ref="AF11:AK11"/>
    <mergeCell ref="AL11:AN11"/>
    <mergeCell ref="AF12:AK12"/>
    <mergeCell ref="AL12:AN12"/>
    <mergeCell ref="AP12:AT12"/>
    <mergeCell ref="AP19:AT19"/>
    <mergeCell ref="AF13:AK13"/>
    <mergeCell ref="AL13:BB13"/>
    <mergeCell ref="AF14:AK14"/>
    <mergeCell ref="AL14:BB14"/>
    <mergeCell ref="AF15:AK15"/>
    <mergeCell ref="AL15:AM15"/>
    <mergeCell ref="AL17:AM17"/>
    <mergeCell ref="AF18:AK18"/>
    <mergeCell ref="AL18:AN18"/>
    <mergeCell ref="AF19:AK19"/>
    <mergeCell ref="AL19:AN19"/>
    <mergeCell ref="AF20:AK20"/>
    <mergeCell ref="AL20:BB20"/>
    <mergeCell ref="AF21:AK21"/>
    <mergeCell ref="AL21:BB21"/>
    <mergeCell ref="AF22:AK22"/>
    <mergeCell ref="AL22:AM22"/>
    <mergeCell ref="AL28:AM28"/>
    <mergeCell ref="BC28:BD28"/>
    <mergeCell ref="AF29:AK29"/>
    <mergeCell ref="AL29:AN29"/>
    <mergeCell ref="AF30:AK30"/>
    <mergeCell ref="AL30:AN30"/>
    <mergeCell ref="AP30:AT30"/>
    <mergeCell ref="AF31:AK31"/>
    <mergeCell ref="AL31:BB31"/>
    <mergeCell ref="AF32:AK32"/>
    <mergeCell ref="AL32:BB32"/>
    <mergeCell ref="AF33:AK33"/>
    <mergeCell ref="AL33:AM33"/>
    <mergeCell ref="AL35:AM35"/>
    <mergeCell ref="AF36:AK36"/>
    <mergeCell ref="AL36:AN36"/>
    <mergeCell ref="AF37:AK37"/>
    <mergeCell ref="AL37:AN37"/>
    <mergeCell ref="AF40:AK40"/>
    <mergeCell ref="AL40:AM40"/>
    <mergeCell ref="AP37:AT37"/>
    <mergeCell ref="AF38:AK38"/>
    <mergeCell ref="AL38:BB38"/>
    <mergeCell ref="AF39:AK39"/>
    <mergeCell ref="AL39:BB39"/>
  </mergeCells>
  <phoneticPr fontId="2"/>
  <dataValidations count="4">
    <dataValidation type="textLength" operator="equal" allowBlank="1" showInputMessage="1" showErrorMessage="1" error="1桁で入力ください。" prompt="1桁で入力ください。" sqref="AV12 AV19 AV30 AV37" xr:uid="{00000000-0002-0000-0100-000000000000}">
      <formula1>1</formula1>
    </dataValidation>
    <dataValidation type="textLength" imeMode="disabled" operator="equal" allowBlank="1" showInputMessage="1" showErrorMessage="1" error="2桁の数字を入力ください。" prompt="2桁の数字を入力ください。" sqref="AO10 AQ10 AS10 AO15 AQ15 AS15 AO17 AQ17 AS17 AO22 AQ22 AS22 AO28 AQ28 AS28 AO33 AQ33 AS33 AO35 AQ35 AS35 AO40 AQ40 AS40" xr:uid="{00000000-0002-0000-0100-000001000000}">
      <formula1>2</formula1>
    </dataValidation>
    <dataValidation imeMode="fullKatakana" allowBlank="1" showInputMessage="1" showErrorMessage="1" sqref="AL13:BB13 AL20:BB20 AL31:BB31 AL38:BB38"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2:AT12 AP19:AT19 AP30:AT30 AP37:AT37" xr:uid="{00000000-0002-0000-0100-000003000000}">
      <formula1>6</formula1>
    </dataValidation>
  </dataValidations>
  <pageMargins left="0.59055118110236227" right="0.59055118110236227" top="1.1811023622047245" bottom="0.39370078740157483" header="0.51181102362204722" footer="0.51181102362204722"/>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AL11:AN11 AL18:AN18 AL29:AN29 AL36:AN36</xm:sqref>
        </x14:dataValidation>
        <x14:dataValidation type="list" allowBlank="1" showInputMessage="1" showErrorMessage="1" xr:uid="{00000000-0002-0000-0100-000005000000}">
          <x14:formula1>
            <xm:f>コード１!$E$14:$E$15</xm:f>
          </x14:formula1>
          <xm:sqref>BC10 BC28</xm:sqref>
        </x14:dataValidation>
        <x14:dataValidation type="list" allowBlank="1" showInputMessage="1" showErrorMessage="1" xr:uid="{00000000-0002-0000-0100-000006000000}">
          <x14:formula1>
            <xm:f>コード１!$I$2:$I$6</xm:f>
          </x14:formula1>
          <xm:sqref>AL10:AM10 AL15:AM15 AL17:AM17 AL22:AM22 AL28:AM28 AL33:AM33 AL35:AM35 AL40:AM40</xm:sqref>
        </x14:dataValidation>
        <x14:dataValidation type="list" allowBlank="1" showInputMessage="1" showErrorMessage="1" xr:uid="{00000000-0002-0000-0100-000007000000}">
          <x14:formula1>
            <xm:f>コード１!$A$3:$A$62</xm:f>
          </x14:formula1>
          <xm:sqref>AL12:AN12 AL19:AN19 AL30:AN30 AL37:AN37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0"/>
  <sheetViews>
    <sheetView view="pageBreakPreview" topLeftCell="A18" zoomScale="90" zoomScaleNormal="100" zoomScaleSheetLayoutView="90" workbookViewId="0">
      <selection activeCell="AS45" sqref="AS45"/>
    </sheetView>
  </sheetViews>
  <sheetFormatPr defaultColWidth="3.33203125" defaultRowHeight="16.05" customHeight="1"/>
  <cols>
    <col min="1" max="1" width="4.59765625" style="10" customWidth="1"/>
    <col min="2" max="2" width="2.06640625" style="10" customWidth="1"/>
    <col min="3" max="31" width="2.796875" style="10" customWidth="1"/>
    <col min="32" max="32" width="1" style="10" customWidth="1"/>
    <col min="33" max="37" width="2.796875" style="10" customWidth="1"/>
    <col min="38" max="40" width="4.46484375" style="10" customWidth="1"/>
    <col min="41" max="16384" width="3.33203125" style="10"/>
  </cols>
  <sheetData>
    <row r="1" spans="1:55" ht="16.05" customHeight="1" thickBot="1">
      <c r="A1" s="387" t="s">
        <v>17</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row>
    <row r="2" spans="1:55" ht="16.0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3" t="s">
        <v>27</v>
      </c>
      <c r="AC2" s="74" t="s">
        <v>45</v>
      </c>
      <c r="AD2" s="75" t="s">
        <v>29</v>
      </c>
      <c r="AE2" s="72"/>
    </row>
    <row r="3" spans="1:55" ht="16.0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108"/>
      <c r="AC3" s="108"/>
      <c r="AD3" s="108"/>
      <c r="AE3" s="72"/>
    </row>
    <row r="4" spans="1:55" ht="16.05" customHeight="1" thickBot="1">
      <c r="A4" s="72"/>
      <c r="B4" s="72"/>
      <c r="C4" s="72"/>
      <c r="D4" s="409" t="s">
        <v>9</v>
      </c>
      <c r="E4" s="409"/>
      <c r="F4" s="409"/>
      <c r="G4" s="409"/>
      <c r="H4" s="72"/>
      <c r="I4" s="72"/>
      <c r="J4" s="72"/>
      <c r="K4" s="406" t="s">
        <v>30</v>
      </c>
      <c r="L4" s="406"/>
      <c r="M4" s="406"/>
      <c r="N4" s="406"/>
      <c r="O4" s="406"/>
      <c r="P4" s="406"/>
      <c r="Q4" s="406"/>
      <c r="R4" s="406"/>
      <c r="S4" s="72"/>
      <c r="T4" s="72"/>
      <c r="U4" s="72"/>
      <c r="V4" s="72"/>
      <c r="W4" s="72"/>
      <c r="X4" s="72"/>
      <c r="Y4" s="72"/>
      <c r="Z4" s="72"/>
      <c r="AA4" s="72"/>
      <c r="AB4" s="72"/>
      <c r="AC4" s="72"/>
      <c r="AD4" s="72"/>
      <c r="AE4" s="72"/>
    </row>
    <row r="5" spans="1:55" ht="16.05" customHeight="1" thickBot="1">
      <c r="A5" s="72"/>
      <c r="B5" s="72"/>
      <c r="C5" s="86" t="s">
        <v>43</v>
      </c>
      <c r="D5" s="130"/>
      <c r="E5" s="130"/>
      <c r="F5" s="130"/>
      <c r="G5" s="130"/>
      <c r="H5" s="131"/>
      <c r="I5" s="72"/>
      <c r="J5" s="92" t="str">
        <f>変更届第１面!S26</f>
        <v/>
      </c>
      <c r="K5" s="94" t="str">
        <f>変更届第１面!T26</f>
        <v/>
      </c>
      <c r="L5" s="422" t="str">
        <f>変更届第１面!U26</f>
        <v>(　　）</v>
      </c>
      <c r="M5" s="423"/>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55" ht="15.75" customHeight="1" thickBot="1">
      <c r="A6" s="76" t="s">
        <v>56</v>
      </c>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55" ht="20.2" customHeight="1" thickBot="1">
      <c r="A7" s="97" t="s">
        <v>76</v>
      </c>
      <c r="B7" s="137"/>
      <c r="C7" s="475" t="s">
        <v>24</v>
      </c>
      <c r="D7" s="476"/>
      <c r="E7" s="476"/>
      <c r="F7" s="476"/>
      <c r="G7" s="476"/>
      <c r="H7" s="477"/>
      <c r="I7" s="120" t="str">
        <f>IF(AL7="","",LEFT(AL7))</f>
        <v/>
      </c>
      <c r="J7" s="138" t="s">
        <v>79</v>
      </c>
      <c r="K7" s="139"/>
      <c r="L7" s="139"/>
      <c r="M7" s="139"/>
      <c r="N7" s="139"/>
      <c r="O7" s="139"/>
      <c r="P7" s="139"/>
      <c r="Q7" s="139"/>
      <c r="R7" s="139"/>
      <c r="S7" s="139"/>
      <c r="T7" s="72"/>
      <c r="U7" s="140" t="s">
        <v>43</v>
      </c>
      <c r="V7" s="484" t="s">
        <v>20</v>
      </c>
      <c r="W7" s="484"/>
      <c r="X7" s="484"/>
      <c r="Y7" s="485"/>
      <c r="Z7" s="141"/>
      <c r="AA7" s="142"/>
      <c r="AB7" s="143"/>
      <c r="AC7" s="144"/>
      <c r="AD7" s="144"/>
      <c r="AE7" s="144"/>
      <c r="AF7" s="25" t="s">
        <v>4430</v>
      </c>
      <c r="AL7" s="450"/>
      <c r="AM7" s="451"/>
      <c r="AN7" s="452"/>
      <c r="AO7" s="17" t="s">
        <v>90</v>
      </c>
      <c r="AP7" s="49"/>
    </row>
    <row r="8" spans="1:55" ht="20.2" customHeight="1">
      <c r="A8" s="145"/>
      <c r="B8" s="144"/>
      <c r="C8" s="460" t="s">
        <v>23</v>
      </c>
      <c r="D8" s="461"/>
      <c r="E8" s="461"/>
      <c r="F8" s="461"/>
      <c r="G8" s="461"/>
      <c r="H8" s="462"/>
      <c r="I8" s="478" t="str">
        <f>IF(AL8="","",AL8)</f>
        <v/>
      </c>
      <c r="J8" s="479"/>
      <c r="K8" s="479"/>
      <c r="L8" s="479"/>
      <c r="M8" s="479"/>
      <c r="N8" s="479"/>
      <c r="O8" s="479"/>
      <c r="P8" s="479"/>
      <c r="Q8" s="479"/>
      <c r="R8" s="479"/>
      <c r="S8" s="479"/>
      <c r="T8" s="479"/>
      <c r="U8" s="479"/>
      <c r="V8" s="479"/>
      <c r="W8" s="479"/>
      <c r="X8" s="479"/>
      <c r="Y8" s="479"/>
      <c r="Z8" s="479"/>
      <c r="AA8" s="479"/>
      <c r="AB8" s="480"/>
      <c r="AC8" s="144"/>
      <c r="AD8" s="144"/>
      <c r="AE8" s="144"/>
      <c r="AF8" s="25" t="s">
        <v>4431</v>
      </c>
      <c r="AL8" s="350"/>
      <c r="AM8" s="351"/>
      <c r="AN8" s="351"/>
      <c r="AO8" s="351"/>
      <c r="AP8" s="351"/>
      <c r="AQ8" s="351"/>
      <c r="AR8" s="351"/>
      <c r="AS8" s="351"/>
      <c r="AT8" s="351"/>
      <c r="AU8" s="351"/>
      <c r="AV8" s="351"/>
      <c r="AW8" s="351"/>
      <c r="AX8" s="351"/>
      <c r="AY8" s="351"/>
      <c r="AZ8" s="351"/>
      <c r="BA8" s="351"/>
      <c r="BB8" s="352"/>
      <c r="BC8" s="19" t="s">
        <v>87</v>
      </c>
    </row>
    <row r="9" spans="1:55" ht="15.75" customHeight="1" thickBot="1">
      <c r="A9" s="145"/>
      <c r="B9" s="145"/>
      <c r="C9" s="463"/>
      <c r="D9" s="464"/>
      <c r="E9" s="464"/>
      <c r="F9" s="464"/>
      <c r="G9" s="464"/>
      <c r="H9" s="465"/>
      <c r="I9" s="481"/>
      <c r="J9" s="482"/>
      <c r="K9" s="482"/>
      <c r="L9" s="482"/>
      <c r="M9" s="482"/>
      <c r="N9" s="482"/>
      <c r="O9" s="482"/>
      <c r="P9" s="482"/>
      <c r="Q9" s="482"/>
      <c r="R9" s="482"/>
      <c r="S9" s="482"/>
      <c r="T9" s="482"/>
      <c r="U9" s="482"/>
      <c r="V9" s="482"/>
      <c r="W9" s="482"/>
      <c r="X9" s="482"/>
      <c r="Y9" s="482"/>
      <c r="Z9" s="482"/>
      <c r="AA9" s="482"/>
      <c r="AB9" s="483"/>
      <c r="AC9" s="145"/>
      <c r="AD9" s="145"/>
      <c r="AE9" s="145"/>
      <c r="AL9" s="353"/>
      <c r="AM9" s="354"/>
      <c r="AN9" s="354"/>
      <c r="AO9" s="354"/>
      <c r="AP9" s="354"/>
      <c r="AQ9" s="354"/>
      <c r="AR9" s="354"/>
      <c r="AS9" s="354"/>
      <c r="AT9" s="354"/>
      <c r="AU9" s="354"/>
      <c r="AV9" s="354"/>
      <c r="AW9" s="354"/>
      <c r="AX9" s="354"/>
      <c r="AY9" s="354"/>
      <c r="AZ9" s="354"/>
      <c r="BA9" s="354"/>
      <c r="BB9" s="355"/>
      <c r="BC9" s="49"/>
    </row>
    <row r="10" spans="1:55" ht="15.75" customHeight="1">
      <c r="A10" s="146"/>
      <c r="B10" s="146"/>
      <c r="C10" s="146"/>
      <c r="D10" s="146"/>
      <c r="E10" s="146"/>
      <c r="F10" s="146"/>
      <c r="G10" s="146"/>
      <c r="H10" s="146"/>
      <c r="I10" s="146"/>
      <c r="J10" s="146"/>
      <c r="K10" s="146"/>
      <c r="L10" s="147"/>
      <c r="M10" s="147"/>
      <c r="N10" s="146"/>
      <c r="O10" s="146"/>
      <c r="P10" s="146"/>
      <c r="Q10" s="146"/>
      <c r="R10" s="146"/>
      <c r="S10" s="146"/>
      <c r="T10" s="146"/>
      <c r="U10" s="146"/>
      <c r="V10" s="146"/>
      <c r="W10" s="146"/>
      <c r="X10" s="146"/>
      <c r="Y10" s="146"/>
      <c r="Z10" s="146"/>
      <c r="AA10" s="146"/>
      <c r="AB10" s="146"/>
      <c r="AC10" s="146"/>
      <c r="AD10" s="146"/>
      <c r="AE10" s="146"/>
      <c r="AL10" s="7" t="s">
        <v>4573</v>
      </c>
    </row>
    <row r="11" spans="1:55" ht="15.75" customHeight="1">
      <c r="A11" s="72"/>
      <c r="B11" s="72"/>
      <c r="C11" s="125"/>
      <c r="D11" s="125"/>
      <c r="E11" s="125"/>
      <c r="F11" s="125"/>
      <c r="G11" s="125"/>
      <c r="H11" s="125"/>
      <c r="I11" s="72"/>
      <c r="J11" s="125"/>
      <c r="K11" s="125"/>
      <c r="L11" s="128"/>
      <c r="M11" s="128"/>
      <c r="N11" s="125"/>
      <c r="O11" s="125"/>
      <c r="P11" s="125"/>
      <c r="Q11" s="125"/>
      <c r="R11" s="125"/>
      <c r="S11" s="125"/>
      <c r="T11" s="72"/>
      <c r="U11" s="72"/>
      <c r="V11" s="72"/>
      <c r="W11" s="72"/>
      <c r="X11" s="72"/>
      <c r="Y11" s="72"/>
      <c r="Z11" s="72"/>
      <c r="AA11" s="72"/>
      <c r="AB11" s="72"/>
      <c r="AC11" s="72"/>
      <c r="AD11" s="72"/>
      <c r="AE11" s="72"/>
    </row>
    <row r="12" spans="1:55" ht="15.75" customHeight="1" thickBot="1">
      <c r="A12" s="72"/>
      <c r="B12" s="72"/>
      <c r="C12" s="125"/>
      <c r="D12" s="125"/>
      <c r="E12" s="125"/>
      <c r="F12" s="125"/>
      <c r="G12" s="125"/>
      <c r="H12" s="125"/>
      <c r="I12" s="72"/>
      <c r="J12" s="125"/>
      <c r="K12" s="125"/>
      <c r="L12" s="128"/>
      <c r="M12" s="128"/>
      <c r="N12" s="125"/>
      <c r="O12" s="125"/>
      <c r="P12" s="125"/>
      <c r="Q12" s="125"/>
      <c r="R12" s="125"/>
      <c r="S12" s="125"/>
      <c r="T12" s="72"/>
      <c r="U12" s="72"/>
      <c r="V12" s="85" t="s">
        <v>38</v>
      </c>
      <c r="W12" s="72"/>
      <c r="X12" s="72"/>
      <c r="Y12" s="72"/>
      <c r="Z12" s="72"/>
      <c r="AA12" s="72"/>
      <c r="AB12" s="72"/>
      <c r="AC12" s="72"/>
      <c r="AD12" s="72"/>
      <c r="AE12" s="72"/>
    </row>
    <row r="13" spans="1:55" ht="16.05" customHeight="1" thickBot="1">
      <c r="A13" s="72"/>
      <c r="B13" s="72"/>
      <c r="C13" s="72"/>
      <c r="D13" s="72"/>
      <c r="E13" s="72"/>
      <c r="F13" s="72"/>
      <c r="G13" s="72"/>
      <c r="H13" s="72"/>
      <c r="I13" s="72"/>
      <c r="J13" s="72"/>
      <c r="K13" s="72"/>
      <c r="L13" s="72"/>
      <c r="M13" s="72"/>
      <c r="N13" s="72"/>
      <c r="O13" s="72"/>
      <c r="P13" s="72"/>
      <c r="Q13" s="72"/>
      <c r="R13" s="72"/>
      <c r="S13" s="72"/>
      <c r="T13" s="72"/>
      <c r="U13" s="72"/>
      <c r="V13" s="98" t="str">
        <f>IF(AL14="","",LEFT(AL14))</f>
        <v/>
      </c>
      <c r="W13" s="72" t="s">
        <v>80</v>
      </c>
      <c r="X13" s="72"/>
      <c r="Y13" s="72"/>
      <c r="Z13" s="72"/>
      <c r="AA13" s="72"/>
      <c r="AB13" s="72"/>
      <c r="AC13" s="72"/>
      <c r="AD13" s="72"/>
      <c r="AE13" s="72"/>
      <c r="AF13" s="26" t="s">
        <v>4432</v>
      </c>
      <c r="AO13" s="68"/>
      <c r="AP13" s="68" t="s">
        <v>4471</v>
      </c>
      <c r="AQ13" s="64"/>
    </row>
    <row r="14" spans="1:55" ht="18" customHeight="1" thickBot="1">
      <c r="A14" s="72"/>
      <c r="B14" s="72"/>
      <c r="C14" s="134" t="s">
        <v>67</v>
      </c>
      <c r="D14" s="72"/>
      <c r="E14" s="72"/>
      <c r="F14" s="72"/>
      <c r="G14" s="72"/>
      <c r="H14" s="72"/>
      <c r="I14" s="72"/>
      <c r="J14" s="72"/>
      <c r="K14" s="72"/>
      <c r="L14" s="72"/>
      <c r="M14" s="72"/>
      <c r="N14" s="72"/>
      <c r="O14" s="72"/>
      <c r="P14" s="72"/>
      <c r="Q14" s="72"/>
      <c r="R14" s="72"/>
      <c r="S14" s="72"/>
      <c r="T14" s="72"/>
      <c r="U14" s="72"/>
      <c r="V14" s="72"/>
      <c r="W14" s="72" t="s">
        <v>81</v>
      </c>
      <c r="X14" s="72"/>
      <c r="Y14" s="72"/>
      <c r="Z14" s="72"/>
      <c r="AA14" s="72"/>
      <c r="AB14" s="72"/>
      <c r="AC14" s="72"/>
      <c r="AD14" s="72"/>
      <c r="AE14" s="72"/>
      <c r="AF14" s="18" t="s">
        <v>38</v>
      </c>
      <c r="AG14" s="7"/>
      <c r="AH14" s="7"/>
      <c r="AI14" s="7"/>
      <c r="AJ14" s="7"/>
      <c r="AK14" s="7"/>
      <c r="AL14" s="363"/>
      <c r="AM14" s="364"/>
      <c r="AN14" s="365"/>
      <c r="AO14" s="67"/>
      <c r="AP14" s="67"/>
      <c r="AQ14" s="67"/>
      <c r="AR14" s="67"/>
      <c r="AS14" s="67"/>
      <c r="AT14" s="67"/>
      <c r="AU14" s="453" t="s">
        <v>4470</v>
      </c>
      <c r="AV14" s="454"/>
    </row>
    <row r="15" spans="1:55" ht="18" customHeight="1" thickBot="1">
      <c r="A15" s="97" t="s">
        <v>77</v>
      </c>
      <c r="B15" s="72"/>
      <c r="C15" s="372" t="s">
        <v>50</v>
      </c>
      <c r="D15" s="373"/>
      <c r="E15" s="373"/>
      <c r="F15" s="373"/>
      <c r="G15" s="373"/>
      <c r="H15" s="374"/>
      <c r="I15" s="98" t="str">
        <f>IF(AL15="","",LEFT(AL15))</f>
        <v/>
      </c>
      <c r="J15" s="99" t="s">
        <v>32</v>
      </c>
      <c r="K15" s="92" t="str">
        <f>IF(AO15="","",LEFT(AO15))</f>
        <v/>
      </c>
      <c r="L15" s="94" t="str">
        <f>IF(AO15="","",MID(AO15,2,1))</f>
        <v/>
      </c>
      <c r="M15" s="100" t="s">
        <v>25</v>
      </c>
      <c r="N15" s="92" t="str">
        <f>IF(AQ15="","",LEFT(AQ15))</f>
        <v/>
      </c>
      <c r="O15" s="94" t="str">
        <f>IF(AQ15="","",MID(AQ15,2,1))</f>
        <v/>
      </c>
      <c r="P15" s="100" t="s">
        <v>33</v>
      </c>
      <c r="Q15" s="92" t="str">
        <f>IF(AS15="","",LEFT(AS15))</f>
        <v/>
      </c>
      <c r="R15" s="94" t="str">
        <f>IF(AS15="","",MID(AS15,2,1))</f>
        <v/>
      </c>
      <c r="S15" s="76" t="s">
        <v>15</v>
      </c>
      <c r="T15" s="72"/>
      <c r="U15" s="72"/>
      <c r="V15" s="72"/>
      <c r="W15" s="72"/>
      <c r="X15" s="72"/>
      <c r="Y15" s="72"/>
      <c r="Z15" s="72"/>
      <c r="AA15" s="72"/>
      <c r="AB15" s="72"/>
      <c r="AC15" s="72"/>
      <c r="AD15" s="72"/>
      <c r="AE15" s="72"/>
      <c r="AF15" s="18" t="s">
        <v>4404</v>
      </c>
      <c r="AG15" s="7"/>
      <c r="AH15" s="7"/>
      <c r="AI15" s="7"/>
      <c r="AJ15" s="7"/>
      <c r="AK15" s="7"/>
      <c r="AL15" s="418"/>
      <c r="AM15" s="419"/>
      <c r="AN15" s="42" t="s">
        <v>32</v>
      </c>
      <c r="AO15" s="5"/>
      <c r="AP15" s="43" t="s">
        <v>25</v>
      </c>
      <c r="AQ15" s="5"/>
      <c r="AR15" s="43" t="s">
        <v>14</v>
      </c>
      <c r="AS15" s="5"/>
      <c r="AT15" s="26" t="s">
        <v>15</v>
      </c>
      <c r="AU15" s="24" t="s">
        <v>4411</v>
      </c>
    </row>
    <row r="16" spans="1:55" ht="18" customHeight="1" thickBot="1">
      <c r="A16" s="108"/>
      <c r="B16" s="72"/>
      <c r="C16" s="397" t="s">
        <v>53</v>
      </c>
      <c r="D16" s="469" t="s">
        <v>24</v>
      </c>
      <c r="E16" s="470"/>
      <c r="F16" s="470"/>
      <c r="G16" s="470"/>
      <c r="H16" s="471"/>
      <c r="I16" s="120" t="str">
        <f>IF(AL16="","",LEFT(AL16))</f>
        <v/>
      </c>
      <c r="J16" s="488" t="s">
        <v>79</v>
      </c>
      <c r="K16" s="489"/>
      <c r="L16" s="489"/>
      <c r="M16" s="489"/>
      <c r="N16" s="489"/>
      <c r="O16" s="489"/>
      <c r="P16" s="489"/>
      <c r="Q16" s="489"/>
      <c r="R16" s="489"/>
      <c r="S16" s="489"/>
      <c r="T16" s="490"/>
      <c r="U16" s="140" t="s">
        <v>46</v>
      </c>
      <c r="V16" s="491" t="s">
        <v>20</v>
      </c>
      <c r="W16" s="491"/>
      <c r="X16" s="491"/>
      <c r="Y16" s="492"/>
      <c r="Z16" s="148"/>
      <c r="AA16" s="149"/>
      <c r="AB16" s="150"/>
      <c r="AC16" s="72"/>
      <c r="AD16" s="72"/>
      <c r="AE16" s="72"/>
      <c r="AF16" s="25" t="s">
        <v>4430</v>
      </c>
      <c r="AL16" s="363"/>
      <c r="AM16" s="364"/>
      <c r="AN16" s="365"/>
      <c r="AO16" s="17" t="s">
        <v>90</v>
      </c>
    </row>
    <row r="17" spans="1:79" ht="18" customHeight="1" thickBot="1">
      <c r="A17" s="108"/>
      <c r="B17" s="72"/>
      <c r="C17" s="397"/>
      <c r="D17" s="458" t="s">
        <v>23</v>
      </c>
      <c r="E17" s="384"/>
      <c r="F17" s="384"/>
      <c r="G17" s="384"/>
      <c r="H17" s="459"/>
      <c r="I17" s="92" t="str">
        <f>BH17</f>
        <v/>
      </c>
      <c r="J17" s="93" t="str">
        <f t="shared" ref="J17:AB17" si="0">BI17</f>
        <v/>
      </c>
      <c r="K17" s="93" t="str">
        <f t="shared" si="0"/>
        <v/>
      </c>
      <c r="L17" s="93" t="str">
        <f t="shared" si="0"/>
        <v/>
      </c>
      <c r="M17" s="93" t="str">
        <f t="shared" si="0"/>
        <v/>
      </c>
      <c r="N17" s="93" t="str">
        <f t="shared" si="0"/>
        <v/>
      </c>
      <c r="O17" s="93" t="str">
        <f t="shared" si="0"/>
        <v/>
      </c>
      <c r="P17" s="93" t="str">
        <f t="shared" si="0"/>
        <v/>
      </c>
      <c r="Q17" s="93" t="str">
        <f t="shared" si="0"/>
        <v/>
      </c>
      <c r="R17" s="93" t="str">
        <f t="shared" si="0"/>
        <v/>
      </c>
      <c r="S17" s="93" t="str">
        <f t="shared" si="0"/>
        <v/>
      </c>
      <c r="T17" s="93" t="str">
        <f t="shared" si="0"/>
        <v/>
      </c>
      <c r="U17" s="93" t="str">
        <f t="shared" si="0"/>
        <v/>
      </c>
      <c r="V17" s="93" t="str">
        <f t="shared" si="0"/>
        <v/>
      </c>
      <c r="W17" s="93" t="str">
        <f t="shared" si="0"/>
        <v/>
      </c>
      <c r="X17" s="93" t="str">
        <f t="shared" si="0"/>
        <v/>
      </c>
      <c r="Y17" s="93" t="str">
        <f t="shared" si="0"/>
        <v/>
      </c>
      <c r="Z17" s="93" t="str">
        <f t="shared" si="0"/>
        <v/>
      </c>
      <c r="AA17" s="93" t="str">
        <f t="shared" si="0"/>
        <v/>
      </c>
      <c r="AB17" s="94" t="str">
        <f t="shared" si="0"/>
        <v/>
      </c>
      <c r="AC17" s="72"/>
      <c r="AD17" s="72"/>
      <c r="AE17" s="72"/>
      <c r="AF17" s="417" t="s">
        <v>4436</v>
      </c>
      <c r="AG17" s="417"/>
      <c r="AH17" s="417"/>
      <c r="AI17" s="417"/>
      <c r="AJ17" s="417"/>
      <c r="AK17" s="417"/>
      <c r="AL17" s="340"/>
      <c r="AM17" s="341"/>
      <c r="AN17" s="341"/>
      <c r="AO17" s="341"/>
      <c r="AP17" s="341"/>
      <c r="AQ17" s="341"/>
      <c r="AR17" s="341"/>
      <c r="AS17" s="341"/>
      <c r="AT17" s="341"/>
      <c r="AU17" s="341"/>
      <c r="AV17" s="341"/>
      <c r="AW17" s="341"/>
      <c r="AX17" s="341"/>
      <c r="AY17" s="341"/>
      <c r="AZ17" s="341"/>
      <c r="BA17" s="341"/>
      <c r="BB17" s="342"/>
      <c r="BC17" s="19" t="s">
        <v>87</v>
      </c>
      <c r="BF17" s="28" t="str">
        <f t="shared" ref="BF17" si="1">ASC(AL17)</f>
        <v/>
      </c>
      <c r="BG17" s="28" t="str">
        <f t="shared" ref="BG17" si="2">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
      </c>
      <c r="BH17" s="28" t="str">
        <f>DBCS(MID($BG17,COLUMNS($BB17:BB17),1))</f>
        <v/>
      </c>
      <c r="BI17" s="28" t="str">
        <f>DBCS(MID($BG17,COLUMNS($BB17:BC17),1))</f>
        <v/>
      </c>
      <c r="BJ17" s="28" t="str">
        <f>DBCS(MID($BG17,COLUMNS($BB17:BD17),1))</f>
        <v/>
      </c>
      <c r="BK17" s="28" t="str">
        <f>DBCS(MID($BG17,COLUMNS($BB17:BE17),1))</f>
        <v/>
      </c>
      <c r="BL17" s="28" t="str">
        <f>DBCS(MID($BG17,COLUMNS($BB17:BF17),1))</f>
        <v/>
      </c>
      <c r="BM17" s="28" t="str">
        <f>DBCS(MID($BG17,COLUMNS($BB17:BG17),1))</f>
        <v/>
      </c>
      <c r="BN17" s="28" t="str">
        <f>DBCS(MID($BG17,COLUMNS($BB17:BH17),1))</f>
        <v/>
      </c>
      <c r="BO17" s="28" t="str">
        <f>DBCS(MID($BG17,COLUMNS($BB17:BI17),1))</f>
        <v/>
      </c>
      <c r="BP17" s="28" t="str">
        <f>DBCS(MID($BG17,COLUMNS($BB17:BJ17),1))</f>
        <v/>
      </c>
      <c r="BQ17" s="28" t="str">
        <f>DBCS(MID($BG17,COLUMNS($BB17:BK17),1))</f>
        <v/>
      </c>
      <c r="BR17" s="28" t="str">
        <f>DBCS(MID($BG17,COLUMNS($BB17:BL17),1))</f>
        <v/>
      </c>
      <c r="BS17" s="28" t="str">
        <f>DBCS(MID($BG17,COLUMNS($BB17:BM17),1))</f>
        <v/>
      </c>
      <c r="BT17" s="28" t="str">
        <f>DBCS(MID($BG17,COLUMNS($BB17:BN17),1))</f>
        <v/>
      </c>
      <c r="BU17" s="28" t="str">
        <f>DBCS(MID($BG17,COLUMNS($BB17:BO17),1))</f>
        <v/>
      </c>
      <c r="BV17" s="28" t="str">
        <f>DBCS(MID($BG17,COLUMNS($BB17:BP17),1))</f>
        <v/>
      </c>
      <c r="BW17" s="28" t="str">
        <f>DBCS(MID($BG17,COLUMNS($BB17:BQ17),1))</f>
        <v/>
      </c>
      <c r="BX17" s="28" t="str">
        <f>DBCS(MID($BG17,COLUMNS($BB17:BR17),1))</f>
        <v/>
      </c>
      <c r="BY17" s="28" t="str">
        <f>DBCS(MID($BG17,COLUMNS($BB17:BS17),1))</f>
        <v/>
      </c>
      <c r="BZ17" s="28" t="str">
        <f>DBCS(MID($BG17,COLUMNS($BB17:BT17),1))</f>
        <v/>
      </c>
      <c r="CA17" s="28" t="str">
        <f>DBCS(MID($BG17,COLUMNS($BB17:BU17),1))</f>
        <v/>
      </c>
    </row>
    <row r="18" spans="1:79" ht="18" customHeight="1" thickBot="1">
      <c r="A18" s="72"/>
      <c r="B18" s="72"/>
      <c r="C18" s="397"/>
      <c r="D18" s="458" t="s">
        <v>3</v>
      </c>
      <c r="E18" s="384"/>
      <c r="F18" s="384"/>
      <c r="G18" s="384"/>
      <c r="H18" s="459"/>
      <c r="I18" s="92" t="str">
        <f>IF(AL18="","",LEFT(AL18))</f>
        <v/>
      </c>
      <c r="J18" s="93" t="str">
        <f>IF(AL18="","",MID(AL18,2,1))</f>
        <v/>
      </c>
      <c r="K18" s="94" t="str">
        <f>IF(AL18="","",MID(AL18,3,1))</f>
        <v/>
      </c>
      <c r="L18" s="151" t="s">
        <v>32</v>
      </c>
      <c r="M18" s="92" t="str">
        <f>IF(AO18="","",LEFT(AO18))</f>
        <v/>
      </c>
      <c r="N18" s="93" t="str">
        <f>IF(AO18="","",MID(AO18,2,1))</f>
        <v/>
      </c>
      <c r="O18" s="93" t="str">
        <f>IF(AO18="","",MID(AO18,3,1))</f>
        <v/>
      </c>
      <c r="P18" s="94" t="str">
        <f>IF(AO18="","",MID(AO18,4,1))</f>
        <v/>
      </c>
      <c r="Q18" s="152"/>
      <c r="R18" s="108"/>
      <c r="S18" s="108"/>
      <c r="T18" s="108"/>
      <c r="U18" s="493"/>
      <c r="V18" s="493"/>
      <c r="W18" s="493"/>
      <c r="X18" s="493"/>
      <c r="Y18" s="493"/>
      <c r="Z18" s="108"/>
      <c r="AA18" s="108"/>
      <c r="AB18" s="108"/>
      <c r="AC18" s="145"/>
      <c r="AD18" s="145"/>
      <c r="AE18" s="145"/>
      <c r="AF18" s="449" t="s">
        <v>4437</v>
      </c>
      <c r="AG18" s="417"/>
      <c r="AH18" s="417"/>
      <c r="AI18" s="417"/>
      <c r="AJ18" s="417"/>
      <c r="AK18" s="417"/>
      <c r="AL18" s="346"/>
      <c r="AM18" s="348"/>
      <c r="AN18" s="42" t="s">
        <v>4438</v>
      </c>
      <c r="AO18" s="346"/>
      <c r="AP18" s="347"/>
      <c r="AQ18" s="348"/>
      <c r="AR18" s="51"/>
      <c r="AS18" s="49"/>
      <c r="AT18" s="24"/>
      <c r="AU18" s="49"/>
      <c r="AV18" s="52" t="s">
        <v>4441</v>
      </c>
      <c r="AW18" s="49"/>
      <c r="AX18" s="49"/>
      <c r="AY18" s="49"/>
      <c r="AZ18" s="49"/>
      <c r="BA18" s="52" t="s">
        <v>4442</v>
      </c>
      <c r="BB18" s="52"/>
      <c r="BC18" s="49"/>
      <c r="BD18" s="49"/>
      <c r="BE18" s="53" t="s">
        <v>4443</v>
      </c>
    </row>
    <row r="19" spans="1:79" ht="18" customHeight="1" thickBot="1">
      <c r="A19" s="72"/>
      <c r="B19" s="72"/>
      <c r="C19" s="397"/>
      <c r="D19" s="494" t="s">
        <v>18</v>
      </c>
      <c r="E19" s="495"/>
      <c r="F19" s="495"/>
      <c r="G19" s="495"/>
      <c r="H19" s="496"/>
      <c r="I19" s="92" t="str">
        <f>IF(AL19="","",LEFT(AL19))</f>
        <v/>
      </c>
      <c r="J19" s="93" t="str">
        <f>IF(AL19="","",MID(AL19,2,1))</f>
        <v/>
      </c>
      <c r="K19" s="119" t="str">
        <f>IF(AL19="","",MID(AL19,3,1))</f>
        <v/>
      </c>
      <c r="L19" s="119" t="str">
        <f>IF(AL19="","",MID(AL19,4,1))</f>
        <v/>
      </c>
      <c r="M19" s="153" t="str">
        <f>IF(AL19="","",MID(AL19,5,1))</f>
        <v/>
      </c>
      <c r="N19" s="154" t="str">
        <f>IF(AL19="","",MID(AL19,6,1))</f>
        <v/>
      </c>
      <c r="O19" s="432" t="str">
        <f>IF(AT19="","",AT19)</f>
        <v/>
      </c>
      <c r="P19" s="433"/>
      <c r="Q19" s="433"/>
      <c r="R19" s="486" t="str">
        <f>IF(AT19="","都道府県","")</f>
        <v>都道府県</v>
      </c>
      <c r="S19" s="487"/>
      <c r="T19" s="487"/>
      <c r="U19" s="432" t="str">
        <f>IF(AY19="","",AY19)</f>
        <v/>
      </c>
      <c r="V19" s="433"/>
      <c r="W19" s="433"/>
      <c r="X19" s="486" t="str">
        <f>IF(AY19="","市郡区","")</f>
        <v>市郡区</v>
      </c>
      <c r="Y19" s="487"/>
      <c r="Z19" s="432" t="str">
        <f>IF(BD19="","",BD19)</f>
        <v/>
      </c>
      <c r="AA19" s="433"/>
      <c r="AB19" s="433"/>
      <c r="AC19" s="432" t="str">
        <f>IF(BD19="","区町村","")</f>
        <v>区町村</v>
      </c>
      <c r="AD19" s="443"/>
      <c r="AE19" s="152"/>
      <c r="AF19" s="445" t="s">
        <v>4439</v>
      </c>
      <c r="AG19" s="445"/>
      <c r="AH19" s="445"/>
      <c r="AI19" s="445"/>
      <c r="AJ19" s="445"/>
      <c r="AK19" s="445"/>
      <c r="AL19" s="446" t="str">
        <f>IF(AND(AT19="",AY19="",BD19),"",VLOOKUP(BG19,コード２!$A$2:$E$1897,2,FALSE))</f>
        <v/>
      </c>
      <c r="AM19" s="447"/>
      <c r="AN19" s="448"/>
      <c r="AO19" s="54" t="s">
        <v>4433</v>
      </c>
      <c r="AR19" s="25"/>
      <c r="AS19" s="55" t="s">
        <v>21</v>
      </c>
      <c r="AT19" s="346"/>
      <c r="AU19" s="347"/>
      <c r="AV19" s="348"/>
      <c r="AW19" s="441" t="s">
        <v>22</v>
      </c>
      <c r="AX19" s="442"/>
      <c r="AY19" s="346"/>
      <c r="AZ19" s="347"/>
      <c r="BA19" s="348"/>
      <c r="BB19" s="61"/>
      <c r="BC19" s="62" t="s">
        <v>4440</v>
      </c>
      <c r="BD19" s="418"/>
      <c r="BE19" s="444"/>
      <c r="BF19" s="419"/>
      <c r="BG19" s="11" t="str">
        <f>AT19&amp;AY19&amp;BD19</f>
        <v/>
      </c>
    </row>
    <row r="20" spans="1:79" ht="18" customHeight="1">
      <c r="A20" s="72"/>
      <c r="B20" s="72"/>
      <c r="C20" s="397"/>
      <c r="D20" s="466" t="s">
        <v>5</v>
      </c>
      <c r="E20" s="467"/>
      <c r="F20" s="467"/>
      <c r="G20" s="467"/>
      <c r="H20" s="468"/>
      <c r="I20" s="116" t="str">
        <f>LEFT(AL20)</f>
        <v/>
      </c>
      <c r="J20" s="102" t="str">
        <f>MID($AL$20,2,1)</f>
        <v/>
      </c>
      <c r="K20" s="102" t="str">
        <f>MID($AL$20,3,1)</f>
        <v/>
      </c>
      <c r="L20" s="102" t="str">
        <f>MID($AL$20,4,1)</f>
        <v/>
      </c>
      <c r="M20" s="102" t="str">
        <f>MID($AL$20,5,1)</f>
        <v/>
      </c>
      <c r="N20" s="102" t="str">
        <f>MID($AL$20,6,1)</f>
        <v/>
      </c>
      <c r="O20" s="102" t="str">
        <f>MID($AL$20,7,1)</f>
        <v/>
      </c>
      <c r="P20" s="102" t="str">
        <f>MID($AL$20,8,1)</f>
        <v/>
      </c>
      <c r="Q20" s="102" t="str">
        <f>MID($AL$20,9,1)</f>
        <v/>
      </c>
      <c r="R20" s="102" t="str">
        <f>MID($AL$20,10,1)</f>
        <v/>
      </c>
      <c r="S20" s="102" t="str">
        <f>MID($AL$20,11,1)</f>
        <v/>
      </c>
      <c r="T20" s="102" t="str">
        <f>MID($AL$20,12,1)</f>
        <v/>
      </c>
      <c r="U20" s="102" t="str">
        <f>MID($AL$20,13,1)</f>
        <v/>
      </c>
      <c r="V20" s="102" t="str">
        <f>MID($AL$20,14,1)</f>
        <v/>
      </c>
      <c r="W20" s="102" t="str">
        <f>MID($AL$20,15,1)</f>
        <v/>
      </c>
      <c r="X20" s="102" t="str">
        <f>MID($AL$20,16,1)</f>
        <v/>
      </c>
      <c r="Y20" s="102" t="str">
        <f>MID($AL$20,17,1)</f>
        <v/>
      </c>
      <c r="Z20" s="102" t="str">
        <f>MID($AL$20,18,1)</f>
        <v/>
      </c>
      <c r="AA20" s="102" t="str">
        <f>MID($AL$20,19,1)</f>
        <v/>
      </c>
      <c r="AB20" s="103" t="str">
        <f>MID($AL$20,20,1)</f>
        <v/>
      </c>
      <c r="AC20" s="145"/>
      <c r="AD20" s="145"/>
      <c r="AE20" s="145"/>
      <c r="AF20" s="434" t="s">
        <v>4444</v>
      </c>
      <c r="AG20" s="434"/>
      <c r="AH20" s="434"/>
      <c r="AI20" s="434"/>
      <c r="AJ20" s="434"/>
      <c r="AK20" s="434"/>
      <c r="AL20" s="435"/>
      <c r="AM20" s="436"/>
      <c r="AN20" s="436"/>
      <c r="AO20" s="436"/>
      <c r="AP20" s="436"/>
      <c r="AQ20" s="436"/>
      <c r="AR20" s="436"/>
      <c r="AS20" s="436"/>
      <c r="AT20" s="436"/>
      <c r="AU20" s="436"/>
      <c r="AV20" s="436"/>
      <c r="AW20" s="436"/>
      <c r="AX20" s="436"/>
      <c r="AY20" s="436"/>
      <c r="AZ20" s="436"/>
      <c r="BA20" s="436"/>
      <c r="BB20" s="437"/>
      <c r="BC20" s="19" t="s">
        <v>87</v>
      </c>
    </row>
    <row r="21" spans="1:79" ht="18" customHeight="1" thickBot="1">
      <c r="A21" s="72"/>
      <c r="B21" s="72"/>
      <c r="C21" s="397"/>
      <c r="D21" s="469"/>
      <c r="E21" s="470"/>
      <c r="F21" s="470"/>
      <c r="G21" s="470"/>
      <c r="H21" s="471"/>
      <c r="I21" s="104" t="str">
        <f>MID($AL$20,21,1)</f>
        <v/>
      </c>
      <c r="J21" s="105" t="str">
        <f>MID($AL$20,22,1)</f>
        <v/>
      </c>
      <c r="K21" s="105" t="str">
        <f>MID($AL$20,23,1)</f>
        <v/>
      </c>
      <c r="L21" s="105" t="str">
        <f>MID($AL$20,24,1)</f>
        <v/>
      </c>
      <c r="M21" s="105" t="str">
        <f>MID($AL$20,25,1)</f>
        <v/>
      </c>
      <c r="N21" s="105" t="str">
        <f>MID($AL$20,26,1)</f>
        <v/>
      </c>
      <c r="O21" s="105" t="str">
        <f>MID($AL$20,27,1)</f>
        <v/>
      </c>
      <c r="P21" s="105" t="str">
        <f>MID($AL$20,28,1)</f>
        <v/>
      </c>
      <c r="Q21" s="105" t="str">
        <f>MID($AL$20,29,1)</f>
        <v/>
      </c>
      <c r="R21" s="105" t="str">
        <f>MID($AL$20,30,1)</f>
        <v/>
      </c>
      <c r="S21" s="105" t="str">
        <f>MID($AL$20,31,1)</f>
        <v/>
      </c>
      <c r="T21" s="105" t="str">
        <f>MID($AL$20,32,1)</f>
        <v/>
      </c>
      <c r="U21" s="105" t="str">
        <f>MID($AL$20,33,1)</f>
        <v/>
      </c>
      <c r="V21" s="105" t="str">
        <f>MID($AL$20,34,1)</f>
        <v/>
      </c>
      <c r="W21" s="105" t="str">
        <f>MID($AL$20,35,1)</f>
        <v/>
      </c>
      <c r="X21" s="105" t="str">
        <f>MID($AL$20,36,1)</f>
        <v/>
      </c>
      <c r="Y21" s="105" t="str">
        <f>MID($AL$20,37,1)</f>
        <v/>
      </c>
      <c r="Z21" s="105" t="str">
        <f>MID($AL$20,38,1)</f>
        <v/>
      </c>
      <c r="AA21" s="105" t="str">
        <f>MID($AL$20,39,1)</f>
        <v/>
      </c>
      <c r="AB21" s="106" t="str">
        <f>MID($AL$20,40,1)</f>
        <v/>
      </c>
      <c r="AC21" s="145"/>
      <c r="AD21" s="145"/>
      <c r="AE21" s="145"/>
      <c r="AL21" s="438"/>
      <c r="AM21" s="439"/>
      <c r="AN21" s="439"/>
      <c r="AO21" s="439"/>
      <c r="AP21" s="439"/>
      <c r="AQ21" s="439"/>
      <c r="AR21" s="439"/>
      <c r="AS21" s="439"/>
      <c r="AT21" s="439"/>
      <c r="AU21" s="439"/>
      <c r="AV21" s="439"/>
      <c r="AW21" s="439"/>
      <c r="AX21" s="439"/>
      <c r="AY21" s="439"/>
      <c r="AZ21" s="439"/>
      <c r="BA21" s="439"/>
      <c r="BB21" s="440"/>
    </row>
    <row r="22" spans="1:79" ht="18" customHeight="1" thickBot="1">
      <c r="A22" s="72"/>
      <c r="B22" s="72"/>
      <c r="C22" s="397"/>
      <c r="D22" s="458" t="s">
        <v>7</v>
      </c>
      <c r="E22" s="384"/>
      <c r="F22" s="384"/>
      <c r="G22" s="384"/>
      <c r="H22" s="459"/>
      <c r="I22" s="92" t="str">
        <f>LEFT(AL22)</f>
        <v/>
      </c>
      <c r="J22" s="93" t="str">
        <f>MID(AL22,2,1)</f>
        <v/>
      </c>
      <c r="K22" s="93" t="str">
        <f>MID(AL22,3,1)</f>
        <v/>
      </c>
      <c r="L22" s="93" t="str">
        <f>MID(AL22,4,1)</f>
        <v/>
      </c>
      <c r="M22" s="93" t="str">
        <f>MID(AL22,5,1)</f>
        <v/>
      </c>
      <c r="N22" s="93" t="str">
        <f>MID(AL22,6,1)</f>
        <v/>
      </c>
      <c r="O22" s="93" t="str">
        <f>MID(AL22,7,1)</f>
        <v/>
      </c>
      <c r="P22" s="93" t="str">
        <f>MID(AL22,8,1)</f>
        <v/>
      </c>
      <c r="Q22" s="93" t="str">
        <f>MID(AL22,9,1)</f>
        <v/>
      </c>
      <c r="R22" s="93" t="str">
        <f>MID(AL22,10,1)</f>
        <v/>
      </c>
      <c r="S22" s="93" t="str">
        <f>MID(AL22,11,1)</f>
        <v/>
      </c>
      <c r="T22" s="93" t="str">
        <f>MID(AL22,12,1)</f>
        <v/>
      </c>
      <c r="U22" s="94" t="str">
        <f>IF(AT23=13,RIGHT(AL22),"")</f>
        <v/>
      </c>
      <c r="V22" s="108"/>
      <c r="W22" s="108"/>
      <c r="X22" s="108"/>
      <c r="Y22" s="108"/>
      <c r="Z22" s="108"/>
      <c r="AA22" s="108"/>
      <c r="AB22" s="108"/>
      <c r="AC22" s="145"/>
      <c r="AD22" s="72"/>
      <c r="AE22" s="72"/>
      <c r="AF22" s="424" t="s">
        <v>4445</v>
      </c>
      <c r="AG22" s="424"/>
      <c r="AH22" s="424"/>
      <c r="AI22" s="424"/>
      <c r="AJ22" s="424"/>
      <c r="AK22" s="424"/>
      <c r="AL22" s="346"/>
      <c r="AM22" s="347"/>
      <c r="AN22" s="347"/>
      <c r="AO22" s="347"/>
      <c r="AP22" s="347"/>
      <c r="AQ22" s="348"/>
      <c r="AR22" s="56" t="s">
        <v>4447</v>
      </c>
      <c r="AS22" s="57"/>
    </row>
    <row r="23" spans="1:79" ht="18" customHeight="1" thickBot="1">
      <c r="A23" s="72"/>
      <c r="B23" s="72"/>
      <c r="C23" s="398"/>
      <c r="D23" s="458" t="s">
        <v>19</v>
      </c>
      <c r="E23" s="384"/>
      <c r="F23" s="384"/>
      <c r="G23" s="384"/>
      <c r="H23" s="459"/>
      <c r="I23" s="92" t="str">
        <f>IF(AL23&lt;1000,"",AV23)</f>
        <v/>
      </c>
      <c r="J23" s="93" t="str">
        <f>IF(AL23&lt;100,"",AW23)</f>
        <v/>
      </c>
      <c r="K23" s="93" t="str">
        <f>IF(AL23&lt;10,"",AX23)</f>
        <v/>
      </c>
      <c r="L23" s="94" t="str">
        <f>IF(AL23&lt;1,"",AY23)</f>
        <v/>
      </c>
      <c r="M23" s="108"/>
      <c r="N23" s="108"/>
      <c r="O23" s="108"/>
      <c r="P23" s="108"/>
      <c r="Q23" s="108"/>
      <c r="R23" s="108"/>
      <c r="S23" s="108"/>
      <c r="T23" s="108"/>
      <c r="U23" s="108"/>
      <c r="V23" s="108"/>
      <c r="W23" s="108"/>
      <c r="X23" s="108"/>
      <c r="Y23" s="108"/>
      <c r="Z23" s="108"/>
      <c r="AA23" s="108"/>
      <c r="AB23" s="108"/>
      <c r="AC23" s="145"/>
      <c r="AD23" s="72"/>
      <c r="AE23" s="72"/>
      <c r="AF23" s="425" t="s">
        <v>4446</v>
      </c>
      <c r="AG23" s="425"/>
      <c r="AH23" s="425"/>
      <c r="AI23" s="425"/>
      <c r="AJ23" s="425"/>
      <c r="AK23" s="425"/>
      <c r="AL23" s="426"/>
      <c r="AM23" s="427"/>
      <c r="AN23" s="427"/>
      <c r="AO23" s="428"/>
      <c r="AP23" s="58" t="s">
        <v>4448</v>
      </c>
      <c r="AQ23" s="430" t="s">
        <v>4449</v>
      </c>
      <c r="AR23" s="431"/>
      <c r="AS23" s="431"/>
      <c r="AT23" s="59">
        <f>LEN(AL22)</f>
        <v>0</v>
      </c>
      <c r="AU23" s="60" t="str">
        <f>RIGHT("0000"&amp;AL23,4)</f>
        <v>0000</v>
      </c>
      <c r="AV23" s="60" t="str">
        <f>LEFT(AU23)</f>
        <v>0</v>
      </c>
      <c r="AW23" s="60" t="str">
        <f>MID(AU23,2,1)</f>
        <v>0</v>
      </c>
      <c r="AX23" s="60" t="str">
        <f>MID(AU23,3,1)</f>
        <v>0</v>
      </c>
      <c r="AY23" s="60" t="str">
        <f>MID(AU23,4,1)</f>
        <v>0</v>
      </c>
    </row>
    <row r="24" spans="1:79" ht="18" customHeight="1" thickBot="1">
      <c r="A24" s="72"/>
      <c r="B24" s="72"/>
      <c r="C24" s="72"/>
      <c r="D24" s="155"/>
      <c r="E24" s="155"/>
      <c r="F24" s="155"/>
      <c r="G24" s="155"/>
      <c r="H24" s="155"/>
      <c r="I24" s="156"/>
      <c r="J24" s="157"/>
      <c r="K24" s="108"/>
      <c r="L24" s="156"/>
      <c r="M24" s="108"/>
      <c r="N24" s="108"/>
      <c r="O24" s="108"/>
      <c r="P24" s="108"/>
      <c r="Q24" s="108"/>
      <c r="R24" s="108"/>
      <c r="S24" s="108"/>
      <c r="T24" s="108"/>
      <c r="U24" s="108"/>
      <c r="V24" s="108"/>
      <c r="W24" s="108"/>
      <c r="X24" s="108"/>
      <c r="Y24" s="108"/>
      <c r="Z24" s="108"/>
      <c r="AA24" s="108"/>
      <c r="AB24" s="108"/>
      <c r="AC24" s="145"/>
      <c r="AD24" s="145"/>
      <c r="AE24" s="158"/>
      <c r="AL24" s="429"/>
      <c r="AM24" s="429"/>
      <c r="AN24" s="429"/>
      <c r="AO24" s="60" t="str">
        <f>RIGHT("0000"&amp;$AH$20,4)</f>
        <v>0000</v>
      </c>
      <c r="AP24" s="60" t="str">
        <f>LEFT(AO24)</f>
        <v>0</v>
      </c>
      <c r="AQ24" s="60" t="str">
        <f>MID($AK$21,2,1)</f>
        <v/>
      </c>
      <c r="AR24" s="60" t="str">
        <f>MID($AK$21,3,1)</f>
        <v/>
      </c>
    </row>
    <row r="25" spans="1:79" ht="18" customHeight="1" thickBot="1">
      <c r="A25" s="72"/>
      <c r="B25" s="72"/>
      <c r="C25" s="72"/>
      <c r="D25" s="372" t="s">
        <v>50</v>
      </c>
      <c r="E25" s="373"/>
      <c r="F25" s="373"/>
      <c r="G25" s="373"/>
      <c r="H25" s="374"/>
      <c r="I25" s="98" t="str">
        <f>IF(AL25="","",LEFT(AL25))</f>
        <v/>
      </c>
      <c r="J25" s="99" t="s">
        <v>32</v>
      </c>
      <c r="K25" s="92" t="str">
        <f>IF(AO25="","",LEFT(AO25))</f>
        <v/>
      </c>
      <c r="L25" s="94" t="str">
        <f>IF(AO25="","",MID(AO25,2,1))</f>
        <v/>
      </c>
      <c r="M25" s="100" t="s">
        <v>25</v>
      </c>
      <c r="N25" s="92" t="str">
        <f>IF(AQ25="","",LEFT(AQ25))</f>
        <v/>
      </c>
      <c r="O25" s="94" t="str">
        <f>IF(AQ25="","",MID(AQ25,2,1))</f>
        <v/>
      </c>
      <c r="P25" s="100" t="s">
        <v>33</v>
      </c>
      <c r="Q25" s="92" t="str">
        <f>IF(AS25="","",LEFT(AS25))</f>
        <v/>
      </c>
      <c r="R25" s="94" t="str">
        <f>IF(AS25="","",MID(AS25,2,1))</f>
        <v/>
      </c>
      <c r="S25" s="76" t="s">
        <v>15</v>
      </c>
      <c r="T25" s="72"/>
      <c r="U25" s="72"/>
      <c r="V25" s="125"/>
      <c r="W25" s="125"/>
      <c r="X25" s="125"/>
      <c r="Y25" s="125"/>
      <c r="Z25" s="125"/>
      <c r="AA25" s="125"/>
      <c r="AB25" s="125"/>
      <c r="AC25" s="72"/>
      <c r="AD25" s="72"/>
      <c r="AE25" s="72"/>
      <c r="AF25" s="18" t="s">
        <v>4404</v>
      </c>
      <c r="AG25" s="7"/>
      <c r="AH25" s="7"/>
      <c r="AI25" s="7"/>
      <c r="AJ25" s="7"/>
      <c r="AK25" s="7"/>
      <c r="AL25" s="407"/>
      <c r="AM25" s="408"/>
      <c r="AN25" s="42" t="s">
        <v>32</v>
      </c>
      <c r="AO25" s="5"/>
      <c r="AP25" s="43" t="s">
        <v>25</v>
      </c>
      <c r="AQ25" s="5"/>
      <c r="AR25" s="43" t="s">
        <v>14</v>
      </c>
      <c r="AS25" s="5"/>
      <c r="AT25" s="26" t="s">
        <v>15</v>
      </c>
      <c r="AU25" s="24" t="s">
        <v>4411</v>
      </c>
      <c r="AV25" s="7"/>
      <c r="AW25" s="7"/>
      <c r="AX25" s="7"/>
      <c r="AY25" s="7"/>
      <c r="BC25" s="68" t="s">
        <v>4472</v>
      </c>
      <c r="BD25" s="64"/>
      <c r="BE25" s="64"/>
      <c r="BF25" s="64"/>
    </row>
    <row r="26" spans="1:79" ht="18" customHeight="1" thickBot="1">
      <c r="A26" s="72"/>
      <c r="B26" s="72"/>
      <c r="C26" s="72"/>
      <c r="D26" s="397" t="s">
        <v>57</v>
      </c>
      <c r="E26" s="376" t="s">
        <v>23</v>
      </c>
      <c r="F26" s="377"/>
      <c r="G26" s="377"/>
      <c r="H26" s="378"/>
      <c r="I26" s="343" t="str">
        <f>IF(AL26="","",AL26)</f>
        <v/>
      </c>
      <c r="J26" s="344"/>
      <c r="K26" s="344"/>
      <c r="L26" s="344"/>
      <c r="M26" s="344"/>
      <c r="N26" s="344"/>
      <c r="O26" s="344"/>
      <c r="P26" s="344"/>
      <c r="Q26" s="344"/>
      <c r="R26" s="344"/>
      <c r="S26" s="344"/>
      <c r="T26" s="344"/>
      <c r="U26" s="344"/>
      <c r="V26" s="344"/>
      <c r="W26" s="344"/>
      <c r="X26" s="344"/>
      <c r="Y26" s="344"/>
      <c r="Z26" s="344"/>
      <c r="AA26" s="344"/>
      <c r="AB26" s="345"/>
      <c r="AC26" s="421" t="s">
        <v>58</v>
      </c>
      <c r="AD26" s="421"/>
      <c r="AE26" s="421"/>
      <c r="AF26" s="417" t="s">
        <v>4428</v>
      </c>
      <c r="AG26" s="417"/>
      <c r="AH26" s="417"/>
      <c r="AI26" s="417"/>
      <c r="AJ26" s="417"/>
      <c r="AK26" s="417"/>
      <c r="AL26" s="455" t="str">
        <f>IF(AL14="","",IF(AU14="",AL8,""))</f>
        <v/>
      </c>
      <c r="AM26" s="456"/>
      <c r="AN26" s="456"/>
      <c r="AO26" s="456"/>
      <c r="AP26" s="456"/>
      <c r="AQ26" s="456"/>
      <c r="AR26" s="456"/>
      <c r="AS26" s="456"/>
      <c r="AT26" s="456"/>
      <c r="AU26" s="456"/>
      <c r="AV26" s="456"/>
      <c r="AW26" s="456"/>
      <c r="AX26" s="456"/>
      <c r="AY26" s="456"/>
      <c r="AZ26" s="456"/>
      <c r="BA26" s="456"/>
      <c r="BB26" s="457"/>
      <c r="BC26" s="69"/>
      <c r="BD26" s="64"/>
      <c r="BE26" s="64"/>
      <c r="BF26" s="64"/>
    </row>
    <row r="27" spans="1:79" ht="18" customHeight="1" thickBot="1">
      <c r="A27" s="72"/>
      <c r="B27" s="72"/>
      <c r="C27" s="72"/>
      <c r="D27" s="398"/>
      <c r="E27" s="372" t="s">
        <v>47</v>
      </c>
      <c r="F27" s="373"/>
      <c r="G27" s="373"/>
      <c r="H27" s="374"/>
      <c r="I27" s="343" t="str">
        <f>IF(AL27="","",AL27)</f>
        <v/>
      </c>
      <c r="J27" s="344"/>
      <c r="K27" s="344"/>
      <c r="L27" s="344"/>
      <c r="M27" s="344"/>
      <c r="N27" s="344"/>
      <c r="O27" s="344"/>
      <c r="P27" s="344"/>
      <c r="Q27" s="344"/>
      <c r="R27" s="344"/>
      <c r="S27" s="344"/>
      <c r="T27" s="344"/>
      <c r="U27" s="344"/>
      <c r="V27" s="344"/>
      <c r="W27" s="344"/>
      <c r="X27" s="344"/>
      <c r="Y27" s="344"/>
      <c r="Z27" s="344"/>
      <c r="AA27" s="344"/>
      <c r="AB27" s="345"/>
      <c r="AC27" s="72"/>
      <c r="AD27" s="110" t="s">
        <v>46</v>
      </c>
      <c r="AE27" s="72"/>
      <c r="AF27" s="417" t="s">
        <v>4429</v>
      </c>
      <c r="AG27" s="417"/>
      <c r="AH27" s="417"/>
      <c r="AI27" s="417"/>
      <c r="AJ27" s="417"/>
      <c r="AK27" s="417"/>
      <c r="AL27" s="340"/>
      <c r="AM27" s="341"/>
      <c r="AN27" s="341"/>
      <c r="AO27" s="341"/>
      <c r="AP27" s="341"/>
      <c r="AQ27" s="341"/>
      <c r="AR27" s="341"/>
      <c r="AS27" s="341"/>
      <c r="AT27" s="341"/>
      <c r="AU27" s="341"/>
      <c r="AV27" s="341"/>
      <c r="AW27" s="341"/>
      <c r="AX27" s="341"/>
      <c r="AY27" s="341"/>
      <c r="AZ27" s="341"/>
      <c r="BA27" s="341"/>
      <c r="BB27" s="342"/>
      <c r="BC27" s="19" t="s">
        <v>87</v>
      </c>
    </row>
    <row r="28" spans="1:79" ht="18" customHeight="1">
      <c r="A28" s="72"/>
      <c r="B28" s="72"/>
      <c r="C28" s="72"/>
      <c r="D28" s="127"/>
      <c r="E28" s="125"/>
      <c r="F28" s="107"/>
      <c r="G28" s="107"/>
      <c r="H28" s="107"/>
      <c r="I28" s="125"/>
      <c r="J28" s="108"/>
      <c r="K28" s="108"/>
      <c r="L28" s="108"/>
      <c r="M28" s="108"/>
      <c r="N28" s="108"/>
      <c r="O28" s="108"/>
      <c r="P28" s="108"/>
      <c r="Q28" s="108"/>
      <c r="R28" s="108"/>
      <c r="S28" s="108"/>
      <c r="T28" s="108"/>
      <c r="U28" s="108"/>
      <c r="V28" s="108"/>
      <c r="W28" s="108"/>
      <c r="X28" s="108"/>
      <c r="Y28" s="108"/>
      <c r="Z28" s="108"/>
      <c r="AA28" s="108"/>
      <c r="AB28" s="108"/>
      <c r="AC28" s="72"/>
      <c r="AD28" s="72"/>
      <c r="AE28" s="72"/>
    </row>
    <row r="29" spans="1:79" ht="18" customHeight="1">
      <c r="A29" s="72"/>
      <c r="B29" s="72"/>
      <c r="C29" s="72"/>
      <c r="D29" s="127"/>
      <c r="E29" s="125"/>
      <c r="F29" s="107"/>
      <c r="G29" s="107"/>
      <c r="H29" s="107"/>
      <c r="I29" s="125"/>
      <c r="J29" s="108"/>
      <c r="K29" s="108"/>
      <c r="L29" s="108"/>
      <c r="M29" s="108"/>
      <c r="N29" s="108"/>
      <c r="O29" s="108"/>
      <c r="P29" s="108"/>
      <c r="Q29" s="108"/>
      <c r="R29" s="108"/>
      <c r="S29" s="108"/>
      <c r="T29" s="108"/>
      <c r="U29" s="108"/>
      <c r="V29" s="108"/>
      <c r="W29" s="108"/>
      <c r="X29" s="108"/>
      <c r="Y29" s="108"/>
      <c r="Z29" s="108"/>
      <c r="AA29" s="108"/>
      <c r="AB29" s="108"/>
      <c r="AC29" s="72"/>
      <c r="AD29" s="72"/>
      <c r="AE29" s="72"/>
    </row>
    <row r="30" spans="1:79" ht="18" customHeight="1">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row>
    <row r="31" spans="1:79" ht="18" customHeight="1" thickBot="1">
      <c r="A31" s="72"/>
      <c r="B31" s="72"/>
      <c r="C31" s="134" t="s">
        <v>68</v>
      </c>
      <c r="D31" s="72"/>
      <c r="E31" s="72"/>
      <c r="F31" s="72"/>
      <c r="G31" s="72"/>
      <c r="H31" s="72"/>
      <c r="I31" s="72"/>
      <c r="J31" s="72"/>
      <c r="K31" s="72"/>
      <c r="L31" s="72"/>
      <c r="M31" s="72"/>
      <c r="N31" s="72"/>
      <c r="O31" s="72"/>
      <c r="P31" s="72"/>
      <c r="Q31" s="72"/>
      <c r="R31" s="72"/>
      <c r="S31" s="72"/>
      <c r="T31" s="72"/>
      <c r="U31" s="72"/>
      <c r="V31" s="72"/>
      <c r="W31" s="76" t="s">
        <v>38</v>
      </c>
      <c r="X31" s="72"/>
      <c r="Y31" s="72"/>
      <c r="Z31" s="72"/>
      <c r="AA31" s="72"/>
      <c r="AB31" s="72"/>
      <c r="AC31" s="72"/>
      <c r="AD31" s="72"/>
      <c r="AE31" s="72"/>
      <c r="AF31" s="26" t="s">
        <v>4427</v>
      </c>
      <c r="AG31" s="7"/>
      <c r="AH31" s="7"/>
      <c r="AI31" s="7"/>
      <c r="AJ31" s="7"/>
      <c r="AK31" s="7"/>
      <c r="AL31" s="17"/>
      <c r="AM31" s="7"/>
      <c r="AN31" s="7"/>
      <c r="AO31" s="7"/>
      <c r="AP31" s="7"/>
      <c r="AQ31" s="7"/>
      <c r="AR31" s="7"/>
      <c r="AS31" s="7"/>
      <c r="AT31" s="7"/>
      <c r="AU31" s="7"/>
      <c r="AV31" s="7"/>
      <c r="AW31" s="7"/>
      <c r="AX31" s="7"/>
      <c r="AY31" s="7"/>
      <c r="AZ31" s="7"/>
      <c r="BA31" s="7"/>
      <c r="BB31" s="7"/>
      <c r="BC31" s="17" t="s">
        <v>90</v>
      </c>
    </row>
    <row r="32" spans="1:79" ht="18" customHeight="1" thickBot="1">
      <c r="A32" s="97" t="s">
        <v>78</v>
      </c>
      <c r="B32" s="72"/>
      <c r="C32" s="372" t="s">
        <v>50</v>
      </c>
      <c r="D32" s="373"/>
      <c r="E32" s="373"/>
      <c r="F32" s="373"/>
      <c r="G32" s="373"/>
      <c r="H32" s="374"/>
      <c r="I32" s="98" t="str">
        <f>IF(AL32="","",LEFT(AL32))</f>
        <v/>
      </c>
      <c r="J32" s="99" t="s">
        <v>32</v>
      </c>
      <c r="K32" s="92" t="str">
        <f>IF(AO32="","",LEFT(AO32))</f>
        <v/>
      </c>
      <c r="L32" s="94" t="str">
        <f>IF(AO32="","",MID(AO32,2,1))</f>
        <v/>
      </c>
      <c r="M32" s="100" t="s">
        <v>25</v>
      </c>
      <c r="N32" s="92" t="str">
        <f>IF(AQ32="","",LEFT(AQ32))</f>
        <v/>
      </c>
      <c r="O32" s="94" t="str">
        <f>IF(AQ32="","",MID(AQ32,2,1))</f>
        <v/>
      </c>
      <c r="P32" s="100" t="s">
        <v>33</v>
      </c>
      <c r="Q32" s="92" t="str">
        <f>IF(AS32="","",LEFT(AS32))</f>
        <v/>
      </c>
      <c r="R32" s="94" t="str">
        <f>IF(AS32="","",MID(AS32,2,1))</f>
        <v/>
      </c>
      <c r="S32" s="159" t="s">
        <v>15</v>
      </c>
      <c r="T32" s="72"/>
      <c r="U32" s="72"/>
      <c r="V32" s="72"/>
      <c r="W32" s="98" t="str">
        <f>IF(BC32="","",LEFT(BC32))</f>
        <v/>
      </c>
      <c r="X32" s="72" t="s">
        <v>73</v>
      </c>
      <c r="Y32" s="72"/>
      <c r="Z32" s="72"/>
      <c r="AA32" s="72"/>
      <c r="AB32" s="72"/>
      <c r="AC32" s="72"/>
      <c r="AD32" s="72"/>
      <c r="AE32" s="72"/>
      <c r="AF32" s="18" t="s">
        <v>4404</v>
      </c>
      <c r="AG32" s="7"/>
      <c r="AH32" s="7"/>
      <c r="AI32" s="7"/>
      <c r="AJ32" s="7"/>
      <c r="AK32" s="7"/>
      <c r="AL32" s="407"/>
      <c r="AM32" s="408"/>
      <c r="AN32" s="42" t="s">
        <v>32</v>
      </c>
      <c r="AO32" s="5"/>
      <c r="AP32" s="43" t="s">
        <v>25</v>
      </c>
      <c r="AQ32" s="5"/>
      <c r="AR32" s="43" t="s">
        <v>14</v>
      </c>
      <c r="AS32" s="5"/>
      <c r="AT32" s="26" t="s">
        <v>15</v>
      </c>
      <c r="AU32" s="24" t="s">
        <v>4411</v>
      </c>
      <c r="AV32" s="7"/>
      <c r="AW32" s="7"/>
      <c r="AX32" s="7"/>
      <c r="AY32" s="7"/>
      <c r="AZ32" s="7"/>
      <c r="BA32" s="18"/>
      <c r="BB32" s="31" t="s">
        <v>38</v>
      </c>
      <c r="BC32" s="418"/>
      <c r="BD32" s="419"/>
    </row>
    <row r="33" spans="1:79" ht="18" customHeight="1" thickBot="1">
      <c r="A33" s="72"/>
      <c r="B33" s="72"/>
      <c r="C33" s="397" t="s">
        <v>53</v>
      </c>
      <c r="D33" s="160"/>
      <c r="E33" s="470" t="s">
        <v>39</v>
      </c>
      <c r="F33" s="470"/>
      <c r="G33" s="470"/>
      <c r="H33" s="161"/>
      <c r="I33" s="116" t="str">
        <f>IF(AL33="","",LEFT(AL33))</f>
        <v/>
      </c>
      <c r="J33" s="117" t="str">
        <f>IF(AL33="","",MID(AL33,2,1))</f>
        <v/>
      </c>
      <c r="K33" s="99" t="s">
        <v>32</v>
      </c>
      <c r="L33" s="116" t="str">
        <f>IF(LEFT($AP33,1)="","",LEFT($AP33,1))</f>
        <v/>
      </c>
      <c r="M33" s="119" t="str">
        <f>IF(MID($AP33,2,1)="","",MID($AP33,2,1))</f>
        <v/>
      </c>
      <c r="N33" s="119" t="str">
        <f>IF(MID($AP33,3,1)="","",MID($AP33,3,1))</f>
        <v/>
      </c>
      <c r="O33" s="119" t="str">
        <f>IF(MID($AP33,4,1)="","",MID($AP33,4,1))</f>
        <v/>
      </c>
      <c r="P33" s="119" t="str">
        <f>IF(MID($AP33,5,1)="","",MID($AP33,5,1))</f>
        <v/>
      </c>
      <c r="Q33" s="117" t="str">
        <f>IF(RIGHT(AP33)="","",RIGHT(AP33))</f>
        <v/>
      </c>
      <c r="R33" s="99" t="s">
        <v>4420</v>
      </c>
      <c r="S33" s="120" t="str">
        <f>IF(AV33="","",AV33)</f>
        <v/>
      </c>
      <c r="T33" s="162"/>
      <c r="U33" s="108"/>
      <c r="V33" s="108"/>
      <c r="W33" s="108"/>
      <c r="X33" s="163" t="s">
        <v>82</v>
      </c>
      <c r="Y33" s="108"/>
      <c r="Z33" s="108"/>
      <c r="AA33" s="108"/>
      <c r="AB33" s="108"/>
      <c r="AC33" s="108"/>
      <c r="AD33" s="108"/>
      <c r="AE33" s="72"/>
      <c r="AF33" s="417" t="s">
        <v>4414</v>
      </c>
      <c r="AG33" s="417"/>
      <c r="AH33" s="417"/>
      <c r="AI33" s="417"/>
      <c r="AJ33" s="417"/>
      <c r="AK33" s="417"/>
      <c r="AL33" s="363"/>
      <c r="AM33" s="364"/>
      <c r="AN33" s="365"/>
      <c r="AO33" s="42" t="s">
        <v>32</v>
      </c>
      <c r="AP33" s="346"/>
      <c r="AQ33" s="347"/>
      <c r="AR33" s="347"/>
      <c r="AS33" s="347"/>
      <c r="AT33" s="348"/>
      <c r="AU33" s="42" t="s">
        <v>32</v>
      </c>
      <c r="AV33" s="288"/>
      <c r="AW33" s="24" t="s">
        <v>4419</v>
      </c>
      <c r="AX33" s="7"/>
      <c r="AY33" s="7"/>
      <c r="AZ33" s="7"/>
      <c r="BA33" s="7"/>
      <c r="BB33" s="7"/>
      <c r="BC33" s="7"/>
    </row>
    <row r="34" spans="1:79" ht="18" customHeight="1" thickBot="1">
      <c r="A34" s="72"/>
      <c r="B34" s="72"/>
      <c r="C34" s="397"/>
      <c r="D34" s="122"/>
      <c r="E34" s="375" t="s">
        <v>35</v>
      </c>
      <c r="F34" s="375"/>
      <c r="G34" s="375"/>
      <c r="H34" s="123"/>
      <c r="I34" s="92" t="str">
        <f>BH34</f>
        <v/>
      </c>
      <c r="J34" s="93" t="str">
        <f t="shared" ref="J34:Y35" si="3">BI34</f>
        <v/>
      </c>
      <c r="K34" s="93" t="str">
        <f t="shared" si="3"/>
        <v/>
      </c>
      <c r="L34" s="93" t="str">
        <f t="shared" si="3"/>
        <v/>
      </c>
      <c r="M34" s="93" t="str">
        <f t="shared" si="3"/>
        <v/>
      </c>
      <c r="N34" s="93" t="str">
        <f t="shared" si="3"/>
        <v/>
      </c>
      <c r="O34" s="93" t="str">
        <f t="shared" si="3"/>
        <v/>
      </c>
      <c r="P34" s="93" t="str">
        <f t="shared" si="3"/>
        <v/>
      </c>
      <c r="Q34" s="93" t="str">
        <f t="shared" si="3"/>
        <v/>
      </c>
      <c r="R34" s="93" t="str">
        <f t="shared" si="3"/>
        <v/>
      </c>
      <c r="S34" s="93" t="str">
        <f t="shared" si="3"/>
        <v/>
      </c>
      <c r="T34" s="93" t="str">
        <f t="shared" si="3"/>
        <v/>
      </c>
      <c r="U34" s="93" t="str">
        <f t="shared" si="3"/>
        <v/>
      </c>
      <c r="V34" s="93" t="str">
        <f t="shared" si="3"/>
        <v/>
      </c>
      <c r="W34" s="93" t="str">
        <f t="shared" si="3"/>
        <v/>
      </c>
      <c r="X34" s="93" t="str">
        <f t="shared" si="3"/>
        <v/>
      </c>
      <c r="Y34" s="93" t="str">
        <f t="shared" si="3"/>
        <v/>
      </c>
      <c r="Z34" s="93" t="str">
        <f t="shared" ref="Z34:AB35" si="4">BY34</f>
        <v/>
      </c>
      <c r="AA34" s="93" t="str">
        <f t="shared" si="4"/>
        <v/>
      </c>
      <c r="AB34" s="94" t="str">
        <f t="shared" si="4"/>
        <v/>
      </c>
      <c r="AC34" s="72"/>
      <c r="AD34" s="72"/>
      <c r="AE34" s="72"/>
      <c r="AF34" s="417" t="s">
        <v>4415</v>
      </c>
      <c r="AG34" s="417"/>
      <c r="AH34" s="417"/>
      <c r="AI34" s="417"/>
      <c r="AJ34" s="417"/>
      <c r="AK34" s="417"/>
      <c r="AL34" s="340"/>
      <c r="AM34" s="341"/>
      <c r="AN34" s="341"/>
      <c r="AO34" s="341"/>
      <c r="AP34" s="341"/>
      <c r="AQ34" s="341"/>
      <c r="AR34" s="341"/>
      <c r="AS34" s="341"/>
      <c r="AT34" s="341"/>
      <c r="AU34" s="341"/>
      <c r="AV34" s="341"/>
      <c r="AW34" s="341"/>
      <c r="AX34" s="341"/>
      <c r="AY34" s="341"/>
      <c r="AZ34" s="341"/>
      <c r="BA34" s="341"/>
      <c r="BB34" s="342"/>
      <c r="BC34" s="19" t="s">
        <v>87</v>
      </c>
      <c r="BF34" s="28" t="str">
        <f t="shared" ref="BF34:BF35" si="5">ASC(AL34)</f>
        <v/>
      </c>
      <c r="BG34" s="28" t="str">
        <f t="shared" ref="BG34:BG35" si="6">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28" t="str">
        <f>DBCS(MID($BG34,COLUMNS($BB34:BB34),1))</f>
        <v/>
      </c>
      <c r="BI34" s="28" t="str">
        <f>DBCS(MID($BG34,COLUMNS($BB34:BC34),1))</f>
        <v/>
      </c>
      <c r="BJ34" s="28" t="str">
        <f>DBCS(MID($BG34,COLUMNS($BB34:BD34),1))</f>
        <v/>
      </c>
      <c r="BK34" s="28" t="str">
        <f>DBCS(MID($BG34,COLUMNS($BB34:BE34),1))</f>
        <v/>
      </c>
      <c r="BL34" s="28" t="str">
        <f>DBCS(MID($BG34,COLUMNS($BB34:BF34),1))</f>
        <v/>
      </c>
      <c r="BM34" s="28" t="str">
        <f>DBCS(MID($BG34,COLUMNS($BB34:BG34),1))</f>
        <v/>
      </c>
      <c r="BN34" s="28" t="str">
        <f>DBCS(MID($BG34,COLUMNS($BB34:BH34),1))</f>
        <v/>
      </c>
      <c r="BO34" s="28" t="str">
        <f>DBCS(MID($BG34,COLUMNS($BB34:BI34),1))</f>
        <v/>
      </c>
      <c r="BP34" s="28" t="str">
        <f>DBCS(MID($BG34,COLUMNS($BB34:BJ34),1))</f>
        <v/>
      </c>
      <c r="BQ34" s="28" t="str">
        <f>DBCS(MID($BG34,COLUMNS($BB34:BK34),1))</f>
        <v/>
      </c>
      <c r="BR34" s="28" t="str">
        <f>DBCS(MID($BG34,COLUMNS($BB34:BL34),1))</f>
        <v/>
      </c>
      <c r="BS34" s="28" t="str">
        <f>DBCS(MID($BG34,COLUMNS($BB34:BM34),1))</f>
        <v/>
      </c>
      <c r="BT34" s="28" t="str">
        <f>DBCS(MID($BG34,COLUMNS($BB34:BN34),1))</f>
        <v/>
      </c>
      <c r="BU34" s="28" t="str">
        <f>DBCS(MID($BG34,COLUMNS($BB34:BO34),1))</f>
        <v/>
      </c>
      <c r="BV34" s="28" t="str">
        <f>DBCS(MID($BG34,COLUMNS($BB34:BP34),1))</f>
        <v/>
      </c>
      <c r="BW34" s="28" t="str">
        <f>DBCS(MID($BG34,COLUMNS($BB34:BQ34),1))</f>
        <v/>
      </c>
      <c r="BX34" s="28" t="str">
        <f>DBCS(MID($BG34,COLUMNS($BB34:BR34),1))</f>
        <v/>
      </c>
      <c r="BY34" s="28" t="str">
        <f>DBCS(MID($BG34,COLUMNS($BB34:BS34),1))</f>
        <v/>
      </c>
      <c r="BZ34" s="28" t="str">
        <f>DBCS(MID($BG34,COLUMNS($BB34:BT34),1))</f>
        <v/>
      </c>
      <c r="CA34" s="28" t="str">
        <f>DBCS(MID($BG34,COLUMNS($BB34:BU34),1))</f>
        <v/>
      </c>
    </row>
    <row r="35" spans="1:79" ht="18" customHeight="1" thickBot="1">
      <c r="A35" s="72"/>
      <c r="B35" s="72"/>
      <c r="C35" s="397"/>
      <c r="D35" s="122"/>
      <c r="E35" s="375" t="s">
        <v>6</v>
      </c>
      <c r="F35" s="375"/>
      <c r="G35" s="375"/>
      <c r="H35" s="123"/>
      <c r="I35" s="92" t="str">
        <f>BH35</f>
        <v/>
      </c>
      <c r="J35" s="93" t="str">
        <f t="shared" si="3"/>
        <v/>
      </c>
      <c r="K35" s="93" t="str">
        <f t="shared" si="3"/>
        <v/>
      </c>
      <c r="L35" s="93" t="str">
        <f t="shared" si="3"/>
        <v/>
      </c>
      <c r="M35" s="93" t="str">
        <f t="shared" si="3"/>
        <v/>
      </c>
      <c r="N35" s="93" t="str">
        <f t="shared" si="3"/>
        <v/>
      </c>
      <c r="O35" s="93" t="str">
        <f t="shared" si="3"/>
        <v/>
      </c>
      <c r="P35" s="93" t="str">
        <f t="shared" si="3"/>
        <v/>
      </c>
      <c r="Q35" s="93" t="str">
        <f t="shared" si="3"/>
        <v/>
      </c>
      <c r="R35" s="93" t="str">
        <f t="shared" si="3"/>
        <v/>
      </c>
      <c r="S35" s="93" t="str">
        <f t="shared" si="3"/>
        <v/>
      </c>
      <c r="T35" s="93" t="str">
        <f t="shared" si="3"/>
        <v/>
      </c>
      <c r="U35" s="93" t="str">
        <f t="shared" si="3"/>
        <v/>
      </c>
      <c r="V35" s="93" t="str">
        <f t="shared" si="3"/>
        <v/>
      </c>
      <c r="W35" s="93" t="str">
        <f t="shared" si="3"/>
        <v/>
      </c>
      <c r="X35" s="93" t="str">
        <f t="shared" si="3"/>
        <v/>
      </c>
      <c r="Y35" s="93" t="str">
        <f t="shared" si="3"/>
        <v/>
      </c>
      <c r="Z35" s="93" t="str">
        <f t="shared" si="4"/>
        <v/>
      </c>
      <c r="AA35" s="93" t="str">
        <f t="shared" si="4"/>
        <v/>
      </c>
      <c r="AB35" s="94" t="str">
        <f t="shared" si="4"/>
        <v/>
      </c>
      <c r="AC35" s="72"/>
      <c r="AD35" s="72"/>
      <c r="AE35" s="72"/>
      <c r="AF35" s="417" t="s">
        <v>4416</v>
      </c>
      <c r="AG35" s="417"/>
      <c r="AH35" s="417"/>
      <c r="AI35" s="417"/>
      <c r="AJ35" s="417"/>
      <c r="AK35" s="417"/>
      <c r="AL35" s="340"/>
      <c r="AM35" s="341"/>
      <c r="AN35" s="341"/>
      <c r="AO35" s="341"/>
      <c r="AP35" s="341"/>
      <c r="AQ35" s="341"/>
      <c r="AR35" s="341"/>
      <c r="AS35" s="341"/>
      <c r="AT35" s="341"/>
      <c r="AU35" s="341"/>
      <c r="AV35" s="341"/>
      <c r="AW35" s="341"/>
      <c r="AX35" s="341"/>
      <c r="AY35" s="341"/>
      <c r="AZ35" s="341"/>
      <c r="BA35" s="341"/>
      <c r="BB35" s="342"/>
      <c r="BC35" s="19" t="s">
        <v>87</v>
      </c>
      <c r="BF35" s="28" t="str">
        <f t="shared" si="5"/>
        <v/>
      </c>
      <c r="BG35" s="28" t="str">
        <f t="shared" si="6"/>
        <v/>
      </c>
      <c r="BH35" s="28" t="str">
        <f>DBCS(MID($BG35,COLUMNS($BB35:BB35),1))</f>
        <v/>
      </c>
      <c r="BI35" s="28" t="str">
        <f>DBCS(MID($BG35,COLUMNS($BB35:BC35),1))</f>
        <v/>
      </c>
      <c r="BJ35" s="28" t="str">
        <f>DBCS(MID($BG35,COLUMNS($BB35:BD35),1))</f>
        <v/>
      </c>
      <c r="BK35" s="28" t="str">
        <f>DBCS(MID($BG35,COLUMNS($BB35:BE35),1))</f>
        <v/>
      </c>
      <c r="BL35" s="28" t="str">
        <f>DBCS(MID($BG35,COLUMNS($BB35:BF35),1))</f>
        <v/>
      </c>
      <c r="BM35" s="28" t="str">
        <f>DBCS(MID($BG35,COLUMNS($BB35:BG35),1))</f>
        <v/>
      </c>
      <c r="BN35" s="28" t="str">
        <f>DBCS(MID($BG35,COLUMNS($BB35:BH35),1))</f>
        <v/>
      </c>
      <c r="BO35" s="28" t="str">
        <f>DBCS(MID($BG35,COLUMNS($BB35:BI35),1))</f>
        <v/>
      </c>
      <c r="BP35" s="28" t="str">
        <f>DBCS(MID($BG35,COLUMNS($BB35:BJ35),1))</f>
        <v/>
      </c>
      <c r="BQ35" s="28" t="str">
        <f>DBCS(MID($BG35,COLUMNS($BB35:BK35),1))</f>
        <v/>
      </c>
      <c r="BR35" s="28" t="str">
        <f>DBCS(MID($BG35,COLUMNS($BB35:BL35),1))</f>
        <v/>
      </c>
      <c r="BS35" s="28" t="str">
        <f>DBCS(MID($BG35,COLUMNS($BB35:BM35),1))</f>
        <v/>
      </c>
      <c r="BT35" s="28" t="str">
        <f>DBCS(MID($BG35,COLUMNS($BB35:BN35),1))</f>
        <v/>
      </c>
      <c r="BU35" s="28" t="str">
        <f>DBCS(MID($BG35,COLUMNS($BB35:BO35),1))</f>
        <v/>
      </c>
      <c r="BV35" s="28" t="str">
        <f>DBCS(MID($BG35,COLUMNS($BB35:BP35),1))</f>
        <v/>
      </c>
      <c r="BW35" s="28" t="str">
        <f>DBCS(MID($BG35,COLUMNS($BB35:BQ35),1))</f>
        <v/>
      </c>
      <c r="BX35" s="28" t="str">
        <f>DBCS(MID($BG35,COLUMNS($BB35:BR35),1))</f>
        <v/>
      </c>
      <c r="BY35" s="28" t="str">
        <f>DBCS(MID($BG35,COLUMNS($BB35:BS35),1))</f>
        <v/>
      </c>
      <c r="BZ35" s="28" t="str">
        <f>DBCS(MID($BG35,COLUMNS($BB35:BT35),1))</f>
        <v/>
      </c>
      <c r="CA35" s="28" t="str">
        <f>DBCS(MID($BG35,COLUMNS($BB35:BU35),1))</f>
        <v/>
      </c>
    </row>
    <row r="36" spans="1:79" ht="18" customHeight="1" thickBot="1">
      <c r="A36" s="72"/>
      <c r="B36" s="72"/>
      <c r="C36" s="398"/>
      <c r="D36" s="122"/>
      <c r="E36" s="375" t="s">
        <v>12</v>
      </c>
      <c r="F36" s="375"/>
      <c r="G36" s="375"/>
      <c r="H36" s="123"/>
      <c r="I36" s="98" t="str">
        <f>IF(AL36="","",LEFT(AL36))</f>
        <v/>
      </c>
      <c r="J36" s="99" t="s">
        <v>32</v>
      </c>
      <c r="K36" s="92" t="str">
        <f>IF(AO36="","",LEFT(AO36))</f>
        <v/>
      </c>
      <c r="L36" s="94" t="str">
        <f>IF(AO36="","",MID(AO36,2,1))</f>
        <v/>
      </c>
      <c r="M36" s="100" t="s">
        <v>25</v>
      </c>
      <c r="N36" s="92" t="str">
        <f>IF(AQ36="","",LEFT(AQ36))</f>
        <v/>
      </c>
      <c r="O36" s="94" t="str">
        <f>IF(AQ36="","",MID(AQ36,2,1))</f>
        <v/>
      </c>
      <c r="P36" s="100" t="s">
        <v>33</v>
      </c>
      <c r="Q36" s="92" t="str">
        <f>IF(AS36="","",LEFT(AS36))</f>
        <v/>
      </c>
      <c r="R36" s="94" t="str">
        <f>IF(AS36="","",MID(AS36,2,1))</f>
        <v/>
      </c>
      <c r="S36" s="111" t="s">
        <v>15</v>
      </c>
      <c r="T36" s="111"/>
      <c r="U36" s="111"/>
      <c r="V36" s="111"/>
      <c r="W36" s="111"/>
      <c r="X36" s="111"/>
      <c r="Y36" s="111"/>
      <c r="Z36" s="111"/>
      <c r="AA36" s="111"/>
      <c r="AB36" s="108"/>
      <c r="AC36" s="72"/>
      <c r="AD36" s="72"/>
      <c r="AE36" s="72"/>
      <c r="AF36" s="417" t="s">
        <v>4418</v>
      </c>
      <c r="AG36" s="417"/>
      <c r="AH36" s="417"/>
      <c r="AI36" s="417"/>
      <c r="AJ36" s="417"/>
      <c r="AK36" s="417"/>
      <c r="AL36" s="407"/>
      <c r="AM36" s="408"/>
      <c r="AN36" s="42" t="s">
        <v>32</v>
      </c>
      <c r="AO36" s="5"/>
      <c r="AP36" s="43" t="s">
        <v>25</v>
      </c>
      <c r="AQ36" s="5"/>
      <c r="AR36" s="43" t="s">
        <v>14</v>
      </c>
      <c r="AS36" s="5"/>
      <c r="AT36" s="26" t="s">
        <v>15</v>
      </c>
      <c r="AU36" s="24" t="s">
        <v>4411</v>
      </c>
      <c r="AV36" s="7"/>
      <c r="AW36" s="7"/>
      <c r="AX36" s="7"/>
      <c r="AY36" s="7"/>
      <c r="AZ36" s="7"/>
      <c r="BA36" s="7"/>
      <c r="BB36" s="7"/>
      <c r="BC36" s="7"/>
    </row>
    <row r="37" spans="1:79" ht="18" customHeight="1" thickBot="1">
      <c r="A37" s="72"/>
      <c r="B37" s="72"/>
      <c r="C37" s="72"/>
      <c r="D37" s="72"/>
      <c r="E37" s="72"/>
      <c r="F37" s="72"/>
      <c r="G37" s="72"/>
      <c r="H37" s="72"/>
      <c r="I37" s="72"/>
      <c r="J37" s="72"/>
      <c r="K37" s="72"/>
      <c r="L37" s="72"/>
      <c r="M37" s="72"/>
      <c r="N37" s="72"/>
      <c r="O37" s="72"/>
      <c r="P37" s="72"/>
      <c r="Q37" s="72"/>
      <c r="R37" s="72"/>
      <c r="S37" s="72"/>
      <c r="T37" s="72"/>
      <c r="U37" s="72"/>
      <c r="V37" s="125"/>
      <c r="W37" s="125"/>
      <c r="X37" s="125"/>
      <c r="Y37" s="125"/>
      <c r="Z37" s="125"/>
      <c r="AA37" s="125"/>
      <c r="AB37" s="125"/>
      <c r="AC37" s="72"/>
      <c r="AD37" s="72"/>
      <c r="AE37" s="72"/>
      <c r="AL37" s="63"/>
      <c r="AM37" s="63"/>
      <c r="AN37" s="63"/>
      <c r="AO37" s="63"/>
      <c r="AP37" s="63"/>
      <c r="AQ37" s="63"/>
      <c r="AR37" s="63"/>
      <c r="AS37" s="63"/>
    </row>
    <row r="38" spans="1:79" ht="18" customHeight="1" thickBot="1">
      <c r="A38" s="72"/>
      <c r="B38" s="72"/>
      <c r="C38" s="72"/>
      <c r="D38" s="372" t="s">
        <v>50</v>
      </c>
      <c r="E38" s="373"/>
      <c r="F38" s="373"/>
      <c r="G38" s="373"/>
      <c r="H38" s="374"/>
      <c r="I38" s="98" t="str">
        <f>IF(AL38="","",LEFT(AL38))</f>
        <v/>
      </c>
      <c r="J38" s="99" t="s">
        <v>32</v>
      </c>
      <c r="K38" s="92" t="str">
        <f>IF(AO38="","",LEFT(AO38))</f>
        <v/>
      </c>
      <c r="L38" s="94" t="str">
        <f>IF(AO38="","",MID(AO38,2,1))</f>
        <v/>
      </c>
      <c r="M38" s="100" t="s">
        <v>25</v>
      </c>
      <c r="N38" s="92" t="str">
        <f>IF(AQ38="","",LEFT(AQ38))</f>
        <v/>
      </c>
      <c r="O38" s="94" t="str">
        <f>IF(AQ38="","",MID(AQ38,2,1))</f>
        <v/>
      </c>
      <c r="P38" s="100" t="s">
        <v>33</v>
      </c>
      <c r="Q38" s="92" t="str">
        <f>IF(AS38="","",LEFT(AS38))</f>
        <v/>
      </c>
      <c r="R38" s="94" t="str">
        <f>IF(AS38="","",MID(AS38,2,1))</f>
        <v/>
      </c>
      <c r="S38" s="76" t="s">
        <v>15</v>
      </c>
      <c r="T38" s="72"/>
      <c r="U38" s="125"/>
      <c r="V38" s="125"/>
      <c r="W38" s="125"/>
      <c r="X38" s="125"/>
      <c r="Y38" s="125"/>
      <c r="Z38" s="125"/>
      <c r="AA38" s="125"/>
      <c r="AB38" s="125"/>
      <c r="AC38" s="72"/>
      <c r="AD38" s="72"/>
      <c r="AE38" s="72"/>
      <c r="AF38" s="18" t="s">
        <v>4404</v>
      </c>
      <c r="AG38" s="7"/>
      <c r="AH38" s="7"/>
      <c r="AI38" s="7"/>
      <c r="AJ38" s="7"/>
      <c r="AK38" s="7"/>
      <c r="AL38" s="407"/>
      <c r="AM38" s="408"/>
      <c r="AN38" s="42" t="s">
        <v>32</v>
      </c>
      <c r="AO38" s="5"/>
      <c r="AP38" s="43" t="s">
        <v>25</v>
      </c>
      <c r="AQ38" s="5"/>
      <c r="AR38" s="43" t="s">
        <v>14</v>
      </c>
      <c r="AS38" s="5"/>
      <c r="AT38" s="26" t="s">
        <v>15</v>
      </c>
      <c r="AU38" s="24" t="s">
        <v>4411</v>
      </c>
      <c r="AV38" s="7"/>
      <c r="AW38" s="7"/>
      <c r="AX38" s="7"/>
      <c r="AY38" s="7"/>
    </row>
    <row r="39" spans="1:79" ht="18" customHeight="1" thickBot="1">
      <c r="A39" s="72"/>
      <c r="B39" s="72"/>
      <c r="C39" s="72"/>
      <c r="D39" s="397" t="s">
        <v>55</v>
      </c>
      <c r="E39" s="472" t="s">
        <v>39</v>
      </c>
      <c r="F39" s="473"/>
      <c r="G39" s="473"/>
      <c r="H39" s="474"/>
      <c r="I39" s="116" t="str">
        <f>IF(AL39="","",LEFT(AL39))</f>
        <v/>
      </c>
      <c r="J39" s="117" t="str">
        <f>IF(AL39="","",MID(AL39,2,1))</f>
        <v/>
      </c>
      <c r="K39" s="99" t="s">
        <v>32</v>
      </c>
      <c r="L39" s="116" t="str">
        <f>IF(LEFT($AP39,1)="","",LEFT($AP39,1))</f>
        <v/>
      </c>
      <c r="M39" s="119" t="str">
        <f>IF(MID($AP39,2,1)="","",MID($AP39,2,1))</f>
        <v/>
      </c>
      <c r="N39" s="119" t="str">
        <f>IF(MID($AP39,3,1)="","",MID($AP39,3,1))</f>
        <v/>
      </c>
      <c r="O39" s="119" t="str">
        <f>IF(MID($AP39,4,1)="","",MID($AP39,4,1))</f>
        <v/>
      </c>
      <c r="P39" s="119" t="str">
        <f>IF(MID($AP39,5,1)="","",MID($AP39,5,1))</f>
        <v/>
      </c>
      <c r="Q39" s="117" t="str">
        <f>IF(RIGHT(AP39)="","",RIGHT(AP39))</f>
        <v/>
      </c>
      <c r="R39" s="99" t="s">
        <v>4420</v>
      </c>
      <c r="S39" s="120" t="str">
        <f>IF(AV39="","",AV39)</f>
        <v/>
      </c>
      <c r="T39" s="126"/>
      <c r="U39" s="108"/>
      <c r="V39" s="108"/>
      <c r="W39" s="108"/>
      <c r="X39" s="108"/>
      <c r="Y39" s="108"/>
      <c r="Z39" s="108"/>
      <c r="AA39" s="108"/>
      <c r="AB39" s="108"/>
      <c r="AC39" s="72"/>
      <c r="AD39" s="72"/>
      <c r="AE39" s="72"/>
      <c r="AF39" s="417" t="s">
        <v>4422</v>
      </c>
      <c r="AG39" s="417"/>
      <c r="AH39" s="417"/>
      <c r="AI39" s="417"/>
      <c r="AJ39" s="417"/>
      <c r="AK39" s="417"/>
      <c r="AL39" s="363"/>
      <c r="AM39" s="364"/>
      <c r="AN39" s="365"/>
      <c r="AO39" s="42" t="s">
        <v>32</v>
      </c>
      <c r="AP39" s="346"/>
      <c r="AQ39" s="347"/>
      <c r="AR39" s="347"/>
      <c r="AS39" s="347"/>
      <c r="AT39" s="348"/>
      <c r="AU39" s="42" t="s">
        <v>32</v>
      </c>
      <c r="AV39" s="288"/>
      <c r="AW39" s="24" t="s">
        <v>4419</v>
      </c>
      <c r="AX39" s="7"/>
      <c r="AY39" s="7"/>
      <c r="AZ39" s="7"/>
      <c r="BA39" s="7"/>
      <c r="BB39" s="7"/>
      <c r="BC39" s="7"/>
    </row>
    <row r="40" spans="1:79" ht="18" customHeight="1" thickBot="1">
      <c r="A40" s="72"/>
      <c r="B40" s="72"/>
      <c r="C40" s="72"/>
      <c r="D40" s="397"/>
      <c r="E40" s="372" t="s">
        <v>35</v>
      </c>
      <c r="F40" s="373"/>
      <c r="G40" s="373"/>
      <c r="H40" s="374"/>
      <c r="I40" s="343" t="str">
        <f>IF(AL40="","",AL40)</f>
        <v/>
      </c>
      <c r="J40" s="344"/>
      <c r="K40" s="344"/>
      <c r="L40" s="344"/>
      <c r="M40" s="344"/>
      <c r="N40" s="344"/>
      <c r="O40" s="344"/>
      <c r="P40" s="344"/>
      <c r="Q40" s="344"/>
      <c r="R40" s="344"/>
      <c r="S40" s="344"/>
      <c r="T40" s="344"/>
      <c r="U40" s="344"/>
      <c r="V40" s="344"/>
      <c r="W40" s="344"/>
      <c r="X40" s="344"/>
      <c r="Y40" s="344"/>
      <c r="Z40" s="344"/>
      <c r="AA40" s="344"/>
      <c r="AB40" s="345"/>
      <c r="AC40" s="387" t="s">
        <v>58</v>
      </c>
      <c r="AD40" s="387"/>
      <c r="AE40" s="387"/>
      <c r="AF40" s="417" t="s">
        <v>4423</v>
      </c>
      <c r="AG40" s="417"/>
      <c r="AH40" s="417"/>
      <c r="AI40" s="417"/>
      <c r="AJ40" s="417"/>
      <c r="AK40" s="417"/>
      <c r="AL40" s="340"/>
      <c r="AM40" s="341"/>
      <c r="AN40" s="341"/>
      <c r="AO40" s="341"/>
      <c r="AP40" s="341"/>
      <c r="AQ40" s="341"/>
      <c r="AR40" s="341"/>
      <c r="AS40" s="341"/>
      <c r="AT40" s="341"/>
      <c r="AU40" s="341"/>
      <c r="AV40" s="341"/>
      <c r="AW40" s="341"/>
      <c r="AX40" s="341"/>
      <c r="AY40" s="341"/>
      <c r="AZ40" s="341"/>
      <c r="BA40" s="341"/>
      <c r="BB40" s="342"/>
      <c r="BC40" s="19" t="s">
        <v>87</v>
      </c>
    </row>
    <row r="41" spans="1:79" ht="18" customHeight="1" thickBot="1">
      <c r="A41" s="72"/>
      <c r="B41" s="72"/>
      <c r="C41" s="72"/>
      <c r="D41" s="397"/>
      <c r="E41" s="372" t="s">
        <v>40</v>
      </c>
      <c r="F41" s="373"/>
      <c r="G41" s="373"/>
      <c r="H41" s="374"/>
      <c r="I41" s="343" t="str">
        <f>IF(AL41="","",AL41)</f>
        <v/>
      </c>
      <c r="J41" s="344"/>
      <c r="K41" s="344"/>
      <c r="L41" s="344"/>
      <c r="M41" s="344"/>
      <c r="N41" s="344"/>
      <c r="O41" s="344"/>
      <c r="P41" s="344"/>
      <c r="Q41" s="344"/>
      <c r="R41" s="344"/>
      <c r="S41" s="344"/>
      <c r="T41" s="344"/>
      <c r="U41" s="344"/>
      <c r="V41" s="344"/>
      <c r="W41" s="344"/>
      <c r="X41" s="344"/>
      <c r="Y41" s="344"/>
      <c r="Z41" s="344"/>
      <c r="AA41" s="344"/>
      <c r="AB41" s="345"/>
      <c r="AC41" s="72"/>
      <c r="AD41" s="110" t="s">
        <v>46</v>
      </c>
      <c r="AE41" s="72"/>
      <c r="AF41" s="417" t="s">
        <v>4424</v>
      </c>
      <c r="AG41" s="417"/>
      <c r="AH41" s="417"/>
      <c r="AI41" s="417"/>
      <c r="AJ41" s="417"/>
      <c r="AK41" s="417"/>
      <c r="AL41" s="340"/>
      <c r="AM41" s="341"/>
      <c r="AN41" s="341"/>
      <c r="AO41" s="341"/>
      <c r="AP41" s="341"/>
      <c r="AQ41" s="341"/>
      <c r="AR41" s="341"/>
      <c r="AS41" s="341"/>
      <c r="AT41" s="341"/>
      <c r="AU41" s="341"/>
      <c r="AV41" s="341"/>
      <c r="AW41" s="341"/>
      <c r="AX41" s="341"/>
      <c r="AY41" s="341"/>
      <c r="AZ41" s="341"/>
      <c r="BA41" s="341"/>
      <c r="BB41" s="342"/>
      <c r="BC41" s="19" t="s">
        <v>87</v>
      </c>
    </row>
    <row r="42" spans="1:79" ht="18" customHeight="1" thickBot="1">
      <c r="A42" s="72"/>
      <c r="B42" s="72"/>
      <c r="C42" s="72"/>
      <c r="D42" s="398"/>
      <c r="E42" s="372" t="s">
        <v>12</v>
      </c>
      <c r="F42" s="373"/>
      <c r="G42" s="373"/>
      <c r="H42" s="374"/>
      <c r="I42" s="98" t="str">
        <f>IF(AL42="","",LEFT(AL42))</f>
        <v/>
      </c>
      <c r="J42" s="99" t="s">
        <v>32</v>
      </c>
      <c r="K42" s="92" t="str">
        <f>IF(AO42="","",LEFT(AO42))</f>
        <v/>
      </c>
      <c r="L42" s="94" t="str">
        <f>IF(AO42="","",MID(AO42,2,1))</f>
        <v/>
      </c>
      <c r="M42" s="100" t="s">
        <v>25</v>
      </c>
      <c r="N42" s="92" t="str">
        <f>IF(AQ42="","",LEFT(AQ42))</f>
        <v/>
      </c>
      <c r="O42" s="94" t="str">
        <f>IF(AQ42="","",MID(AQ42,2,1))</f>
        <v/>
      </c>
      <c r="P42" s="100" t="s">
        <v>33</v>
      </c>
      <c r="Q42" s="92" t="str">
        <f>IF(AS42="","",LEFT(AS42))</f>
        <v/>
      </c>
      <c r="R42" s="94" t="str">
        <f>IF(AS42="","",MID(AS42,2,1))</f>
        <v/>
      </c>
      <c r="S42" s="111" t="s">
        <v>15</v>
      </c>
      <c r="T42" s="111"/>
      <c r="U42" s="111"/>
      <c r="V42" s="111"/>
      <c r="W42" s="111"/>
      <c r="X42" s="111"/>
      <c r="Y42" s="111"/>
      <c r="Z42" s="111"/>
      <c r="AA42" s="111"/>
      <c r="AB42" s="111"/>
      <c r="AC42" s="72"/>
      <c r="AD42" s="72"/>
      <c r="AE42" s="72"/>
      <c r="AF42" s="417" t="s">
        <v>4425</v>
      </c>
      <c r="AG42" s="417"/>
      <c r="AH42" s="417"/>
      <c r="AI42" s="417"/>
      <c r="AJ42" s="417"/>
      <c r="AK42" s="417"/>
      <c r="AL42" s="407"/>
      <c r="AM42" s="408"/>
      <c r="AN42" s="42" t="s">
        <v>32</v>
      </c>
      <c r="AO42" s="5"/>
      <c r="AP42" s="43" t="s">
        <v>25</v>
      </c>
      <c r="AQ42" s="5"/>
      <c r="AR42" s="43" t="s">
        <v>14</v>
      </c>
      <c r="AS42" s="5"/>
      <c r="AT42" s="26" t="s">
        <v>15</v>
      </c>
      <c r="AU42" s="24" t="s">
        <v>4411</v>
      </c>
      <c r="AV42" s="7"/>
      <c r="AW42" s="7"/>
      <c r="AX42" s="7"/>
      <c r="AY42" s="7"/>
      <c r="AZ42" s="7"/>
      <c r="BA42" s="7"/>
      <c r="BB42" s="7"/>
      <c r="BC42" s="7"/>
    </row>
    <row r="43" spans="1:79" ht="18" customHeight="1">
      <c r="A43" s="72"/>
      <c r="B43" s="72"/>
      <c r="C43" s="72"/>
      <c r="D43" s="127"/>
      <c r="E43" s="128"/>
      <c r="F43" s="128"/>
      <c r="G43" s="128"/>
      <c r="H43" s="128"/>
      <c r="I43" s="108"/>
      <c r="J43" s="108"/>
      <c r="K43" s="108"/>
      <c r="L43" s="108"/>
      <c r="M43" s="108"/>
      <c r="N43" s="108"/>
      <c r="O43" s="108"/>
      <c r="P43" s="108"/>
      <c r="Q43" s="108"/>
      <c r="R43" s="108"/>
      <c r="S43" s="108"/>
      <c r="T43" s="108"/>
      <c r="U43" s="108"/>
      <c r="V43" s="108"/>
      <c r="W43" s="108"/>
      <c r="X43" s="108"/>
      <c r="Y43" s="108"/>
      <c r="Z43" s="108"/>
      <c r="AA43" s="108"/>
      <c r="AB43" s="108"/>
      <c r="AC43" s="72"/>
      <c r="AD43" s="72"/>
      <c r="AE43" s="72"/>
    </row>
    <row r="44" spans="1:79" ht="18" customHeight="1">
      <c r="A44" s="72"/>
      <c r="B44" s="72"/>
      <c r="C44" s="72"/>
      <c r="D44" s="127"/>
      <c r="E44" s="128"/>
      <c r="F44" s="128"/>
      <c r="G44" s="128"/>
      <c r="H44" s="128"/>
      <c r="I44" s="108"/>
      <c r="J44" s="108"/>
      <c r="K44" s="108"/>
      <c r="L44" s="108"/>
      <c r="M44" s="108"/>
      <c r="N44" s="108"/>
      <c r="O44" s="108"/>
      <c r="P44" s="108"/>
      <c r="Q44" s="108"/>
      <c r="R44" s="108"/>
      <c r="S44" s="108"/>
      <c r="T44" s="108"/>
      <c r="U44" s="108"/>
      <c r="V44" s="108"/>
      <c r="W44" s="108"/>
      <c r="X44" s="108"/>
      <c r="Y44" s="108"/>
      <c r="Z44" s="108"/>
      <c r="AA44" s="108"/>
      <c r="AB44" s="108"/>
      <c r="AC44" s="72"/>
      <c r="AD44" s="72"/>
      <c r="AE44" s="72"/>
    </row>
    <row r="45" spans="1:79" ht="18" customHeight="1">
      <c r="D45" s="47"/>
      <c r="E45" s="46"/>
      <c r="F45" s="46"/>
      <c r="G45" s="46"/>
      <c r="H45" s="46"/>
      <c r="I45" s="44"/>
      <c r="J45" s="44"/>
      <c r="K45" s="44"/>
      <c r="L45" s="44"/>
      <c r="M45" s="44"/>
      <c r="N45" s="44"/>
      <c r="O45" s="44"/>
      <c r="P45" s="44"/>
      <c r="Q45" s="44"/>
      <c r="R45" s="44"/>
      <c r="S45" s="44"/>
      <c r="T45" s="44"/>
      <c r="U45" s="44"/>
      <c r="V45" s="44"/>
      <c r="W45" s="44"/>
      <c r="X45" s="44"/>
      <c r="Y45" s="44"/>
      <c r="Z45" s="44"/>
      <c r="AA45" s="44"/>
      <c r="AB45" s="44"/>
    </row>
    <row r="46" spans="1:79" ht="18" customHeight="1">
      <c r="D46" s="47"/>
      <c r="E46" s="46"/>
      <c r="F46" s="46"/>
      <c r="G46" s="46"/>
      <c r="H46" s="46"/>
      <c r="I46" s="44"/>
      <c r="J46" s="44"/>
      <c r="K46" s="44"/>
      <c r="L46" s="44"/>
      <c r="M46" s="44"/>
      <c r="N46" s="44"/>
      <c r="O46" s="44"/>
      <c r="P46" s="44"/>
      <c r="Q46" s="44"/>
      <c r="R46" s="44"/>
      <c r="S46" s="44"/>
      <c r="T46" s="44"/>
      <c r="U46" s="44"/>
      <c r="V46" s="44"/>
      <c r="W46" s="44"/>
      <c r="X46" s="44"/>
      <c r="Y46" s="44"/>
      <c r="Z46" s="44"/>
      <c r="AA46" s="44"/>
      <c r="AB46" s="44"/>
    </row>
    <row r="47" spans="1:79" ht="18" customHeight="1">
      <c r="D47" s="47"/>
      <c r="E47" s="46"/>
      <c r="F47" s="46"/>
      <c r="G47" s="46"/>
      <c r="H47" s="46"/>
      <c r="I47" s="44"/>
      <c r="J47" s="44"/>
      <c r="K47" s="44"/>
      <c r="L47" s="44"/>
      <c r="M47" s="44"/>
      <c r="N47" s="44"/>
      <c r="O47" s="44"/>
      <c r="P47" s="44"/>
      <c r="Q47" s="44"/>
      <c r="R47" s="44"/>
      <c r="S47" s="44"/>
      <c r="T47" s="44"/>
      <c r="U47" s="44"/>
      <c r="V47" s="44"/>
      <c r="W47" s="44"/>
      <c r="X47" s="44"/>
      <c r="Y47" s="44"/>
      <c r="Z47" s="44"/>
      <c r="AA47" s="44"/>
      <c r="AB47" s="44"/>
    </row>
    <row r="48" spans="1:79" ht="18" customHeight="1">
      <c r="D48" s="47"/>
      <c r="E48" s="46"/>
      <c r="F48" s="46"/>
      <c r="G48" s="46"/>
      <c r="H48" s="46"/>
      <c r="I48" s="44"/>
      <c r="J48" s="44"/>
      <c r="K48" s="44"/>
      <c r="L48" s="44"/>
      <c r="M48" s="44"/>
      <c r="N48" s="44"/>
      <c r="O48" s="44"/>
      <c r="P48" s="44"/>
      <c r="Q48" s="44"/>
      <c r="R48" s="44"/>
      <c r="S48" s="44"/>
      <c r="T48" s="44"/>
      <c r="U48" s="44"/>
      <c r="V48" s="44"/>
      <c r="W48" s="44"/>
      <c r="X48" s="44"/>
      <c r="Y48" s="44"/>
      <c r="Z48" s="44"/>
      <c r="AA48" s="44"/>
      <c r="AB48" s="44"/>
    </row>
    <row r="49" spans="4:28" ht="18" customHeight="1">
      <c r="D49" s="47"/>
      <c r="E49" s="46"/>
      <c r="F49" s="46"/>
      <c r="G49" s="46"/>
      <c r="H49" s="46"/>
      <c r="I49" s="44"/>
      <c r="J49" s="44"/>
      <c r="K49" s="44"/>
      <c r="L49" s="44"/>
      <c r="M49" s="44"/>
      <c r="N49" s="44"/>
      <c r="O49" s="44"/>
      <c r="P49" s="44"/>
      <c r="Q49" s="44"/>
      <c r="R49" s="44"/>
      <c r="S49" s="44"/>
      <c r="T49" s="44"/>
      <c r="U49" s="44"/>
      <c r="V49" s="44"/>
      <c r="W49" s="44"/>
      <c r="X49" s="44"/>
      <c r="Y49" s="44"/>
      <c r="Z49" s="44"/>
      <c r="AA49" s="44"/>
      <c r="AB49" s="44"/>
    </row>
    <row r="50" spans="4:28" ht="18" customHeight="1">
      <c r="D50" s="47"/>
      <c r="E50" s="46"/>
      <c r="F50" s="46"/>
      <c r="G50" s="46"/>
      <c r="H50" s="46"/>
      <c r="I50" s="44"/>
      <c r="J50" s="44"/>
      <c r="K50" s="44"/>
      <c r="L50" s="44"/>
      <c r="M50" s="44"/>
      <c r="N50" s="44"/>
      <c r="O50" s="44"/>
      <c r="P50" s="44"/>
      <c r="Q50" s="44"/>
      <c r="R50" s="44"/>
      <c r="S50" s="44"/>
      <c r="T50" s="44"/>
      <c r="U50" s="44"/>
      <c r="V50" s="44"/>
      <c r="W50" s="44"/>
      <c r="X50" s="44"/>
      <c r="Y50" s="44"/>
      <c r="Z50" s="44"/>
      <c r="AA50" s="44"/>
      <c r="AB50" s="44"/>
    </row>
  </sheetData>
  <mergeCells count="99">
    <mergeCell ref="X19:Y19"/>
    <mergeCell ref="D16:H16"/>
    <mergeCell ref="J16:T16"/>
    <mergeCell ref="V16:Y16"/>
    <mergeCell ref="D17:H17"/>
    <mergeCell ref="U18:Y18"/>
    <mergeCell ref="D19:H19"/>
    <mergeCell ref="O19:Q19"/>
    <mergeCell ref="R19:T19"/>
    <mergeCell ref="U19:W19"/>
    <mergeCell ref="C7:H7"/>
    <mergeCell ref="I8:AB9"/>
    <mergeCell ref="A1:AE1"/>
    <mergeCell ref="D4:G4"/>
    <mergeCell ref="K4:R4"/>
    <mergeCell ref="L5:M5"/>
    <mergeCell ref="V7:Y7"/>
    <mergeCell ref="E35:G35"/>
    <mergeCell ref="E41:H41"/>
    <mergeCell ref="E26:H26"/>
    <mergeCell ref="E27:H27"/>
    <mergeCell ref="E36:G36"/>
    <mergeCell ref="E39:H39"/>
    <mergeCell ref="E40:H40"/>
    <mergeCell ref="D22:H22"/>
    <mergeCell ref="C8:H9"/>
    <mergeCell ref="C16:C23"/>
    <mergeCell ref="D39:D42"/>
    <mergeCell ref="D38:H38"/>
    <mergeCell ref="E42:H42"/>
    <mergeCell ref="D26:D27"/>
    <mergeCell ref="D23:H23"/>
    <mergeCell ref="C32:H32"/>
    <mergeCell ref="C33:C36"/>
    <mergeCell ref="D18:H18"/>
    <mergeCell ref="D20:H21"/>
    <mergeCell ref="E33:G33"/>
    <mergeCell ref="E34:G34"/>
    <mergeCell ref="C15:H15"/>
    <mergeCell ref="D25:H25"/>
    <mergeCell ref="AC26:AE26"/>
    <mergeCell ref="AC40:AE40"/>
    <mergeCell ref="I26:AB26"/>
    <mergeCell ref="I27:AB27"/>
    <mergeCell ref="I40:AB40"/>
    <mergeCell ref="I41:AB41"/>
    <mergeCell ref="AL32:AM32"/>
    <mergeCell ref="BC32:BD32"/>
    <mergeCell ref="AF33:AK33"/>
    <mergeCell ref="AL33:AN33"/>
    <mergeCell ref="AP33:AT33"/>
    <mergeCell ref="AF34:AK34"/>
    <mergeCell ref="AL34:BB34"/>
    <mergeCell ref="AF35:AK35"/>
    <mergeCell ref="AL35:BB35"/>
    <mergeCell ref="AF36:AK36"/>
    <mergeCell ref="AL36:AM36"/>
    <mergeCell ref="AL38:AM38"/>
    <mergeCell ref="AF39:AK39"/>
    <mergeCell ref="AL39:AN39"/>
    <mergeCell ref="AP39:AT39"/>
    <mergeCell ref="AF40:AK40"/>
    <mergeCell ref="AL40:BB40"/>
    <mergeCell ref="AF41:AK41"/>
    <mergeCell ref="AL41:BB41"/>
    <mergeCell ref="AF42:AK42"/>
    <mergeCell ref="AL42:AM42"/>
    <mergeCell ref="AL25:AM25"/>
    <mergeCell ref="AF26:AK26"/>
    <mergeCell ref="AL26:BB26"/>
    <mergeCell ref="AF27:AK27"/>
    <mergeCell ref="AL27:BB27"/>
    <mergeCell ref="AL8:BB9"/>
    <mergeCell ref="AL7:AN7"/>
    <mergeCell ref="AL14:AN14"/>
    <mergeCell ref="AL15:AM15"/>
    <mergeCell ref="AL16:AN16"/>
    <mergeCell ref="AU14:AV14"/>
    <mergeCell ref="BD19:BF19"/>
    <mergeCell ref="AF19:AK19"/>
    <mergeCell ref="AL19:AN19"/>
    <mergeCell ref="AF17:AK17"/>
    <mergeCell ref="AL17:BB17"/>
    <mergeCell ref="AF18:AK18"/>
    <mergeCell ref="AL18:AM18"/>
    <mergeCell ref="AO18:AQ18"/>
    <mergeCell ref="Z19:AB19"/>
    <mergeCell ref="AF20:AK20"/>
    <mergeCell ref="AL20:BB21"/>
    <mergeCell ref="AT19:AV19"/>
    <mergeCell ref="AW19:AX19"/>
    <mergeCell ref="AY19:BA19"/>
    <mergeCell ref="AC19:AD19"/>
    <mergeCell ref="AF22:AK22"/>
    <mergeCell ref="AF23:AK23"/>
    <mergeCell ref="AL22:AQ22"/>
    <mergeCell ref="AL23:AO23"/>
    <mergeCell ref="AL24:AN24"/>
    <mergeCell ref="AQ23:AS23"/>
  </mergeCells>
  <phoneticPr fontId="2"/>
  <dataValidations count="6">
    <dataValidation type="textLength" imeMode="disabled" operator="equal" allowBlank="1" showInputMessage="1" showErrorMessage="1" error="2桁の数字を入力ください。" prompt="2桁の数字を入力ください。" sqref="AO32 AQ32 AS32 AO36 AQ36 AS36 AO38 AQ38 AS38 AO42 AQ42 AS42 AO25 AQ25 AS25 AO15 AQ15 AS15"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33:AT33 AP39:AT39" xr:uid="{00000000-0002-0000-0200-000001000000}">
      <formula1>6</formula1>
    </dataValidation>
    <dataValidation imeMode="fullKatakana" allowBlank="1" showInputMessage="1" showErrorMessage="1" sqref="AL34:BB34 AL40:BB40" xr:uid="{00000000-0002-0000-0200-000002000000}"/>
    <dataValidation type="textLength" operator="equal" allowBlank="1" showInputMessage="1" showErrorMessage="1" error="1桁で入力ください。" prompt="1桁で入力ください。" sqref="AV33 AV39" xr:uid="{00000000-0002-0000-0200-000003000000}">
      <formula1>1</formula1>
    </dataValidation>
    <dataValidation type="textLength" operator="equal" allowBlank="1" showInputMessage="1" showErrorMessage="1" error="4桁で入力ください。" prompt="4桁で入力ください。" sqref="AO18" xr:uid="{00000000-0002-0000-0200-000004000000}">
      <formula1>4</formula1>
    </dataValidation>
    <dataValidation type="textLength" operator="equal" allowBlank="1" showInputMessage="1" showErrorMessage="1" error="3桁で入力ください。" prompt="3桁で入力ください。" sqref="AL18:AM18" xr:uid="{00000000-0002-0000-0200-000005000000}">
      <formula1>3</formula1>
    </dataValidation>
  </dataValidations>
  <pageMargins left="0.59055118110236227" right="0.59055118110236227" top="1.1811023622047245" bottom="0.39370078740157483" header="0.51181102362204722" footer="0.51181102362204722"/>
  <pageSetup paperSize="9" scale="96"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6000000}">
          <x14:formula1>
            <xm:f>コード１!$I$2:$I$6</xm:f>
          </x14:formula1>
          <xm:sqref>AL32:AM32 AL36:AM36 AL38:AM38 AL42:AM42 AL25:AM25 AL15</xm:sqref>
        </x14:dataValidation>
        <x14:dataValidation type="list" allowBlank="1" showInputMessage="1" showErrorMessage="1" xr:uid="{00000000-0002-0000-0200-000007000000}">
          <x14:formula1>
            <xm:f>コード１!$E$14:$E$15</xm:f>
          </x14:formula1>
          <xm:sqref>BC32</xm:sqref>
        </x14:dataValidation>
        <x14:dataValidation type="list" allowBlank="1" showInputMessage="1" showErrorMessage="1" xr:uid="{00000000-0002-0000-0200-000008000000}">
          <x14:formula1>
            <xm:f>コード１!$K$2:$K$3</xm:f>
          </x14:formula1>
          <xm:sqref>AL7:AN7 AL16:AN16</xm:sqref>
        </x14:dataValidation>
        <x14:dataValidation type="list" allowBlank="1" showInputMessage="1" showErrorMessage="1" xr:uid="{00000000-0002-0000-0200-000009000000}">
          <x14:formula1>
            <xm:f>コード１!$E$20:$E$22</xm:f>
          </x14:formula1>
          <xm:sqref>AL14:AN14</xm:sqref>
        </x14:dataValidation>
        <x14:dataValidation type="list" allowBlank="1" showInputMessage="1" showErrorMessage="1" xr:uid="{00000000-0002-0000-0200-00000A000000}">
          <x14:formula1>
            <xm:f>コード１!$A$3:$A$62</xm:f>
          </x14:formula1>
          <xm:sqref>AL33:AN33 AL39:AN39</xm:sqref>
        </x14:dataValidation>
        <x14:dataValidation type="list" allowBlank="1" showInputMessage="1" showErrorMessage="1" xr:uid="{00000000-0002-0000-0200-00000B000000}">
          <x14:formula1>
            <xm:f>コード１!$E$27:$E$28</xm:f>
          </x14:formula1>
          <xm:sqref>AU14:AV14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50"/>
  <sheetViews>
    <sheetView view="pageBreakPreview" zoomScale="90" zoomScaleNormal="100" zoomScaleSheetLayoutView="90" workbookViewId="0">
      <selection activeCell="AL10" sqref="AL10"/>
    </sheetView>
  </sheetViews>
  <sheetFormatPr defaultColWidth="3.33203125" defaultRowHeight="16.05" customHeight="1"/>
  <cols>
    <col min="1" max="1" width="4.59765625" style="10" customWidth="1"/>
    <col min="2" max="2" width="2.06640625" style="10" customWidth="1"/>
    <col min="3" max="31" width="2.796875" style="10" customWidth="1"/>
    <col min="32" max="32" width="1.06640625" style="10" customWidth="1"/>
    <col min="33" max="37" width="2.796875" style="10" customWidth="1"/>
    <col min="38" max="40" width="4.73046875" style="10" customWidth="1"/>
    <col min="41" max="16384" width="3.33203125" style="10"/>
  </cols>
  <sheetData>
    <row r="1" spans="1:56" ht="16.05" customHeight="1" thickBot="1">
      <c r="A1" s="387" t="s">
        <v>59</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64"/>
    </row>
    <row r="2" spans="1:56" ht="16.05" customHeight="1" thickBo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3" t="s">
        <v>27</v>
      </c>
      <c r="AD2" s="74" t="s">
        <v>48</v>
      </c>
      <c r="AE2" s="75" t="s">
        <v>29</v>
      </c>
    </row>
    <row r="3" spans="1:56" ht="16.0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08"/>
      <c r="AD3" s="108"/>
      <c r="AE3" s="108"/>
    </row>
    <row r="4" spans="1:56" ht="16.05" customHeight="1" thickBot="1">
      <c r="A4" s="72"/>
      <c r="B4" s="72"/>
      <c r="C4" s="72"/>
      <c r="D4" s="409" t="s">
        <v>9</v>
      </c>
      <c r="E4" s="409"/>
      <c r="F4" s="409"/>
      <c r="G4" s="409"/>
      <c r="H4" s="72"/>
      <c r="I4" s="72"/>
      <c r="J4" s="72"/>
      <c r="K4" s="406" t="s">
        <v>30</v>
      </c>
      <c r="L4" s="406"/>
      <c r="M4" s="406"/>
      <c r="N4" s="406"/>
      <c r="O4" s="406"/>
      <c r="P4" s="406"/>
      <c r="Q4" s="406"/>
      <c r="R4" s="406"/>
      <c r="S4" s="72"/>
      <c r="T4" s="72"/>
      <c r="U4" s="72"/>
      <c r="V4" s="72"/>
      <c r="W4" s="72"/>
      <c r="X4" s="72"/>
      <c r="Y4" s="72"/>
      <c r="Z4" s="72"/>
      <c r="AA4" s="72"/>
      <c r="AB4" s="72"/>
      <c r="AC4" s="72"/>
      <c r="AD4" s="72"/>
      <c r="AE4" s="72"/>
    </row>
    <row r="5" spans="1:56" ht="16.05" customHeight="1" thickBot="1">
      <c r="A5" s="72"/>
      <c r="B5" s="72"/>
      <c r="C5" s="86" t="s">
        <v>43</v>
      </c>
      <c r="D5" s="130"/>
      <c r="E5" s="130"/>
      <c r="F5" s="130"/>
      <c r="G5" s="130"/>
      <c r="H5" s="131"/>
      <c r="I5" s="72"/>
      <c r="J5" s="92" t="str">
        <f>変更届第１面!S26</f>
        <v/>
      </c>
      <c r="K5" s="94" t="str">
        <f>変更届第１面!T26</f>
        <v/>
      </c>
      <c r="L5" s="422" t="str">
        <f>変更届第１面!U26</f>
        <v>(　　）</v>
      </c>
      <c r="M5" s="423"/>
      <c r="N5" s="92" t="str">
        <f>変更届第１面!W26</f>
        <v/>
      </c>
      <c r="O5" s="93" t="str">
        <f>変更届第１面!X26</f>
        <v/>
      </c>
      <c r="P5" s="93" t="str">
        <f>変更届第１面!Y26</f>
        <v/>
      </c>
      <c r="Q5" s="93" t="str">
        <f>変更届第１面!Z26</f>
        <v/>
      </c>
      <c r="R5" s="93" t="str">
        <f>変更届第１面!AA26</f>
        <v/>
      </c>
      <c r="S5" s="94" t="str">
        <f>変更届第１面!AB26</f>
        <v/>
      </c>
      <c r="T5" s="72"/>
      <c r="U5" s="72"/>
      <c r="V5" s="72"/>
      <c r="W5" s="72"/>
      <c r="X5" s="72"/>
      <c r="Y5" s="72"/>
      <c r="Z5" s="72"/>
      <c r="AA5" s="72"/>
      <c r="AB5" s="72"/>
      <c r="AC5" s="72"/>
      <c r="AD5" s="72"/>
      <c r="AE5" s="72"/>
    </row>
    <row r="6" spans="1:56" ht="15.75" customHeight="1" thickBot="1">
      <c r="A6" s="76" t="s">
        <v>56</v>
      </c>
      <c r="B6" s="72"/>
      <c r="C6" s="125"/>
      <c r="D6" s="125"/>
      <c r="E6" s="125"/>
      <c r="F6" s="125"/>
      <c r="G6" s="125"/>
      <c r="H6" s="125"/>
      <c r="I6" s="72"/>
      <c r="J6" s="125"/>
      <c r="K6" s="125"/>
      <c r="L6" s="128"/>
      <c r="M6" s="128"/>
      <c r="N6" s="125"/>
      <c r="O6" s="125"/>
      <c r="P6" s="125"/>
      <c r="Q6" s="125"/>
      <c r="R6" s="125"/>
      <c r="S6" s="125"/>
      <c r="T6" s="72"/>
      <c r="U6" s="72"/>
      <c r="V6" s="72"/>
      <c r="W6" s="72"/>
      <c r="X6" s="72"/>
      <c r="Y6" s="72"/>
      <c r="Z6" s="72"/>
      <c r="AA6" s="72"/>
      <c r="AB6" s="72"/>
      <c r="AC6" s="72"/>
      <c r="AD6" s="72"/>
      <c r="AE6" s="72"/>
    </row>
    <row r="7" spans="1:56" ht="20.2" customHeight="1" thickBot="1">
      <c r="A7" s="97" t="s">
        <v>76</v>
      </c>
      <c r="B7" s="137"/>
      <c r="C7" s="475" t="s">
        <v>24</v>
      </c>
      <c r="D7" s="476"/>
      <c r="E7" s="476"/>
      <c r="F7" s="476"/>
      <c r="G7" s="477"/>
      <c r="H7" s="120" t="str">
        <f>IF(AL7="","",LEFT(AL7))</f>
        <v/>
      </c>
      <c r="I7" s="503" t="s">
        <v>79</v>
      </c>
      <c r="J7" s="504"/>
      <c r="K7" s="504"/>
      <c r="L7" s="504"/>
      <c r="M7" s="504"/>
      <c r="N7" s="504"/>
      <c r="O7" s="504"/>
      <c r="P7" s="504"/>
      <c r="Q7" s="504"/>
      <c r="R7" s="504"/>
      <c r="S7" s="505"/>
      <c r="T7" s="140" t="s">
        <v>43</v>
      </c>
      <c r="U7" s="501" t="s">
        <v>20</v>
      </c>
      <c r="V7" s="501"/>
      <c r="W7" s="501"/>
      <c r="X7" s="502"/>
      <c r="Y7" s="141"/>
      <c r="Z7" s="142"/>
      <c r="AA7" s="164"/>
      <c r="AB7" s="143"/>
      <c r="AC7" s="144"/>
      <c r="AD7" s="144"/>
      <c r="AE7" s="144"/>
      <c r="AF7" s="25" t="s">
        <v>4430</v>
      </c>
      <c r="AL7" s="450"/>
      <c r="AM7" s="451"/>
      <c r="AN7" s="452"/>
      <c r="AO7" s="17" t="s">
        <v>90</v>
      </c>
      <c r="AP7" s="49"/>
    </row>
    <row r="8" spans="1:56" ht="20.2" customHeight="1">
      <c r="A8" s="145"/>
      <c r="B8" s="144"/>
      <c r="C8" s="460" t="s">
        <v>23</v>
      </c>
      <c r="D8" s="461"/>
      <c r="E8" s="461"/>
      <c r="F8" s="461"/>
      <c r="G8" s="462"/>
      <c r="H8" s="478" t="str">
        <f>IF(AL8="","",AL8)</f>
        <v/>
      </c>
      <c r="I8" s="479"/>
      <c r="J8" s="479"/>
      <c r="K8" s="479"/>
      <c r="L8" s="479"/>
      <c r="M8" s="479"/>
      <c r="N8" s="479"/>
      <c r="O8" s="479"/>
      <c r="P8" s="479"/>
      <c r="Q8" s="479"/>
      <c r="R8" s="479"/>
      <c r="S8" s="479"/>
      <c r="T8" s="479"/>
      <c r="U8" s="479"/>
      <c r="V8" s="479"/>
      <c r="W8" s="479"/>
      <c r="X8" s="479"/>
      <c r="Y8" s="479"/>
      <c r="Z8" s="479"/>
      <c r="AA8" s="479"/>
      <c r="AB8" s="480"/>
      <c r="AC8" s="144"/>
      <c r="AD8" s="144"/>
      <c r="AE8" s="144"/>
      <c r="AF8" s="25" t="s">
        <v>4431</v>
      </c>
      <c r="AL8" s="350"/>
      <c r="AM8" s="351"/>
      <c r="AN8" s="351"/>
      <c r="AO8" s="351"/>
      <c r="AP8" s="351"/>
      <c r="AQ8" s="351"/>
      <c r="AR8" s="351"/>
      <c r="AS8" s="351"/>
      <c r="AT8" s="351"/>
      <c r="AU8" s="351"/>
      <c r="AV8" s="351"/>
      <c r="AW8" s="351"/>
      <c r="AX8" s="351"/>
      <c r="AY8" s="351"/>
      <c r="AZ8" s="351"/>
      <c r="BA8" s="351"/>
      <c r="BB8" s="352"/>
      <c r="BC8" s="19" t="s">
        <v>87</v>
      </c>
    </row>
    <row r="9" spans="1:56" ht="15.75" customHeight="1" thickBot="1">
      <c r="A9" s="145"/>
      <c r="B9" s="145"/>
      <c r="C9" s="463"/>
      <c r="D9" s="464"/>
      <c r="E9" s="464"/>
      <c r="F9" s="464"/>
      <c r="G9" s="465"/>
      <c r="H9" s="481"/>
      <c r="I9" s="482"/>
      <c r="J9" s="482"/>
      <c r="K9" s="482"/>
      <c r="L9" s="482"/>
      <c r="M9" s="482"/>
      <c r="N9" s="482"/>
      <c r="O9" s="482"/>
      <c r="P9" s="482"/>
      <c r="Q9" s="482"/>
      <c r="R9" s="482"/>
      <c r="S9" s="482"/>
      <c r="T9" s="482"/>
      <c r="U9" s="482"/>
      <c r="V9" s="482"/>
      <c r="W9" s="482"/>
      <c r="X9" s="482"/>
      <c r="Y9" s="482"/>
      <c r="Z9" s="482"/>
      <c r="AA9" s="482"/>
      <c r="AB9" s="483"/>
      <c r="AC9" s="145"/>
      <c r="AD9" s="145"/>
      <c r="AE9" s="145"/>
      <c r="AL9" s="353"/>
      <c r="AM9" s="354"/>
      <c r="AN9" s="354"/>
      <c r="AO9" s="354"/>
      <c r="AP9" s="354"/>
      <c r="AQ9" s="354"/>
      <c r="AR9" s="354"/>
      <c r="AS9" s="354"/>
      <c r="AT9" s="354"/>
      <c r="AU9" s="354"/>
      <c r="AV9" s="354"/>
      <c r="AW9" s="354"/>
      <c r="AX9" s="354"/>
      <c r="AY9" s="354"/>
      <c r="AZ9" s="354"/>
      <c r="BA9" s="354"/>
      <c r="BB9" s="355"/>
      <c r="BC9" s="49"/>
    </row>
    <row r="10" spans="1:56" ht="15.75" customHeight="1">
      <c r="A10" s="146"/>
      <c r="B10" s="146"/>
      <c r="C10" s="146"/>
      <c r="D10" s="146"/>
      <c r="E10" s="146"/>
      <c r="F10" s="146"/>
      <c r="G10" s="146"/>
      <c r="H10" s="146"/>
      <c r="I10" s="146"/>
      <c r="J10" s="146"/>
      <c r="K10" s="146"/>
      <c r="L10" s="147"/>
      <c r="M10" s="147"/>
      <c r="N10" s="146"/>
      <c r="O10" s="146"/>
      <c r="P10" s="146"/>
      <c r="Q10" s="146"/>
      <c r="R10" s="146"/>
      <c r="S10" s="146"/>
      <c r="T10" s="146"/>
      <c r="U10" s="146"/>
      <c r="V10" s="146"/>
      <c r="W10" s="146"/>
      <c r="X10" s="146"/>
      <c r="Y10" s="146"/>
      <c r="Z10" s="146"/>
      <c r="AA10" s="146"/>
      <c r="AB10" s="146"/>
      <c r="AC10" s="146"/>
      <c r="AD10" s="146"/>
      <c r="AE10" s="146"/>
      <c r="AF10" s="50"/>
      <c r="AL10" s="7" t="s">
        <v>4573</v>
      </c>
    </row>
    <row r="11" spans="1:56" ht="15.75" customHeight="1">
      <c r="A11" s="72"/>
      <c r="B11" s="72"/>
      <c r="C11" s="125"/>
      <c r="D11" s="125"/>
      <c r="E11" s="125"/>
      <c r="F11" s="125"/>
      <c r="G11" s="125"/>
      <c r="H11" s="125"/>
      <c r="I11" s="72"/>
      <c r="J11" s="125"/>
      <c r="K11" s="125"/>
      <c r="L11" s="128"/>
      <c r="M11" s="128"/>
      <c r="N11" s="125"/>
      <c r="O11" s="125"/>
      <c r="P11" s="125"/>
      <c r="Q11" s="125"/>
      <c r="R11" s="125"/>
      <c r="S11" s="125"/>
      <c r="T11" s="72"/>
      <c r="U11" s="72"/>
      <c r="V11" s="72"/>
      <c r="W11" s="72"/>
      <c r="X11" s="72"/>
      <c r="Y11" s="72"/>
      <c r="Z11" s="72"/>
      <c r="AA11" s="72"/>
      <c r="AB11" s="72"/>
      <c r="AC11" s="72"/>
      <c r="AD11" s="72"/>
      <c r="AE11" s="72"/>
    </row>
    <row r="12" spans="1:56" ht="15.75" customHeight="1">
      <c r="A12" s="72"/>
      <c r="B12" s="72"/>
      <c r="C12" s="125"/>
      <c r="D12" s="125"/>
      <c r="E12" s="125"/>
      <c r="F12" s="125"/>
      <c r="G12" s="125"/>
      <c r="H12" s="125"/>
      <c r="I12" s="72"/>
      <c r="J12" s="125"/>
      <c r="K12" s="125"/>
      <c r="L12" s="128"/>
      <c r="M12" s="128"/>
      <c r="N12" s="125"/>
      <c r="O12" s="125"/>
      <c r="P12" s="125"/>
      <c r="Q12" s="125"/>
      <c r="R12" s="125"/>
      <c r="S12" s="165"/>
      <c r="T12" s="72"/>
      <c r="U12" s="72"/>
      <c r="V12" s="72"/>
      <c r="W12" s="72"/>
      <c r="X12" s="72"/>
      <c r="Y12" s="72"/>
      <c r="Z12" s="72"/>
      <c r="AA12" s="72"/>
      <c r="AB12" s="72"/>
      <c r="AC12" s="72"/>
      <c r="AD12" s="72"/>
      <c r="AE12" s="72"/>
    </row>
    <row r="13" spans="1:56" ht="15.75" customHeight="1">
      <c r="A13" s="72"/>
      <c r="B13" s="72"/>
      <c r="C13" s="125"/>
      <c r="D13" s="125"/>
      <c r="E13" s="125"/>
      <c r="F13" s="125"/>
      <c r="G13" s="125"/>
      <c r="H13" s="125"/>
      <c r="I13" s="72"/>
      <c r="J13" s="125"/>
      <c r="K13" s="125"/>
      <c r="L13" s="128"/>
      <c r="M13" s="128"/>
      <c r="N13" s="125"/>
      <c r="O13" s="125"/>
      <c r="P13" s="125"/>
      <c r="Q13" s="125"/>
      <c r="R13" s="125"/>
      <c r="S13" s="125"/>
      <c r="T13" s="72"/>
      <c r="U13" s="72"/>
      <c r="V13" s="72"/>
      <c r="W13" s="72"/>
      <c r="X13" s="72"/>
      <c r="Y13" s="72"/>
      <c r="Z13" s="72"/>
      <c r="AA13" s="72"/>
      <c r="AB13" s="72"/>
      <c r="AC13" s="72"/>
      <c r="AD13" s="72"/>
      <c r="AE13" s="72"/>
    </row>
    <row r="14" spans="1:56" ht="16.05" customHeight="1">
      <c r="A14" s="72"/>
      <c r="B14" s="72"/>
      <c r="C14" s="72"/>
      <c r="D14" s="72"/>
      <c r="E14" s="72"/>
      <c r="F14" s="72"/>
      <c r="G14" s="72"/>
      <c r="H14" s="72"/>
      <c r="I14" s="72"/>
      <c r="J14" s="72"/>
      <c r="K14" s="72"/>
      <c r="L14" s="72"/>
      <c r="M14" s="72"/>
      <c r="N14" s="72"/>
      <c r="O14" s="72"/>
      <c r="P14" s="72"/>
      <c r="Q14" s="72"/>
      <c r="R14" s="72"/>
      <c r="S14" s="72"/>
      <c r="T14" s="72"/>
      <c r="U14" s="76"/>
      <c r="V14" s="72"/>
      <c r="W14" s="72"/>
      <c r="X14" s="72"/>
      <c r="Y14" s="72"/>
      <c r="Z14" s="72"/>
      <c r="AA14" s="72"/>
      <c r="AB14" s="72"/>
      <c r="AC14" s="72"/>
      <c r="AD14" s="72"/>
      <c r="AE14" s="72"/>
    </row>
    <row r="15" spans="1:56" ht="18" customHeight="1" thickBot="1">
      <c r="A15" s="72"/>
      <c r="B15" s="72"/>
      <c r="C15" s="134" t="s">
        <v>63</v>
      </c>
      <c r="D15" s="134"/>
      <c r="E15" s="72"/>
      <c r="F15" s="72"/>
      <c r="G15" s="72"/>
      <c r="H15" s="72"/>
      <c r="I15" s="72"/>
      <c r="J15" s="72"/>
      <c r="K15" s="72"/>
      <c r="L15" s="72"/>
      <c r="M15" s="72"/>
      <c r="N15" s="72"/>
      <c r="O15" s="72"/>
      <c r="P15" s="72"/>
      <c r="Q15" s="72"/>
      <c r="R15" s="72"/>
      <c r="S15" s="72"/>
      <c r="T15" s="72"/>
      <c r="U15" s="72"/>
      <c r="V15" s="72"/>
      <c r="W15" s="76" t="s">
        <v>38</v>
      </c>
      <c r="X15" s="72"/>
      <c r="Y15" s="72"/>
      <c r="Z15" s="72"/>
      <c r="AA15" s="72"/>
      <c r="AB15" s="72"/>
      <c r="AC15" s="72"/>
      <c r="AD15" s="72"/>
      <c r="AE15" s="72"/>
      <c r="AF15" s="26" t="s">
        <v>4450</v>
      </c>
      <c r="AG15" s="7"/>
      <c r="AH15" s="7"/>
      <c r="AI15" s="7"/>
      <c r="AJ15" s="7"/>
      <c r="AK15" s="7"/>
      <c r="AL15" s="17"/>
      <c r="AM15" s="7"/>
      <c r="AN15" s="7"/>
      <c r="AO15" s="7"/>
      <c r="AP15" s="7"/>
      <c r="AQ15" s="7"/>
      <c r="AR15" s="7"/>
      <c r="AS15" s="7"/>
      <c r="AT15" s="7"/>
      <c r="AU15" s="7"/>
      <c r="AV15" s="7"/>
      <c r="AW15" s="7"/>
      <c r="AX15" s="7"/>
      <c r="AY15" s="7"/>
      <c r="AZ15" s="7"/>
      <c r="BA15" s="7"/>
      <c r="BB15" s="7"/>
      <c r="BC15" s="17" t="s">
        <v>90</v>
      </c>
    </row>
    <row r="16" spans="1:56" ht="18" customHeight="1" thickBot="1">
      <c r="A16" s="97" t="s">
        <v>83</v>
      </c>
      <c r="B16" s="72"/>
      <c r="C16" s="372" t="s">
        <v>50</v>
      </c>
      <c r="D16" s="373"/>
      <c r="E16" s="373"/>
      <c r="F16" s="373"/>
      <c r="G16" s="373"/>
      <c r="H16" s="374"/>
      <c r="I16" s="98" t="str">
        <f>IF(AL16="","",LEFT(AL16))</f>
        <v/>
      </c>
      <c r="J16" s="99" t="s">
        <v>32</v>
      </c>
      <c r="K16" s="92" t="str">
        <f>IF(AO16="","",LEFT(AO16))</f>
        <v/>
      </c>
      <c r="L16" s="94" t="str">
        <f>IF(AO16="","",MID(AO16,2,1))</f>
        <v/>
      </c>
      <c r="M16" s="100" t="s">
        <v>25</v>
      </c>
      <c r="N16" s="92" t="str">
        <f>IF(AQ16="","",LEFT(AQ16))</f>
        <v/>
      </c>
      <c r="O16" s="94" t="str">
        <f>IF(AQ16="","",MID(AQ16,2,1))</f>
        <v/>
      </c>
      <c r="P16" s="100" t="s">
        <v>33</v>
      </c>
      <c r="Q16" s="92" t="str">
        <f>IF(AS16="","",LEFT(AS16))</f>
        <v/>
      </c>
      <c r="R16" s="94" t="str">
        <f>IF(AS16="","",MID(AS16,2,1))</f>
        <v/>
      </c>
      <c r="S16" s="76" t="s">
        <v>15</v>
      </c>
      <c r="T16" s="72"/>
      <c r="U16" s="72"/>
      <c r="V16" s="72"/>
      <c r="W16" s="98" t="str">
        <f>IF(BC16="","",LEFT(BC16))</f>
        <v/>
      </c>
      <c r="X16" s="72" t="s">
        <v>73</v>
      </c>
      <c r="Y16" s="72"/>
      <c r="Z16" s="72"/>
      <c r="AA16" s="72"/>
      <c r="AB16" s="72"/>
      <c r="AC16" s="72"/>
      <c r="AD16" s="72"/>
      <c r="AE16" s="72"/>
      <c r="AF16" s="18" t="s">
        <v>4404</v>
      </c>
      <c r="AG16" s="7"/>
      <c r="AH16" s="7"/>
      <c r="AI16" s="7"/>
      <c r="AJ16" s="7"/>
      <c r="AK16" s="7"/>
      <c r="AL16" s="407"/>
      <c r="AM16" s="408"/>
      <c r="AN16" s="42" t="s">
        <v>32</v>
      </c>
      <c r="AO16" s="5"/>
      <c r="AP16" s="43" t="s">
        <v>25</v>
      </c>
      <c r="AQ16" s="5"/>
      <c r="AR16" s="43" t="s">
        <v>14</v>
      </c>
      <c r="AS16" s="5"/>
      <c r="AT16" s="26" t="s">
        <v>15</v>
      </c>
      <c r="AU16" s="24" t="s">
        <v>4411</v>
      </c>
      <c r="AV16" s="7"/>
      <c r="AW16" s="7"/>
      <c r="AX16" s="7"/>
      <c r="AY16" s="7"/>
      <c r="AZ16" s="7"/>
      <c r="BA16" s="18"/>
      <c r="BB16" s="31" t="s">
        <v>38</v>
      </c>
      <c r="BC16" s="418"/>
      <c r="BD16" s="419"/>
    </row>
    <row r="17" spans="1:66" ht="18" customHeight="1" thickBot="1">
      <c r="A17" s="72"/>
      <c r="B17" s="72"/>
      <c r="C17" s="397" t="s">
        <v>53</v>
      </c>
      <c r="D17" s="160"/>
      <c r="E17" s="470" t="s">
        <v>39</v>
      </c>
      <c r="F17" s="470"/>
      <c r="G17" s="470"/>
      <c r="H17" s="161"/>
      <c r="I17" s="116" t="str">
        <f>IF(AL17="","",LEFT(AL17))</f>
        <v/>
      </c>
      <c r="J17" s="117" t="str">
        <f>IF(AL17="","",MID(AL17,2,1))</f>
        <v/>
      </c>
      <c r="K17" s="166" t="s">
        <v>44</v>
      </c>
      <c r="L17" s="116" t="str">
        <f>IF(LEFT(AP17,1)="","",LEFT(AP17,1))</f>
        <v/>
      </c>
      <c r="M17" s="119" t="str">
        <f>IF(MID(AP17,2,1)="","",MID(AP17,2,1))</f>
        <v/>
      </c>
      <c r="N17" s="119" t="str">
        <f>IF(MID(AP17,3,1)="","",MID(AP17,3,1))</f>
        <v/>
      </c>
      <c r="O17" s="119" t="str">
        <f>IF(MID(AP17,4,1)="","",MID(AP17,4,1))</f>
        <v/>
      </c>
      <c r="P17" s="119" t="str">
        <f>IF(MID(AP17,5,1)="","",MID(AP17,5,1))</f>
        <v/>
      </c>
      <c r="Q17" s="117" t="str">
        <f>IF(RIGHT(AP17)="","",RIGHT(AP17))</f>
        <v/>
      </c>
      <c r="R17" s="166" t="s">
        <v>44</v>
      </c>
      <c r="S17" s="120" t="str">
        <f>IF(AV17="","",AV17)</f>
        <v/>
      </c>
      <c r="T17" s="167"/>
      <c r="U17" s="168"/>
      <c r="V17" s="168"/>
      <c r="W17" s="168"/>
      <c r="X17" s="169" t="s">
        <v>74</v>
      </c>
      <c r="Y17" s="168"/>
      <c r="Z17" s="168"/>
      <c r="AA17" s="168"/>
      <c r="AB17" s="168"/>
      <c r="AC17" s="108"/>
      <c r="AD17" s="108"/>
      <c r="AE17" s="108"/>
      <c r="AF17" s="417" t="s">
        <v>4414</v>
      </c>
      <c r="AG17" s="417"/>
      <c r="AH17" s="417"/>
      <c r="AI17" s="417"/>
      <c r="AJ17" s="417"/>
      <c r="AK17" s="417"/>
      <c r="AL17" s="363"/>
      <c r="AM17" s="364"/>
      <c r="AN17" s="365"/>
      <c r="AO17" s="42" t="s">
        <v>32</v>
      </c>
      <c r="AP17" s="346"/>
      <c r="AQ17" s="347"/>
      <c r="AR17" s="347"/>
      <c r="AS17" s="347"/>
      <c r="AT17" s="348"/>
      <c r="AU17" s="42" t="s">
        <v>32</v>
      </c>
      <c r="AV17" s="288"/>
      <c r="AW17" s="24" t="s">
        <v>4419</v>
      </c>
      <c r="AX17" s="7"/>
      <c r="AY17" s="7"/>
      <c r="AZ17" s="7"/>
    </row>
    <row r="18" spans="1:66" ht="18" customHeight="1" thickBot="1">
      <c r="A18" s="72"/>
      <c r="B18" s="72"/>
      <c r="C18" s="397"/>
      <c r="D18" s="122"/>
      <c r="E18" s="375" t="s">
        <v>35</v>
      </c>
      <c r="F18" s="375"/>
      <c r="G18" s="375"/>
      <c r="H18" s="123"/>
      <c r="I18" s="343" t="str">
        <f>IF(AL18="","",AL18)</f>
        <v/>
      </c>
      <c r="J18" s="344"/>
      <c r="K18" s="344"/>
      <c r="L18" s="344"/>
      <c r="M18" s="344"/>
      <c r="N18" s="344"/>
      <c r="O18" s="344"/>
      <c r="P18" s="344"/>
      <c r="Q18" s="344"/>
      <c r="R18" s="344"/>
      <c r="S18" s="344"/>
      <c r="T18" s="344"/>
      <c r="U18" s="344"/>
      <c r="V18" s="344"/>
      <c r="W18" s="344"/>
      <c r="X18" s="344"/>
      <c r="Y18" s="344"/>
      <c r="Z18" s="344"/>
      <c r="AA18" s="344"/>
      <c r="AB18" s="345"/>
      <c r="AC18" s="170"/>
      <c r="AD18" s="72"/>
      <c r="AE18" s="72"/>
      <c r="AF18" s="417" t="s">
        <v>4452</v>
      </c>
      <c r="AG18" s="417"/>
      <c r="AH18" s="417"/>
      <c r="AI18" s="417"/>
      <c r="AJ18" s="417"/>
      <c r="AK18" s="417"/>
      <c r="AL18" s="340"/>
      <c r="AM18" s="341"/>
      <c r="AN18" s="341"/>
      <c r="AO18" s="341"/>
      <c r="AP18" s="341"/>
      <c r="AQ18" s="341"/>
      <c r="AR18" s="341"/>
      <c r="AS18" s="341"/>
      <c r="AT18" s="341"/>
      <c r="AU18" s="341"/>
      <c r="AV18" s="341"/>
      <c r="AW18" s="341"/>
      <c r="AX18" s="341"/>
      <c r="AY18" s="341"/>
      <c r="AZ18" s="341"/>
      <c r="BA18" s="341"/>
      <c r="BB18" s="342"/>
      <c r="BC18" s="19" t="s">
        <v>87</v>
      </c>
    </row>
    <row r="19" spans="1:66" ht="18" customHeight="1" thickBot="1">
      <c r="A19" s="72"/>
      <c r="B19" s="72"/>
      <c r="C19" s="397"/>
      <c r="D19" s="122"/>
      <c r="E19" s="375" t="s">
        <v>6</v>
      </c>
      <c r="F19" s="375"/>
      <c r="G19" s="375"/>
      <c r="H19" s="123"/>
      <c r="I19" s="343" t="str">
        <f>IF(AL19="","",AL19)</f>
        <v/>
      </c>
      <c r="J19" s="344"/>
      <c r="K19" s="344"/>
      <c r="L19" s="344"/>
      <c r="M19" s="344"/>
      <c r="N19" s="344"/>
      <c r="O19" s="344"/>
      <c r="P19" s="344"/>
      <c r="Q19" s="344"/>
      <c r="R19" s="344"/>
      <c r="S19" s="344"/>
      <c r="T19" s="344"/>
      <c r="U19" s="344"/>
      <c r="V19" s="344"/>
      <c r="W19" s="344"/>
      <c r="X19" s="344"/>
      <c r="Y19" s="344"/>
      <c r="Z19" s="344"/>
      <c r="AA19" s="344"/>
      <c r="AB19" s="345"/>
      <c r="AC19" s="170"/>
      <c r="AD19" s="72"/>
      <c r="AE19" s="72"/>
      <c r="AF19" s="417" t="s">
        <v>4453</v>
      </c>
      <c r="AG19" s="417"/>
      <c r="AH19" s="417"/>
      <c r="AI19" s="417"/>
      <c r="AJ19" s="417"/>
      <c r="AK19" s="417"/>
      <c r="AL19" s="340"/>
      <c r="AM19" s="341"/>
      <c r="AN19" s="341"/>
      <c r="AO19" s="341"/>
      <c r="AP19" s="341"/>
      <c r="AQ19" s="341"/>
      <c r="AR19" s="341"/>
      <c r="AS19" s="341"/>
      <c r="AT19" s="341"/>
      <c r="AU19" s="341"/>
      <c r="AV19" s="341"/>
      <c r="AW19" s="341"/>
      <c r="AX19" s="341"/>
      <c r="AY19" s="341"/>
      <c r="AZ19" s="341"/>
      <c r="BA19" s="341"/>
      <c r="BB19" s="342"/>
      <c r="BC19" s="19" t="s">
        <v>87</v>
      </c>
    </row>
    <row r="20" spans="1:66" ht="18" customHeight="1" thickBot="1">
      <c r="A20" s="72"/>
      <c r="B20" s="72"/>
      <c r="C20" s="398"/>
      <c r="D20" s="122"/>
      <c r="E20" s="375" t="s">
        <v>12</v>
      </c>
      <c r="F20" s="375"/>
      <c r="G20" s="375"/>
      <c r="H20" s="123"/>
      <c r="I20" s="497"/>
      <c r="J20" s="498"/>
      <c r="K20" s="498"/>
      <c r="L20" s="499" t="str">
        <f>IF($AL$20="","　　　　年　　　　　月　　　　日",$AL$20)</f>
        <v>　　　　年　　　　　月　　　　日</v>
      </c>
      <c r="M20" s="499"/>
      <c r="N20" s="499"/>
      <c r="O20" s="499"/>
      <c r="P20" s="499"/>
      <c r="Q20" s="499"/>
      <c r="R20" s="499"/>
      <c r="S20" s="499"/>
      <c r="T20" s="499"/>
      <c r="U20" s="499"/>
      <c r="V20" s="498"/>
      <c r="W20" s="498"/>
      <c r="X20" s="498"/>
      <c r="Y20" s="498"/>
      <c r="Z20" s="498"/>
      <c r="AA20" s="498"/>
      <c r="AB20" s="500"/>
      <c r="AC20" s="108"/>
      <c r="AD20" s="72"/>
      <c r="AE20" s="72"/>
      <c r="AF20" s="417" t="s">
        <v>4418</v>
      </c>
      <c r="AG20" s="417"/>
      <c r="AH20" s="417"/>
      <c r="AI20" s="417"/>
      <c r="AJ20" s="417"/>
      <c r="AK20" s="417"/>
      <c r="AL20" s="337"/>
      <c r="AM20" s="338"/>
      <c r="AN20" s="338"/>
      <c r="AO20" s="338"/>
      <c r="AP20" s="339"/>
      <c r="AQ20" s="15" t="s">
        <v>85</v>
      </c>
      <c r="AR20" s="65"/>
      <c r="AS20" s="65"/>
      <c r="AT20" s="65"/>
    </row>
    <row r="21" spans="1:66" ht="18" customHeight="1" thickBot="1">
      <c r="A21" s="72"/>
      <c r="B21" s="72"/>
      <c r="C21" s="72"/>
      <c r="D21" s="72"/>
      <c r="E21" s="72"/>
      <c r="F21" s="72"/>
      <c r="G21" s="72"/>
      <c r="H21" s="72"/>
      <c r="I21" s="72"/>
      <c r="J21" s="72"/>
      <c r="K21" s="72"/>
      <c r="L21" s="72"/>
      <c r="M21" s="72"/>
      <c r="N21" s="72"/>
      <c r="O21" s="72"/>
      <c r="P21" s="72"/>
      <c r="Q21" s="72"/>
      <c r="R21" s="72"/>
      <c r="S21" s="72"/>
      <c r="T21" s="72"/>
      <c r="U21" s="72"/>
      <c r="V21" s="125"/>
      <c r="W21" s="125"/>
      <c r="X21" s="125"/>
      <c r="Y21" s="125"/>
      <c r="Z21" s="125"/>
      <c r="AA21" s="125"/>
      <c r="AB21" s="125"/>
      <c r="AC21" s="125"/>
      <c r="AD21" s="72"/>
      <c r="AE21" s="72"/>
    </row>
    <row r="22" spans="1:66" ht="18" customHeight="1" thickBot="1">
      <c r="A22" s="72"/>
      <c r="B22" s="72"/>
      <c r="C22" s="72"/>
      <c r="D22" s="372" t="s">
        <v>50</v>
      </c>
      <c r="E22" s="373"/>
      <c r="F22" s="373"/>
      <c r="G22" s="373"/>
      <c r="H22" s="374"/>
      <c r="I22" s="98" t="str">
        <f>IF(AL22="","",LEFT(AL22))</f>
        <v/>
      </c>
      <c r="J22" s="99" t="s">
        <v>32</v>
      </c>
      <c r="K22" s="92" t="str">
        <f>IF(AO22="","",LEFT(AO22))</f>
        <v/>
      </c>
      <c r="L22" s="94" t="str">
        <f>IF(AO22="","",MID(AO22,2,1))</f>
        <v/>
      </c>
      <c r="M22" s="100" t="s">
        <v>25</v>
      </c>
      <c r="N22" s="92" t="str">
        <f>IF(AQ22="","",LEFT(AQ22))</f>
        <v/>
      </c>
      <c r="O22" s="94" t="str">
        <f>IF(AQ22="","",MID(AQ22,2,1))</f>
        <v/>
      </c>
      <c r="P22" s="100" t="s">
        <v>33</v>
      </c>
      <c r="Q22" s="92" t="str">
        <f>IF(AS22="","",LEFT(AS22))</f>
        <v/>
      </c>
      <c r="R22" s="94" t="str">
        <f>IF(AS22="","",MID(AS22,2,1))</f>
        <v/>
      </c>
      <c r="S22" s="76" t="s">
        <v>15</v>
      </c>
      <c r="T22" s="72"/>
      <c r="U22" s="125"/>
      <c r="V22" s="125"/>
      <c r="W22" s="125"/>
      <c r="X22" s="125"/>
      <c r="Y22" s="125"/>
      <c r="Z22" s="125"/>
      <c r="AA22" s="125"/>
      <c r="AB22" s="125"/>
      <c r="AC22" s="125"/>
      <c r="AD22" s="72"/>
      <c r="AE22" s="72"/>
      <c r="AF22" s="18" t="s">
        <v>4404</v>
      </c>
      <c r="AG22" s="7"/>
      <c r="AH22" s="7"/>
      <c r="AI22" s="7"/>
      <c r="AJ22" s="7"/>
      <c r="AK22" s="7"/>
      <c r="AL22" s="407"/>
      <c r="AM22" s="408"/>
      <c r="AN22" s="42" t="s">
        <v>32</v>
      </c>
      <c r="AO22" s="5"/>
      <c r="AP22" s="43" t="s">
        <v>25</v>
      </c>
      <c r="AQ22" s="5"/>
      <c r="AR22" s="43" t="s">
        <v>14</v>
      </c>
      <c r="AS22" s="5"/>
      <c r="AT22" s="26" t="s">
        <v>15</v>
      </c>
      <c r="AU22" s="24" t="s">
        <v>4411</v>
      </c>
      <c r="AV22" s="7"/>
      <c r="AW22" s="7"/>
    </row>
    <row r="23" spans="1:66" ht="18" customHeight="1" thickBot="1">
      <c r="A23" s="72"/>
      <c r="B23" s="72"/>
      <c r="C23" s="72"/>
      <c r="D23" s="397" t="s">
        <v>60</v>
      </c>
      <c r="E23" s="379" t="s">
        <v>61</v>
      </c>
      <c r="F23" s="380"/>
      <c r="G23" s="380"/>
      <c r="H23" s="381"/>
      <c r="I23" s="116" t="str">
        <f>IF(AL23="","",LEFT(AL23))</f>
        <v/>
      </c>
      <c r="J23" s="117" t="str">
        <f>IF(AL23="","",MID(AL23,2,1))</f>
        <v/>
      </c>
      <c r="K23" s="166" t="s">
        <v>32</v>
      </c>
      <c r="L23" s="116" t="str">
        <f>IF(LEFT(AP23,1)="","",LEFT(AP23,1))</f>
        <v/>
      </c>
      <c r="M23" s="119" t="str">
        <f>IF(MID(AP23,2,1)="","",MID(AP23,2,1))</f>
        <v/>
      </c>
      <c r="N23" s="119" t="str">
        <f>IF(MID(AP23,3,1)="","",MID(AP23,3,1))</f>
        <v/>
      </c>
      <c r="O23" s="119" t="str">
        <f>IF(MID(AP23,4,1)="","",MID(AP23,4,1))</f>
        <v/>
      </c>
      <c r="P23" s="119" t="str">
        <f>IF(MID(AP23,5,1)="","",MID(AP23,5,1))</f>
        <v/>
      </c>
      <c r="Q23" s="117" t="str">
        <f>IF(RIGHT(AP23)="","",RIGHT(AP23))</f>
        <v/>
      </c>
      <c r="R23" s="166" t="s">
        <v>32</v>
      </c>
      <c r="S23" s="120" t="str">
        <f>IF(AV23="","",AV23)</f>
        <v/>
      </c>
      <c r="T23" s="126"/>
      <c r="U23" s="108"/>
      <c r="V23" s="108"/>
      <c r="W23" s="108"/>
      <c r="X23" s="108"/>
      <c r="Y23" s="108"/>
      <c r="Z23" s="108"/>
      <c r="AA23" s="108"/>
      <c r="AB23" s="108"/>
      <c r="AC23" s="108"/>
      <c r="AD23" s="72"/>
      <c r="AE23" s="72"/>
      <c r="AF23" s="417" t="s">
        <v>4454</v>
      </c>
      <c r="AG23" s="417"/>
      <c r="AH23" s="417"/>
      <c r="AI23" s="417"/>
      <c r="AJ23" s="417"/>
      <c r="AK23" s="417"/>
      <c r="AL23" s="363"/>
      <c r="AM23" s="364"/>
      <c r="AN23" s="365"/>
      <c r="AO23" s="42" t="s">
        <v>32</v>
      </c>
      <c r="AP23" s="346"/>
      <c r="AQ23" s="347"/>
      <c r="AR23" s="347"/>
      <c r="AS23" s="347"/>
      <c r="AT23" s="348"/>
      <c r="AU23" s="42" t="s">
        <v>32</v>
      </c>
      <c r="AV23" s="288"/>
      <c r="AW23" s="24" t="s">
        <v>4419</v>
      </c>
    </row>
    <row r="24" spans="1:66" ht="18" customHeight="1" thickBot="1">
      <c r="A24" s="72"/>
      <c r="B24" s="72"/>
      <c r="C24" s="72"/>
      <c r="D24" s="397"/>
      <c r="E24" s="372" t="s">
        <v>51</v>
      </c>
      <c r="F24" s="373"/>
      <c r="G24" s="373"/>
      <c r="H24" s="374"/>
      <c r="I24" s="343" t="str">
        <f>IF(AL24="","",AL24)</f>
        <v/>
      </c>
      <c r="J24" s="344"/>
      <c r="K24" s="344"/>
      <c r="L24" s="344"/>
      <c r="M24" s="344"/>
      <c r="N24" s="344"/>
      <c r="O24" s="344"/>
      <c r="P24" s="344"/>
      <c r="Q24" s="344"/>
      <c r="R24" s="344"/>
      <c r="S24" s="344"/>
      <c r="T24" s="344"/>
      <c r="U24" s="344"/>
      <c r="V24" s="344"/>
      <c r="W24" s="344"/>
      <c r="X24" s="344"/>
      <c r="Y24" s="344"/>
      <c r="Z24" s="344"/>
      <c r="AA24" s="344"/>
      <c r="AB24" s="345"/>
      <c r="AC24" s="420" t="s">
        <v>13</v>
      </c>
      <c r="AD24" s="421"/>
      <c r="AE24" s="421"/>
      <c r="AF24" s="417" t="s">
        <v>4451</v>
      </c>
      <c r="AG24" s="417"/>
      <c r="AH24" s="417"/>
      <c r="AI24" s="417"/>
      <c r="AJ24" s="417"/>
      <c r="AK24" s="417"/>
      <c r="AL24" s="340"/>
      <c r="AM24" s="341"/>
      <c r="AN24" s="341"/>
      <c r="AO24" s="341"/>
      <c r="AP24" s="341"/>
      <c r="AQ24" s="341"/>
      <c r="AR24" s="341"/>
      <c r="AS24" s="341"/>
      <c r="AT24" s="341"/>
      <c r="AU24" s="341"/>
      <c r="AV24" s="341"/>
      <c r="AW24" s="341"/>
      <c r="AX24" s="341"/>
      <c r="AY24" s="341"/>
      <c r="AZ24" s="341"/>
      <c r="BA24" s="341"/>
      <c r="BB24" s="342"/>
      <c r="BC24" s="19" t="s">
        <v>87</v>
      </c>
    </row>
    <row r="25" spans="1:66" ht="18" customHeight="1" thickBot="1">
      <c r="A25" s="72"/>
      <c r="B25" s="72"/>
      <c r="C25" s="72"/>
      <c r="D25" s="398"/>
      <c r="E25" s="372" t="s">
        <v>62</v>
      </c>
      <c r="F25" s="373"/>
      <c r="G25" s="373"/>
      <c r="H25" s="374"/>
      <c r="I25" s="343" t="str">
        <f>IF(AL25="","",AL25)</f>
        <v/>
      </c>
      <c r="J25" s="344"/>
      <c r="K25" s="344"/>
      <c r="L25" s="344"/>
      <c r="M25" s="344"/>
      <c r="N25" s="344"/>
      <c r="O25" s="344"/>
      <c r="P25" s="344"/>
      <c r="Q25" s="344"/>
      <c r="R25" s="344"/>
      <c r="S25" s="344"/>
      <c r="T25" s="344"/>
      <c r="U25" s="344"/>
      <c r="V25" s="344"/>
      <c r="W25" s="344"/>
      <c r="X25" s="344"/>
      <c r="Y25" s="344"/>
      <c r="Z25" s="344"/>
      <c r="AA25" s="344"/>
      <c r="AB25" s="345"/>
      <c r="AC25" s="72"/>
      <c r="AD25" s="110" t="s">
        <v>46</v>
      </c>
      <c r="AE25" s="72"/>
      <c r="AF25" s="417" t="s">
        <v>4424</v>
      </c>
      <c r="AG25" s="417"/>
      <c r="AH25" s="417"/>
      <c r="AI25" s="417"/>
      <c r="AJ25" s="417"/>
      <c r="AK25" s="417"/>
      <c r="AL25" s="340"/>
      <c r="AM25" s="341"/>
      <c r="AN25" s="341"/>
      <c r="AO25" s="341"/>
      <c r="AP25" s="341"/>
      <c r="AQ25" s="341"/>
      <c r="AR25" s="341"/>
      <c r="AS25" s="341"/>
      <c r="AT25" s="341"/>
      <c r="AU25" s="341"/>
      <c r="AV25" s="341"/>
      <c r="AW25" s="341"/>
      <c r="AX25" s="341"/>
      <c r="AY25" s="341"/>
      <c r="AZ25" s="341"/>
      <c r="BA25" s="341"/>
      <c r="BB25" s="342"/>
      <c r="BC25" s="19" t="s">
        <v>87</v>
      </c>
    </row>
    <row r="26" spans="1:66" ht="18" customHeight="1">
      <c r="A26" s="72"/>
      <c r="B26" s="72"/>
      <c r="C26" s="72"/>
      <c r="D26" s="127"/>
      <c r="E26" s="128"/>
      <c r="F26" s="128"/>
      <c r="G26" s="128"/>
      <c r="H26" s="128"/>
      <c r="I26" s="108"/>
      <c r="J26" s="108"/>
      <c r="K26" s="108"/>
      <c r="L26" s="108"/>
      <c r="M26" s="108"/>
      <c r="N26" s="108"/>
      <c r="O26" s="108"/>
      <c r="P26" s="108"/>
      <c r="Q26" s="108"/>
      <c r="R26" s="108"/>
      <c r="S26" s="108"/>
      <c r="T26" s="108"/>
      <c r="U26" s="108"/>
      <c r="V26" s="108"/>
      <c r="W26" s="108"/>
      <c r="X26" s="108"/>
      <c r="Y26" s="108"/>
      <c r="Z26" s="108"/>
      <c r="AA26" s="108"/>
      <c r="AB26" s="108"/>
      <c r="AC26" s="72"/>
      <c r="AD26" s="109"/>
      <c r="AE26" s="72"/>
    </row>
    <row r="27" spans="1:66" ht="18" customHeight="1">
      <c r="A27" s="72"/>
      <c r="B27" s="72"/>
      <c r="C27" s="72"/>
      <c r="D27" s="127"/>
      <c r="E27" s="128"/>
      <c r="F27" s="128"/>
      <c r="G27" s="128"/>
      <c r="H27" s="128"/>
      <c r="I27" s="108"/>
      <c r="J27" s="108"/>
      <c r="K27" s="108"/>
      <c r="L27" s="108"/>
      <c r="M27" s="108"/>
      <c r="N27" s="108"/>
      <c r="O27" s="108"/>
      <c r="P27" s="108"/>
      <c r="Q27" s="108"/>
      <c r="R27" s="108"/>
      <c r="S27" s="108"/>
      <c r="T27" s="108"/>
      <c r="U27" s="108"/>
      <c r="V27" s="108"/>
      <c r="W27" s="108"/>
      <c r="X27" s="108"/>
      <c r="Y27" s="108"/>
      <c r="Z27" s="108"/>
      <c r="AA27" s="108"/>
      <c r="AB27" s="108"/>
      <c r="AC27" s="72"/>
      <c r="AD27" s="109"/>
      <c r="AE27" s="72"/>
    </row>
    <row r="28" spans="1:66" ht="18" customHeight="1">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row>
    <row r="29" spans="1:66" s="45" customFormat="1" ht="18" customHeight="1" thickBot="1">
      <c r="A29" s="72"/>
      <c r="B29" s="72"/>
      <c r="C29" s="134"/>
      <c r="D29" s="134"/>
      <c r="E29" s="72"/>
      <c r="F29" s="72"/>
      <c r="G29" s="72"/>
      <c r="H29" s="72"/>
      <c r="I29" s="72"/>
      <c r="J29" s="72"/>
      <c r="K29" s="72"/>
      <c r="L29" s="72"/>
      <c r="M29" s="72"/>
      <c r="N29" s="72"/>
      <c r="O29" s="72"/>
      <c r="P29" s="72"/>
      <c r="Q29" s="72"/>
      <c r="R29" s="72"/>
      <c r="S29" s="72"/>
      <c r="T29" s="72"/>
      <c r="U29" s="72"/>
      <c r="V29" s="72"/>
      <c r="W29" s="76" t="s">
        <v>38</v>
      </c>
      <c r="X29" s="72"/>
      <c r="Y29" s="72"/>
      <c r="Z29" s="72"/>
      <c r="AA29" s="72"/>
      <c r="AB29" s="72"/>
      <c r="AC29" s="72"/>
      <c r="AD29" s="72"/>
      <c r="AE29" s="72"/>
      <c r="AF29" s="26"/>
      <c r="AG29" s="7"/>
      <c r="AH29" s="7"/>
      <c r="AI29" s="7"/>
      <c r="AJ29" s="7"/>
      <c r="AK29" s="7"/>
      <c r="AL29" s="17"/>
      <c r="AM29" s="7"/>
      <c r="AN29" s="7"/>
      <c r="AO29" s="7"/>
      <c r="AP29" s="7"/>
      <c r="AQ29" s="7"/>
      <c r="AR29" s="7"/>
      <c r="AS29" s="7"/>
      <c r="AT29" s="7"/>
      <c r="AU29" s="7"/>
      <c r="AV29" s="7"/>
      <c r="AW29" s="7"/>
      <c r="AX29" s="7"/>
      <c r="AY29" s="7"/>
      <c r="AZ29" s="7"/>
      <c r="BA29" s="7"/>
      <c r="BB29" s="7"/>
      <c r="BC29" s="17" t="s">
        <v>90</v>
      </c>
      <c r="BD29" s="10"/>
      <c r="BE29" s="10"/>
      <c r="BF29" s="10"/>
      <c r="BG29" s="10"/>
      <c r="BH29" s="10"/>
      <c r="BI29" s="10"/>
      <c r="BJ29" s="10"/>
      <c r="BK29" s="10"/>
      <c r="BL29" s="10"/>
      <c r="BM29" s="10"/>
      <c r="BN29" s="10"/>
    </row>
    <row r="30" spans="1:66" s="45" customFormat="1" ht="18" customHeight="1" thickBot="1">
      <c r="A30" s="97" t="s">
        <v>83</v>
      </c>
      <c r="B30" s="72"/>
      <c r="C30" s="372" t="s">
        <v>50</v>
      </c>
      <c r="D30" s="373"/>
      <c r="E30" s="373"/>
      <c r="F30" s="373"/>
      <c r="G30" s="373"/>
      <c r="H30" s="374"/>
      <c r="I30" s="98" t="str">
        <f>IF(AL30="","",LEFT(AL30))</f>
        <v/>
      </c>
      <c r="J30" s="99" t="s">
        <v>32</v>
      </c>
      <c r="K30" s="92" t="str">
        <f>IF(AO30="","",LEFT(AO30))</f>
        <v/>
      </c>
      <c r="L30" s="94" t="str">
        <f>IF(AO30="","",MID(AO30,2,1))</f>
        <v/>
      </c>
      <c r="M30" s="100" t="s">
        <v>25</v>
      </c>
      <c r="N30" s="92" t="str">
        <f>IF(AQ30="","",LEFT(AQ30))</f>
        <v/>
      </c>
      <c r="O30" s="94" t="str">
        <f>IF(AQ30="","",MID(AQ30,2,1))</f>
        <v/>
      </c>
      <c r="P30" s="100" t="s">
        <v>33</v>
      </c>
      <c r="Q30" s="92" t="str">
        <f>IF(AS30="","",LEFT(AS30))</f>
        <v/>
      </c>
      <c r="R30" s="94" t="str">
        <f>IF(AS30="","",MID(AS30,2,1))</f>
        <v/>
      </c>
      <c r="S30" s="159" t="s">
        <v>15</v>
      </c>
      <c r="T30" s="171"/>
      <c r="U30" s="171"/>
      <c r="V30" s="171"/>
      <c r="W30" s="98" t="str">
        <f>IF(BC30="","",LEFT(BC30))</f>
        <v/>
      </c>
      <c r="X30" s="72" t="s">
        <v>73</v>
      </c>
      <c r="Y30" s="72"/>
      <c r="Z30" s="72"/>
      <c r="AA30" s="72"/>
      <c r="AB30" s="72"/>
      <c r="AC30" s="72"/>
      <c r="AD30" s="72"/>
      <c r="AE30" s="72"/>
      <c r="AF30" s="18" t="s">
        <v>4404</v>
      </c>
      <c r="AG30" s="7"/>
      <c r="AH30" s="7"/>
      <c r="AI30" s="7"/>
      <c r="AJ30" s="7"/>
      <c r="AK30" s="7"/>
      <c r="AL30" s="407"/>
      <c r="AM30" s="408"/>
      <c r="AN30" s="42" t="s">
        <v>32</v>
      </c>
      <c r="AO30" s="5"/>
      <c r="AP30" s="43" t="s">
        <v>25</v>
      </c>
      <c r="AQ30" s="5"/>
      <c r="AR30" s="43" t="s">
        <v>14</v>
      </c>
      <c r="AS30" s="5"/>
      <c r="AT30" s="26" t="s">
        <v>15</v>
      </c>
      <c r="AU30" s="24" t="s">
        <v>4411</v>
      </c>
      <c r="AV30" s="7"/>
      <c r="AW30" s="7"/>
      <c r="AX30" s="7"/>
      <c r="AY30" s="7"/>
      <c r="AZ30" s="7"/>
      <c r="BA30" s="18"/>
      <c r="BB30" s="31" t="s">
        <v>38</v>
      </c>
      <c r="BC30" s="418"/>
      <c r="BD30" s="419"/>
      <c r="BE30" s="10"/>
      <c r="BF30" s="10"/>
      <c r="BG30" s="10"/>
      <c r="BH30" s="10"/>
      <c r="BI30" s="10"/>
      <c r="BJ30" s="10"/>
      <c r="BK30" s="10"/>
      <c r="BL30" s="10"/>
      <c r="BM30" s="10"/>
      <c r="BN30" s="10"/>
    </row>
    <row r="31" spans="1:66" s="45" customFormat="1" ht="18" customHeight="1" thickBot="1">
      <c r="A31" s="72"/>
      <c r="B31" s="72"/>
      <c r="C31" s="397" t="s">
        <v>53</v>
      </c>
      <c r="D31" s="160"/>
      <c r="E31" s="470" t="s">
        <v>39</v>
      </c>
      <c r="F31" s="470"/>
      <c r="G31" s="470"/>
      <c r="H31" s="161"/>
      <c r="I31" s="116" t="str">
        <f>IF(AL31="","",LEFT(AL31))</f>
        <v/>
      </c>
      <c r="J31" s="117" t="str">
        <f>IF(AL31="","",MID(AL31,2,1))</f>
        <v/>
      </c>
      <c r="K31" s="166" t="s">
        <v>32</v>
      </c>
      <c r="L31" s="116" t="str">
        <f>IF(LEFT(AP31,1)="","",LEFT(AP31,1))</f>
        <v/>
      </c>
      <c r="M31" s="119" t="str">
        <f>IF(MID(AP31,2,1)="","",MID(AP31,2,1))</f>
        <v/>
      </c>
      <c r="N31" s="119" t="str">
        <f>IF(MID(AP31,3,1)="","",MID(AP31,3,1))</f>
        <v/>
      </c>
      <c r="O31" s="119" t="str">
        <f>IF(MID(AP31,4,1)="","",MID(AP31,4,1))</f>
        <v/>
      </c>
      <c r="P31" s="119" t="str">
        <f>IF(MID(AP31,5,1)="","",MID(AP31,5,1))</f>
        <v/>
      </c>
      <c r="Q31" s="117" t="str">
        <f>IF(RIGHT(AP31)="","",RIGHT(AP31))</f>
        <v/>
      </c>
      <c r="R31" s="166" t="s">
        <v>32</v>
      </c>
      <c r="S31" s="120" t="str">
        <f>IF(AV31="","",AV31)</f>
        <v/>
      </c>
      <c r="T31" s="167"/>
      <c r="U31" s="168"/>
      <c r="V31" s="168"/>
      <c r="W31" s="168"/>
      <c r="X31" s="169" t="s">
        <v>74</v>
      </c>
      <c r="Y31" s="168"/>
      <c r="Z31" s="168"/>
      <c r="AA31" s="168"/>
      <c r="AB31" s="168"/>
      <c r="AC31" s="108"/>
      <c r="AD31" s="108"/>
      <c r="AE31" s="108"/>
      <c r="AF31" s="417" t="s">
        <v>4414</v>
      </c>
      <c r="AG31" s="417"/>
      <c r="AH31" s="417"/>
      <c r="AI31" s="417"/>
      <c r="AJ31" s="417"/>
      <c r="AK31" s="417"/>
      <c r="AL31" s="363"/>
      <c r="AM31" s="364"/>
      <c r="AN31" s="365"/>
      <c r="AO31" s="42" t="s">
        <v>32</v>
      </c>
      <c r="AP31" s="346"/>
      <c r="AQ31" s="347"/>
      <c r="AR31" s="347"/>
      <c r="AS31" s="347"/>
      <c r="AT31" s="348"/>
      <c r="AU31" s="42" t="s">
        <v>32</v>
      </c>
      <c r="AV31" s="288"/>
      <c r="AW31" s="24" t="s">
        <v>4419</v>
      </c>
      <c r="AX31" s="7"/>
      <c r="AY31" s="7"/>
      <c r="AZ31" s="7"/>
      <c r="BA31" s="10"/>
      <c r="BB31" s="10"/>
      <c r="BC31" s="10"/>
      <c r="BD31" s="10"/>
      <c r="BE31" s="10"/>
      <c r="BF31" s="10"/>
      <c r="BG31" s="10"/>
      <c r="BH31" s="10"/>
      <c r="BI31" s="10"/>
      <c r="BJ31" s="10"/>
      <c r="BK31" s="10"/>
      <c r="BL31" s="10"/>
      <c r="BM31" s="10"/>
      <c r="BN31" s="10"/>
    </row>
    <row r="32" spans="1:66" s="45" customFormat="1" ht="18" customHeight="1" thickBot="1">
      <c r="A32" s="72"/>
      <c r="B32" s="72"/>
      <c r="C32" s="397"/>
      <c r="D32" s="122"/>
      <c r="E32" s="375" t="s">
        <v>35</v>
      </c>
      <c r="F32" s="375"/>
      <c r="G32" s="375"/>
      <c r="H32" s="123"/>
      <c r="I32" s="343" t="str">
        <f>IF(AL32="","",AL32)</f>
        <v/>
      </c>
      <c r="J32" s="344"/>
      <c r="K32" s="344"/>
      <c r="L32" s="344"/>
      <c r="M32" s="344"/>
      <c r="N32" s="344"/>
      <c r="O32" s="344"/>
      <c r="P32" s="344"/>
      <c r="Q32" s="344"/>
      <c r="R32" s="344"/>
      <c r="S32" s="344"/>
      <c r="T32" s="344"/>
      <c r="U32" s="344"/>
      <c r="V32" s="344"/>
      <c r="W32" s="344"/>
      <c r="X32" s="344"/>
      <c r="Y32" s="344"/>
      <c r="Z32" s="344"/>
      <c r="AA32" s="344"/>
      <c r="AB32" s="345"/>
      <c r="AC32" s="72"/>
      <c r="AD32" s="72"/>
      <c r="AE32" s="72"/>
      <c r="AF32" s="417" t="s">
        <v>4452</v>
      </c>
      <c r="AG32" s="417"/>
      <c r="AH32" s="417"/>
      <c r="AI32" s="417"/>
      <c r="AJ32" s="417"/>
      <c r="AK32" s="417"/>
      <c r="AL32" s="340"/>
      <c r="AM32" s="341"/>
      <c r="AN32" s="341"/>
      <c r="AO32" s="341"/>
      <c r="AP32" s="341"/>
      <c r="AQ32" s="341"/>
      <c r="AR32" s="341"/>
      <c r="AS32" s="341"/>
      <c r="AT32" s="341"/>
      <c r="AU32" s="341"/>
      <c r="AV32" s="341"/>
      <c r="AW32" s="341"/>
      <c r="AX32" s="341"/>
      <c r="AY32" s="341"/>
      <c r="AZ32" s="341"/>
      <c r="BA32" s="341"/>
      <c r="BB32" s="342"/>
      <c r="BC32" s="19" t="s">
        <v>87</v>
      </c>
      <c r="BD32" s="10"/>
      <c r="BE32" s="10"/>
      <c r="BF32" s="10"/>
      <c r="BG32" s="10"/>
      <c r="BH32" s="10"/>
      <c r="BI32" s="10"/>
      <c r="BJ32" s="10"/>
      <c r="BK32" s="10"/>
      <c r="BL32" s="10"/>
      <c r="BM32" s="10"/>
      <c r="BN32" s="10"/>
    </row>
    <row r="33" spans="1:66" s="45" customFormat="1" ht="18" customHeight="1" thickBot="1">
      <c r="A33" s="72"/>
      <c r="B33" s="72"/>
      <c r="C33" s="397"/>
      <c r="D33" s="122"/>
      <c r="E33" s="375" t="s">
        <v>6</v>
      </c>
      <c r="F33" s="375"/>
      <c r="G33" s="375"/>
      <c r="H33" s="123"/>
      <c r="I33" s="343" t="str">
        <f>IF(AL33="","",AL33)</f>
        <v/>
      </c>
      <c r="J33" s="344"/>
      <c r="K33" s="344"/>
      <c r="L33" s="344"/>
      <c r="M33" s="344"/>
      <c r="N33" s="344"/>
      <c r="O33" s="344"/>
      <c r="P33" s="344"/>
      <c r="Q33" s="344"/>
      <c r="R33" s="344"/>
      <c r="S33" s="344"/>
      <c r="T33" s="344"/>
      <c r="U33" s="344"/>
      <c r="V33" s="344"/>
      <c r="W33" s="344"/>
      <c r="X33" s="344"/>
      <c r="Y33" s="344"/>
      <c r="Z33" s="344"/>
      <c r="AA33" s="344"/>
      <c r="AB33" s="345"/>
      <c r="AC33" s="72"/>
      <c r="AD33" s="72"/>
      <c r="AE33" s="72"/>
      <c r="AF33" s="417" t="s">
        <v>4453</v>
      </c>
      <c r="AG33" s="417"/>
      <c r="AH33" s="417"/>
      <c r="AI33" s="417"/>
      <c r="AJ33" s="417"/>
      <c r="AK33" s="417"/>
      <c r="AL33" s="340"/>
      <c r="AM33" s="341"/>
      <c r="AN33" s="341"/>
      <c r="AO33" s="341"/>
      <c r="AP33" s="341"/>
      <c r="AQ33" s="341"/>
      <c r="AR33" s="341"/>
      <c r="AS33" s="341"/>
      <c r="AT33" s="341"/>
      <c r="AU33" s="341"/>
      <c r="AV33" s="341"/>
      <c r="AW33" s="341"/>
      <c r="AX33" s="341"/>
      <c r="AY33" s="341"/>
      <c r="AZ33" s="341"/>
      <c r="BA33" s="341"/>
      <c r="BB33" s="342"/>
      <c r="BC33" s="19" t="s">
        <v>87</v>
      </c>
      <c r="BD33" s="10"/>
      <c r="BE33" s="10"/>
      <c r="BF33" s="10"/>
      <c r="BG33" s="10"/>
      <c r="BH33" s="10"/>
      <c r="BI33" s="10"/>
      <c r="BJ33" s="10"/>
      <c r="BK33" s="10"/>
      <c r="BL33" s="10"/>
      <c r="BM33" s="10"/>
      <c r="BN33" s="10"/>
    </row>
    <row r="34" spans="1:66" s="45" customFormat="1" ht="18" customHeight="1" thickBot="1">
      <c r="A34" s="72"/>
      <c r="B34" s="72"/>
      <c r="C34" s="398"/>
      <c r="D34" s="122"/>
      <c r="E34" s="375" t="s">
        <v>12</v>
      </c>
      <c r="F34" s="375"/>
      <c r="G34" s="375"/>
      <c r="H34" s="123"/>
      <c r="I34" s="497"/>
      <c r="J34" s="498"/>
      <c r="K34" s="498"/>
      <c r="L34" s="499" t="str">
        <f>IF(AL34="","　　　　年　　　　　月　　　　日",AL34)</f>
        <v>　　　　年　　　　　月　　　　日</v>
      </c>
      <c r="M34" s="499"/>
      <c r="N34" s="499"/>
      <c r="O34" s="499"/>
      <c r="P34" s="499"/>
      <c r="Q34" s="499"/>
      <c r="R34" s="499"/>
      <c r="S34" s="499"/>
      <c r="T34" s="499"/>
      <c r="U34" s="499"/>
      <c r="V34" s="498"/>
      <c r="W34" s="498"/>
      <c r="X34" s="498"/>
      <c r="Y34" s="498"/>
      <c r="Z34" s="498"/>
      <c r="AA34" s="498"/>
      <c r="AB34" s="500"/>
      <c r="AC34" s="108"/>
      <c r="AD34" s="72"/>
      <c r="AE34" s="72"/>
      <c r="AF34" s="417" t="s">
        <v>4418</v>
      </c>
      <c r="AG34" s="417"/>
      <c r="AH34" s="417"/>
      <c r="AI34" s="417"/>
      <c r="AJ34" s="417"/>
      <c r="AK34" s="417"/>
      <c r="AL34" s="337"/>
      <c r="AM34" s="338"/>
      <c r="AN34" s="338"/>
      <c r="AO34" s="338"/>
      <c r="AP34" s="339"/>
      <c r="AQ34" s="15" t="s">
        <v>85</v>
      </c>
      <c r="AR34" s="65"/>
      <c r="AS34" s="65"/>
      <c r="AT34" s="65"/>
      <c r="AU34" s="10"/>
      <c r="AV34" s="10"/>
      <c r="AW34" s="10"/>
      <c r="AX34" s="10"/>
      <c r="AY34" s="10"/>
      <c r="AZ34" s="10"/>
      <c r="BA34" s="10"/>
      <c r="BB34" s="10"/>
      <c r="BC34" s="10"/>
      <c r="BD34" s="10"/>
      <c r="BE34" s="10"/>
      <c r="BF34" s="10"/>
      <c r="BG34" s="10"/>
      <c r="BH34" s="10"/>
      <c r="BI34" s="10"/>
      <c r="BJ34" s="10"/>
      <c r="BK34" s="10"/>
      <c r="BL34" s="10"/>
      <c r="BM34" s="10"/>
      <c r="BN34" s="10"/>
    </row>
    <row r="35" spans="1:66" s="45" customFormat="1" ht="18" customHeight="1" thickBot="1">
      <c r="A35" s="72"/>
      <c r="B35" s="72"/>
      <c r="C35" s="72"/>
      <c r="D35" s="72"/>
      <c r="E35" s="72"/>
      <c r="F35" s="72"/>
      <c r="G35" s="72"/>
      <c r="H35" s="72"/>
      <c r="I35" s="72"/>
      <c r="J35" s="72"/>
      <c r="K35" s="72"/>
      <c r="L35" s="72"/>
      <c r="M35" s="72"/>
      <c r="N35" s="72"/>
      <c r="O35" s="72"/>
      <c r="P35" s="72"/>
      <c r="Q35" s="72"/>
      <c r="R35" s="72"/>
      <c r="S35" s="72"/>
      <c r="T35" s="72"/>
      <c r="U35" s="72"/>
      <c r="V35" s="125"/>
      <c r="W35" s="125"/>
      <c r="X35" s="125"/>
      <c r="Y35" s="125"/>
      <c r="Z35" s="125"/>
      <c r="AA35" s="125"/>
      <c r="AB35" s="125"/>
      <c r="AC35" s="125"/>
      <c r="AD35" s="72"/>
      <c r="AE35" s="72"/>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row>
    <row r="36" spans="1:66" s="45" customFormat="1" ht="18" customHeight="1" thickBot="1">
      <c r="A36" s="72"/>
      <c r="B36" s="72"/>
      <c r="C36" s="72"/>
      <c r="D36" s="372" t="s">
        <v>50</v>
      </c>
      <c r="E36" s="373"/>
      <c r="F36" s="373"/>
      <c r="G36" s="373"/>
      <c r="H36" s="374"/>
      <c r="I36" s="98" t="str">
        <f>IF(AL36="","",LEFT(AL36))</f>
        <v/>
      </c>
      <c r="J36" s="99" t="s">
        <v>32</v>
      </c>
      <c r="K36" s="92" t="str">
        <f>IF(AO36="","",LEFT(AO36))</f>
        <v/>
      </c>
      <c r="L36" s="94" t="str">
        <f>IF(AO36="","",MID(AO36,2,1))</f>
        <v/>
      </c>
      <c r="M36" s="100" t="s">
        <v>25</v>
      </c>
      <c r="N36" s="92" t="str">
        <f>IF(AQ36="","",LEFT(AQ36))</f>
        <v/>
      </c>
      <c r="O36" s="94" t="str">
        <f>IF(AQ36="","",MID(AQ36,2,1))</f>
        <v/>
      </c>
      <c r="P36" s="100" t="s">
        <v>33</v>
      </c>
      <c r="Q36" s="92" t="str">
        <f>IF(AS36="","",LEFT(AS36))</f>
        <v/>
      </c>
      <c r="R36" s="94" t="str">
        <f>IF(AS36="","",MID(AS36,2,1))</f>
        <v/>
      </c>
      <c r="S36" s="76" t="s">
        <v>15</v>
      </c>
      <c r="T36" s="72"/>
      <c r="U36" s="125"/>
      <c r="V36" s="125"/>
      <c r="W36" s="125"/>
      <c r="X36" s="125"/>
      <c r="Y36" s="125"/>
      <c r="Z36" s="125"/>
      <c r="AA36" s="125"/>
      <c r="AB36" s="125"/>
      <c r="AC36" s="125"/>
      <c r="AD36" s="72"/>
      <c r="AE36" s="72"/>
      <c r="AF36" s="18" t="s">
        <v>4404</v>
      </c>
      <c r="AG36" s="7"/>
      <c r="AH36" s="7"/>
      <c r="AI36" s="7"/>
      <c r="AJ36" s="7"/>
      <c r="AK36" s="7"/>
      <c r="AL36" s="407"/>
      <c r="AM36" s="408"/>
      <c r="AN36" s="42" t="s">
        <v>32</v>
      </c>
      <c r="AO36" s="5"/>
      <c r="AP36" s="43" t="s">
        <v>25</v>
      </c>
      <c r="AQ36" s="5"/>
      <c r="AR36" s="43" t="s">
        <v>14</v>
      </c>
      <c r="AS36" s="5"/>
      <c r="AT36" s="26" t="s">
        <v>15</v>
      </c>
      <c r="AU36" s="24" t="s">
        <v>4411</v>
      </c>
      <c r="AV36" s="7"/>
      <c r="AW36" s="7"/>
      <c r="AX36" s="10"/>
      <c r="AY36" s="10"/>
      <c r="AZ36" s="10"/>
      <c r="BA36" s="10"/>
      <c r="BB36" s="10"/>
      <c r="BC36" s="10"/>
      <c r="BD36" s="10"/>
      <c r="BE36" s="10"/>
      <c r="BF36" s="10"/>
      <c r="BG36" s="10"/>
      <c r="BH36" s="10"/>
      <c r="BI36" s="10"/>
      <c r="BJ36" s="10"/>
      <c r="BK36" s="10"/>
      <c r="BL36" s="10"/>
      <c r="BM36" s="10"/>
      <c r="BN36" s="10"/>
    </row>
    <row r="37" spans="1:66" s="45" customFormat="1" ht="18" customHeight="1" thickBot="1">
      <c r="A37" s="72"/>
      <c r="B37" s="72"/>
      <c r="C37" s="72"/>
      <c r="D37" s="397" t="s">
        <v>60</v>
      </c>
      <c r="E37" s="379" t="s">
        <v>61</v>
      </c>
      <c r="F37" s="380"/>
      <c r="G37" s="380"/>
      <c r="H37" s="381"/>
      <c r="I37" s="116" t="str">
        <f>IF(AL37="","",LEFT(AL37))</f>
        <v/>
      </c>
      <c r="J37" s="117" t="str">
        <f>IF(AL37="","",MID(AL37,2,1))</f>
        <v/>
      </c>
      <c r="K37" s="166" t="s">
        <v>32</v>
      </c>
      <c r="L37" s="116" t="str">
        <f>IF(LEFT(AP37,1)="","",LEFT(AP37,1))</f>
        <v/>
      </c>
      <c r="M37" s="119" t="str">
        <f>IF(MID(AP37,2,1)="","",MID(AP37,2,1))</f>
        <v/>
      </c>
      <c r="N37" s="119" t="str">
        <f>IF(MID(AP37,3,1)="","",MID(AP37,3,1))</f>
        <v/>
      </c>
      <c r="O37" s="119" t="str">
        <f>IF(MID(AP37,4,1)="","",MID(AP37,4,1))</f>
        <v/>
      </c>
      <c r="P37" s="119" t="str">
        <f>IF(MID(AP37,5,1)="","",MID(AP37,5,1))</f>
        <v/>
      </c>
      <c r="Q37" s="117" t="str">
        <f>IF(RIGHT(AP37)="","",RIGHT(AP37))</f>
        <v/>
      </c>
      <c r="R37" s="166" t="s">
        <v>32</v>
      </c>
      <c r="S37" s="120" t="str">
        <f>IF(AV37="","",AV37)</f>
        <v/>
      </c>
      <c r="T37" s="126"/>
      <c r="U37" s="108"/>
      <c r="V37" s="108"/>
      <c r="W37" s="108"/>
      <c r="X37" s="108"/>
      <c r="Y37" s="108"/>
      <c r="Z37" s="108"/>
      <c r="AA37" s="108"/>
      <c r="AB37" s="108"/>
      <c r="AC37" s="108"/>
      <c r="AD37" s="72"/>
      <c r="AE37" s="72"/>
      <c r="AF37" s="417" t="s">
        <v>4454</v>
      </c>
      <c r="AG37" s="417"/>
      <c r="AH37" s="417"/>
      <c r="AI37" s="417"/>
      <c r="AJ37" s="417"/>
      <c r="AK37" s="417"/>
      <c r="AL37" s="363"/>
      <c r="AM37" s="364"/>
      <c r="AN37" s="365"/>
      <c r="AO37" s="42" t="s">
        <v>32</v>
      </c>
      <c r="AP37" s="346"/>
      <c r="AQ37" s="347"/>
      <c r="AR37" s="347"/>
      <c r="AS37" s="347"/>
      <c r="AT37" s="348"/>
      <c r="AU37" s="42" t="s">
        <v>32</v>
      </c>
      <c r="AV37" s="288"/>
      <c r="AW37" s="24" t="s">
        <v>4419</v>
      </c>
      <c r="AX37" s="10"/>
      <c r="AY37" s="10"/>
      <c r="AZ37" s="10"/>
      <c r="BA37" s="10"/>
      <c r="BB37" s="10"/>
      <c r="BC37" s="10"/>
      <c r="BD37" s="10"/>
      <c r="BE37" s="10"/>
      <c r="BF37" s="10"/>
      <c r="BG37" s="10"/>
      <c r="BH37" s="10"/>
      <c r="BI37" s="10"/>
      <c r="BJ37" s="10"/>
      <c r="BK37" s="10"/>
      <c r="BL37" s="10"/>
      <c r="BM37" s="10"/>
      <c r="BN37" s="10"/>
    </row>
    <row r="38" spans="1:66" s="45" customFormat="1" ht="18" customHeight="1" thickBot="1">
      <c r="A38" s="72"/>
      <c r="B38" s="72"/>
      <c r="C38" s="72"/>
      <c r="D38" s="397"/>
      <c r="E38" s="372" t="s">
        <v>51</v>
      </c>
      <c r="F38" s="373"/>
      <c r="G38" s="373"/>
      <c r="H38" s="374"/>
      <c r="I38" s="343" t="str">
        <f>IF(AL38="","",AL38)</f>
        <v/>
      </c>
      <c r="J38" s="344"/>
      <c r="K38" s="344"/>
      <c r="L38" s="344"/>
      <c r="M38" s="344"/>
      <c r="N38" s="344"/>
      <c r="O38" s="344"/>
      <c r="P38" s="344"/>
      <c r="Q38" s="344"/>
      <c r="R38" s="344"/>
      <c r="S38" s="344"/>
      <c r="T38" s="344"/>
      <c r="U38" s="344"/>
      <c r="V38" s="344"/>
      <c r="W38" s="344"/>
      <c r="X38" s="344"/>
      <c r="Y38" s="344"/>
      <c r="Z38" s="344"/>
      <c r="AA38" s="344"/>
      <c r="AB38" s="345"/>
      <c r="AC38" s="420" t="s">
        <v>13</v>
      </c>
      <c r="AD38" s="421"/>
      <c r="AE38" s="421"/>
      <c r="AF38" s="417" t="s">
        <v>4451</v>
      </c>
      <c r="AG38" s="417"/>
      <c r="AH38" s="417"/>
      <c r="AI38" s="417"/>
      <c r="AJ38" s="417"/>
      <c r="AK38" s="417"/>
      <c r="AL38" s="340"/>
      <c r="AM38" s="341"/>
      <c r="AN38" s="341"/>
      <c r="AO38" s="341"/>
      <c r="AP38" s="341"/>
      <c r="AQ38" s="341"/>
      <c r="AR38" s="341"/>
      <c r="AS38" s="341"/>
      <c r="AT38" s="341"/>
      <c r="AU38" s="341"/>
      <c r="AV38" s="341"/>
      <c r="AW38" s="341"/>
      <c r="AX38" s="341"/>
      <c r="AY38" s="341"/>
      <c r="AZ38" s="341"/>
      <c r="BA38" s="341"/>
      <c r="BB38" s="342"/>
      <c r="BC38" s="19" t="s">
        <v>87</v>
      </c>
      <c r="BD38" s="10"/>
      <c r="BE38" s="10"/>
      <c r="BF38" s="10"/>
      <c r="BG38" s="10"/>
      <c r="BH38" s="10"/>
      <c r="BI38" s="10"/>
      <c r="BJ38" s="10"/>
      <c r="BK38" s="10"/>
      <c r="BL38" s="10"/>
      <c r="BM38" s="10"/>
      <c r="BN38" s="10"/>
    </row>
    <row r="39" spans="1:66" s="45" customFormat="1" ht="18" customHeight="1" thickBot="1">
      <c r="A39" s="72"/>
      <c r="B39" s="72"/>
      <c r="C39" s="72"/>
      <c r="D39" s="398"/>
      <c r="E39" s="372" t="s">
        <v>62</v>
      </c>
      <c r="F39" s="373"/>
      <c r="G39" s="373"/>
      <c r="H39" s="374"/>
      <c r="I39" s="343" t="str">
        <f>IF(AL39="","",AL39)</f>
        <v/>
      </c>
      <c r="J39" s="344"/>
      <c r="K39" s="344"/>
      <c r="L39" s="344"/>
      <c r="M39" s="344"/>
      <c r="N39" s="344"/>
      <c r="O39" s="344"/>
      <c r="P39" s="344"/>
      <c r="Q39" s="344"/>
      <c r="R39" s="344"/>
      <c r="S39" s="344"/>
      <c r="T39" s="344"/>
      <c r="U39" s="344"/>
      <c r="V39" s="344"/>
      <c r="W39" s="344"/>
      <c r="X39" s="344"/>
      <c r="Y39" s="344"/>
      <c r="Z39" s="344"/>
      <c r="AA39" s="344"/>
      <c r="AB39" s="345"/>
      <c r="AC39" s="72"/>
      <c r="AD39" s="110" t="s">
        <v>46</v>
      </c>
      <c r="AE39" s="72"/>
      <c r="AF39" s="417" t="s">
        <v>4424</v>
      </c>
      <c r="AG39" s="417"/>
      <c r="AH39" s="417"/>
      <c r="AI39" s="417"/>
      <c r="AJ39" s="417"/>
      <c r="AK39" s="417"/>
      <c r="AL39" s="340"/>
      <c r="AM39" s="341"/>
      <c r="AN39" s="341"/>
      <c r="AO39" s="341"/>
      <c r="AP39" s="341"/>
      <c r="AQ39" s="341"/>
      <c r="AR39" s="341"/>
      <c r="AS39" s="341"/>
      <c r="AT39" s="341"/>
      <c r="AU39" s="341"/>
      <c r="AV39" s="341"/>
      <c r="AW39" s="341"/>
      <c r="AX39" s="341"/>
      <c r="AY39" s="341"/>
      <c r="AZ39" s="341"/>
      <c r="BA39" s="341"/>
      <c r="BB39" s="342"/>
      <c r="BC39" s="19" t="s">
        <v>87</v>
      </c>
      <c r="BD39" s="10"/>
      <c r="BE39" s="10"/>
      <c r="BF39" s="10"/>
      <c r="BG39" s="10"/>
      <c r="BH39" s="10"/>
      <c r="BI39" s="10"/>
      <c r="BJ39" s="10"/>
      <c r="BK39" s="10"/>
      <c r="BL39" s="10"/>
      <c r="BM39" s="10"/>
      <c r="BN39" s="10"/>
    </row>
    <row r="40" spans="1:66" ht="18" customHeight="1">
      <c r="A40" s="72"/>
      <c r="B40" s="72"/>
      <c r="C40" s="72"/>
      <c r="D40" s="127"/>
      <c r="E40" s="128"/>
      <c r="F40" s="128"/>
      <c r="G40" s="128"/>
      <c r="H40" s="128"/>
      <c r="I40" s="129"/>
      <c r="J40" s="129"/>
      <c r="K40" s="129"/>
      <c r="L40" s="129"/>
      <c r="M40" s="129"/>
      <c r="N40" s="129"/>
      <c r="O40" s="129"/>
      <c r="P40" s="129"/>
      <c r="Q40" s="129"/>
      <c r="R40" s="129"/>
      <c r="S40" s="129"/>
      <c r="T40" s="129"/>
      <c r="U40" s="129"/>
      <c r="V40" s="129"/>
      <c r="W40" s="129"/>
      <c r="X40" s="129"/>
      <c r="Y40" s="129"/>
      <c r="Z40" s="129"/>
      <c r="AA40" s="129"/>
      <c r="AB40" s="129"/>
      <c r="AC40" s="72"/>
      <c r="AD40" s="109"/>
      <c r="AE40" s="72"/>
    </row>
    <row r="41" spans="1:66" ht="18" customHeight="1">
      <c r="A41" s="72"/>
      <c r="B41" s="72"/>
      <c r="C41" s="72"/>
      <c r="D41" s="127"/>
      <c r="E41" s="128"/>
      <c r="F41" s="128"/>
      <c r="G41" s="128"/>
      <c r="H41" s="128"/>
      <c r="I41" s="129"/>
      <c r="J41" s="129"/>
      <c r="K41" s="129"/>
      <c r="L41" s="129"/>
      <c r="M41" s="129"/>
      <c r="N41" s="129"/>
      <c r="O41" s="129"/>
      <c r="P41" s="129"/>
      <c r="Q41" s="129"/>
      <c r="R41" s="129"/>
      <c r="S41" s="129"/>
      <c r="T41" s="129"/>
      <c r="U41" s="129"/>
      <c r="V41" s="129"/>
      <c r="W41" s="129"/>
      <c r="X41" s="129"/>
      <c r="Y41" s="129"/>
      <c r="Z41" s="129"/>
      <c r="AA41" s="129"/>
      <c r="AB41" s="129"/>
      <c r="AC41" s="72"/>
      <c r="AD41" s="109"/>
      <c r="AE41" s="72"/>
    </row>
    <row r="42" spans="1:66" ht="18" customHeight="1">
      <c r="D42" s="47"/>
      <c r="E42" s="46"/>
      <c r="F42" s="46"/>
      <c r="G42" s="46"/>
      <c r="H42" s="46"/>
      <c r="I42" s="48"/>
      <c r="J42" s="48"/>
      <c r="K42" s="48"/>
      <c r="L42" s="48"/>
      <c r="M42" s="48"/>
      <c r="N42" s="48"/>
      <c r="O42" s="48"/>
      <c r="P42" s="48"/>
      <c r="Q42" s="48"/>
      <c r="R42" s="48"/>
      <c r="S42" s="48"/>
      <c r="T42" s="48"/>
      <c r="U42" s="48"/>
      <c r="V42" s="48"/>
      <c r="W42" s="48"/>
      <c r="X42" s="48"/>
      <c r="Y42" s="48"/>
      <c r="Z42" s="48"/>
      <c r="AA42" s="48"/>
      <c r="AB42" s="48"/>
      <c r="AD42" s="66"/>
    </row>
    <row r="43" spans="1:66" ht="18" customHeight="1">
      <c r="D43" s="47"/>
      <c r="E43" s="46"/>
      <c r="F43" s="46"/>
      <c r="G43" s="46"/>
      <c r="H43" s="46"/>
      <c r="I43" s="48"/>
      <c r="J43" s="48"/>
      <c r="K43" s="48"/>
      <c r="L43" s="48"/>
      <c r="M43" s="48"/>
      <c r="N43" s="48"/>
      <c r="O43" s="48"/>
      <c r="P43" s="48"/>
      <c r="Q43" s="48"/>
      <c r="R43" s="48"/>
      <c r="S43" s="48"/>
      <c r="T43" s="48"/>
      <c r="U43" s="48"/>
      <c r="V43" s="48"/>
      <c r="W43" s="48"/>
      <c r="X43" s="48"/>
      <c r="Y43" s="48"/>
      <c r="Z43" s="48"/>
      <c r="AA43" s="48"/>
      <c r="AB43" s="48"/>
      <c r="AD43" s="66"/>
    </row>
    <row r="44" spans="1:66" ht="18" customHeight="1">
      <c r="D44" s="47"/>
      <c r="E44" s="46"/>
      <c r="F44" s="46"/>
      <c r="G44" s="46"/>
      <c r="H44" s="46"/>
      <c r="I44" s="48"/>
      <c r="J44" s="48"/>
      <c r="K44" s="48"/>
      <c r="L44" s="48"/>
      <c r="M44" s="48"/>
      <c r="N44" s="48"/>
      <c r="O44" s="48"/>
      <c r="P44" s="48"/>
      <c r="Q44" s="48"/>
      <c r="R44" s="48"/>
      <c r="S44" s="48"/>
      <c r="T44" s="48"/>
      <c r="U44" s="48"/>
      <c r="V44" s="48"/>
      <c r="W44" s="48"/>
      <c r="X44" s="48"/>
      <c r="Y44" s="48"/>
      <c r="Z44" s="48"/>
      <c r="AA44" s="48"/>
      <c r="AB44" s="48"/>
      <c r="AD44" s="66"/>
    </row>
    <row r="45" spans="1:66" ht="18" customHeight="1">
      <c r="D45" s="47"/>
      <c r="E45" s="46"/>
      <c r="F45" s="46"/>
      <c r="G45" s="46"/>
      <c r="H45" s="46"/>
      <c r="I45" s="48"/>
      <c r="J45" s="48"/>
      <c r="K45" s="48"/>
      <c r="L45" s="48"/>
      <c r="M45" s="48"/>
      <c r="N45" s="48"/>
      <c r="O45" s="48"/>
      <c r="P45" s="48"/>
      <c r="Q45" s="48"/>
      <c r="R45" s="48"/>
      <c r="S45" s="48"/>
      <c r="T45" s="48"/>
      <c r="U45" s="48"/>
      <c r="V45" s="48"/>
      <c r="W45" s="48"/>
      <c r="X45" s="48"/>
      <c r="Y45" s="48"/>
      <c r="Z45" s="48"/>
      <c r="AA45" s="48"/>
      <c r="AB45" s="48"/>
      <c r="AD45" s="66"/>
    </row>
    <row r="46" spans="1:66" ht="18" customHeight="1">
      <c r="D46" s="47"/>
      <c r="E46" s="46"/>
      <c r="F46" s="46"/>
      <c r="G46" s="46"/>
      <c r="H46" s="46"/>
      <c r="I46" s="48"/>
      <c r="J46" s="48"/>
      <c r="K46" s="48"/>
      <c r="L46" s="48"/>
      <c r="M46" s="48"/>
      <c r="N46" s="48"/>
      <c r="O46" s="48"/>
      <c r="P46" s="48"/>
      <c r="Q46" s="48"/>
      <c r="R46" s="48"/>
      <c r="S46" s="48"/>
      <c r="T46" s="48"/>
      <c r="U46" s="48"/>
      <c r="V46" s="48"/>
      <c r="W46" s="48"/>
      <c r="X46" s="48"/>
      <c r="Y46" s="48"/>
      <c r="Z46" s="48"/>
      <c r="AA46" s="48"/>
      <c r="AB46" s="48"/>
      <c r="AD46" s="66"/>
    </row>
    <row r="47" spans="1:66" ht="18" customHeight="1">
      <c r="D47" s="47"/>
      <c r="E47" s="46"/>
      <c r="F47" s="46"/>
      <c r="G47" s="46"/>
      <c r="H47" s="46"/>
      <c r="I47" s="48"/>
      <c r="J47" s="48"/>
      <c r="K47" s="48"/>
      <c r="L47" s="48"/>
      <c r="M47" s="48"/>
      <c r="N47" s="48"/>
      <c r="O47" s="48"/>
      <c r="P47" s="48"/>
      <c r="Q47" s="48"/>
      <c r="R47" s="48"/>
      <c r="S47" s="48"/>
      <c r="T47" s="48"/>
      <c r="U47" s="48"/>
      <c r="V47" s="48"/>
      <c r="W47" s="48"/>
      <c r="X47" s="48"/>
      <c r="Y47" s="48"/>
      <c r="Z47" s="48"/>
      <c r="AA47" s="48"/>
      <c r="AB47" s="48"/>
      <c r="AD47" s="66"/>
    </row>
    <row r="48" spans="1:66" ht="18" customHeight="1">
      <c r="D48" s="47"/>
      <c r="E48" s="46"/>
      <c r="F48" s="46"/>
      <c r="G48" s="46"/>
      <c r="H48" s="46"/>
      <c r="I48" s="48"/>
      <c r="J48" s="48"/>
      <c r="K48" s="48"/>
      <c r="L48" s="48"/>
      <c r="M48" s="48"/>
      <c r="N48" s="48"/>
      <c r="O48" s="48"/>
      <c r="P48" s="48"/>
      <c r="Q48" s="48"/>
      <c r="R48" s="48"/>
      <c r="S48" s="48"/>
      <c r="T48" s="48"/>
      <c r="U48" s="48"/>
      <c r="V48" s="48"/>
      <c r="W48" s="48"/>
      <c r="X48" s="48"/>
      <c r="Y48" s="48"/>
      <c r="Z48" s="48"/>
      <c r="AA48" s="48"/>
      <c r="AB48" s="48"/>
      <c r="AD48" s="66"/>
    </row>
    <row r="49" spans="4:30" ht="18" customHeight="1">
      <c r="D49" s="47"/>
      <c r="E49" s="46"/>
      <c r="F49" s="46"/>
      <c r="G49" s="46"/>
      <c r="H49" s="46"/>
      <c r="I49" s="48"/>
      <c r="J49" s="48"/>
      <c r="K49" s="48"/>
      <c r="L49" s="48"/>
      <c r="M49" s="48"/>
      <c r="N49" s="48"/>
      <c r="O49" s="48"/>
      <c r="P49" s="48"/>
      <c r="Q49" s="48"/>
      <c r="R49" s="48"/>
      <c r="S49" s="48"/>
      <c r="T49" s="48"/>
      <c r="U49" s="48"/>
      <c r="V49" s="48"/>
      <c r="W49" s="48"/>
      <c r="X49" s="48"/>
      <c r="Y49" s="48"/>
      <c r="Z49" s="48"/>
      <c r="AA49" s="48"/>
      <c r="AB49" s="48"/>
      <c r="AD49" s="66"/>
    </row>
    <row r="50" spans="4:30" ht="18" customHeight="1">
      <c r="D50" s="47"/>
      <c r="E50" s="46"/>
      <c r="F50" s="46"/>
      <c r="G50" s="46"/>
      <c r="H50" s="46"/>
      <c r="I50" s="48"/>
      <c r="J50" s="48"/>
      <c r="K50" s="48"/>
      <c r="L50" s="48"/>
      <c r="M50" s="48"/>
      <c r="N50" s="48"/>
      <c r="O50" s="48"/>
      <c r="P50" s="48"/>
      <c r="Q50" s="48"/>
      <c r="R50" s="48"/>
      <c r="S50" s="48"/>
      <c r="T50" s="48"/>
      <c r="U50" s="48"/>
      <c r="V50" s="48"/>
      <c r="W50" s="48"/>
      <c r="X50" s="48"/>
      <c r="Y50" s="48"/>
      <c r="Z50" s="48"/>
      <c r="AA50" s="48"/>
      <c r="AB50" s="48"/>
      <c r="AD50" s="66"/>
    </row>
  </sheetData>
  <mergeCells count="87">
    <mergeCell ref="U7:X7"/>
    <mergeCell ref="A1:AE1"/>
    <mergeCell ref="D4:G4"/>
    <mergeCell ref="K4:R4"/>
    <mergeCell ref="L5:M5"/>
    <mergeCell ref="C7:G7"/>
    <mergeCell ref="I7:S7"/>
    <mergeCell ref="D22:H22"/>
    <mergeCell ref="C8:G9"/>
    <mergeCell ref="H8:AB9"/>
    <mergeCell ref="E17:G17"/>
    <mergeCell ref="E18:G18"/>
    <mergeCell ref="E19:G19"/>
    <mergeCell ref="E20:G20"/>
    <mergeCell ref="C16:H16"/>
    <mergeCell ref="C17:C20"/>
    <mergeCell ref="L20:U20"/>
    <mergeCell ref="I20:K20"/>
    <mergeCell ref="I18:AB18"/>
    <mergeCell ref="I19:AB19"/>
    <mergeCell ref="C30:H30"/>
    <mergeCell ref="C31:C34"/>
    <mergeCell ref="E23:H23"/>
    <mergeCell ref="E24:H24"/>
    <mergeCell ref="AC24:AE24"/>
    <mergeCell ref="E25:H25"/>
    <mergeCell ref="D23:D25"/>
    <mergeCell ref="I24:AB24"/>
    <mergeCell ref="I25:AB25"/>
    <mergeCell ref="I32:AB32"/>
    <mergeCell ref="I33:AB33"/>
    <mergeCell ref="E31:G31"/>
    <mergeCell ref="E32:G32"/>
    <mergeCell ref="E33:G33"/>
    <mergeCell ref="E34:G34"/>
    <mergeCell ref="D36:H36"/>
    <mergeCell ref="D37:D39"/>
    <mergeCell ref="E37:H37"/>
    <mergeCell ref="E38:H38"/>
    <mergeCell ref="I38:AB38"/>
    <mergeCell ref="I39:AB39"/>
    <mergeCell ref="E39:H39"/>
    <mergeCell ref="AL7:AN7"/>
    <mergeCell ref="AL8:BB9"/>
    <mergeCell ref="AL16:AM16"/>
    <mergeCell ref="BC16:BD16"/>
    <mergeCell ref="AF17:AK17"/>
    <mergeCell ref="AL17:AN17"/>
    <mergeCell ref="AP17:AT17"/>
    <mergeCell ref="AL22:AM22"/>
    <mergeCell ref="AF23:AK23"/>
    <mergeCell ref="AL23:AN23"/>
    <mergeCell ref="AF20:AK20"/>
    <mergeCell ref="AL20:AP20"/>
    <mergeCell ref="AF18:AK18"/>
    <mergeCell ref="AL18:BB18"/>
    <mergeCell ref="AF19:AK19"/>
    <mergeCell ref="AL19:BB19"/>
    <mergeCell ref="V20:AB20"/>
    <mergeCell ref="AL30:AM30"/>
    <mergeCell ref="BC30:BD30"/>
    <mergeCell ref="AF31:AK31"/>
    <mergeCell ref="AL31:AN31"/>
    <mergeCell ref="AP31:AT31"/>
    <mergeCell ref="AF24:AK24"/>
    <mergeCell ref="AL24:BB24"/>
    <mergeCell ref="AF25:AK25"/>
    <mergeCell ref="AL25:BB25"/>
    <mergeCell ref="AP23:AT23"/>
    <mergeCell ref="AF32:AK32"/>
    <mergeCell ref="AL32:BB32"/>
    <mergeCell ref="AF33:AK33"/>
    <mergeCell ref="AL33:BB33"/>
    <mergeCell ref="AF34:AK34"/>
    <mergeCell ref="AL34:AP34"/>
    <mergeCell ref="AF39:AK39"/>
    <mergeCell ref="AL39:BB39"/>
    <mergeCell ref="I34:K34"/>
    <mergeCell ref="L34:U34"/>
    <mergeCell ref="V34:AB34"/>
    <mergeCell ref="AL36:AM36"/>
    <mergeCell ref="AF37:AK37"/>
    <mergeCell ref="AL37:AN37"/>
    <mergeCell ref="AP37:AT37"/>
    <mergeCell ref="AF38:AK38"/>
    <mergeCell ref="AL38:BB38"/>
    <mergeCell ref="AC38:AE38"/>
  </mergeCells>
  <phoneticPr fontId="2"/>
  <dataValidations count="4">
    <dataValidation type="textLength" imeMode="disabled" operator="equal" allowBlank="1" showInputMessage="1" showErrorMessage="1" error="2桁の数字を入力ください。" prompt="2桁の数字を入力ください。" sqref="AO16 AQ16 AS16 AO22 AQ22 AS22 AO30 AQ30 AS30 AO36 AQ36 AS3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xr:uid="{00000000-0002-0000-0300-000001000000}">
      <formula1>6</formula1>
    </dataValidation>
    <dataValidation type="textLength" operator="equal" allowBlank="1" showInputMessage="1" showErrorMessage="1" error="1桁で入力ください。" prompt="1桁で入力ください。" sqref="AV17 AV23 AV31 AV37" xr:uid="{00000000-0002-0000-0300-000002000000}">
      <formula1>1</formula1>
    </dataValidation>
    <dataValidation imeMode="fullKatakana" allowBlank="1" showInputMessage="1" showErrorMessage="1" sqref="AL18:BB18 AL24:BB24 AL32:BB32 AL38:BB38" xr:uid="{00000000-0002-0000-0300-000003000000}"/>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4000000}">
          <x14:formula1>
            <xm:f>コード１!$K$2:$K$3</xm:f>
          </x14:formula1>
          <xm:sqref>AL7:AN7</xm:sqref>
        </x14:dataValidation>
        <x14:dataValidation type="list" allowBlank="1" showInputMessage="1" showErrorMessage="1" xr:uid="{00000000-0002-0000-0300-000005000000}">
          <x14:formula1>
            <xm:f>コード１!$I$2:$I$6</xm:f>
          </x14:formula1>
          <xm:sqref>AL16:AM16 AL22:AM22 AL30:AM30 AL36:AM36</xm:sqref>
        </x14:dataValidation>
        <x14:dataValidation type="list" allowBlank="1" showInputMessage="1" showErrorMessage="1" xr:uid="{00000000-0002-0000-0300-000006000000}">
          <x14:formula1>
            <xm:f>コード１!$E$14:$E$15</xm:f>
          </x14:formula1>
          <xm:sqref>BC16 BC30</xm:sqref>
        </x14:dataValidation>
        <x14:dataValidation type="list" allowBlank="1" showInputMessage="1" showErrorMessage="1" xr:uid="{00000000-0002-0000-0300-000007000000}">
          <x14:formula1>
            <xm:f>コード１!$A$2:$A$62</xm:f>
          </x14:formula1>
          <xm:sqref>AL37:AN37 AL31:AN31</xm:sqref>
        </x14:dataValidation>
        <x14:dataValidation type="list" allowBlank="1" showInputMessage="1" showErrorMessage="1" xr:uid="{00000000-0002-0000-0300-000008000000}">
          <x14:formula1>
            <xm:f>コード１!$A$3:$A$62</xm:f>
          </x14:formula1>
          <xm:sqref>AL17:AN17 AL23:AN23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T28"/>
  <sheetViews>
    <sheetView view="pageBreakPreview" zoomScale="85" zoomScaleNormal="100" zoomScaleSheetLayoutView="85" workbookViewId="0">
      <selection activeCell="AJ13" sqref="AJ13:AN13"/>
    </sheetView>
  </sheetViews>
  <sheetFormatPr defaultColWidth="3.33203125" defaultRowHeight="16.05" customHeight="1"/>
  <cols>
    <col min="1" max="1" width="3.33203125" style="193"/>
    <col min="2" max="43" width="2.796875" style="193" customWidth="1"/>
    <col min="44" max="16384" width="3.33203125" style="193"/>
  </cols>
  <sheetData>
    <row r="1" spans="2:41" ht="20.2" customHeight="1">
      <c r="B1" s="507" t="s">
        <v>26</v>
      </c>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row>
    <row r="2" spans="2:41" ht="20.2" customHeight="1">
      <c r="B2" s="509" t="s">
        <v>4474</v>
      </c>
      <c r="C2" s="509"/>
      <c r="D2" s="509"/>
      <c r="E2" s="509"/>
      <c r="F2" s="509"/>
      <c r="G2" s="509"/>
      <c r="H2" s="509"/>
      <c r="I2" s="509"/>
      <c r="J2" s="509"/>
      <c r="K2" s="509"/>
      <c r="L2" s="509"/>
      <c r="M2" s="509"/>
      <c r="N2" s="509"/>
      <c r="O2" s="509"/>
      <c r="P2" s="510"/>
      <c r="Q2" s="510"/>
      <c r="R2" s="510"/>
      <c r="S2" s="510"/>
      <c r="T2" s="510"/>
      <c r="U2" s="510"/>
      <c r="V2" s="510"/>
      <c r="W2" s="510"/>
      <c r="X2" s="510"/>
      <c r="Y2" s="510"/>
      <c r="Z2" s="510"/>
      <c r="AA2" s="510"/>
      <c r="AB2" s="510"/>
      <c r="AC2" s="510"/>
    </row>
    <row r="3" spans="2:41" ht="10.050000000000001" customHeight="1">
      <c r="B3" s="194"/>
      <c r="C3" s="194"/>
      <c r="D3" s="194"/>
      <c r="E3" s="194"/>
      <c r="F3" s="194"/>
      <c r="G3" s="194"/>
      <c r="H3" s="194"/>
      <c r="I3" s="194"/>
      <c r="J3" s="194"/>
      <c r="K3" s="194"/>
      <c r="L3" s="194"/>
      <c r="M3" s="194"/>
      <c r="N3" s="194"/>
      <c r="O3" s="194"/>
      <c r="P3" s="195"/>
      <c r="Q3" s="195"/>
      <c r="R3" s="195"/>
      <c r="S3" s="195"/>
      <c r="T3" s="195"/>
      <c r="U3" s="195"/>
      <c r="V3" s="195"/>
      <c r="W3" s="195"/>
      <c r="X3" s="195"/>
      <c r="Y3" s="195"/>
      <c r="Z3" s="195"/>
      <c r="AA3" s="195"/>
      <c r="AB3" s="195"/>
      <c r="AC3" s="195"/>
    </row>
    <row r="4" spans="2:41" ht="20.2" customHeight="1">
      <c r="B4" s="509" t="s">
        <v>4475</v>
      </c>
      <c r="C4" s="509"/>
      <c r="D4" s="509"/>
      <c r="E4" s="509"/>
      <c r="F4" s="509"/>
      <c r="G4" s="509"/>
      <c r="H4" s="509"/>
      <c r="I4" s="509"/>
      <c r="J4" s="509"/>
      <c r="K4" s="509"/>
      <c r="L4" s="509"/>
      <c r="M4" s="509"/>
      <c r="N4" s="509"/>
      <c r="O4" s="509"/>
      <c r="P4" s="510"/>
      <c r="Q4" s="510"/>
      <c r="R4" s="510"/>
      <c r="S4" s="510"/>
      <c r="T4" s="510"/>
      <c r="U4" s="510"/>
      <c r="V4" s="510"/>
      <c r="W4" s="510"/>
      <c r="X4" s="510"/>
      <c r="Y4" s="510"/>
      <c r="Z4" s="510"/>
      <c r="AA4" s="510"/>
      <c r="AB4" s="510"/>
      <c r="AC4" s="510"/>
    </row>
    <row r="5" spans="2:41" ht="9.75" customHeight="1" thickBot="1">
      <c r="B5" s="196"/>
      <c r="C5" s="196"/>
      <c r="D5" s="196"/>
      <c r="E5" s="196"/>
      <c r="F5" s="196"/>
      <c r="G5" s="196"/>
      <c r="H5" s="196"/>
      <c r="I5" s="196"/>
      <c r="J5" s="196"/>
      <c r="K5" s="196"/>
      <c r="L5" s="196"/>
      <c r="M5" s="196"/>
      <c r="N5" s="196"/>
      <c r="O5" s="196"/>
      <c r="P5" s="197"/>
      <c r="Q5" s="197"/>
      <c r="R5" s="197"/>
      <c r="S5" s="197"/>
      <c r="T5" s="197"/>
      <c r="U5" s="197"/>
      <c r="V5" s="197"/>
      <c r="W5" s="197"/>
      <c r="X5" s="197"/>
      <c r="Y5" s="197"/>
      <c r="Z5" s="197"/>
      <c r="AA5" s="197"/>
      <c r="AB5" s="197"/>
      <c r="AC5" s="197"/>
    </row>
    <row r="6" spans="2:41" ht="30" customHeight="1">
      <c r="B6" s="511"/>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3"/>
    </row>
    <row r="7" spans="2:41" ht="30" customHeight="1">
      <c r="B7" s="514"/>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6"/>
    </row>
    <row r="8" spans="2:41" ht="30" customHeight="1">
      <c r="B8" s="514"/>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6"/>
    </row>
    <row r="9" spans="2:41" ht="30" customHeight="1">
      <c r="B9" s="198"/>
      <c r="C9" s="199"/>
      <c r="D9" s="517" t="s">
        <v>4476</v>
      </c>
      <c r="E9" s="517"/>
      <c r="F9" s="517"/>
      <c r="G9" s="517"/>
      <c r="H9" s="517"/>
      <c r="I9" s="517"/>
      <c r="J9" s="517"/>
      <c r="K9" s="517"/>
      <c r="L9" s="517"/>
      <c r="M9" s="517"/>
      <c r="N9" s="517"/>
      <c r="O9" s="517"/>
      <c r="P9" s="517"/>
      <c r="Q9" s="517"/>
      <c r="R9" s="517"/>
      <c r="S9" s="517"/>
      <c r="T9" s="517"/>
      <c r="U9" s="517"/>
      <c r="V9" s="517"/>
      <c r="W9" s="517"/>
      <c r="X9" s="517"/>
      <c r="Y9" s="517"/>
      <c r="Z9" s="517"/>
      <c r="AA9" s="517"/>
      <c r="AB9" s="199"/>
      <c r="AC9" s="200"/>
    </row>
    <row r="10" spans="2:41" ht="30" customHeight="1">
      <c r="B10" s="198"/>
      <c r="C10" s="199"/>
      <c r="D10" s="506" t="s">
        <v>4477</v>
      </c>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199"/>
      <c r="AC10" s="200"/>
    </row>
    <row r="11" spans="2:41" ht="30" customHeight="1">
      <c r="B11" s="198"/>
      <c r="C11" s="199"/>
      <c r="D11" s="518" t="s">
        <v>4478</v>
      </c>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199"/>
      <c r="AC11" s="200"/>
    </row>
    <row r="12" spans="2:41" ht="30" customHeight="1" thickBot="1">
      <c r="B12" s="198"/>
      <c r="C12" s="199"/>
      <c r="D12" s="199"/>
      <c r="E12" s="199"/>
      <c r="F12" s="201"/>
      <c r="G12" s="201"/>
      <c r="H12" s="201"/>
      <c r="I12" s="201"/>
      <c r="J12" s="201"/>
      <c r="K12" s="201"/>
      <c r="L12" s="201"/>
      <c r="M12" s="201"/>
      <c r="N12" s="201"/>
      <c r="O12" s="201"/>
      <c r="P12" s="201"/>
      <c r="Q12" s="199"/>
      <c r="R12" s="199"/>
      <c r="S12" s="199"/>
      <c r="T12" s="199"/>
      <c r="U12" s="199"/>
      <c r="V12" s="199"/>
      <c r="W12" s="199"/>
      <c r="X12" s="199"/>
      <c r="Y12" s="199"/>
      <c r="Z12" s="199"/>
      <c r="AA12" s="199"/>
      <c r="AB12" s="199"/>
      <c r="AC12" s="200"/>
    </row>
    <row r="13" spans="2:41" ht="30" customHeight="1" thickBot="1">
      <c r="B13" s="202"/>
      <c r="C13" s="201"/>
      <c r="D13" s="201"/>
      <c r="E13" s="201"/>
      <c r="F13" s="519" t="str">
        <f>IF(AJ13="","　　　　年　　月　　日",AJ13)</f>
        <v>　　　　年　　月　　日</v>
      </c>
      <c r="G13" s="519"/>
      <c r="H13" s="519"/>
      <c r="I13" s="519"/>
      <c r="J13" s="519"/>
      <c r="K13" s="519"/>
      <c r="L13" s="519"/>
      <c r="M13" s="519"/>
      <c r="N13" s="201"/>
      <c r="O13" s="201"/>
      <c r="P13" s="201"/>
      <c r="Q13" s="201"/>
      <c r="R13" s="201"/>
      <c r="S13" s="201"/>
      <c r="T13" s="201"/>
      <c r="U13" s="201"/>
      <c r="V13" s="201"/>
      <c r="W13" s="201"/>
      <c r="X13" s="201"/>
      <c r="Y13" s="201"/>
      <c r="Z13" s="201"/>
      <c r="AA13" s="201"/>
      <c r="AB13" s="201"/>
      <c r="AC13" s="203"/>
      <c r="AF13" s="204" t="s">
        <v>4479</v>
      </c>
      <c r="AI13" s="205"/>
      <c r="AJ13" s="520"/>
      <c r="AK13" s="521"/>
      <c r="AL13" s="521"/>
      <c r="AM13" s="521"/>
      <c r="AN13" s="522"/>
      <c r="AO13" s="206" t="s">
        <v>85</v>
      </c>
    </row>
    <row r="14" spans="2:41" ht="30" customHeight="1">
      <c r="B14" s="523"/>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5"/>
    </row>
    <row r="15" spans="2:41" ht="30" customHeight="1">
      <c r="B15" s="523"/>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5"/>
    </row>
    <row r="16" spans="2:41" ht="30" customHeight="1">
      <c r="B16" s="523"/>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5"/>
      <c r="AJ16" s="207"/>
    </row>
    <row r="17" spans="2:46" ht="40.049999999999997" customHeight="1" thickBot="1">
      <c r="B17" s="202"/>
      <c r="C17" s="201"/>
      <c r="D17" s="201"/>
      <c r="E17" s="201"/>
      <c r="F17" s="201"/>
      <c r="G17" s="201"/>
      <c r="H17" s="201"/>
      <c r="I17" s="201"/>
      <c r="J17" s="201"/>
      <c r="K17" s="201"/>
      <c r="L17" s="201"/>
      <c r="M17" s="201"/>
      <c r="N17" s="201"/>
      <c r="O17" s="201"/>
      <c r="P17" s="201"/>
      <c r="Q17" s="313"/>
      <c r="R17" s="313"/>
      <c r="S17" s="313"/>
      <c r="T17" s="313"/>
      <c r="U17" s="313"/>
      <c r="V17" s="313"/>
      <c r="W17" s="313"/>
      <c r="X17" s="313"/>
      <c r="Y17" s="313"/>
      <c r="Z17" s="313"/>
      <c r="AA17" s="201"/>
      <c r="AB17" s="201"/>
      <c r="AC17" s="203"/>
      <c r="AF17" s="204"/>
      <c r="AJ17" s="209" t="s">
        <v>4480</v>
      </c>
    </row>
    <row r="18" spans="2:46" ht="40.049999999999997" customHeight="1" thickBot="1">
      <c r="B18" s="202"/>
      <c r="C18" s="201"/>
      <c r="D18" s="201"/>
      <c r="E18" s="201"/>
      <c r="F18" s="201"/>
      <c r="G18" s="201"/>
      <c r="H18" s="201"/>
      <c r="I18" s="201"/>
      <c r="J18" s="201"/>
      <c r="K18" s="201"/>
      <c r="L18" s="526" t="str">
        <f>IF(AJ18="","","法定代理人")</f>
        <v/>
      </c>
      <c r="M18" s="526"/>
      <c r="N18" s="526"/>
      <c r="O18" s="526"/>
      <c r="P18" s="526"/>
      <c r="Q18" s="527" t="str">
        <f>IF(AJ18="","",AJ18)</f>
        <v/>
      </c>
      <c r="R18" s="527"/>
      <c r="S18" s="527"/>
      <c r="T18" s="527"/>
      <c r="U18" s="527"/>
      <c r="V18" s="527"/>
      <c r="W18" s="527"/>
      <c r="X18" s="527"/>
      <c r="Y18" s="527"/>
      <c r="Z18" s="527"/>
      <c r="AA18" s="312"/>
      <c r="AB18" s="312"/>
      <c r="AC18" s="203"/>
      <c r="AF18" s="204" t="s">
        <v>4481</v>
      </c>
      <c r="AG18" s="211"/>
      <c r="AH18" s="211"/>
      <c r="AI18" s="211"/>
      <c r="AJ18" s="528"/>
      <c r="AK18" s="529"/>
      <c r="AL18" s="529"/>
      <c r="AM18" s="529"/>
      <c r="AN18" s="529"/>
      <c r="AO18" s="529"/>
      <c r="AP18" s="529"/>
      <c r="AQ18" s="529"/>
      <c r="AR18" s="529"/>
      <c r="AS18" s="530"/>
      <c r="AT18" s="212" t="s">
        <v>87</v>
      </c>
    </row>
    <row r="19" spans="2:46" ht="39.75" customHeight="1">
      <c r="B19" s="202"/>
      <c r="C19" s="201"/>
      <c r="D19" s="201"/>
      <c r="E19" s="201"/>
      <c r="F19" s="201"/>
      <c r="G19" s="201"/>
      <c r="H19" s="201"/>
      <c r="I19" s="201"/>
      <c r="J19" s="201"/>
      <c r="K19" s="201"/>
      <c r="L19" s="526" t="s">
        <v>2</v>
      </c>
      <c r="M19" s="526"/>
      <c r="N19" s="526"/>
      <c r="O19" s="526"/>
      <c r="P19" s="526"/>
      <c r="Q19" s="531" t="str">
        <f>変更届第１面!S14</f>
        <v/>
      </c>
      <c r="R19" s="531"/>
      <c r="S19" s="531"/>
      <c r="T19" s="531"/>
      <c r="U19" s="531"/>
      <c r="V19" s="531"/>
      <c r="W19" s="531"/>
      <c r="X19" s="531"/>
      <c r="Y19" s="531"/>
      <c r="Z19" s="531"/>
      <c r="AA19" s="201"/>
      <c r="AB19" s="201"/>
      <c r="AC19" s="203"/>
      <c r="AF19" s="204" t="s">
        <v>2</v>
      </c>
      <c r="AJ19" s="213" t="s">
        <v>4433</v>
      </c>
    </row>
    <row r="20" spans="2:46" ht="40.049999999999997" customHeight="1">
      <c r="B20" s="202"/>
      <c r="C20" s="201"/>
      <c r="D20" s="201"/>
      <c r="E20" s="201"/>
      <c r="F20" s="201"/>
      <c r="G20" s="201"/>
      <c r="H20" s="201"/>
      <c r="I20" s="201"/>
      <c r="J20" s="201"/>
      <c r="K20" s="201"/>
      <c r="L20" s="526" t="s">
        <v>6</v>
      </c>
      <c r="M20" s="526"/>
      <c r="N20" s="526"/>
      <c r="O20" s="526"/>
      <c r="P20" s="526"/>
      <c r="Q20" s="531" t="str">
        <f>変更届第１面!S20</f>
        <v/>
      </c>
      <c r="R20" s="531"/>
      <c r="S20" s="531"/>
      <c r="T20" s="531"/>
      <c r="U20" s="531"/>
      <c r="V20" s="531"/>
      <c r="W20" s="531"/>
      <c r="X20" s="531"/>
      <c r="Y20" s="531"/>
      <c r="Z20" s="531"/>
      <c r="AA20" s="312"/>
      <c r="AB20" s="201"/>
      <c r="AC20" s="203"/>
      <c r="AF20" s="204" t="s">
        <v>6</v>
      </c>
      <c r="AJ20" s="213" t="s">
        <v>4433</v>
      </c>
    </row>
    <row r="21" spans="2:46" ht="30" customHeight="1">
      <c r="B21" s="202"/>
      <c r="C21" s="201"/>
      <c r="D21" s="201"/>
      <c r="E21" s="201"/>
      <c r="F21" s="201"/>
      <c r="G21" s="201"/>
      <c r="H21" s="201"/>
      <c r="I21" s="201"/>
      <c r="J21" s="201"/>
      <c r="K21" s="201"/>
      <c r="L21" s="201"/>
      <c r="M21" s="201"/>
      <c r="N21" s="201"/>
      <c r="O21" s="201"/>
      <c r="P21" s="201"/>
      <c r="Q21" s="208"/>
      <c r="R21" s="208"/>
      <c r="S21" s="208"/>
      <c r="T21" s="208"/>
      <c r="U21" s="208"/>
      <c r="V21" s="208"/>
      <c r="W21" s="208"/>
      <c r="X21" s="208"/>
      <c r="Y21" s="208"/>
      <c r="Z21" s="208"/>
      <c r="AA21" s="201"/>
      <c r="AB21" s="201"/>
      <c r="AC21" s="203"/>
    </row>
    <row r="22" spans="2:46" ht="30" customHeight="1">
      <c r="B22" s="202"/>
      <c r="C22" s="201"/>
      <c r="D22" s="201"/>
      <c r="E22" s="201"/>
      <c r="F22" s="201"/>
      <c r="G22" s="201"/>
      <c r="H22" s="201"/>
      <c r="I22" s="201"/>
      <c r="J22" s="201"/>
      <c r="K22" s="201"/>
      <c r="L22" s="201"/>
      <c r="M22" s="201"/>
      <c r="N22" s="201"/>
      <c r="O22" s="201"/>
      <c r="P22" s="201"/>
      <c r="Q22" s="208"/>
      <c r="R22" s="208"/>
      <c r="S22" s="208"/>
      <c r="T22" s="208"/>
      <c r="U22" s="208"/>
      <c r="V22" s="208"/>
      <c r="W22" s="208"/>
      <c r="X22" s="208"/>
      <c r="Y22" s="208"/>
      <c r="Z22" s="208"/>
      <c r="AA22" s="210"/>
      <c r="AB22" s="210"/>
      <c r="AC22" s="203"/>
    </row>
    <row r="23" spans="2:46" ht="30" customHeight="1">
      <c r="B23" s="202"/>
      <c r="C23" s="201"/>
      <c r="D23" s="201"/>
      <c r="E23" s="201"/>
      <c r="F23" s="201"/>
      <c r="G23" s="201"/>
      <c r="H23" s="201"/>
      <c r="I23" s="201"/>
      <c r="J23" s="201"/>
      <c r="K23" s="201"/>
      <c r="L23" s="201"/>
      <c r="M23" s="201"/>
      <c r="N23" s="201"/>
      <c r="O23" s="201"/>
      <c r="P23" s="201"/>
      <c r="Q23" s="214"/>
      <c r="R23" s="214"/>
      <c r="S23" s="214"/>
      <c r="T23" s="214"/>
      <c r="U23" s="214"/>
      <c r="V23" s="201"/>
      <c r="W23" s="201"/>
      <c r="X23" s="201"/>
      <c r="Y23" s="201"/>
      <c r="Z23" s="210"/>
      <c r="AA23" s="210"/>
      <c r="AB23" s="210"/>
      <c r="AC23" s="203"/>
    </row>
    <row r="24" spans="2:46" ht="30" customHeight="1">
      <c r="B24" s="202"/>
      <c r="C24" s="201"/>
      <c r="D24" s="215"/>
      <c r="E24" s="201"/>
      <c r="F24" s="201"/>
      <c r="G24" s="215"/>
      <c r="H24" s="201"/>
      <c r="I24" s="201"/>
      <c r="J24" s="201"/>
      <c r="K24" s="201"/>
      <c r="L24" s="201"/>
      <c r="M24" s="201"/>
      <c r="N24" s="201"/>
      <c r="O24" s="201"/>
      <c r="P24" s="201"/>
      <c r="Q24" s="201"/>
      <c r="R24" s="201"/>
      <c r="S24" s="201"/>
      <c r="T24" s="201"/>
      <c r="U24" s="201"/>
      <c r="V24" s="201"/>
      <c r="W24" s="201"/>
      <c r="X24" s="201"/>
      <c r="Y24" s="201"/>
      <c r="Z24" s="201"/>
      <c r="AA24" s="201"/>
      <c r="AB24" s="201"/>
      <c r="AC24" s="203"/>
      <c r="AF24" s="204" t="s">
        <v>88</v>
      </c>
      <c r="AJ24" s="213" t="s">
        <v>4433</v>
      </c>
    </row>
    <row r="25" spans="2:46" ht="30" customHeight="1">
      <c r="B25" s="202"/>
      <c r="C25" s="201"/>
      <c r="D25" s="532" t="s">
        <v>4570</v>
      </c>
      <c r="E25" s="532"/>
      <c r="F25" s="532"/>
      <c r="G25" s="532"/>
      <c r="H25" s="532"/>
      <c r="I25" s="532"/>
      <c r="J25" s="532"/>
      <c r="K25" s="532"/>
      <c r="L25" s="201"/>
      <c r="M25" s="201"/>
      <c r="N25" s="201"/>
      <c r="O25" s="201"/>
      <c r="P25" s="201"/>
      <c r="Q25" s="201"/>
      <c r="R25" s="201"/>
      <c r="S25" s="201"/>
      <c r="T25" s="201"/>
      <c r="U25" s="201"/>
      <c r="V25" s="201"/>
      <c r="W25" s="201"/>
      <c r="X25" s="201"/>
      <c r="Y25" s="201"/>
      <c r="Z25" s="201"/>
      <c r="AA25" s="201"/>
      <c r="AB25" s="201"/>
      <c r="AC25" s="203"/>
    </row>
    <row r="26" spans="2:46" ht="30" customHeight="1">
      <c r="B26" s="202"/>
      <c r="C26" s="201"/>
      <c r="D26" s="216"/>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3"/>
    </row>
    <row r="27" spans="2:46" ht="30" customHeight="1">
      <c r="B27" s="202"/>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3"/>
    </row>
    <row r="28" spans="2:46" ht="30" customHeight="1" thickBot="1">
      <c r="B28" s="217"/>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9"/>
    </row>
  </sheetData>
  <mergeCells count="18">
    <mergeCell ref="L19:P19"/>
    <mergeCell ref="Q19:Z19"/>
    <mergeCell ref="L20:P20"/>
    <mergeCell ref="Q20:Z20"/>
    <mergeCell ref="D25:K25"/>
    <mergeCell ref="D11:AA11"/>
    <mergeCell ref="F13:M13"/>
    <mergeCell ref="AJ13:AN13"/>
    <mergeCell ref="B14:AC16"/>
    <mergeCell ref="L18:P18"/>
    <mergeCell ref="Q18:Z18"/>
    <mergeCell ref="AJ18:AS18"/>
    <mergeCell ref="D10:AA10"/>
    <mergeCell ref="B1:AC1"/>
    <mergeCell ref="B2:AC2"/>
    <mergeCell ref="B4:AC4"/>
    <mergeCell ref="B6:AC8"/>
    <mergeCell ref="D9:AA9"/>
  </mergeCells>
  <phoneticPr fontId="2"/>
  <pageMargins left="0.78740157480314965" right="0" top="0.59055118110236227"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29FF-A45E-4610-8889-49065E856BFC}">
  <sheetPr>
    <tabColor rgb="FFFFFF00"/>
    <pageSetUpPr fitToPage="1"/>
  </sheetPr>
  <dimension ref="A1:V31"/>
  <sheetViews>
    <sheetView view="pageBreakPreview" zoomScale="85" zoomScaleNormal="100" zoomScaleSheetLayoutView="85" workbookViewId="0">
      <selection activeCell="E6" sqref="E6:H6"/>
    </sheetView>
  </sheetViews>
  <sheetFormatPr defaultColWidth="9" defaultRowHeight="20.2" customHeight="1"/>
  <cols>
    <col min="1" max="1" width="3.59765625" style="321" customWidth="1"/>
    <col min="2" max="2" width="1.59765625" style="321" customWidth="1"/>
    <col min="3" max="3" width="8.59765625" style="321" customWidth="1"/>
    <col min="4" max="4" width="1.59765625" style="321" customWidth="1"/>
    <col min="5" max="6" width="3.59765625" style="321" customWidth="1"/>
    <col min="7" max="7" width="17.59765625" style="321" customWidth="1"/>
    <col min="8" max="8" width="14.59765625" style="321" customWidth="1"/>
    <col min="9" max="9" width="1.59765625" style="321" customWidth="1"/>
    <col min="10" max="10" width="8.59765625" style="321" customWidth="1"/>
    <col min="11" max="11" width="1.59765625" style="321" customWidth="1"/>
    <col min="12" max="12" width="17.59765625" style="321" customWidth="1"/>
    <col min="13" max="14" width="3.59765625" style="321" customWidth="1"/>
    <col min="15" max="16384" width="9" style="321"/>
  </cols>
  <sheetData>
    <row r="1" spans="1:22" ht="20.2" customHeight="1">
      <c r="A1" s="548" t="s">
        <v>26</v>
      </c>
      <c r="B1" s="548"/>
      <c r="C1" s="548"/>
      <c r="D1" s="548"/>
      <c r="E1" s="548"/>
      <c r="F1" s="548"/>
      <c r="G1" s="548"/>
      <c r="H1" s="548"/>
      <c r="I1" s="548"/>
      <c r="J1" s="548"/>
      <c r="K1" s="548"/>
      <c r="L1" s="548"/>
      <c r="M1" s="548"/>
      <c r="N1" s="548"/>
    </row>
    <row r="2" spans="1:22" ht="25.05" customHeight="1">
      <c r="B2" s="549" t="s">
        <v>4612</v>
      </c>
      <c r="C2" s="549"/>
      <c r="D2" s="549"/>
      <c r="E2" s="549"/>
      <c r="F2" s="549"/>
      <c r="G2" s="549"/>
      <c r="H2" s="549"/>
      <c r="I2" s="549"/>
      <c r="J2" s="549"/>
      <c r="K2" s="549"/>
      <c r="L2" s="549"/>
      <c r="M2" s="549"/>
    </row>
    <row r="3" spans="1:22" ht="25.05" customHeight="1">
      <c r="B3" s="550" t="s">
        <v>4611</v>
      </c>
      <c r="C3" s="550"/>
      <c r="D3" s="550"/>
      <c r="E3" s="550"/>
      <c r="F3" s="550"/>
      <c r="G3" s="550"/>
      <c r="H3" s="550"/>
      <c r="I3" s="550"/>
      <c r="J3" s="550"/>
      <c r="K3" s="550"/>
      <c r="L3" s="550"/>
      <c r="M3" s="550"/>
    </row>
    <row r="4" spans="1:22" ht="15" customHeight="1">
      <c r="B4" s="534"/>
      <c r="C4" s="551" t="s">
        <v>4515</v>
      </c>
      <c r="D4" s="535"/>
      <c r="E4" s="534"/>
      <c r="F4" s="535"/>
      <c r="G4" s="535"/>
      <c r="H4" s="535"/>
      <c r="I4" s="535"/>
      <c r="J4" s="535"/>
      <c r="K4" s="535"/>
      <c r="L4" s="535"/>
      <c r="M4" s="536"/>
    </row>
    <row r="5" spans="1:22" ht="35.200000000000003" customHeight="1">
      <c r="B5" s="537"/>
      <c r="C5" s="552"/>
      <c r="D5" s="538"/>
      <c r="E5" s="537"/>
      <c r="F5" s="538"/>
      <c r="G5" s="538"/>
      <c r="H5" s="538"/>
      <c r="I5" s="538"/>
      <c r="J5" s="538"/>
      <c r="K5" s="538"/>
      <c r="L5" s="538"/>
      <c r="M5" s="539"/>
    </row>
    <row r="6" spans="1:22" ht="50.2" customHeight="1">
      <c r="B6" s="329"/>
      <c r="C6" s="328" t="s">
        <v>4516</v>
      </c>
      <c r="D6" s="327"/>
      <c r="E6" s="543"/>
      <c r="F6" s="553"/>
      <c r="G6" s="553"/>
      <c r="H6" s="554"/>
      <c r="I6" s="329"/>
      <c r="J6" s="328" t="s">
        <v>4517</v>
      </c>
      <c r="K6" s="327"/>
      <c r="L6" s="555"/>
      <c r="M6" s="556"/>
    </row>
    <row r="7" spans="1:22" ht="30" customHeight="1">
      <c r="B7" s="534"/>
      <c r="C7" s="535" t="s">
        <v>4518</v>
      </c>
      <c r="D7" s="536"/>
      <c r="E7" s="555" t="s">
        <v>4519</v>
      </c>
      <c r="F7" s="559"/>
      <c r="G7" s="556"/>
      <c r="H7" s="555" t="s">
        <v>4520</v>
      </c>
      <c r="I7" s="559"/>
      <c r="J7" s="559"/>
      <c r="K7" s="559"/>
      <c r="L7" s="559"/>
      <c r="M7" s="556"/>
      <c r="O7" s="533" t="s">
        <v>4623</v>
      </c>
      <c r="P7" s="533"/>
      <c r="Q7" s="533"/>
      <c r="R7" s="533"/>
      <c r="S7" s="533"/>
      <c r="T7" s="533"/>
      <c r="U7" s="533"/>
      <c r="V7" s="533"/>
    </row>
    <row r="8" spans="1:22" ht="25.05" customHeight="1">
      <c r="B8" s="557"/>
      <c r="C8" s="546"/>
      <c r="D8" s="558"/>
      <c r="E8" s="326" t="s">
        <v>4521</v>
      </c>
      <c r="F8" s="535" t="s">
        <v>4610</v>
      </c>
      <c r="G8" s="536"/>
      <c r="H8" s="540"/>
      <c r="I8" s="541"/>
      <c r="J8" s="541"/>
      <c r="K8" s="541"/>
      <c r="L8" s="541"/>
      <c r="M8" s="542"/>
      <c r="O8" s="533"/>
      <c r="P8" s="533"/>
      <c r="Q8" s="533"/>
      <c r="R8" s="533"/>
      <c r="S8" s="533"/>
      <c r="T8" s="533"/>
      <c r="U8" s="533"/>
      <c r="V8" s="533"/>
    </row>
    <row r="9" spans="1:22" ht="25.05" customHeight="1">
      <c r="B9" s="557"/>
      <c r="C9" s="546"/>
      <c r="D9" s="558"/>
      <c r="E9" s="325" t="s">
        <v>4522</v>
      </c>
      <c r="F9" s="538" t="s">
        <v>4610</v>
      </c>
      <c r="G9" s="539"/>
      <c r="H9" s="543"/>
      <c r="I9" s="544"/>
      <c r="J9" s="544"/>
      <c r="K9" s="544"/>
      <c r="L9" s="544"/>
      <c r="M9" s="545"/>
      <c r="O9" s="533"/>
      <c r="P9" s="533"/>
      <c r="Q9" s="533"/>
      <c r="R9" s="533"/>
      <c r="S9" s="533"/>
      <c r="T9" s="533"/>
      <c r="U9" s="533"/>
      <c r="V9" s="533"/>
    </row>
    <row r="10" spans="1:22" ht="25.05" customHeight="1">
      <c r="B10" s="557"/>
      <c r="C10" s="546"/>
      <c r="D10" s="558"/>
      <c r="E10" s="326" t="s">
        <v>4521</v>
      </c>
      <c r="F10" s="535" t="s">
        <v>4610</v>
      </c>
      <c r="G10" s="536"/>
      <c r="H10" s="540"/>
      <c r="I10" s="541"/>
      <c r="J10" s="541"/>
      <c r="K10" s="541"/>
      <c r="L10" s="541"/>
      <c r="M10" s="542"/>
      <c r="O10" s="533"/>
      <c r="P10" s="533"/>
      <c r="Q10" s="533"/>
      <c r="R10" s="533"/>
      <c r="S10" s="533"/>
      <c r="T10" s="533"/>
      <c r="U10" s="533"/>
      <c r="V10" s="533"/>
    </row>
    <row r="11" spans="1:22" ht="25.05" customHeight="1">
      <c r="B11" s="557"/>
      <c r="C11" s="546"/>
      <c r="D11" s="558"/>
      <c r="E11" s="325" t="s">
        <v>4522</v>
      </c>
      <c r="F11" s="538" t="s">
        <v>4610</v>
      </c>
      <c r="G11" s="539"/>
      <c r="H11" s="543"/>
      <c r="I11" s="544"/>
      <c r="J11" s="544"/>
      <c r="K11" s="544"/>
      <c r="L11" s="544"/>
      <c r="M11" s="545"/>
      <c r="O11" s="533"/>
      <c r="P11" s="533"/>
      <c r="Q11" s="533"/>
      <c r="R11" s="533"/>
      <c r="S11" s="533"/>
      <c r="T11" s="533"/>
      <c r="U11" s="533"/>
      <c r="V11" s="533"/>
    </row>
    <row r="12" spans="1:22" ht="25.05" customHeight="1">
      <c r="B12" s="557"/>
      <c r="C12" s="546"/>
      <c r="D12" s="558"/>
      <c r="E12" s="326" t="s">
        <v>4521</v>
      </c>
      <c r="F12" s="535" t="s">
        <v>4610</v>
      </c>
      <c r="G12" s="536"/>
      <c r="H12" s="540"/>
      <c r="I12" s="541"/>
      <c r="J12" s="541"/>
      <c r="K12" s="541"/>
      <c r="L12" s="541"/>
      <c r="M12" s="542"/>
      <c r="O12" s="533"/>
      <c r="P12" s="533"/>
      <c r="Q12" s="533"/>
      <c r="R12" s="533"/>
      <c r="S12" s="533"/>
      <c r="T12" s="533"/>
      <c r="U12" s="533"/>
      <c r="V12" s="533"/>
    </row>
    <row r="13" spans="1:22" ht="25.05" customHeight="1">
      <c r="B13" s="557"/>
      <c r="C13" s="546"/>
      <c r="D13" s="558"/>
      <c r="E13" s="325" t="s">
        <v>4522</v>
      </c>
      <c r="F13" s="538" t="s">
        <v>4610</v>
      </c>
      <c r="G13" s="539"/>
      <c r="H13" s="543"/>
      <c r="I13" s="544"/>
      <c r="J13" s="544"/>
      <c r="K13" s="544"/>
      <c r="L13" s="544"/>
      <c r="M13" s="545"/>
      <c r="O13" s="533"/>
      <c r="P13" s="533"/>
      <c r="Q13" s="533"/>
      <c r="R13" s="533"/>
      <c r="S13" s="533"/>
      <c r="T13" s="533"/>
      <c r="U13" s="533"/>
      <c r="V13" s="533"/>
    </row>
    <row r="14" spans="1:22" ht="25.05" customHeight="1">
      <c r="B14" s="557"/>
      <c r="C14" s="546"/>
      <c r="D14" s="558"/>
      <c r="E14" s="326" t="s">
        <v>4521</v>
      </c>
      <c r="F14" s="535" t="s">
        <v>4610</v>
      </c>
      <c r="G14" s="536"/>
      <c r="H14" s="540"/>
      <c r="I14" s="541"/>
      <c r="J14" s="541"/>
      <c r="K14" s="541"/>
      <c r="L14" s="541"/>
      <c r="M14" s="542"/>
    </row>
    <row r="15" spans="1:22" ht="25.05" customHeight="1">
      <c r="B15" s="557"/>
      <c r="C15" s="546"/>
      <c r="D15" s="558"/>
      <c r="E15" s="325" t="s">
        <v>4522</v>
      </c>
      <c r="F15" s="538" t="s">
        <v>4610</v>
      </c>
      <c r="G15" s="539"/>
      <c r="H15" s="543"/>
      <c r="I15" s="544"/>
      <c r="J15" s="544"/>
      <c r="K15" s="544"/>
      <c r="L15" s="544"/>
      <c r="M15" s="545"/>
    </row>
    <row r="16" spans="1:22" ht="25.05" customHeight="1">
      <c r="B16" s="557"/>
      <c r="C16" s="546"/>
      <c r="D16" s="558"/>
      <c r="E16" s="326" t="s">
        <v>4521</v>
      </c>
      <c r="F16" s="535" t="s">
        <v>4610</v>
      </c>
      <c r="G16" s="536"/>
      <c r="H16" s="540"/>
      <c r="I16" s="541"/>
      <c r="J16" s="541"/>
      <c r="K16" s="541"/>
      <c r="L16" s="541"/>
      <c r="M16" s="542"/>
    </row>
    <row r="17" spans="2:13" ht="25.05" customHeight="1">
      <c r="B17" s="557"/>
      <c r="C17" s="546"/>
      <c r="D17" s="558"/>
      <c r="E17" s="325" t="s">
        <v>4522</v>
      </c>
      <c r="F17" s="538" t="s">
        <v>4610</v>
      </c>
      <c r="G17" s="539"/>
      <c r="H17" s="543"/>
      <c r="I17" s="544"/>
      <c r="J17" s="544"/>
      <c r="K17" s="544"/>
      <c r="L17" s="544"/>
      <c r="M17" s="545"/>
    </row>
    <row r="18" spans="2:13" ht="25.05" customHeight="1">
      <c r="B18" s="557"/>
      <c r="C18" s="546"/>
      <c r="D18" s="558"/>
      <c r="E18" s="326" t="s">
        <v>4521</v>
      </c>
      <c r="F18" s="535" t="s">
        <v>4610</v>
      </c>
      <c r="G18" s="536"/>
      <c r="H18" s="540"/>
      <c r="I18" s="541"/>
      <c r="J18" s="541"/>
      <c r="K18" s="541"/>
      <c r="L18" s="541"/>
      <c r="M18" s="542"/>
    </row>
    <row r="19" spans="2:13" ht="25.05" customHeight="1">
      <c r="B19" s="557"/>
      <c r="C19" s="546"/>
      <c r="D19" s="558"/>
      <c r="E19" s="325" t="s">
        <v>4522</v>
      </c>
      <c r="F19" s="538" t="s">
        <v>4610</v>
      </c>
      <c r="G19" s="539"/>
      <c r="H19" s="543"/>
      <c r="I19" s="544"/>
      <c r="J19" s="544"/>
      <c r="K19" s="544"/>
      <c r="L19" s="544"/>
      <c r="M19" s="545"/>
    </row>
    <row r="20" spans="2:13" ht="25.05" customHeight="1">
      <c r="B20" s="557"/>
      <c r="C20" s="546"/>
      <c r="D20" s="558"/>
      <c r="E20" s="326" t="s">
        <v>4521</v>
      </c>
      <c r="F20" s="535" t="s">
        <v>4610</v>
      </c>
      <c r="G20" s="536"/>
      <c r="H20" s="540"/>
      <c r="I20" s="541"/>
      <c r="J20" s="541"/>
      <c r="K20" s="541"/>
      <c r="L20" s="541"/>
      <c r="M20" s="542"/>
    </row>
    <row r="21" spans="2:13" ht="25.05" customHeight="1">
      <c r="B21" s="557"/>
      <c r="C21" s="546"/>
      <c r="D21" s="558"/>
      <c r="E21" s="325" t="s">
        <v>4522</v>
      </c>
      <c r="F21" s="538" t="s">
        <v>4610</v>
      </c>
      <c r="G21" s="539"/>
      <c r="H21" s="543"/>
      <c r="I21" s="544"/>
      <c r="J21" s="544"/>
      <c r="K21" s="544"/>
      <c r="L21" s="544"/>
      <c r="M21" s="545"/>
    </row>
    <row r="22" spans="2:13" ht="25.05" customHeight="1">
      <c r="B22" s="557"/>
      <c r="C22" s="546"/>
      <c r="D22" s="558"/>
      <c r="E22" s="326" t="s">
        <v>4521</v>
      </c>
      <c r="F22" s="535" t="s">
        <v>4610</v>
      </c>
      <c r="G22" s="536"/>
      <c r="H22" s="540"/>
      <c r="I22" s="541"/>
      <c r="J22" s="541"/>
      <c r="K22" s="541"/>
      <c r="L22" s="541"/>
      <c r="M22" s="542"/>
    </row>
    <row r="23" spans="2:13" ht="25.05" customHeight="1">
      <c r="B23" s="557"/>
      <c r="C23" s="546"/>
      <c r="D23" s="558"/>
      <c r="E23" s="325" t="s">
        <v>4522</v>
      </c>
      <c r="F23" s="538" t="s">
        <v>4610</v>
      </c>
      <c r="G23" s="539"/>
      <c r="H23" s="543"/>
      <c r="I23" s="544"/>
      <c r="J23" s="544"/>
      <c r="K23" s="544"/>
      <c r="L23" s="544"/>
      <c r="M23" s="545"/>
    </row>
    <row r="24" spans="2:13" ht="25.05" customHeight="1">
      <c r="B24" s="557"/>
      <c r="C24" s="546"/>
      <c r="D24" s="558"/>
      <c r="E24" s="326" t="s">
        <v>4521</v>
      </c>
      <c r="F24" s="535" t="s">
        <v>4610</v>
      </c>
      <c r="G24" s="536"/>
      <c r="H24" s="540"/>
      <c r="I24" s="541"/>
      <c r="J24" s="541"/>
      <c r="K24" s="541"/>
      <c r="L24" s="541"/>
      <c r="M24" s="542"/>
    </row>
    <row r="25" spans="2:13" ht="25.05" customHeight="1">
      <c r="B25" s="557"/>
      <c r="C25" s="546"/>
      <c r="D25" s="558"/>
      <c r="E25" s="325" t="s">
        <v>4522</v>
      </c>
      <c r="F25" s="538" t="s">
        <v>4610</v>
      </c>
      <c r="G25" s="539"/>
      <c r="H25" s="543"/>
      <c r="I25" s="544"/>
      <c r="J25" s="544"/>
      <c r="K25" s="544"/>
      <c r="L25" s="544"/>
      <c r="M25" s="545"/>
    </row>
    <row r="26" spans="2:13" ht="25.05" customHeight="1">
      <c r="B26" s="557"/>
      <c r="C26" s="546"/>
      <c r="D26" s="558"/>
      <c r="E26" s="326" t="s">
        <v>4521</v>
      </c>
      <c r="F26" s="535" t="s">
        <v>4610</v>
      </c>
      <c r="G26" s="536"/>
      <c r="H26" s="540"/>
      <c r="I26" s="541"/>
      <c r="J26" s="541"/>
      <c r="K26" s="541"/>
      <c r="L26" s="541"/>
      <c r="M26" s="542"/>
    </row>
    <row r="27" spans="2:13" ht="25.05" customHeight="1">
      <c r="B27" s="537"/>
      <c r="C27" s="538"/>
      <c r="D27" s="539"/>
      <c r="E27" s="325" t="s">
        <v>4522</v>
      </c>
      <c r="F27" s="538" t="s">
        <v>4610</v>
      </c>
      <c r="G27" s="539"/>
      <c r="H27" s="543"/>
      <c r="I27" s="544"/>
      <c r="J27" s="544"/>
      <c r="K27" s="544"/>
      <c r="L27" s="544"/>
      <c r="M27" s="545"/>
    </row>
    <row r="28" spans="2:13" ht="20.2" customHeight="1">
      <c r="B28" s="322"/>
      <c r="C28" s="322"/>
      <c r="D28" s="322"/>
      <c r="E28" s="322"/>
      <c r="F28" s="322"/>
      <c r="G28" s="322"/>
      <c r="H28" s="324"/>
      <c r="I28" s="324"/>
      <c r="J28" s="324"/>
      <c r="K28" s="324"/>
      <c r="L28" s="324"/>
      <c r="M28" s="324"/>
    </row>
    <row r="29" spans="2:13" ht="20.2" customHeight="1">
      <c r="B29" s="321" t="s">
        <v>4523</v>
      </c>
    </row>
    <row r="30" spans="2:13" ht="20.2" customHeight="1">
      <c r="C30" s="546" t="s">
        <v>4609</v>
      </c>
      <c r="D30" s="546"/>
      <c r="E30" s="546"/>
      <c r="F30" s="546"/>
      <c r="G30" s="546"/>
    </row>
    <row r="31" spans="2:13" ht="20.2" customHeight="1">
      <c r="H31" s="323" t="s">
        <v>4524</v>
      </c>
      <c r="J31" s="547"/>
      <c r="K31" s="547"/>
      <c r="L31" s="547"/>
      <c r="M31" s="322"/>
    </row>
  </sheetData>
  <mergeCells count="48">
    <mergeCell ref="H12:M13"/>
    <mergeCell ref="F13:G13"/>
    <mergeCell ref="A1:N1"/>
    <mergeCell ref="B2:M2"/>
    <mergeCell ref="B3:M3"/>
    <mergeCell ref="B4:B5"/>
    <mergeCell ref="C4:C5"/>
    <mergeCell ref="D4:D5"/>
    <mergeCell ref="E6:H6"/>
    <mergeCell ref="L6:M6"/>
    <mergeCell ref="B7:B27"/>
    <mergeCell ref="C7:C27"/>
    <mergeCell ref="D7:D27"/>
    <mergeCell ref="E7:G7"/>
    <mergeCell ref="H7:M7"/>
    <mergeCell ref="F8:G8"/>
    <mergeCell ref="C30:G30"/>
    <mergeCell ref="J31:L31"/>
    <mergeCell ref="F16:G16"/>
    <mergeCell ref="H16:M17"/>
    <mergeCell ref="F17:G17"/>
    <mergeCell ref="F25:G25"/>
    <mergeCell ref="F18:G18"/>
    <mergeCell ref="H18:M19"/>
    <mergeCell ref="F19:G19"/>
    <mergeCell ref="F20:G20"/>
    <mergeCell ref="H20:M21"/>
    <mergeCell ref="F21:G21"/>
    <mergeCell ref="F22:G22"/>
    <mergeCell ref="H22:M23"/>
    <mergeCell ref="F23:G23"/>
    <mergeCell ref="F24:G24"/>
    <mergeCell ref="O7:V13"/>
    <mergeCell ref="E4:M4"/>
    <mergeCell ref="E5:M5"/>
    <mergeCell ref="F26:G26"/>
    <mergeCell ref="H26:M27"/>
    <mergeCell ref="F27:G27"/>
    <mergeCell ref="H24:M25"/>
    <mergeCell ref="H8:M9"/>
    <mergeCell ref="F9:G9"/>
    <mergeCell ref="F14:G14"/>
    <mergeCell ref="H14:M15"/>
    <mergeCell ref="F15:G15"/>
    <mergeCell ref="F10:G10"/>
    <mergeCell ref="H10:M11"/>
    <mergeCell ref="F11:G11"/>
    <mergeCell ref="F12:G12"/>
  </mergeCells>
  <phoneticPr fontId="2"/>
  <pageMargins left="0.59055118110236227" right="0.59055118110236227" top="0.59055118110236227" bottom="0.59055118110236227" header="0.51181102362204722" footer="0.51181102362204722"/>
  <pageSetup paperSize="9" scale="98"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37"/>
  <sheetViews>
    <sheetView view="pageBreakPreview" zoomScale="85" zoomScaleNormal="100" zoomScaleSheetLayoutView="85" workbookViewId="0">
      <selection activeCell="M10" sqref="M10:N10"/>
    </sheetView>
  </sheetViews>
  <sheetFormatPr defaultColWidth="9" defaultRowHeight="20.2" customHeight="1"/>
  <cols>
    <col min="1" max="2" width="3.59765625" style="220" customWidth="1"/>
    <col min="3" max="3" width="12.59765625" style="220" customWidth="1"/>
    <col min="4" max="6" width="9.06640625" style="220" customWidth="1"/>
    <col min="7" max="7" width="10.59765625" style="220" customWidth="1"/>
    <col min="8" max="8" width="3.59765625" style="220" customWidth="1"/>
    <col min="9" max="9" width="9.59765625" style="220" customWidth="1"/>
    <col min="10" max="11" width="3.59765625" style="220" customWidth="1"/>
    <col min="12" max="12" width="5.73046875" style="220" customWidth="1"/>
    <col min="13" max="14" width="9" style="220"/>
    <col min="15" max="15" width="4.73046875" style="220" customWidth="1"/>
    <col min="16" max="16" width="7.265625" style="220" customWidth="1"/>
    <col min="17" max="16384" width="9" style="220"/>
  </cols>
  <sheetData>
    <row r="1" spans="1:17" ht="25.05" customHeight="1">
      <c r="A1" s="507" t="s">
        <v>26</v>
      </c>
      <c r="B1" s="507"/>
      <c r="C1" s="507"/>
      <c r="D1" s="507"/>
      <c r="E1" s="507"/>
      <c r="F1" s="507"/>
      <c r="G1" s="507"/>
      <c r="H1" s="507"/>
      <c r="I1" s="507"/>
      <c r="J1" s="507"/>
      <c r="K1" s="507"/>
    </row>
    <row r="2" spans="1:17" ht="25.05" customHeight="1">
      <c r="A2" s="509" t="s">
        <v>4614</v>
      </c>
      <c r="B2" s="509"/>
      <c r="C2" s="509"/>
      <c r="D2" s="509"/>
      <c r="E2" s="509"/>
      <c r="F2" s="509"/>
      <c r="G2" s="509"/>
      <c r="H2" s="509"/>
      <c r="I2" s="509"/>
      <c r="J2" s="509"/>
      <c r="K2" s="509"/>
    </row>
    <row r="3" spans="1:17" ht="25.05" customHeight="1">
      <c r="A3" s="509" t="s">
        <v>4482</v>
      </c>
      <c r="B3" s="509"/>
      <c r="C3" s="509"/>
      <c r="D3" s="509"/>
      <c r="E3" s="509"/>
      <c r="F3" s="509"/>
      <c r="G3" s="509"/>
      <c r="H3" s="509"/>
      <c r="I3" s="509"/>
      <c r="J3" s="509"/>
      <c r="K3" s="509"/>
    </row>
    <row r="4" spans="1:17" ht="12.75" customHeight="1">
      <c r="A4" s="221"/>
      <c r="B4" s="221"/>
      <c r="C4" s="221"/>
      <c r="D4" s="221"/>
      <c r="E4" s="221"/>
      <c r="F4" s="221"/>
      <c r="G4" s="221"/>
      <c r="H4" s="221"/>
      <c r="I4" s="221"/>
      <c r="J4" s="221"/>
      <c r="K4" s="221"/>
    </row>
    <row r="5" spans="1:17" ht="20.2" customHeight="1">
      <c r="A5" s="221"/>
      <c r="B5" s="221"/>
      <c r="C5" s="221"/>
      <c r="D5" s="221"/>
      <c r="E5" s="221"/>
      <c r="F5" s="221"/>
      <c r="G5" s="221"/>
      <c r="H5" s="221"/>
      <c r="I5" s="221"/>
      <c r="J5" s="221"/>
      <c r="K5" s="221"/>
    </row>
    <row r="6" spans="1:17" ht="40.049999999999997" customHeight="1">
      <c r="B6" s="565" t="s">
        <v>4613</v>
      </c>
      <c r="C6" s="565"/>
      <c r="D6" s="565"/>
      <c r="E6" s="565"/>
      <c r="F6" s="565"/>
      <c r="G6" s="565"/>
      <c r="H6" s="565"/>
      <c r="I6" s="565"/>
      <c r="J6" s="565"/>
      <c r="K6" s="222"/>
    </row>
    <row r="7" spans="1:17" ht="40.049999999999997" customHeight="1">
      <c r="B7" s="223"/>
      <c r="C7" s="223"/>
      <c r="D7" s="223"/>
      <c r="E7" s="223"/>
      <c r="F7" s="223"/>
      <c r="G7" s="223"/>
      <c r="H7" s="223"/>
      <c r="I7" s="223"/>
      <c r="J7" s="223"/>
      <c r="K7" s="222"/>
    </row>
    <row r="8" spans="1:17" ht="20.2" customHeight="1">
      <c r="B8" s="223"/>
      <c r="C8" s="223"/>
      <c r="D8" s="223"/>
      <c r="E8" s="223"/>
      <c r="F8" s="223"/>
      <c r="G8" s="223"/>
      <c r="H8" s="223"/>
      <c r="I8" s="223"/>
      <c r="J8" s="223"/>
      <c r="K8" s="222"/>
    </row>
    <row r="9" spans="1:17" ht="20.2" customHeight="1" thickBot="1"/>
    <row r="10" spans="1:17" ht="20.2" customHeight="1" thickBot="1">
      <c r="G10" s="566" t="str">
        <f>IF(M10="","　　年　　月　　日",M10)</f>
        <v>　　年　　月　　日</v>
      </c>
      <c r="H10" s="566"/>
      <c r="I10" s="566"/>
      <c r="J10" s="566"/>
      <c r="L10" s="290" t="s">
        <v>4575</v>
      </c>
      <c r="M10" s="562"/>
      <c r="N10" s="563"/>
      <c r="O10" s="289" t="s">
        <v>4576</v>
      </c>
      <c r="P10" s="289"/>
      <c r="Q10" s="289"/>
    </row>
    <row r="13" spans="1:17" ht="20.2" customHeight="1">
      <c r="C13" s="567" t="s">
        <v>4571</v>
      </c>
      <c r="D13" s="567"/>
    </row>
    <row r="16" spans="1:17" ht="40.049999999999997" customHeight="1">
      <c r="E16" s="564" t="s">
        <v>4483</v>
      </c>
      <c r="F16" s="564"/>
      <c r="G16" s="567" t="str">
        <f>変更届第１面!S14</f>
        <v/>
      </c>
      <c r="H16" s="567"/>
      <c r="I16" s="567"/>
      <c r="J16" s="567"/>
      <c r="K16" s="567"/>
    </row>
    <row r="17" spans="1:19" ht="40.049999999999997" customHeight="1">
      <c r="E17" s="564" t="s">
        <v>4484</v>
      </c>
      <c r="F17" s="564"/>
      <c r="G17" s="567" t="str">
        <f>変更届第１面!S20</f>
        <v/>
      </c>
      <c r="H17" s="567"/>
      <c r="I17" s="567"/>
      <c r="J17" s="224"/>
    </row>
    <row r="18" spans="1:19" ht="20.2" customHeight="1">
      <c r="E18" s="568" t="s">
        <v>4485</v>
      </c>
      <c r="F18" s="568"/>
      <c r="G18" s="568"/>
      <c r="H18" s="568"/>
      <c r="I18" s="568"/>
    </row>
    <row r="20" spans="1:19" ht="20.2" customHeight="1">
      <c r="A20" s="564" t="s">
        <v>4486</v>
      </c>
      <c r="B20" s="564"/>
      <c r="C20" s="564"/>
      <c r="D20" s="564"/>
      <c r="E20" s="564"/>
      <c r="F20" s="564"/>
      <c r="G20" s="564"/>
      <c r="H20" s="564"/>
      <c r="I20" s="564"/>
      <c r="J20" s="564"/>
      <c r="K20" s="564"/>
    </row>
    <row r="22" spans="1:19" ht="50.2" customHeight="1">
      <c r="B22" s="569" t="s">
        <v>23</v>
      </c>
      <c r="C22" s="570"/>
      <c r="D22" s="569" t="s">
        <v>4487</v>
      </c>
      <c r="E22" s="571"/>
      <c r="F22" s="570"/>
      <c r="G22" s="572" t="s">
        <v>4488</v>
      </c>
      <c r="H22" s="573"/>
      <c r="I22" s="574" t="s">
        <v>4489</v>
      </c>
      <c r="J22" s="575"/>
      <c r="K22" s="576"/>
    </row>
    <row r="23" spans="1:19" ht="50.2" customHeight="1">
      <c r="B23" s="577"/>
      <c r="C23" s="578"/>
      <c r="D23" s="579"/>
      <c r="E23" s="580"/>
      <c r="F23" s="578"/>
      <c r="G23" s="315"/>
      <c r="H23" s="314" t="s">
        <v>4490</v>
      </c>
      <c r="I23" s="581"/>
      <c r="J23" s="582"/>
      <c r="K23" s="314" t="s">
        <v>4490</v>
      </c>
      <c r="L23" s="560" t="s">
        <v>4574</v>
      </c>
      <c r="M23" s="561"/>
      <c r="N23" s="561"/>
      <c r="O23" s="561"/>
      <c r="P23" s="561"/>
      <c r="Q23" s="561"/>
      <c r="R23" s="561"/>
      <c r="S23" s="561"/>
    </row>
    <row r="24" spans="1:19" ht="50.2" customHeight="1">
      <c r="B24" s="577"/>
      <c r="C24" s="578"/>
      <c r="D24" s="577"/>
      <c r="E24" s="580"/>
      <c r="F24" s="578"/>
      <c r="G24" s="315"/>
      <c r="H24" s="314" t="s">
        <v>4490</v>
      </c>
      <c r="I24" s="581"/>
      <c r="J24" s="582"/>
      <c r="K24" s="314" t="s">
        <v>4490</v>
      </c>
    </row>
    <row r="25" spans="1:19" ht="50.2" customHeight="1">
      <c r="B25" s="577"/>
      <c r="C25" s="578"/>
      <c r="D25" s="577"/>
      <c r="E25" s="580"/>
      <c r="F25" s="578"/>
      <c r="G25" s="315"/>
      <c r="H25" s="314" t="s">
        <v>4490</v>
      </c>
      <c r="I25" s="581"/>
      <c r="J25" s="582"/>
      <c r="K25" s="314" t="s">
        <v>4490</v>
      </c>
    </row>
    <row r="26" spans="1:19" ht="50.2" customHeight="1">
      <c r="B26" s="577"/>
      <c r="C26" s="578"/>
      <c r="D26" s="577"/>
      <c r="E26" s="580"/>
      <c r="F26" s="578"/>
      <c r="G26" s="315"/>
      <c r="H26" s="314" t="s">
        <v>4490</v>
      </c>
      <c r="I26" s="581"/>
      <c r="J26" s="582"/>
      <c r="K26" s="314" t="s">
        <v>4490</v>
      </c>
    </row>
    <row r="28" spans="1:19" ht="20.2" customHeight="1">
      <c r="C28" s="193"/>
    </row>
    <row r="29" spans="1:19" ht="20.2" customHeight="1">
      <c r="C29" s="193"/>
    </row>
    <row r="30" spans="1:19" ht="20.2" customHeight="1">
      <c r="C30" s="193"/>
    </row>
    <row r="31" spans="1:19" ht="20.2" customHeight="1">
      <c r="C31" s="193"/>
    </row>
    <row r="32" spans="1:19" ht="20.2" customHeight="1">
      <c r="C32" s="193"/>
    </row>
    <row r="33" spans="3:3" ht="20.2" customHeight="1">
      <c r="C33" s="193"/>
    </row>
    <row r="34" spans="3:3" ht="20.2" customHeight="1">
      <c r="C34" s="193"/>
    </row>
    <row r="35" spans="3:3" ht="20.2" customHeight="1">
      <c r="C35" s="193"/>
    </row>
    <row r="36" spans="3:3" ht="20.2" customHeight="1">
      <c r="C36" s="193"/>
    </row>
    <row r="37" spans="3:3" ht="20.2" customHeight="1">
      <c r="C37" s="193"/>
    </row>
  </sheetData>
  <mergeCells count="30">
    <mergeCell ref="B26:C26"/>
    <mergeCell ref="D26:F26"/>
    <mergeCell ref="I26:J26"/>
    <mergeCell ref="B24:C24"/>
    <mergeCell ref="D24:F24"/>
    <mergeCell ref="I24:J24"/>
    <mergeCell ref="B25:C25"/>
    <mergeCell ref="D25:F25"/>
    <mergeCell ref="I25:J25"/>
    <mergeCell ref="G22:H22"/>
    <mergeCell ref="I22:K22"/>
    <mergeCell ref="B23:C23"/>
    <mergeCell ref="D23:F23"/>
    <mergeCell ref="I23:J23"/>
    <mergeCell ref="L23:S23"/>
    <mergeCell ref="M10:N10"/>
    <mergeCell ref="A20:K20"/>
    <mergeCell ref="A1:K1"/>
    <mergeCell ref="A2:K2"/>
    <mergeCell ref="A3:K3"/>
    <mergeCell ref="B6:J6"/>
    <mergeCell ref="G10:J10"/>
    <mergeCell ref="C13:D13"/>
    <mergeCell ref="E16:F16"/>
    <mergeCell ref="G16:K16"/>
    <mergeCell ref="E17:F17"/>
    <mergeCell ref="G17:I17"/>
    <mergeCell ref="E18:I18"/>
    <mergeCell ref="B22:C22"/>
    <mergeCell ref="D22:F22"/>
  </mergeCells>
  <phoneticPr fontId="2"/>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W53"/>
  <sheetViews>
    <sheetView view="pageBreakPreview" zoomScaleNormal="100" workbookViewId="0">
      <selection activeCell="E7" sqref="E7:E10"/>
    </sheetView>
  </sheetViews>
  <sheetFormatPr defaultColWidth="9" defaultRowHeight="20.2" customHeight="1"/>
  <cols>
    <col min="1" max="3" width="3.59765625" style="220" customWidth="1"/>
    <col min="4" max="4" width="24.59765625" style="220" customWidth="1"/>
    <col min="5" max="5" width="13.59765625" style="220" customWidth="1"/>
    <col min="6" max="6" width="3.59765625" style="220" customWidth="1"/>
    <col min="7" max="7" width="6.06640625" style="220" customWidth="1"/>
    <col min="8" max="10" width="9.06640625" style="220" customWidth="1"/>
    <col min="11" max="11" width="5.59765625" style="220" customWidth="1"/>
    <col min="12" max="12" width="4.06640625" style="220" customWidth="1"/>
    <col min="13" max="13" width="3.59765625" style="220" customWidth="1"/>
    <col min="14" max="14" width="1.46484375" style="220" customWidth="1"/>
    <col min="15" max="16" width="9" style="220"/>
    <col min="17" max="17" width="0.46484375" style="220" customWidth="1"/>
    <col min="18" max="16384" width="9" style="220"/>
  </cols>
  <sheetData>
    <row r="1" spans="1:23" ht="16.05" customHeight="1">
      <c r="A1" s="507" t="s">
        <v>26</v>
      </c>
      <c r="B1" s="507"/>
      <c r="C1" s="507"/>
      <c r="D1" s="507"/>
      <c r="E1" s="507"/>
      <c r="F1" s="507"/>
      <c r="G1" s="507"/>
      <c r="H1" s="507"/>
      <c r="I1" s="507"/>
      <c r="J1" s="507"/>
      <c r="K1" s="507"/>
      <c r="L1" s="507"/>
      <c r="M1" s="507"/>
    </row>
    <row r="2" spans="1:23" ht="25.05" customHeight="1">
      <c r="A2" s="509" t="s">
        <v>4615</v>
      </c>
      <c r="B2" s="509"/>
      <c r="C2" s="509"/>
      <c r="D2" s="509"/>
      <c r="E2" s="509"/>
      <c r="F2" s="509"/>
      <c r="G2" s="509"/>
      <c r="H2" s="509"/>
      <c r="I2" s="509"/>
      <c r="J2" s="509"/>
      <c r="K2" s="509"/>
      <c r="L2" s="509"/>
      <c r="M2" s="509"/>
    </row>
    <row r="3" spans="1:23" ht="25.05" customHeight="1">
      <c r="A3" s="509" t="s">
        <v>4491</v>
      </c>
      <c r="B3" s="509"/>
      <c r="C3" s="509"/>
      <c r="D3" s="509"/>
      <c r="E3" s="509"/>
      <c r="F3" s="509"/>
      <c r="G3" s="509"/>
      <c r="H3" s="509"/>
      <c r="I3" s="509"/>
      <c r="J3" s="509"/>
      <c r="K3" s="509"/>
      <c r="L3" s="509"/>
      <c r="M3" s="509"/>
    </row>
    <row r="5" spans="1:23" ht="20.2" customHeight="1">
      <c r="B5" s="584" t="s">
        <v>4492</v>
      </c>
      <c r="C5" s="585"/>
      <c r="D5" s="586"/>
      <c r="E5" s="590" t="s">
        <v>4493</v>
      </c>
      <c r="F5" s="569" t="s">
        <v>4494</v>
      </c>
      <c r="G5" s="571"/>
      <c r="H5" s="571"/>
      <c r="I5" s="571"/>
      <c r="J5" s="571"/>
      <c r="K5" s="571"/>
      <c r="L5" s="570"/>
    </row>
    <row r="6" spans="1:23" ht="20.2" customHeight="1">
      <c r="B6" s="587"/>
      <c r="C6" s="588"/>
      <c r="D6" s="589"/>
      <c r="E6" s="590"/>
      <c r="F6" s="569" t="s">
        <v>4495</v>
      </c>
      <c r="G6" s="570"/>
      <c r="H6" s="225" t="s">
        <v>4496</v>
      </c>
      <c r="I6" s="225" t="s">
        <v>4497</v>
      </c>
      <c r="J6" s="225" t="s">
        <v>4498</v>
      </c>
      <c r="K6" s="590" t="s">
        <v>4499</v>
      </c>
      <c r="L6" s="590"/>
    </row>
    <row r="7" spans="1:23" ht="15" customHeight="1">
      <c r="B7" s="597" t="s">
        <v>4500</v>
      </c>
      <c r="C7" s="598"/>
      <c r="D7" s="599"/>
      <c r="E7" s="600"/>
      <c r="F7" s="612"/>
      <c r="G7" s="613"/>
      <c r="H7" s="591"/>
      <c r="I7" s="618"/>
      <c r="J7" s="591"/>
      <c r="K7" s="591"/>
      <c r="L7" s="591"/>
    </row>
    <row r="8" spans="1:23" ht="20.2" customHeight="1">
      <c r="B8" s="592"/>
      <c r="C8" s="568"/>
      <c r="D8" s="593"/>
      <c r="E8" s="601"/>
      <c r="F8" s="614"/>
      <c r="G8" s="615"/>
      <c r="H8" s="591"/>
      <c r="I8" s="618"/>
      <c r="J8" s="591"/>
      <c r="K8" s="591"/>
      <c r="L8" s="591"/>
    </row>
    <row r="9" spans="1:23" ht="15" customHeight="1">
      <c r="B9" s="592" t="s">
        <v>4501</v>
      </c>
      <c r="C9" s="568"/>
      <c r="D9" s="593"/>
      <c r="E9" s="601"/>
      <c r="F9" s="614"/>
      <c r="G9" s="615"/>
      <c r="H9" s="591"/>
      <c r="I9" s="618"/>
      <c r="J9" s="591"/>
      <c r="K9" s="591"/>
      <c r="L9" s="591"/>
    </row>
    <row r="10" spans="1:23" ht="19.5" customHeight="1">
      <c r="B10" s="594"/>
      <c r="C10" s="595"/>
      <c r="D10" s="596"/>
      <c r="E10" s="602"/>
      <c r="F10" s="616"/>
      <c r="G10" s="617"/>
      <c r="H10" s="591"/>
      <c r="I10" s="618"/>
      <c r="J10" s="591"/>
      <c r="K10" s="591"/>
      <c r="L10" s="591"/>
    </row>
    <row r="11" spans="1:23" ht="15" customHeight="1">
      <c r="B11" s="597" t="s">
        <v>4500</v>
      </c>
      <c r="C11" s="598"/>
      <c r="D11" s="599"/>
      <c r="E11" s="600"/>
      <c r="F11" s="603"/>
      <c r="G11" s="604"/>
      <c r="H11" s="636"/>
      <c r="I11" s="636"/>
      <c r="J11" s="609"/>
      <c r="K11" s="619"/>
      <c r="L11" s="620"/>
      <c r="O11" s="533" t="s">
        <v>4577</v>
      </c>
      <c r="P11" s="583"/>
      <c r="Q11" s="583"/>
      <c r="R11" s="583"/>
      <c r="S11" s="583"/>
      <c r="T11" s="583"/>
      <c r="U11" s="583"/>
      <c r="V11" s="583"/>
      <c r="W11" s="583"/>
    </row>
    <row r="12" spans="1:23" ht="20.2" customHeight="1">
      <c r="B12" s="592" t="s">
        <v>4572</v>
      </c>
      <c r="C12" s="568"/>
      <c r="D12" s="593"/>
      <c r="E12" s="601"/>
      <c r="F12" s="605"/>
      <c r="G12" s="606"/>
      <c r="H12" s="636"/>
      <c r="I12" s="636"/>
      <c r="J12" s="610"/>
      <c r="K12" s="621"/>
      <c r="L12" s="622"/>
      <c r="O12" s="583"/>
      <c r="P12" s="583"/>
      <c r="Q12" s="583"/>
      <c r="R12" s="583"/>
      <c r="S12" s="583"/>
      <c r="T12" s="583"/>
      <c r="U12" s="583"/>
      <c r="V12" s="583"/>
      <c r="W12" s="583"/>
    </row>
    <row r="13" spans="1:23" ht="15" customHeight="1">
      <c r="B13" s="592" t="s">
        <v>4501</v>
      </c>
      <c r="C13" s="568"/>
      <c r="D13" s="593"/>
      <c r="E13" s="601"/>
      <c r="F13" s="605"/>
      <c r="G13" s="606"/>
      <c r="H13" s="636"/>
      <c r="I13" s="636"/>
      <c r="J13" s="610"/>
      <c r="K13" s="621"/>
      <c r="L13" s="622"/>
      <c r="O13" s="583"/>
      <c r="P13" s="583"/>
      <c r="Q13" s="583"/>
      <c r="R13" s="583"/>
      <c r="S13" s="583"/>
      <c r="T13" s="583"/>
      <c r="U13" s="583"/>
      <c r="V13" s="583"/>
      <c r="W13" s="583"/>
    </row>
    <row r="14" spans="1:23" ht="20.2" customHeight="1">
      <c r="B14" s="625"/>
      <c r="C14" s="595"/>
      <c r="D14" s="596"/>
      <c r="E14" s="602"/>
      <c r="F14" s="607"/>
      <c r="G14" s="608"/>
      <c r="H14" s="636"/>
      <c r="I14" s="636"/>
      <c r="J14" s="611"/>
      <c r="K14" s="623"/>
      <c r="L14" s="624"/>
      <c r="O14" s="583"/>
      <c r="P14" s="583"/>
      <c r="Q14" s="583"/>
      <c r="R14" s="583"/>
      <c r="S14" s="583"/>
      <c r="T14" s="583"/>
      <c r="U14" s="583"/>
      <c r="V14" s="583"/>
      <c r="W14" s="583"/>
    </row>
    <row r="15" spans="1:23" ht="15" customHeight="1">
      <c r="B15" s="597" t="s">
        <v>4500</v>
      </c>
      <c r="C15" s="598"/>
      <c r="D15" s="599"/>
      <c r="E15" s="626"/>
      <c r="F15" s="628"/>
      <c r="G15" s="629"/>
      <c r="H15" s="634"/>
      <c r="I15" s="635"/>
      <c r="J15" s="634"/>
      <c r="K15" s="634"/>
      <c r="L15" s="634"/>
      <c r="O15" s="583"/>
      <c r="P15" s="583"/>
      <c r="Q15" s="583"/>
      <c r="R15" s="583"/>
      <c r="S15" s="583"/>
      <c r="T15" s="583"/>
      <c r="U15" s="583"/>
      <c r="V15" s="583"/>
      <c r="W15" s="583"/>
    </row>
    <row r="16" spans="1:23" ht="20.2" customHeight="1">
      <c r="B16" s="592" t="s">
        <v>4572</v>
      </c>
      <c r="C16" s="568"/>
      <c r="D16" s="593"/>
      <c r="E16" s="626"/>
      <c r="F16" s="630"/>
      <c r="G16" s="631"/>
      <c r="H16" s="634"/>
      <c r="I16" s="635"/>
      <c r="J16" s="634"/>
      <c r="K16" s="634"/>
      <c r="L16" s="634"/>
      <c r="O16" s="583"/>
      <c r="P16" s="583"/>
      <c r="Q16" s="583"/>
      <c r="R16" s="583"/>
      <c r="S16" s="583"/>
      <c r="T16" s="583"/>
      <c r="U16" s="583"/>
      <c r="V16" s="583"/>
      <c r="W16" s="583"/>
    </row>
    <row r="17" spans="2:23" ht="15" customHeight="1">
      <c r="B17" s="592" t="s">
        <v>4501</v>
      </c>
      <c r="C17" s="568"/>
      <c r="D17" s="593"/>
      <c r="E17" s="626"/>
      <c r="F17" s="630"/>
      <c r="G17" s="631"/>
      <c r="H17" s="634"/>
      <c r="I17" s="635"/>
      <c r="J17" s="634"/>
      <c r="K17" s="634"/>
      <c r="L17" s="634"/>
      <c r="O17" s="583"/>
      <c r="P17" s="583"/>
      <c r="Q17" s="583"/>
      <c r="R17" s="583"/>
      <c r="S17" s="583"/>
      <c r="T17" s="583"/>
      <c r="U17" s="583"/>
      <c r="V17" s="583"/>
      <c r="W17" s="583"/>
    </row>
    <row r="18" spans="2:23" ht="20.2" customHeight="1">
      <c r="B18" s="625"/>
      <c r="C18" s="595"/>
      <c r="D18" s="596"/>
      <c r="E18" s="627"/>
      <c r="F18" s="632"/>
      <c r="G18" s="633"/>
      <c r="H18" s="634"/>
      <c r="I18" s="635"/>
      <c r="J18" s="634"/>
      <c r="K18" s="634"/>
      <c r="L18" s="634"/>
      <c r="O18" s="583"/>
      <c r="P18" s="583"/>
      <c r="Q18" s="583"/>
      <c r="R18" s="583"/>
      <c r="S18" s="583"/>
      <c r="T18" s="583"/>
      <c r="U18" s="583"/>
      <c r="V18" s="583"/>
      <c r="W18" s="583"/>
    </row>
    <row r="19" spans="2:23" ht="15" customHeight="1">
      <c r="B19" s="597" t="s">
        <v>4500</v>
      </c>
      <c r="C19" s="598"/>
      <c r="D19" s="599"/>
      <c r="E19" s="626"/>
      <c r="F19" s="628"/>
      <c r="G19" s="629"/>
      <c r="H19" s="634"/>
      <c r="I19" s="635"/>
      <c r="J19" s="634"/>
      <c r="K19" s="634"/>
      <c r="L19" s="634"/>
      <c r="O19" s="583"/>
      <c r="P19" s="583"/>
      <c r="Q19" s="583"/>
      <c r="R19" s="583"/>
      <c r="S19" s="583"/>
      <c r="T19" s="583"/>
      <c r="U19" s="583"/>
      <c r="V19" s="583"/>
      <c r="W19" s="583"/>
    </row>
    <row r="20" spans="2:23" ht="20.2" customHeight="1">
      <c r="B20" s="592" t="s">
        <v>4572</v>
      </c>
      <c r="C20" s="568"/>
      <c r="D20" s="593"/>
      <c r="E20" s="626"/>
      <c r="F20" s="630"/>
      <c r="G20" s="631"/>
      <c r="H20" s="634"/>
      <c r="I20" s="635"/>
      <c r="J20" s="634"/>
      <c r="K20" s="634"/>
      <c r="L20" s="634"/>
      <c r="O20" s="583"/>
      <c r="P20" s="583"/>
      <c r="Q20" s="583"/>
      <c r="R20" s="583"/>
      <c r="S20" s="583"/>
      <c r="T20" s="583"/>
      <c r="U20" s="583"/>
      <c r="V20" s="583"/>
      <c r="W20" s="583"/>
    </row>
    <row r="21" spans="2:23" ht="15" customHeight="1">
      <c r="B21" s="592" t="s">
        <v>4501</v>
      </c>
      <c r="C21" s="568"/>
      <c r="D21" s="593"/>
      <c r="E21" s="626"/>
      <c r="F21" s="630"/>
      <c r="G21" s="631"/>
      <c r="H21" s="634"/>
      <c r="I21" s="635"/>
      <c r="J21" s="634"/>
      <c r="K21" s="634"/>
      <c r="L21" s="634"/>
    </row>
    <row r="22" spans="2:23" ht="20.2" customHeight="1">
      <c r="B22" s="625"/>
      <c r="C22" s="595"/>
      <c r="D22" s="596"/>
      <c r="E22" s="627"/>
      <c r="F22" s="632"/>
      <c r="G22" s="633"/>
      <c r="H22" s="634"/>
      <c r="I22" s="635"/>
      <c r="J22" s="634"/>
      <c r="K22" s="634"/>
      <c r="L22" s="634"/>
    </row>
    <row r="23" spans="2:23" ht="15" customHeight="1">
      <c r="B23" s="597" t="s">
        <v>4500</v>
      </c>
      <c r="C23" s="598"/>
      <c r="D23" s="599"/>
      <c r="E23" s="626"/>
      <c r="F23" s="628"/>
      <c r="G23" s="629"/>
      <c r="H23" s="634"/>
      <c r="I23" s="635"/>
      <c r="J23" s="634"/>
      <c r="K23" s="634"/>
      <c r="L23" s="634"/>
    </row>
    <row r="24" spans="2:23" ht="20.2" customHeight="1">
      <c r="B24" s="592"/>
      <c r="C24" s="568"/>
      <c r="D24" s="593"/>
      <c r="E24" s="626"/>
      <c r="F24" s="630"/>
      <c r="G24" s="631"/>
      <c r="H24" s="634"/>
      <c r="I24" s="635"/>
      <c r="J24" s="634"/>
      <c r="K24" s="634"/>
      <c r="L24" s="634"/>
    </row>
    <row r="25" spans="2:23" ht="15" customHeight="1">
      <c r="B25" s="592" t="s">
        <v>4501</v>
      </c>
      <c r="C25" s="568"/>
      <c r="D25" s="593"/>
      <c r="E25" s="626"/>
      <c r="F25" s="630"/>
      <c r="G25" s="631"/>
      <c r="H25" s="634"/>
      <c r="I25" s="635"/>
      <c r="J25" s="634"/>
      <c r="K25" s="634"/>
      <c r="L25" s="634"/>
    </row>
    <row r="26" spans="2:23" ht="20.2" customHeight="1">
      <c r="B26" s="592"/>
      <c r="C26" s="568"/>
      <c r="D26" s="593"/>
      <c r="E26" s="626"/>
      <c r="F26" s="630"/>
      <c r="G26" s="631"/>
      <c r="H26" s="609"/>
      <c r="I26" s="637"/>
      <c r="J26" s="609"/>
      <c r="K26" s="609"/>
      <c r="L26" s="609"/>
    </row>
    <row r="27" spans="2:23" ht="20.2" customHeight="1">
      <c r="B27" s="584"/>
      <c r="C27" s="585"/>
      <c r="D27" s="585"/>
      <c r="E27" s="585"/>
      <c r="F27" s="585"/>
      <c r="G27" s="585"/>
      <c r="H27" s="585"/>
      <c r="I27" s="585"/>
      <c r="J27" s="585"/>
      <c r="K27" s="585"/>
      <c r="L27" s="586"/>
    </row>
    <row r="28" spans="2:23" ht="20.2" customHeight="1">
      <c r="B28" s="592" t="s">
        <v>4502</v>
      </c>
      <c r="C28" s="568"/>
      <c r="D28" s="568"/>
      <c r="E28" s="568"/>
      <c r="F28" s="568"/>
      <c r="G28" s="568"/>
      <c r="H28" s="568"/>
      <c r="I28" s="568"/>
      <c r="J28" s="568"/>
      <c r="K28" s="568"/>
      <c r="L28" s="316"/>
    </row>
    <row r="29" spans="2:23" ht="20.2" customHeight="1">
      <c r="B29" s="638" t="s">
        <v>4603</v>
      </c>
      <c r="C29" s="564"/>
      <c r="D29" s="564"/>
      <c r="E29" s="564"/>
      <c r="F29" s="311"/>
      <c r="G29" s="317"/>
      <c r="H29" s="317"/>
      <c r="I29" s="317"/>
      <c r="J29" s="317"/>
      <c r="K29" s="317"/>
      <c r="L29" s="226"/>
    </row>
    <row r="30" spans="2:23" ht="20.2" customHeight="1">
      <c r="B30" s="638"/>
      <c r="C30" s="564"/>
      <c r="D30" s="564"/>
      <c r="E30" s="564"/>
      <c r="F30" s="564"/>
      <c r="G30" s="564"/>
      <c r="H30" s="564"/>
      <c r="I30" s="564"/>
      <c r="J30" s="564"/>
      <c r="K30" s="564"/>
      <c r="L30" s="639"/>
    </row>
    <row r="31" spans="2:23" ht="30" customHeight="1">
      <c r="B31" s="638"/>
      <c r="C31" s="564"/>
      <c r="D31" s="564"/>
      <c r="E31" s="507" t="s">
        <v>2</v>
      </c>
      <c r="F31" s="507"/>
      <c r="G31" s="507"/>
      <c r="H31" s="640" t="str">
        <f>変更届第１面!S14</f>
        <v/>
      </c>
      <c r="I31" s="640"/>
      <c r="J31" s="640"/>
      <c r="K31" s="640"/>
      <c r="L31" s="226"/>
    </row>
    <row r="32" spans="2:23" ht="30" customHeight="1">
      <c r="B32" s="638"/>
      <c r="C32" s="564"/>
      <c r="D32" s="564"/>
      <c r="E32" s="507" t="s">
        <v>4503</v>
      </c>
      <c r="F32" s="507"/>
      <c r="G32" s="507"/>
      <c r="H32" s="640" t="str">
        <f>変更届第１面!S20</f>
        <v/>
      </c>
      <c r="I32" s="640"/>
      <c r="J32" s="640"/>
      <c r="K32" s="640"/>
      <c r="L32" s="226"/>
    </row>
    <row r="33" spans="1:13" ht="20.2" customHeight="1">
      <c r="B33" s="587"/>
      <c r="C33" s="588"/>
      <c r="D33" s="588"/>
      <c r="E33" s="588"/>
      <c r="F33" s="588"/>
      <c r="G33" s="588"/>
      <c r="H33" s="588"/>
      <c r="I33" s="588"/>
      <c r="J33" s="588"/>
      <c r="K33" s="588"/>
      <c r="L33" s="589"/>
    </row>
    <row r="35" spans="1:13" ht="20.2" customHeight="1">
      <c r="A35" s="564" t="s">
        <v>4504</v>
      </c>
      <c r="B35" s="564"/>
      <c r="C35" s="564"/>
    </row>
    <row r="36" spans="1:13" ht="18" customHeight="1">
      <c r="B36" s="227" t="s">
        <v>4505</v>
      </c>
      <c r="C36" s="641" t="s">
        <v>4506</v>
      </c>
      <c r="D36" s="641"/>
      <c r="E36" s="641"/>
      <c r="F36" s="641"/>
      <c r="G36" s="641"/>
      <c r="H36" s="641"/>
      <c r="I36" s="641"/>
      <c r="J36" s="641"/>
      <c r="K36" s="641"/>
      <c r="L36" s="641"/>
      <c r="M36" s="641"/>
    </row>
    <row r="37" spans="1:13" ht="30" customHeight="1">
      <c r="B37" s="228" t="s">
        <v>4507</v>
      </c>
      <c r="C37" s="642" t="s">
        <v>4508</v>
      </c>
      <c r="D37" s="642"/>
      <c r="E37" s="642"/>
      <c r="F37" s="642"/>
      <c r="G37" s="642"/>
      <c r="H37" s="642"/>
      <c r="I37" s="642"/>
      <c r="J37" s="642"/>
      <c r="K37" s="642"/>
      <c r="L37" s="642"/>
    </row>
    <row r="38" spans="1:13" ht="18" customHeight="1">
      <c r="C38" s="229" t="s">
        <v>4509</v>
      </c>
      <c r="D38" s="568" t="s">
        <v>4510</v>
      </c>
      <c r="E38" s="568"/>
      <c r="F38" s="568"/>
      <c r="G38" s="568"/>
      <c r="H38" s="568"/>
      <c r="I38" s="568"/>
      <c r="J38" s="568"/>
      <c r="K38" s="568"/>
      <c r="L38" s="568"/>
    </row>
    <row r="39" spans="1:13" ht="30" customHeight="1">
      <c r="C39" s="230" t="s">
        <v>4511</v>
      </c>
      <c r="D39" s="565" t="s">
        <v>4512</v>
      </c>
      <c r="E39" s="565"/>
      <c r="F39" s="565"/>
      <c r="G39" s="565"/>
      <c r="H39" s="565"/>
      <c r="I39" s="565"/>
      <c r="J39" s="565"/>
      <c r="K39" s="565"/>
      <c r="L39" s="565"/>
    </row>
    <row r="40" spans="1:13" ht="19.5" customHeight="1">
      <c r="C40" s="230"/>
      <c r="D40" s="223"/>
      <c r="E40" s="223"/>
      <c r="F40" s="223"/>
      <c r="G40" s="223"/>
      <c r="H40" s="223"/>
      <c r="I40" s="223"/>
      <c r="J40" s="223"/>
      <c r="K40" s="223"/>
      <c r="L40" s="223"/>
    </row>
    <row r="41" spans="1:13" ht="19.5" customHeight="1">
      <c r="C41" s="230"/>
      <c r="D41" s="223"/>
      <c r="E41" s="223"/>
      <c r="F41" s="223"/>
      <c r="G41" s="223"/>
      <c r="H41" s="223"/>
      <c r="I41" s="223"/>
      <c r="J41" s="223"/>
      <c r="K41" s="223"/>
      <c r="L41" s="223"/>
    </row>
    <row r="42" spans="1:13" ht="19.5" customHeight="1">
      <c r="C42" s="230"/>
      <c r="D42" s="223"/>
      <c r="E42" s="223"/>
      <c r="F42" s="223"/>
      <c r="G42" s="223"/>
      <c r="H42" s="223"/>
      <c r="I42" s="223"/>
      <c r="J42" s="223"/>
      <c r="K42" s="223"/>
      <c r="L42" s="223"/>
    </row>
    <row r="43" spans="1:13" ht="19.5" customHeight="1">
      <c r="C43" s="230"/>
      <c r="D43" s="223"/>
      <c r="E43" s="223"/>
      <c r="F43" s="223"/>
      <c r="G43" s="223"/>
      <c r="H43" s="223"/>
      <c r="I43" s="223"/>
      <c r="J43" s="223"/>
      <c r="K43" s="223"/>
      <c r="L43" s="223"/>
    </row>
    <row r="44" spans="1:13" ht="19.5" customHeight="1">
      <c r="C44" s="230"/>
      <c r="D44" s="223"/>
      <c r="E44" s="223"/>
      <c r="F44" s="223"/>
      <c r="G44" s="223"/>
      <c r="H44" s="223"/>
      <c r="I44" s="223"/>
      <c r="J44" s="223"/>
      <c r="K44" s="223"/>
      <c r="L44" s="223"/>
    </row>
    <row r="45" spans="1:13" ht="19.5" customHeight="1">
      <c r="C45" s="230"/>
      <c r="D45" s="223"/>
      <c r="E45" s="223"/>
      <c r="F45" s="223"/>
      <c r="G45" s="223"/>
      <c r="H45" s="223"/>
      <c r="I45" s="223"/>
      <c r="J45" s="223"/>
      <c r="K45" s="223"/>
      <c r="L45" s="223"/>
    </row>
    <row r="46" spans="1:13" ht="19.5" customHeight="1">
      <c r="C46" s="230"/>
      <c r="D46" s="223"/>
      <c r="E46" s="223"/>
      <c r="F46" s="223"/>
      <c r="G46" s="223"/>
      <c r="H46" s="223"/>
      <c r="I46" s="223"/>
      <c r="J46" s="223"/>
      <c r="K46" s="223"/>
      <c r="L46" s="223"/>
    </row>
    <row r="47" spans="1:13" ht="19.5" customHeight="1">
      <c r="C47" s="230"/>
      <c r="D47" s="223"/>
      <c r="E47" s="223"/>
      <c r="F47" s="223"/>
      <c r="G47" s="223"/>
      <c r="H47" s="223"/>
      <c r="I47" s="223"/>
      <c r="J47" s="223"/>
      <c r="K47" s="223"/>
      <c r="L47" s="223"/>
    </row>
    <row r="48" spans="1:13" ht="20.2" customHeight="1">
      <c r="C48" s="231"/>
    </row>
    <row r="49" spans="3:3" ht="20.2" customHeight="1">
      <c r="C49" s="231"/>
    </row>
    <row r="50" spans="3:3" ht="20.2" customHeight="1">
      <c r="C50" s="231"/>
    </row>
    <row r="51" spans="3:3" ht="20.2" customHeight="1">
      <c r="C51" s="231"/>
    </row>
    <row r="52" spans="3:3" ht="20.2" customHeight="1">
      <c r="C52" s="231"/>
    </row>
    <row r="53" spans="3:3" ht="20.2" customHeight="1">
      <c r="C53" s="231"/>
    </row>
  </sheetData>
  <mergeCells count="75">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19:D19"/>
    <mergeCell ref="E19:E22"/>
    <mergeCell ref="F19:G22"/>
    <mergeCell ref="H19:H22"/>
    <mergeCell ref="I19:I22"/>
    <mergeCell ref="K11:L14"/>
    <mergeCell ref="B12:D12"/>
    <mergeCell ref="B13:D13"/>
    <mergeCell ref="B14:D14"/>
    <mergeCell ref="B15:D15"/>
    <mergeCell ref="E15:E18"/>
    <mergeCell ref="F15:G18"/>
    <mergeCell ref="H15:H18"/>
    <mergeCell ref="I15:I18"/>
    <mergeCell ref="J15:J18"/>
    <mergeCell ref="K15:L18"/>
    <mergeCell ref="B16:D16"/>
    <mergeCell ref="B17:D17"/>
    <mergeCell ref="B18:D18"/>
    <mergeCell ref="H11:H14"/>
    <mergeCell ref="I11:I14"/>
    <mergeCell ref="J11:J14"/>
    <mergeCell ref="B7:D7"/>
    <mergeCell ref="E7:E10"/>
    <mergeCell ref="F7:G10"/>
    <mergeCell ref="H7:H10"/>
    <mergeCell ref="I7:I10"/>
    <mergeCell ref="J7:J10"/>
    <mergeCell ref="O11:W20"/>
    <mergeCell ref="A1:M1"/>
    <mergeCell ref="A2:M2"/>
    <mergeCell ref="A3:M3"/>
    <mergeCell ref="B5:D6"/>
    <mergeCell ref="E5:E6"/>
    <mergeCell ref="F5:L5"/>
    <mergeCell ref="F6:G6"/>
    <mergeCell ref="K6:L6"/>
    <mergeCell ref="K7:L10"/>
    <mergeCell ref="B8:D8"/>
    <mergeCell ref="B9:D9"/>
    <mergeCell ref="B10:D10"/>
    <mergeCell ref="B11:D11"/>
    <mergeCell ref="E11:E14"/>
    <mergeCell ref="F11:G14"/>
  </mergeCells>
  <phoneticPr fontId="2"/>
  <pageMargins left="0.39370078740157483" right="0.39370078740157483" top="0.59055118110236227" bottom="0.59055118110236227" header="0.51181102362204722" footer="0.51181102362204722"/>
  <pageSetup paperSize="9" scale="9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9B4C2-E879-4016-84D3-27A75B2221D3}">
  <sheetPr>
    <tabColor rgb="FFFFFF00"/>
    <pageSetUpPr fitToPage="1"/>
  </sheetPr>
  <dimension ref="A1:V38"/>
  <sheetViews>
    <sheetView view="pageBreakPreview" zoomScale="85" zoomScaleNormal="100" zoomScaleSheetLayoutView="85" workbookViewId="0">
      <selection activeCell="H22" sqref="H22:M23"/>
    </sheetView>
  </sheetViews>
  <sheetFormatPr defaultColWidth="9" defaultRowHeight="20.2" customHeight="1"/>
  <cols>
    <col min="1" max="1" width="3.59765625" style="321" customWidth="1"/>
    <col min="2" max="2" width="1.59765625" style="321" customWidth="1"/>
    <col min="3" max="3" width="8.59765625" style="321" customWidth="1"/>
    <col min="4" max="4" width="1.59765625" style="321" customWidth="1"/>
    <col min="5" max="6" width="3.59765625" style="321" customWidth="1"/>
    <col min="7" max="7" width="17.59765625" style="321" customWidth="1"/>
    <col min="8" max="8" width="14.59765625" style="321" customWidth="1"/>
    <col min="9" max="9" width="1.59765625" style="321" customWidth="1"/>
    <col min="10" max="10" width="8.59765625" style="321" customWidth="1"/>
    <col min="11" max="11" width="1.59765625" style="321" customWidth="1"/>
    <col min="12" max="12" width="17.59765625" style="321" customWidth="1"/>
    <col min="13" max="14" width="3.59765625" style="321" customWidth="1"/>
    <col min="15" max="16384" width="9" style="321"/>
  </cols>
  <sheetData>
    <row r="1" spans="1:22" ht="20.2" customHeight="1">
      <c r="A1" s="548" t="s">
        <v>26</v>
      </c>
      <c r="B1" s="548"/>
      <c r="C1" s="548"/>
      <c r="D1" s="548"/>
      <c r="E1" s="548"/>
      <c r="F1" s="548"/>
      <c r="G1" s="548"/>
      <c r="H1" s="548"/>
      <c r="I1" s="548"/>
      <c r="J1" s="548"/>
      <c r="K1" s="548"/>
      <c r="L1" s="548"/>
      <c r="M1" s="548"/>
      <c r="N1" s="548"/>
    </row>
    <row r="2" spans="1:22" ht="25.05" customHeight="1">
      <c r="B2" s="549" t="s">
        <v>4616</v>
      </c>
      <c r="C2" s="549"/>
      <c r="D2" s="549"/>
      <c r="E2" s="549"/>
      <c r="F2" s="549"/>
      <c r="G2" s="549"/>
      <c r="H2" s="549"/>
      <c r="I2" s="549"/>
      <c r="J2" s="549"/>
      <c r="K2" s="549"/>
      <c r="L2" s="549"/>
      <c r="M2" s="549"/>
    </row>
    <row r="3" spans="1:22" ht="25.05" customHeight="1">
      <c r="B3" s="550" t="s">
        <v>4617</v>
      </c>
      <c r="C3" s="550"/>
      <c r="D3" s="550"/>
      <c r="E3" s="550"/>
      <c r="F3" s="550"/>
      <c r="G3" s="550"/>
      <c r="H3" s="550"/>
      <c r="I3" s="550"/>
      <c r="J3" s="550"/>
      <c r="K3" s="550"/>
      <c r="L3" s="550"/>
      <c r="M3" s="550"/>
    </row>
    <row r="4" spans="1:22" ht="29.55" customHeight="1">
      <c r="B4" s="534"/>
      <c r="C4" s="643" t="s">
        <v>4513</v>
      </c>
      <c r="D4" s="536"/>
      <c r="E4" s="645"/>
      <c r="F4" s="646"/>
      <c r="G4" s="646"/>
      <c r="H4" s="646"/>
      <c r="I4" s="646"/>
      <c r="J4" s="646"/>
      <c r="K4" s="646"/>
      <c r="L4" s="646"/>
      <c r="M4" s="647"/>
    </row>
    <row r="5" spans="1:22" ht="17.2" customHeight="1">
      <c r="B5" s="537"/>
      <c r="C5" s="644"/>
      <c r="D5" s="539"/>
      <c r="E5" s="330"/>
      <c r="F5" s="331"/>
      <c r="G5" s="331"/>
      <c r="H5" s="332" t="s">
        <v>7</v>
      </c>
      <c r="I5" s="553" t="s">
        <v>4514</v>
      </c>
      <c r="J5" s="553"/>
      <c r="K5" s="553"/>
      <c r="L5" s="553"/>
      <c r="M5" s="554"/>
    </row>
    <row r="6" spans="1:22" ht="15.7" customHeight="1">
      <c r="B6" s="534"/>
      <c r="C6" s="551" t="s">
        <v>4515</v>
      </c>
      <c r="D6" s="536"/>
      <c r="E6" s="648"/>
      <c r="F6" s="649"/>
      <c r="G6" s="649"/>
      <c r="H6" s="650"/>
      <c r="I6" s="534"/>
      <c r="J6" s="535" t="s">
        <v>12</v>
      </c>
      <c r="K6" s="536"/>
      <c r="L6" s="651" t="s">
        <v>4618</v>
      </c>
      <c r="M6" s="536"/>
    </row>
    <row r="7" spans="1:22" ht="30" customHeight="1">
      <c r="B7" s="537"/>
      <c r="C7" s="552"/>
      <c r="D7" s="539"/>
      <c r="E7" s="652"/>
      <c r="F7" s="653"/>
      <c r="G7" s="653"/>
      <c r="H7" s="654"/>
      <c r="I7" s="537"/>
      <c r="J7" s="538"/>
      <c r="K7" s="539"/>
      <c r="L7" s="537"/>
      <c r="M7" s="539"/>
    </row>
    <row r="8" spans="1:22" ht="50.55" customHeight="1">
      <c r="B8" s="329"/>
      <c r="C8" s="328" t="s">
        <v>4516</v>
      </c>
      <c r="D8" s="327"/>
      <c r="E8" s="652"/>
      <c r="F8" s="655"/>
      <c r="G8" s="655"/>
      <c r="H8" s="656"/>
      <c r="I8" s="329"/>
      <c r="J8" s="328" t="s">
        <v>4517</v>
      </c>
      <c r="K8" s="327"/>
      <c r="L8" s="657"/>
      <c r="M8" s="658"/>
      <c r="O8" s="533" t="s">
        <v>4624</v>
      </c>
      <c r="P8" s="533"/>
      <c r="Q8" s="533"/>
      <c r="R8" s="533"/>
      <c r="S8" s="533"/>
      <c r="T8" s="533"/>
      <c r="U8" s="533"/>
      <c r="V8" s="533"/>
    </row>
    <row r="9" spans="1:22" ht="17.55" customHeight="1">
      <c r="B9" s="534"/>
      <c r="C9" s="535" t="s">
        <v>4518</v>
      </c>
      <c r="D9" s="536"/>
      <c r="E9" s="555" t="s">
        <v>4519</v>
      </c>
      <c r="F9" s="559"/>
      <c r="G9" s="556"/>
      <c r="H9" s="555" t="s">
        <v>4520</v>
      </c>
      <c r="I9" s="559"/>
      <c r="J9" s="559"/>
      <c r="K9" s="559"/>
      <c r="L9" s="559"/>
      <c r="M9" s="556"/>
      <c r="O9" s="533"/>
      <c r="P9" s="533"/>
      <c r="Q9" s="533"/>
      <c r="R9" s="533"/>
      <c r="S9" s="533"/>
      <c r="T9" s="533"/>
      <c r="U9" s="533"/>
      <c r="V9" s="533"/>
    </row>
    <row r="10" spans="1:22" ht="17.55" customHeight="1">
      <c r="B10" s="557"/>
      <c r="C10" s="546"/>
      <c r="D10" s="558"/>
      <c r="E10" s="326" t="s">
        <v>4521</v>
      </c>
      <c r="F10" s="535" t="s">
        <v>4610</v>
      </c>
      <c r="G10" s="536"/>
      <c r="H10" s="659"/>
      <c r="I10" s="660"/>
      <c r="J10" s="660"/>
      <c r="K10" s="660"/>
      <c r="L10" s="660"/>
      <c r="M10" s="661"/>
      <c r="O10" s="533"/>
      <c r="P10" s="533"/>
      <c r="Q10" s="533"/>
      <c r="R10" s="533"/>
      <c r="S10" s="533"/>
      <c r="T10" s="533"/>
      <c r="U10" s="533"/>
      <c r="V10" s="533"/>
    </row>
    <row r="11" spans="1:22" ht="17.55" customHeight="1">
      <c r="B11" s="557"/>
      <c r="C11" s="546"/>
      <c r="D11" s="558"/>
      <c r="E11" s="325" t="s">
        <v>4522</v>
      </c>
      <c r="F11" s="538" t="s">
        <v>4610</v>
      </c>
      <c r="G11" s="539"/>
      <c r="H11" s="652"/>
      <c r="I11" s="653"/>
      <c r="J11" s="653"/>
      <c r="K11" s="653"/>
      <c r="L11" s="653"/>
      <c r="M11" s="654"/>
      <c r="O11" s="533"/>
      <c r="P11" s="533"/>
      <c r="Q11" s="533"/>
      <c r="R11" s="533"/>
      <c r="S11" s="533"/>
      <c r="T11" s="533"/>
      <c r="U11" s="533"/>
      <c r="V11" s="533"/>
    </row>
    <row r="12" spans="1:22" ht="17.55" customHeight="1">
      <c r="B12" s="557"/>
      <c r="C12" s="546"/>
      <c r="D12" s="558"/>
      <c r="E12" s="326" t="s">
        <v>4521</v>
      </c>
      <c r="F12" s="535" t="s">
        <v>4610</v>
      </c>
      <c r="G12" s="536"/>
      <c r="H12" s="659"/>
      <c r="I12" s="660"/>
      <c r="J12" s="660"/>
      <c r="K12" s="660"/>
      <c r="L12" s="660"/>
      <c r="M12" s="661"/>
      <c r="O12" s="533"/>
      <c r="P12" s="533"/>
      <c r="Q12" s="533"/>
      <c r="R12" s="533"/>
      <c r="S12" s="533"/>
      <c r="T12" s="533"/>
      <c r="U12" s="533"/>
      <c r="V12" s="533"/>
    </row>
    <row r="13" spans="1:22" ht="17.55" customHeight="1">
      <c r="B13" s="557"/>
      <c r="C13" s="546"/>
      <c r="D13" s="558"/>
      <c r="E13" s="325" t="s">
        <v>4522</v>
      </c>
      <c r="F13" s="538" t="s">
        <v>4610</v>
      </c>
      <c r="G13" s="539"/>
      <c r="H13" s="652"/>
      <c r="I13" s="653"/>
      <c r="J13" s="653"/>
      <c r="K13" s="653"/>
      <c r="L13" s="653"/>
      <c r="M13" s="654"/>
      <c r="O13" s="533"/>
      <c r="P13" s="533"/>
      <c r="Q13" s="533"/>
      <c r="R13" s="533"/>
      <c r="S13" s="533"/>
      <c r="T13" s="533"/>
      <c r="U13" s="533"/>
      <c r="V13" s="533"/>
    </row>
    <row r="14" spans="1:22" ht="17.55" customHeight="1">
      <c r="B14" s="557"/>
      <c r="C14" s="546"/>
      <c r="D14" s="558"/>
      <c r="E14" s="326" t="s">
        <v>4521</v>
      </c>
      <c r="F14" s="535" t="s">
        <v>4610</v>
      </c>
      <c r="G14" s="536"/>
      <c r="H14" s="659"/>
      <c r="I14" s="660"/>
      <c r="J14" s="660"/>
      <c r="K14" s="660"/>
      <c r="L14" s="660"/>
      <c r="M14" s="661"/>
      <c r="O14" s="533"/>
      <c r="P14" s="533"/>
      <c r="Q14" s="533"/>
      <c r="R14" s="533"/>
      <c r="S14" s="533"/>
      <c r="T14" s="533"/>
      <c r="U14" s="533"/>
      <c r="V14" s="533"/>
    </row>
    <row r="15" spans="1:22" ht="17.55" customHeight="1">
      <c r="B15" s="557"/>
      <c r="C15" s="546"/>
      <c r="D15" s="558"/>
      <c r="E15" s="325" t="s">
        <v>4522</v>
      </c>
      <c r="F15" s="538" t="s">
        <v>4610</v>
      </c>
      <c r="G15" s="539"/>
      <c r="H15" s="652"/>
      <c r="I15" s="653"/>
      <c r="J15" s="653"/>
      <c r="K15" s="653"/>
      <c r="L15" s="653"/>
      <c r="M15" s="654"/>
      <c r="O15" s="533"/>
      <c r="P15" s="533"/>
      <c r="Q15" s="533"/>
      <c r="R15" s="533"/>
      <c r="S15" s="533"/>
      <c r="T15" s="533"/>
      <c r="U15" s="533"/>
      <c r="V15" s="533"/>
    </row>
    <row r="16" spans="1:22" ht="17.55" customHeight="1">
      <c r="B16" s="557"/>
      <c r="C16" s="546"/>
      <c r="D16" s="558"/>
      <c r="E16" s="326" t="s">
        <v>4521</v>
      </c>
      <c r="F16" s="535" t="s">
        <v>4610</v>
      </c>
      <c r="G16" s="536"/>
      <c r="H16" s="659"/>
      <c r="I16" s="660"/>
      <c r="J16" s="660"/>
      <c r="K16" s="660"/>
      <c r="L16" s="660"/>
      <c r="M16" s="661"/>
    </row>
    <row r="17" spans="2:13" ht="17.55" customHeight="1">
      <c r="B17" s="557"/>
      <c r="C17" s="546"/>
      <c r="D17" s="558"/>
      <c r="E17" s="325" t="s">
        <v>4522</v>
      </c>
      <c r="F17" s="538" t="s">
        <v>4610</v>
      </c>
      <c r="G17" s="539"/>
      <c r="H17" s="652"/>
      <c r="I17" s="653"/>
      <c r="J17" s="653"/>
      <c r="K17" s="653"/>
      <c r="L17" s="653"/>
      <c r="M17" s="654"/>
    </row>
    <row r="18" spans="2:13" ht="17.55" customHeight="1">
      <c r="B18" s="557"/>
      <c r="C18" s="546"/>
      <c r="D18" s="558"/>
      <c r="E18" s="326" t="s">
        <v>4521</v>
      </c>
      <c r="F18" s="535" t="s">
        <v>4610</v>
      </c>
      <c r="G18" s="536"/>
      <c r="H18" s="659"/>
      <c r="I18" s="660"/>
      <c r="J18" s="660"/>
      <c r="K18" s="660"/>
      <c r="L18" s="660"/>
      <c r="M18" s="661"/>
    </row>
    <row r="19" spans="2:13" ht="17.55" customHeight="1">
      <c r="B19" s="557"/>
      <c r="C19" s="546"/>
      <c r="D19" s="558"/>
      <c r="E19" s="325" t="s">
        <v>4522</v>
      </c>
      <c r="F19" s="538" t="s">
        <v>4610</v>
      </c>
      <c r="G19" s="539"/>
      <c r="H19" s="652"/>
      <c r="I19" s="653"/>
      <c r="J19" s="653"/>
      <c r="K19" s="653"/>
      <c r="L19" s="653"/>
      <c r="M19" s="654"/>
    </row>
    <row r="20" spans="2:13" ht="17.55" customHeight="1">
      <c r="B20" s="557"/>
      <c r="C20" s="546"/>
      <c r="D20" s="558"/>
      <c r="E20" s="326" t="s">
        <v>4521</v>
      </c>
      <c r="F20" s="535" t="s">
        <v>4610</v>
      </c>
      <c r="G20" s="536"/>
      <c r="H20" s="659"/>
      <c r="I20" s="660"/>
      <c r="J20" s="660"/>
      <c r="K20" s="660"/>
      <c r="L20" s="660"/>
      <c r="M20" s="661"/>
    </row>
    <row r="21" spans="2:13" ht="17.55" customHeight="1">
      <c r="B21" s="557"/>
      <c r="C21" s="546"/>
      <c r="D21" s="558"/>
      <c r="E21" s="325" t="s">
        <v>4522</v>
      </c>
      <c r="F21" s="538" t="s">
        <v>4610</v>
      </c>
      <c r="G21" s="539"/>
      <c r="H21" s="652"/>
      <c r="I21" s="653"/>
      <c r="J21" s="653"/>
      <c r="K21" s="653"/>
      <c r="L21" s="653"/>
      <c r="M21" s="654"/>
    </row>
    <row r="22" spans="2:13" ht="17.55" customHeight="1">
      <c r="B22" s="557"/>
      <c r="C22" s="546"/>
      <c r="D22" s="558"/>
      <c r="E22" s="326" t="s">
        <v>4521</v>
      </c>
      <c r="F22" s="535" t="s">
        <v>4610</v>
      </c>
      <c r="G22" s="536"/>
      <c r="H22" s="659"/>
      <c r="I22" s="660"/>
      <c r="J22" s="660"/>
      <c r="K22" s="660"/>
      <c r="L22" s="660"/>
      <c r="M22" s="661"/>
    </row>
    <row r="23" spans="2:13" ht="17.55" customHeight="1">
      <c r="B23" s="557"/>
      <c r="C23" s="546"/>
      <c r="D23" s="558"/>
      <c r="E23" s="325" t="s">
        <v>4522</v>
      </c>
      <c r="F23" s="538" t="s">
        <v>4610</v>
      </c>
      <c r="G23" s="539"/>
      <c r="H23" s="652"/>
      <c r="I23" s="653"/>
      <c r="J23" s="653"/>
      <c r="K23" s="653"/>
      <c r="L23" s="653"/>
      <c r="M23" s="654"/>
    </row>
    <row r="24" spans="2:13" ht="17.55" customHeight="1">
      <c r="B24" s="557"/>
      <c r="C24" s="546"/>
      <c r="D24" s="558"/>
      <c r="E24" s="326" t="s">
        <v>4521</v>
      </c>
      <c r="F24" s="535" t="s">
        <v>4610</v>
      </c>
      <c r="G24" s="536"/>
      <c r="H24" s="659"/>
      <c r="I24" s="660"/>
      <c r="J24" s="660"/>
      <c r="K24" s="660"/>
      <c r="L24" s="660"/>
      <c r="M24" s="661"/>
    </row>
    <row r="25" spans="2:13" ht="17.55" customHeight="1">
      <c r="B25" s="557"/>
      <c r="C25" s="546"/>
      <c r="D25" s="558"/>
      <c r="E25" s="325" t="s">
        <v>4522</v>
      </c>
      <c r="F25" s="538" t="s">
        <v>4610</v>
      </c>
      <c r="G25" s="539"/>
      <c r="H25" s="652"/>
      <c r="I25" s="653"/>
      <c r="J25" s="653"/>
      <c r="K25" s="653"/>
      <c r="L25" s="653"/>
      <c r="M25" s="654"/>
    </row>
    <row r="26" spans="2:13" ht="17.55" customHeight="1">
      <c r="B26" s="557"/>
      <c r="C26" s="546"/>
      <c r="D26" s="558"/>
      <c r="E26" s="326" t="s">
        <v>4521</v>
      </c>
      <c r="F26" s="535" t="s">
        <v>4610</v>
      </c>
      <c r="G26" s="536"/>
      <c r="H26" s="540"/>
      <c r="I26" s="541"/>
      <c r="J26" s="541"/>
      <c r="K26" s="541"/>
      <c r="L26" s="541"/>
      <c r="M26" s="542"/>
    </row>
    <row r="27" spans="2:13" ht="17.55" customHeight="1">
      <c r="B27" s="557"/>
      <c r="C27" s="546"/>
      <c r="D27" s="558"/>
      <c r="E27" s="325" t="s">
        <v>4522</v>
      </c>
      <c r="F27" s="538" t="s">
        <v>4610</v>
      </c>
      <c r="G27" s="539"/>
      <c r="H27" s="543"/>
      <c r="I27" s="544"/>
      <c r="J27" s="544"/>
      <c r="K27" s="544"/>
      <c r="L27" s="544"/>
      <c r="M27" s="545"/>
    </row>
    <row r="28" spans="2:13" ht="20.2" customHeight="1">
      <c r="B28" s="557"/>
      <c r="C28" s="546"/>
      <c r="D28" s="558"/>
      <c r="E28" s="326" t="s">
        <v>4521</v>
      </c>
      <c r="F28" s="535" t="s">
        <v>4610</v>
      </c>
      <c r="G28" s="536"/>
      <c r="H28" s="540"/>
      <c r="I28" s="541"/>
      <c r="J28" s="541"/>
      <c r="K28" s="541"/>
      <c r="L28" s="541"/>
      <c r="M28" s="542"/>
    </row>
    <row r="29" spans="2:13" ht="20.2" customHeight="1">
      <c r="B29" s="537"/>
      <c r="C29" s="538"/>
      <c r="D29" s="539"/>
      <c r="E29" s="325" t="s">
        <v>4522</v>
      </c>
      <c r="F29" s="538" t="s">
        <v>4610</v>
      </c>
      <c r="G29" s="539"/>
      <c r="H29" s="543"/>
      <c r="I29" s="544"/>
      <c r="J29" s="544"/>
      <c r="K29" s="544"/>
      <c r="L29" s="544"/>
      <c r="M29" s="545"/>
    </row>
    <row r="30" spans="2:13" ht="13.05" customHeight="1">
      <c r="B30" s="322"/>
      <c r="C30" s="322"/>
      <c r="D30" s="322"/>
      <c r="E30" s="322"/>
      <c r="F30" s="322"/>
      <c r="G30" s="322"/>
      <c r="H30" s="324"/>
      <c r="I30" s="324"/>
      <c r="J30" s="324"/>
      <c r="K30" s="324"/>
      <c r="L30" s="324"/>
      <c r="M30" s="324"/>
    </row>
    <row r="31" spans="2:13" ht="20.2" customHeight="1">
      <c r="B31" s="321" t="s">
        <v>4523</v>
      </c>
    </row>
    <row r="32" spans="2:13" ht="20.2" customHeight="1">
      <c r="C32" s="546" t="s">
        <v>4619</v>
      </c>
      <c r="D32" s="546"/>
      <c r="E32" s="546"/>
      <c r="F32" s="546"/>
      <c r="G32" s="546"/>
    </row>
    <row r="33" spans="2:14" ht="20.2" customHeight="1">
      <c r="H33" s="323" t="s">
        <v>4524</v>
      </c>
      <c r="J33" s="662"/>
      <c r="K33" s="662"/>
      <c r="L33" s="662"/>
      <c r="M33" s="322"/>
    </row>
    <row r="34" spans="2:14" ht="13.05" customHeight="1"/>
    <row r="35" spans="2:14" ht="12.7" customHeight="1">
      <c r="B35" s="547" t="s">
        <v>4620</v>
      </c>
      <c r="C35" s="547"/>
    </row>
    <row r="36" spans="2:14" ht="20.2" customHeight="1">
      <c r="B36" s="663" t="s">
        <v>4621</v>
      </c>
      <c r="C36" s="663"/>
      <c r="D36" s="663"/>
      <c r="E36" s="663"/>
      <c r="F36" s="663"/>
      <c r="G36" s="663"/>
      <c r="H36" s="663"/>
      <c r="I36" s="663"/>
      <c r="J36" s="663"/>
      <c r="K36" s="663"/>
      <c r="L36" s="663"/>
      <c r="M36" s="663"/>
      <c r="N36" s="333"/>
    </row>
    <row r="37" spans="2:14" ht="20.2" customHeight="1">
      <c r="B37" s="663"/>
      <c r="C37" s="663"/>
      <c r="D37" s="663"/>
      <c r="E37" s="663"/>
      <c r="F37" s="663"/>
      <c r="G37" s="663"/>
      <c r="H37" s="663"/>
      <c r="I37" s="663"/>
      <c r="J37" s="663"/>
      <c r="K37" s="663"/>
      <c r="L37" s="663"/>
      <c r="M37" s="663"/>
      <c r="N37" s="333"/>
    </row>
    <row r="38" spans="2:14" ht="20.2" customHeight="1">
      <c r="B38" s="663"/>
      <c r="C38" s="663"/>
      <c r="D38" s="663"/>
      <c r="E38" s="663"/>
      <c r="F38" s="663"/>
      <c r="G38" s="663"/>
      <c r="H38" s="663"/>
      <c r="I38" s="663"/>
      <c r="J38" s="663"/>
      <c r="K38" s="663"/>
      <c r="L38" s="663"/>
      <c r="M38" s="663"/>
      <c r="N38" s="333"/>
    </row>
  </sheetData>
  <mergeCells count="59">
    <mergeCell ref="C32:G32"/>
    <mergeCell ref="J33:L33"/>
    <mergeCell ref="B35:C35"/>
    <mergeCell ref="B36:M38"/>
    <mergeCell ref="F26:G26"/>
    <mergeCell ref="H26:M27"/>
    <mergeCell ref="F27:G27"/>
    <mergeCell ref="F28:G28"/>
    <mergeCell ref="H28:M29"/>
    <mergeCell ref="F29:G29"/>
    <mergeCell ref="F25:G25"/>
    <mergeCell ref="F18:G18"/>
    <mergeCell ref="H18:M19"/>
    <mergeCell ref="F19:G19"/>
    <mergeCell ref="F20:G20"/>
    <mergeCell ref="H20:M21"/>
    <mergeCell ref="F21:G21"/>
    <mergeCell ref="F22:G22"/>
    <mergeCell ref="H22:M23"/>
    <mergeCell ref="F23:G23"/>
    <mergeCell ref="F24:G24"/>
    <mergeCell ref="H24:M25"/>
    <mergeCell ref="H14:M15"/>
    <mergeCell ref="F15:G15"/>
    <mergeCell ref="F16:G16"/>
    <mergeCell ref="H16:M17"/>
    <mergeCell ref="F17:G17"/>
    <mergeCell ref="D9:D29"/>
    <mergeCell ref="E9:G9"/>
    <mergeCell ref="H9:M9"/>
    <mergeCell ref="K6:K7"/>
    <mergeCell ref="L6:M7"/>
    <mergeCell ref="E7:H7"/>
    <mergeCell ref="E8:H8"/>
    <mergeCell ref="L8:M8"/>
    <mergeCell ref="J6:J7"/>
    <mergeCell ref="F10:G10"/>
    <mergeCell ref="H10:M11"/>
    <mergeCell ref="F11:G11"/>
    <mergeCell ref="F12:G12"/>
    <mergeCell ref="H12:M13"/>
    <mergeCell ref="F13:G13"/>
    <mergeCell ref="F14:G14"/>
    <mergeCell ref="O8:V15"/>
    <mergeCell ref="A1:N1"/>
    <mergeCell ref="B2:M2"/>
    <mergeCell ref="B3:M3"/>
    <mergeCell ref="B4:B5"/>
    <mergeCell ref="C4:C5"/>
    <mergeCell ref="D4:D5"/>
    <mergeCell ref="E4:M4"/>
    <mergeCell ref="I5:M5"/>
    <mergeCell ref="B6:B7"/>
    <mergeCell ref="C6:C7"/>
    <mergeCell ref="D6:D7"/>
    <mergeCell ref="E6:H6"/>
    <mergeCell ref="I6:I7"/>
    <mergeCell ref="B9:B29"/>
    <mergeCell ref="C9:C29"/>
  </mergeCells>
  <phoneticPr fontId="2"/>
  <pageMargins left="0.59055118110236227" right="0.59055118110236227" top="0.59055118110236227" bottom="0.59055118110236227" header="0.51181102362204722" footer="0.51181102362204722"/>
  <pageSetup paperSize="9" scale="9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変更届第１面</vt:lpstr>
      <vt:lpstr>変更届第２面</vt:lpstr>
      <vt:lpstr>変更届第３面</vt:lpstr>
      <vt:lpstr>変更届第４面</vt:lpstr>
      <vt:lpstr>添2</vt:lpstr>
      <vt:lpstr>添3</vt:lpstr>
      <vt:lpstr>添4</vt:lpstr>
      <vt:lpstr>添7</vt:lpstr>
      <vt:lpstr>添8</vt:lpstr>
      <vt:lpstr>添9</vt:lpstr>
      <vt:lpstr>添10</vt:lpstr>
      <vt:lpstr>地図</vt:lpstr>
      <vt:lpstr>間取図・平面図</vt:lpstr>
      <vt:lpstr>写真台紙</vt:lpstr>
      <vt:lpstr>コード１</vt:lpstr>
      <vt:lpstr>コード２</vt:lpstr>
      <vt:lpstr>コード２!Print_Area</vt:lpstr>
      <vt:lpstr>間取図・平面図!Print_Area</vt:lpstr>
      <vt:lpstr>写真台紙!Print_Area</vt:lpstr>
      <vt:lpstr>地図!Print_Area</vt:lpstr>
      <vt:lpstr>添10!Print_Area</vt:lpstr>
      <vt:lpstr>添2!Print_Area</vt:lpstr>
      <vt:lpstr>添3!Print_Area</vt:lpstr>
      <vt:lpstr>添4!Print_Area</vt:lpstr>
      <vt:lpstr>添7!Print_Area</vt:lpstr>
      <vt:lpstr>添8!Print_Area</vt:lpstr>
      <vt:lpstr>添9!Print_Area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棚橋 邦雄</dc:creator>
  <cp:lastModifiedBy>藤本　美希（建築住宅課）</cp:lastModifiedBy>
  <cp:lastPrinted>2024-04-19T01:21:25Z</cp:lastPrinted>
  <dcterms:created xsi:type="dcterms:W3CDTF">2007-07-06T08:35:27Z</dcterms:created>
  <dcterms:modified xsi:type="dcterms:W3CDTF">2025-03-31T06:34:32Z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