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1.0.3\共有フォルダ\環境水道課\環境下水道課\H28年度\受信メール\返信済み\済　H27公営企業に係る「経営比較分析表」の分析について\嬉野市下水分　【修正】0215\"/>
    </mc:Choice>
  </mc:AlternateContent>
  <workbookProtection workbookPassword="8649" lockStructure="1"/>
  <bookViews>
    <workbookView xWindow="0" yWindow="0" windowWidth="20490" windowHeight="7650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I10" i="4" s="1"/>
  <c r="M6" i="5"/>
  <c r="B10" i="4" s="1"/>
  <c r="L6" i="5"/>
  <c r="K6" i="5"/>
  <c r="P8" i="4" s="1"/>
  <c r="J6" i="5"/>
  <c r="I8" i="4" s="1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L8" i="4"/>
  <c r="W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<sst xmlns="http://schemas.openxmlformats.org/spreadsheetml/2006/main" count="221" uniqueCount="111">
  <si>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</si>
  <si>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</si>
  <si>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</si>
  <si>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</si>
  <si>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</si>
  <si>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</si>
  <si>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</si>
  <si>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</si>
  <si>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</si>
  <si>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</si>
  <si>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</si>
  <si>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</si>
  <si>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</si>
  <si>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</si>
  <si>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</si>
  <si>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</si>
  <si>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</si>
  <si>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</si>
  <si>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</si>
  <si>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</si>
  <si>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</si>
  <si>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</si>
  <si>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</si>
  <si>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</si>
  <si>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</si>
  <si>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</si>
  <si>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</si>
  <si>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</si>
  <si>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</si>
  <si>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</si>
  <si>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</si>
  <si>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</si>
  <si>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</si>
  <si>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</si>
  <si>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</si>
  <si>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</si>
  <si>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</si>
  <si>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</si>
  <si>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</si>
  <si>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</si>
  <si>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</si>
  <si>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</si>
  <si>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</si>
  <si>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</si>
  <si>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</si>
  <si>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</si>
  <si>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</si>
  <si>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</si>
  <si>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</si>
  <si>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</si>
  <si>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</si>
  <si>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</si>
  <si>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</si>
  <si>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</si>
  <si>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</si>
  <si>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</si>
  <si>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</si>
  <si>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</si>
  <si>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</si>
  <si>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</si>
  <si>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</si>
  <si>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</si>
  <si>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</si>
  <si>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</si>
  <si>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</si>
  <si>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</si>
  <si>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</si>
  <si>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</si>
  <si>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</si>
  <si>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</si>
  <si>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</si>
  <si>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</si>
  <si>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</si>
  <si>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</si>
  <si>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</si>
  <si>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</si>
  <si>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</si>
  <si>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</si>
  <si>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</si>
  <si>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</si>
  <si>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</si>
  <si>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</si>
  <si>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</si>
  <si>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</si>
  <si>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</si>
  <si>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</si>
  <si>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</si>
  <si>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</si>
  <si>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</si>
  <si>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</si>
  <si>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</si>
  <si>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</si>
  <si>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</si>
  <si>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</si>
  <si>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</si>
  <si>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</si>
  <si>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佐賀県　嬉野市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</si>
  <si>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</si>
  <si>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</si>
  <si>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</si>
  <si>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</si>
  <si>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</si>
  <si>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</si>
  <si>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</si>
  <si>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</si>
  <si>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</si>
  <si>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</si>
  <si>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</si>
  <si>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①収益的収支比率
指標は、年々向上しているが、平成27年度は76.39％となっており、経常収支は赤字である。経常収益については、使用料以外の収入に依存しているため、料金の見直しも含め経営改善を図っていく。
④企業債残高対事業規模比率
料金収入に対する企業債残高は、類似団体より高い値で推移しており、料金の見直しと加入者の増加による収入の増加が必要である。
⑤経費回収率
使用料で回収すべき経費についても、類似団体の平均より著しく低くなっているため、料金の見直し業務の効率化、料金の見直し等による適正な使用料収入の確保が必要とされる。
⑥汚水処理原価
汚水処理に要した費用については、類似団体より高く推移しており、施設の効率を高めることが必要とされる。
⑦施設利用率
指標は平均より低く推移している。４箇所ある処理場の統合を含め、施設の効率を高めていくための検討が必要である。
⑧水洗化率
指標は平均値を下回っている。今後も普及拡大に向けた広報等を行うことが必要である。</t>
    <phoneticPr fontId="4"/>
  </si>
  <si>
    <t>平成５年より整備を開始しており、管渠等の老朽化
はまだ発生していない。</t>
    <phoneticPr fontId="4"/>
  </si>
  <si>
    <t>現在、農業集落排水と公共下水道の料金体系が異なるため、料金体系を統一する予定である。汚水処理施設の効率化の為、処理場の統合等も検討している。今後の適正な使用料収入の確保、汚水処理費の削減等により、経営の改善を見込む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</si>
</sst>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3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22" fillId="0" borderId="6" xfId="0" applyFont="1" applyBorder="1" applyAlignment="1" applyProtection="1">
      <alignment horizontal="left" vertical="top" wrapText="1"/>
      <protection locked="0"/>
    </xf>
    <xf numFmtId="0" fontId="22" fillId="0" borderId="0" xfId="0" applyFont="1" applyBorder="1" applyAlignment="1" applyProtection="1">
      <alignment horizontal="left" vertical="top" wrapText="1"/>
      <protection locked="0"/>
    </xf>
    <xf numFmtId="0" fontId="22" fillId="0" borderId="7" xfId="0" applyFont="1" applyBorder="1" applyAlignment="1" applyProtection="1">
      <alignment horizontal="left" vertical="top" wrapText="1"/>
      <protection locked="0"/>
    </xf>
    <xf numFmtId="0" fontId="22" fillId="0" borderId="8" xfId="0" applyFont="1" applyBorder="1" applyAlignment="1" applyProtection="1">
      <alignment horizontal="left" vertical="top" wrapText="1"/>
      <protection locked="0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22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627360"/>
        <c:axId val="130834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0.03</c:v>
                </c:pt>
                <c:pt idx="1">
                  <c:v>0.04</c:v>
                </c:pt>
                <c:pt idx="2">
                  <c:v>0.03</c:v>
                </c:pt>
                <c:pt idx="3">
                  <c:v>0.02</c:v>
                </c:pt>
                <c:pt idx="4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627360"/>
        <c:axId val="130834368"/>
      </c:lineChart>
      <c:dateAx>
        <c:axId val="131627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0834368"/>
        <c:crosses val="autoZero"/>
        <c:auto val="1"/>
        <c:lblOffset val="100"/>
        <c:baseTimeUnit val="years"/>
      </c:dateAx>
      <c:valAx>
        <c:axId val="130834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1627360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21.67</c:v>
                </c:pt>
                <c:pt idx="1">
                  <c:v>32.42</c:v>
                </c:pt>
                <c:pt idx="2">
                  <c:v>40.94</c:v>
                </c:pt>
                <c:pt idx="3">
                  <c:v>40.94</c:v>
                </c:pt>
                <c:pt idx="4">
                  <c:v>40.94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919984"/>
        <c:axId val="237486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55.2</c:v>
                </c:pt>
                <c:pt idx="1">
                  <c:v>54.74</c:v>
                </c:pt>
                <c:pt idx="2">
                  <c:v>53.78</c:v>
                </c:pt>
                <c:pt idx="3">
                  <c:v>53.24</c:v>
                </c:pt>
                <c:pt idx="4">
                  <c:v>52.31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919984"/>
        <c:axId val="237486912"/>
      </c:lineChart>
      <c:dateAx>
        <c:axId val="128919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7486912"/>
        <c:crosses val="autoZero"/>
        <c:auto val="1"/>
        <c:lblOffset val="100"/>
        <c:baseTimeUnit val="years"/>
      </c:dateAx>
      <c:valAx>
        <c:axId val="237486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8919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63.42</c:v>
                </c:pt>
                <c:pt idx="1">
                  <c:v>67.510000000000005</c:v>
                </c:pt>
                <c:pt idx="2">
                  <c:v>73.150000000000006</c:v>
                </c:pt>
                <c:pt idx="3">
                  <c:v>76.849999999999994</c:v>
                </c:pt>
                <c:pt idx="4">
                  <c:v>77.72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488088"/>
        <c:axId val="237488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83.73</c:v>
                </c:pt>
                <c:pt idx="1">
                  <c:v>83.88</c:v>
                </c:pt>
                <c:pt idx="2">
                  <c:v>84.06</c:v>
                </c:pt>
                <c:pt idx="3">
                  <c:v>84.07</c:v>
                </c:pt>
                <c:pt idx="4">
                  <c:v>84.32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488088"/>
        <c:axId val="237488480"/>
      </c:lineChart>
      <c:dateAx>
        <c:axId val="237488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7488480"/>
        <c:crosses val="autoZero"/>
        <c:auto val="1"/>
        <c:lblOffset val="100"/>
        <c:baseTimeUnit val="years"/>
      </c:dateAx>
      <c:valAx>
        <c:axId val="237488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7488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60.72</c:v>
                </c:pt>
                <c:pt idx="1">
                  <c:v>63.15</c:v>
                </c:pt>
                <c:pt idx="2">
                  <c:v>58.04</c:v>
                </c:pt>
                <c:pt idx="3">
                  <c:v>72.28</c:v>
                </c:pt>
                <c:pt idx="4">
                  <c:v>76.39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849512"/>
        <c:axId val="236763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849512"/>
        <c:axId val="236763272"/>
      </c:lineChart>
      <c:dateAx>
        <c:axId val="236849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6763272"/>
        <c:crosses val="autoZero"/>
        <c:auto val="1"/>
        <c:lblOffset val="100"/>
        <c:baseTimeUnit val="years"/>
      </c:dateAx>
      <c:valAx>
        <c:axId val="236763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6849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915280"/>
        <c:axId val="128915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915280"/>
        <c:axId val="128915672"/>
      </c:lineChart>
      <c:dateAx>
        <c:axId val="128915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8915672"/>
        <c:crosses val="autoZero"/>
        <c:auto val="1"/>
        <c:lblOffset val="100"/>
        <c:baseTimeUnit val="years"/>
      </c:dateAx>
      <c:valAx>
        <c:axId val="128915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8915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916848"/>
        <c:axId val="128917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916848"/>
        <c:axId val="128917240"/>
      </c:lineChart>
      <c:dateAx>
        <c:axId val="128916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8917240"/>
        <c:crosses val="autoZero"/>
        <c:auto val="1"/>
        <c:lblOffset val="100"/>
        <c:baseTimeUnit val="years"/>
      </c:dateAx>
      <c:valAx>
        <c:axId val="128917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8916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918416"/>
        <c:axId val="128918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918416"/>
        <c:axId val="128918808"/>
      </c:lineChart>
      <c:dateAx>
        <c:axId val="128918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8918808"/>
        <c:crosses val="autoZero"/>
        <c:auto val="1"/>
        <c:lblOffset val="100"/>
        <c:baseTimeUnit val="years"/>
      </c:dateAx>
      <c:valAx>
        <c:axId val="128918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8918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920376"/>
        <c:axId val="128920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920376"/>
        <c:axId val="128920768"/>
      </c:lineChart>
      <c:dateAx>
        <c:axId val="128920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8920768"/>
        <c:crosses val="autoZero"/>
        <c:auto val="1"/>
        <c:lblOffset val="100"/>
        <c:baseTimeUnit val="years"/>
      </c:dateAx>
      <c:valAx>
        <c:axId val="128920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8920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7001.21</c:v>
                </c:pt>
                <c:pt idx="1">
                  <c:v>5917.15</c:v>
                </c:pt>
                <c:pt idx="2">
                  <c:v>4906.8900000000003</c:v>
                </c:pt>
                <c:pt idx="3">
                  <c:v>3743.87</c:v>
                </c:pt>
                <c:pt idx="4">
                  <c:v>3604.76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397856"/>
        <c:axId val="237398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1239.2</c:v>
                </c:pt>
                <c:pt idx="1">
                  <c:v>1197.82</c:v>
                </c:pt>
                <c:pt idx="2">
                  <c:v>1126.77</c:v>
                </c:pt>
                <c:pt idx="3">
                  <c:v>1044.8</c:v>
                </c:pt>
                <c:pt idx="4">
                  <c:v>1081.8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397856"/>
        <c:axId val="237398248"/>
      </c:lineChart>
      <c:dateAx>
        <c:axId val="23739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7398248"/>
        <c:crosses val="autoZero"/>
        <c:auto val="1"/>
        <c:lblOffset val="100"/>
        <c:baseTimeUnit val="years"/>
      </c:dateAx>
      <c:valAx>
        <c:axId val="237398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739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21.73</c:v>
                </c:pt>
                <c:pt idx="1">
                  <c:v>24.25</c:v>
                </c:pt>
                <c:pt idx="2">
                  <c:v>26.67</c:v>
                </c:pt>
                <c:pt idx="3">
                  <c:v>28.16</c:v>
                </c:pt>
                <c:pt idx="4">
                  <c:v>26.25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399424"/>
        <c:axId val="237399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51.56</c:v>
                </c:pt>
                <c:pt idx="1">
                  <c:v>51.03</c:v>
                </c:pt>
                <c:pt idx="2">
                  <c:v>50.9</c:v>
                </c:pt>
                <c:pt idx="3">
                  <c:v>50.82</c:v>
                </c:pt>
                <c:pt idx="4">
                  <c:v>52.19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399424"/>
        <c:axId val="237399816"/>
      </c:lineChart>
      <c:dateAx>
        <c:axId val="237399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7399816"/>
        <c:crosses val="autoZero"/>
        <c:auto val="1"/>
        <c:lblOffset val="100"/>
        <c:baseTimeUnit val="years"/>
      </c:dateAx>
      <c:valAx>
        <c:axId val="237399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7399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527.49</c:v>
                </c:pt>
                <c:pt idx="1">
                  <c:v>474.86</c:v>
                </c:pt>
                <c:pt idx="2">
                  <c:v>421.91</c:v>
                </c:pt>
                <c:pt idx="3">
                  <c:v>420.15</c:v>
                </c:pt>
                <c:pt idx="4">
                  <c:v>466.6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485344"/>
        <c:axId val="237485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283.26</c:v>
                </c:pt>
                <c:pt idx="1">
                  <c:v>289.60000000000002</c:v>
                </c:pt>
                <c:pt idx="2">
                  <c:v>293.27</c:v>
                </c:pt>
                <c:pt idx="3">
                  <c:v>300.52</c:v>
                </c:pt>
                <c:pt idx="4">
                  <c:v>296.14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485344"/>
        <c:axId val="237485736"/>
      </c:lineChart>
      <c:dateAx>
        <c:axId val="237485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7485736"/>
        <c:crosses val="autoZero"/>
        <c:auto val="1"/>
        <c:lblOffset val="100"/>
        <c:baseTimeUnit val="years"/>
      </c:dateAx>
      <c:valAx>
        <c:axId val="237485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7485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【1,015.77】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【84.50】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【289.81】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="70" zoomScaleNormal="7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佐賀県　嬉野市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農業集落排水</v>
      </c>
      <c r="Q8" s="46"/>
      <c r="R8" s="46"/>
      <c r="S8" s="46"/>
      <c r="T8" s="46"/>
      <c r="U8" s="46"/>
      <c r="V8" s="46"/>
      <c r="W8" s="46" t="str">
        <f>データ!L6</f>
        <v>F2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27308</v>
      </c>
      <c r="AM8" s="47"/>
      <c r="AN8" s="47"/>
      <c r="AO8" s="47"/>
      <c r="AP8" s="47"/>
      <c r="AQ8" s="47"/>
      <c r="AR8" s="47"/>
      <c r="AS8" s="47"/>
      <c r="AT8" s="43">
        <f>データ!S6</f>
        <v>126.41</v>
      </c>
      <c r="AU8" s="43"/>
      <c r="AV8" s="43"/>
      <c r="AW8" s="43"/>
      <c r="AX8" s="43"/>
      <c r="AY8" s="43"/>
      <c r="AZ8" s="43"/>
      <c r="BA8" s="43"/>
      <c r="BB8" s="43">
        <f>データ!T6</f>
        <v>216.03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23.67</v>
      </c>
      <c r="Q10" s="43"/>
      <c r="R10" s="43"/>
      <c r="S10" s="43"/>
      <c r="T10" s="43"/>
      <c r="U10" s="43"/>
      <c r="V10" s="43"/>
      <c r="W10" s="43">
        <f>データ!P6</f>
        <v>100</v>
      </c>
      <c r="X10" s="43"/>
      <c r="Y10" s="43"/>
      <c r="Z10" s="43"/>
      <c r="AA10" s="43"/>
      <c r="AB10" s="43"/>
      <c r="AC10" s="43"/>
      <c r="AD10" s="47">
        <f>データ!Q6</f>
        <v>2700</v>
      </c>
      <c r="AE10" s="47"/>
      <c r="AF10" s="47"/>
      <c r="AG10" s="47"/>
      <c r="AH10" s="47"/>
      <c r="AI10" s="47"/>
      <c r="AJ10" s="47"/>
      <c r="AK10" s="2"/>
      <c r="AL10" s="47">
        <f>データ!U6</f>
        <v>6423</v>
      </c>
      <c r="AM10" s="47"/>
      <c r="AN10" s="47"/>
      <c r="AO10" s="47"/>
      <c r="AP10" s="47"/>
      <c r="AQ10" s="47"/>
      <c r="AR10" s="47"/>
      <c r="AS10" s="47"/>
      <c r="AT10" s="43">
        <f>データ!V6</f>
        <v>2.79</v>
      </c>
      <c r="AU10" s="43"/>
      <c r="AV10" s="43"/>
      <c r="AW10" s="43"/>
      <c r="AX10" s="43"/>
      <c r="AY10" s="43"/>
      <c r="AZ10" s="43"/>
      <c r="BA10" s="43"/>
      <c r="BB10" s="43">
        <f>データ!W6</f>
        <v>2302.15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108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73" t="s">
        <v>109</v>
      </c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5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73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5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73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5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73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5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73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5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73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5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73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5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73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5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73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5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73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5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73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5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73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5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73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5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73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5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73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5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73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5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6"/>
      <c r="BM63" s="77"/>
      <c r="BN63" s="77"/>
      <c r="BO63" s="77"/>
      <c r="BP63" s="77"/>
      <c r="BQ63" s="77"/>
      <c r="BR63" s="77"/>
      <c r="BS63" s="77"/>
      <c r="BT63" s="77"/>
      <c r="BU63" s="77"/>
      <c r="BV63" s="77"/>
      <c r="BW63" s="77"/>
      <c r="BX63" s="77"/>
      <c r="BY63" s="77"/>
      <c r="BZ63" s="78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73" t="s">
        <v>110</v>
      </c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5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73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5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73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5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73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5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73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5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73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5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73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5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73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5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73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5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73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5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73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5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73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5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73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5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73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5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73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5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73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5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6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8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80" t="s">
        <v>51</v>
      </c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2"/>
      <c r="X3" s="86" t="s">
        <v>52</v>
      </c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 t="s">
        <v>53</v>
      </c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</row>
    <row r="4" spans="1:144">
      <c r="A4" s="26" t="s">
        <v>54</v>
      </c>
      <c r="B4" s="28"/>
      <c r="C4" s="28"/>
      <c r="D4" s="28"/>
      <c r="E4" s="28"/>
      <c r="F4" s="28"/>
      <c r="G4" s="28"/>
      <c r="H4" s="83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5"/>
      <c r="X4" s="79" t="s">
        <v>55</v>
      </c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 t="s">
        <v>56</v>
      </c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 t="s">
        <v>57</v>
      </c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 t="s">
        <v>58</v>
      </c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 t="s">
        <v>59</v>
      </c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 t="s">
        <v>60</v>
      </c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 t="s">
        <v>61</v>
      </c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 t="s">
        <v>62</v>
      </c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 t="s">
        <v>63</v>
      </c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 t="s">
        <v>64</v>
      </c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 t="s">
        <v>65</v>
      </c>
      <c r="EE4" s="79"/>
      <c r="EF4" s="79"/>
      <c r="EG4" s="79"/>
      <c r="EH4" s="79"/>
      <c r="EI4" s="79"/>
      <c r="EJ4" s="79"/>
      <c r="EK4" s="79"/>
      <c r="EL4" s="79"/>
      <c r="EM4" s="79"/>
      <c r="EN4" s="79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412091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佐賀県　嬉野市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23.67</v>
      </c>
      <c r="P6" s="32">
        <f t="shared" si="3"/>
        <v>100</v>
      </c>
      <c r="Q6" s="32">
        <f t="shared" si="3"/>
        <v>2700</v>
      </c>
      <c r="R6" s="32">
        <f t="shared" si="3"/>
        <v>27308</v>
      </c>
      <c r="S6" s="32">
        <f t="shared" si="3"/>
        <v>126.41</v>
      </c>
      <c r="T6" s="32">
        <f t="shared" si="3"/>
        <v>216.03</v>
      </c>
      <c r="U6" s="32">
        <f t="shared" si="3"/>
        <v>6423</v>
      </c>
      <c r="V6" s="32">
        <f t="shared" si="3"/>
        <v>2.79</v>
      </c>
      <c r="W6" s="32">
        <f t="shared" si="3"/>
        <v>2302.15</v>
      </c>
      <c r="X6" s="33">
        <f>IF(X7="",NA(),X7)</f>
        <v>60.72</v>
      </c>
      <c r="Y6" s="33">
        <f t="shared" ref="Y6:AG6" si="4">IF(Y7="",NA(),Y7)</f>
        <v>63.15</v>
      </c>
      <c r="Z6" s="33">
        <f t="shared" si="4"/>
        <v>58.04</v>
      </c>
      <c r="AA6" s="33">
        <f t="shared" si="4"/>
        <v>72.28</v>
      </c>
      <c r="AB6" s="33">
        <f t="shared" si="4"/>
        <v>76.39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7001.21</v>
      </c>
      <c r="BF6" s="33">
        <f t="shared" ref="BF6:BN6" si="7">IF(BF7="",NA(),BF7)</f>
        <v>5917.15</v>
      </c>
      <c r="BG6" s="33">
        <f t="shared" si="7"/>
        <v>4906.8900000000003</v>
      </c>
      <c r="BH6" s="33">
        <f t="shared" si="7"/>
        <v>3743.87</v>
      </c>
      <c r="BI6" s="33">
        <f t="shared" si="7"/>
        <v>3604.76</v>
      </c>
      <c r="BJ6" s="33">
        <f t="shared" si="7"/>
        <v>1239.2</v>
      </c>
      <c r="BK6" s="33">
        <f t="shared" si="7"/>
        <v>1197.82</v>
      </c>
      <c r="BL6" s="33">
        <f t="shared" si="7"/>
        <v>1126.77</v>
      </c>
      <c r="BM6" s="33">
        <f t="shared" si="7"/>
        <v>1044.8</v>
      </c>
      <c r="BN6" s="33">
        <f t="shared" si="7"/>
        <v>1081.8</v>
      </c>
      <c r="BO6" s="32" t="str">
        <f>IF(BO7="","",IF(BO7="-","【-】","【"&amp;SUBSTITUTE(TEXT(BO7,"#,##0.00"),"-","△")&amp;"】"))</f>
        <v>【1,015.77】</v>
      </c>
      <c r="BP6" s="33">
        <f>IF(BP7="",NA(),BP7)</f>
        <v>21.73</v>
      </c>
      <c r="BQ6" s="33">
        <f t="shared" ref="BQ6:BY6" si="8">IF(BQ7="",NA(),BQ7)</f>
        <v>24.25</v>
      </c>
      <c r="BR6" s="33">
        <f t="shared" si="8"/>
        <v>26.67</v>
      </c>
      <c r="BS6" s="33">
        <f t="shared" si="8"/>
        <v>28.16</v>
      </c>
      <c r="BT6" s="33">
        <f t="shared" si="8"/>
        <v>26.25</v>
      </c>
      <c r="BU6" s="33">
        <f t="shared" si="8"/>
        <v>51.56</v>
      </c>
      <c r="BV6" s="33">
        <f t="shared" si="8"/>
        <v>51.03</v>
      </c>
      <c r="BW6" s="33">
        <f t="shared" si="8"/>
        <v>50.9</v>
      </c>
      <c r="BX6" s="33">
        <f t="shared" si="8"/>
        <v>50.82</v>
      </c>
      <c r="BY6" s="33">
        <f t="shared" si="8"/>
        <v>52.19</v>
      </c>
      <c r="BZ6" s="32" t="str">
        <f>IF(BZ7="","",IF(BZ7="-","【-】","【"&amp;SUBSTITUTE(TEXT(BZ7,"#,##0.00"),"-","△")&amp;"】"))</f>
        <v>【52.78】</v>
      </c>
      <c r="CA6" s="33">
        <f>IF(CA7="",NA(),CA7)</f>
        <v>527.49</v>
      </c>
      <c r="CB6" s="33">
        <f t="shared" ref="CB6:CJ6" si="9">IF(CB7="",NA(),CB7)</f>
        <v>474.86</v>
      </c>
      <c r="CC6" s="33">
        <f t="shared" si="9"/>
        <v>421.91</v>
      </c>
      <c r="CD6" s="33">
        <f t="shared" si="9"/>
        <v>420.15</v>
      </c>
      <c r="CE6" s="33">
        <f t="shared" si="9"/>
        <v>466.6</v>
      </c>
      <c r="CF6" s="33">
        <f t="shared" si="9"/>
        <v>283.26</v>
      </c>
      <c r="CG6" s="33">
        <f t="shared" si="9"/>
        <v>289.60000000000002</v>
      </c>
      <c r="CH6" s="33">
        <f t="shared" si="9"/>
        <v>293.27</v>
      </c>
      <c r="CI6" s="33">
        <f t="shared" si="9"/>
        <v>300.52</v>
      </c>
      <c r="CJ6" s="33">
        <f t="shared" si="9"/>
        <v>296.14</v>
      </c>
      <c r="CK6" s="32" t="str">
        <f>IF(CK7="","",IF(CK7="-","【-】","【"&amp;SUBSTITUTE(TEXT(CK7,"#,##0.00"),"-","△")&amp;"】"))</f>
        <v>【289.81】</v>
      </c>
      <c r="CL6" s="33">
        <f>IF(CL7="",NA(),CL7)</f>
        <v>21.67</v>
      </c>
      <c r="CM6" s="33">
        <f t="shared" ref="CM6:CU6" si="10">IF(CM7="",NA(),CM7)</f>
        <v>32.42</v>
      </c>
      <c r="CN6" s="33">
        <f t="shared" si="10"/>
        <v>40.94</v>
      </c>
      <c r="CO6" s="33">
        <f t="shared" si="10"/>
        <v>40.94</v>
      </c>
      <c r="CP6" s="33">
        <f t="shared" si="10"/>
        <v>40.94</v>
      </c>
      <c r="CQ6" s="33">
        <f t="shared" si="10"/>
        <v>55.2</v>
      </c>
      <c r="CR6" s="33">
        <f t="shared" si="10"/>
        <v>54.74</v>
      </c>
      <c r="CS6" s="33">
        <f t="shared" si="10"/>
        <v>53.78</v>
      </c>
      <c r="CT6" s="33">
        <f t="shared" si="10"/>
        <v>53.24</v>
      </c>
      <c r="CU6" s="33">
        <f t="shared" si="10"/>
        <v>52.31</v>
      </c>
      <c r="CV6" s="32" t="str">
        <f>IF(CV7="","",IF(CV7="-","【-】","【"&amp;SUBSTITUTE(TEXT(CV7,"#,##0.00"),"-","△")&amp;"】"))</f>
        <v>【52.74】</v>
      </c>
      <c r="CW6" s="33">
        <f>IF(CW7="",NA(),CW7)</f>
        <v>63.42</v>
      </c>
      <c r="CX6" s="33">
        <f t="shared" ref="CX6:DF6" si="11">IF(CX7="",NA(),CX7)</f>
        <v>67.510000000000005</v>
      </c>
      <c r="CY6" s="33">
        <f t="shared" si="11"/>
        <v>73.150000000000006</v>
      </c>
      <c r="CZ6" s="33">
        <f t="shared" si="11"/>
        <v>76.849999999999994</v>
      </c>
      <c r="DA6" s="33">
        <f t="shared" si="11"/>
        <v>77.72</v>
      </c>
      <c r="DB6" s="33">
        <f t="shared" si="11"/>
        <v>83.73</v>
      </c>
      <c r="DC6" s="33">
        <f t="shared" si="11"/>
        <v>83.88</v>
      </c>
      <c r="DD6" s="33">
        <f t="shared" si="11"/>
        <v>84.06</v>
      </c>
      <c r="DE6" s="33">
        <f t="shared" si="11"/>
        <v>84.07</v>
      </c>
      <c r="DF6" s="33">
        <f t="shared" si="11"/>
        <v>84.32</v>
      </c>
      <c r="DG6" s="32" t="str">
        <f>IF(DG7="","",IF(DG7="-","【-】","【"&amp;SUBSTITUTE(TEXT(DG7,"#,##0.00"),"-","△")&amp;"】"))</f>
        <v>【84.50】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0.03</v>
      </c>
      <c r="EJ6" s="33">
        <f t="shared" si="14"/>
        <v>0.04</v>
      </c>
      <c r="EK6" s="33">
        <f t="shared" si="14"/>
        <v>0.03</v>
      </c>
      <c r="EL6" s="33">
        <f t="shared" si="14"/>
        <v>0.02</v>
      </c>
      <c r="EM6" s="33">
        <f t="shared" si="14"/>
        <v>0.01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2015</v>
      </c>
      <c r="C7" s="35">
        <v>412091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23.67</v>
      </c>
      <c r="P7" s="36">
        <v>100</v>
      </c>
      <c r="Q7" s="36">
        <v>2700</v>
      </c>
      <c r="R7" s="36">
        <v>27308</v>
      </c>
      <c r="S7" s="36">
        <v>126.41</v>
      </c>
      <c r="T7" s="36">
        <v>216.03</v>
      </c>
      <c r="U7" s="36">
        <v>6423</v>
      </c>
      <c r="V7" s="36">
        <v>2.79</v>
      </c>
      <c r="W7" s="36">
        <v>2302.15</v>
      </c>
      <c r="X7" s="36">
        <v>60.72</v>
      </c>
      <c r="Y7" s="36">
        <v>63.15</v>
      </c>
      <c r="Z7" s="36">
        <v>58.04</v>
      </c>
      <c r="AA7" s="36">
        <v>72.28</v>
      </c>
      <c r="AB7" s="36">
        <v>76.39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7001.21</v>
      </c>
      <c r="BF7" s="36">
        <v>5917.15</v>
      </c>
      <c r="BG7" s="36">
        <v>4906.8900000000003</v>
      </c>
      <c r="BH7" s="36">
        <v>3743.87</v>
      </c>
      <c r="BI7" s="36">
        <v>3604.76</v>
      </c>
      <c r="BJ7" s="36">
        <v>1239.2</v>
      </c>
      <c r="BK7" s="36">
        <v>1197.82</v>
      </c>
      <c r="BL7" s="36">
        <v>1126.77</v>
      </c>
      <c r="BM7" s="36">
        <v>1044.8</v>
      </c>
      <c r="BN7" s="36">
        <v>1081.8</v>
      </c>
      <c r="BO7" s="36">
        <v>1015.77</v>
      </c>
      <c r="BP7" s="36">
        <v>21.73</v>
      </c>
      <c r="BQ7" s="36">
        <v>24.25</v>
      </c>
      <c r="BR7" s="36">
        <v>26.67</v>
      </c>
      <c r="BS7" s="36">
        <v>28.16</v>
      </c>
      <c r="BT7" s="36">
        <v>26.25</v>
      </c>
      <c r="BU7" s="36">
        <v>51.56</v>
      </c>
      <c r="BV7" s="36">
        <v>51.03</v>
      </c>
      <c r="BW7" s="36">
        <v>50.9</v>
      </c>
      <c r="BX7" s="36">
        <v>50.82</v>
      </c>
      <c r="BY7" s="36">
        <v>52.19</v>
      </c>
      <c r="BZ7" s="36">
        <v>52.78</v>
      </c>
      <c r="CA7" s="36">
        <v>527.49</v>
      </c>
      <c r="CB7" s="36">
        <v>474.86</v>
      </c>
      <c r="CC7" s="36">
        <v>421.91</v>
      </c>
      <c r="CD7" s="36">
        <v>420.15</v>
      </c>
      <c r="CE7" s="36">
        <v>466.6</v>
      </c>
      <c r="CF7" s="36">
        <v>283.26</v>
      </c>
      <c r="CG7" s="36">
        <v>289.60000000000002</v>
      </c>
      <c r="CH7" s="36">
        <v>293.27</v>
      </c>
      <c r="CI7" s="36">
        <v>300.52</v>
      </c>
      <c r="CJ7" s="36">
        <v>296.14</v>
      </c>
      <c r="CK7" s="36">
        <v>289.81</v>
      </c>
      <c r="CL7" s="36">
        <v>21.67</v>
      </c>
      <c r="CM7" s="36">
        <v>32.42</v>
      </c>
      <c r="CN7" s="36">
        <v>40.94</v>
      </c>
      <c r="CO7" s="36">
        <v>40.94</v>
      </c>
      <c r="CP7" s="36">
        <v>40.94</v>
      </c>
      <c r="CQ7" s="36">
        <v>55.2</v>
      </c>
      <c r="CR7" s="36">
        <v>54.74</v>
      </c>
      <c r="CS7" s="36">
        <v>53.78</v>
      </c>
      <c r="CT7" s="36">
        <v>53.24</v>
      </c>
      <c r="CU7" s="36">
        <v>52.31</v>
      </c>
      <c r="CV7" s="36">
        <v>52.74</v>
      </c>
      <c r="CW7" s="36">
        <v>63.42</v>
      </c>
      <c r="CX7" s="36">
        <v>67.510000000000005</v>
      </c>
      <c r="CY7" s="36">
        <v>73.150000000000006</v>
      </c>
      <c r="CZ7" s="36">
        <v>76.849999999999994</v>
      </c>
      <c r="DA7" s="36">
        <v>77.72</v>
      </c>
      <c r="DB7" s="36">
        <v>83.73</v>
      </c>
      <c r="DC7" s="36">
        <v>83.88</v>
      </c>
      <c r="DD7" s="36">
        <v>84.06</v>
      </c>
      <c r="DE7" s="36">
        <v>84.07</v>
      </c>
      <c r="DF7" s="36">
        <v>84.32</v>
      </c>
      <c r="DG7" s="36">
        <v>84.5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0.03</v>
      </c>
      <c r="EJ7" s="36">
        <v>0.04</v>
      </c>
      <c r="EK7" s="36">
        <v>0.03</v>
      </c>
      <c r="EL7" s="36">
        <v>0.02</v>
      </c>
      <c r="EM7" s="36">
        <v>0.01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2017-02-08T03:15:45Z</dcterms:created>
  <dcterms:modified xsi:type="dcterms:W3CDTF">2017-02-15T01:44:13Z</dcterms:modified>
  <cp:category/>
</cp:coreProperties>
</file>