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01_{03A3BDB1-34E6-4180-A90F-2E580CEEC029}" xr6:coauthVersionLast="47" xr6:coauthVersionMax="47" xr10:uidLastSave="{00000000-0000-0000-0000-000000000000}"/>
  <bookViews>
    <workbookView xWindow="-98" yWindow="-98" windowWidth="21795" windowHeight="13875" firstSheet="2" activeTab="6" xr2:uid="{00000000-000D-0000-FFFF-FFFF00000000}"/>
  </bookViews>
  <sheets>
    <sheet name="必要書類" sheetId="9" r:id="rId1"/>
    <sheet name="様式" sheetId="3" r:id="rId2"/>
    <sheet name="明細書 (バルク)" sheetId="7" r:id="rId3"/>
    <sheet name="明細書 (バルク) 記入例" sheetId="10" r:id="rId4"/>
    <sheet name="算定根拠(戸別供給・業務用)" sheetId="11" r:id="rId5"/>
    <sheet name="算定根拠(集団供給)" sheetId="16" r:id="rId6"/>
    <sheet name="算定根拠(戸別-気化器あり)" sheetId="15" r:id="rId7"/>
    <sheet name="算定資料" sheetId="14" state="hidden" r:id="rId8"/>
  </sheets>
  <definedNames>
    <definedName name="_xlnm.Print_Area" localSheetId="6">'算定根拠(戸別-気化器あり)'!$A$1:$AC$43</definedName>
    <definedName name="_xlnm.Print_Area" localSheetId="4">'算定根拠(戸別供給・業務用)'!$A$1:$AC$40</definedName>
    <definedName name="_xlnm.Print_Area" localSheetId="5">'算定根拠(集団供給)'!$A$1:$V$52</definedName>
    <definedName name="_xlnm.Print_Area" localSheetId="2">'明細書 (バルク)'!$A$1:$Z$77</definedName>
    <definedName name="_xlnm.Print_Area" localSheetId="3">'明細書 (バルク) 記入例'!$A$1:$Z$77</definedName>
    <definedName name="_xlnm.Print_Titles" localSheetId="2">'明細書 (バルク)'!$1:$2</definedName>
    <definedName name="_xlnm.Print_Titles" localSheetId="3">'明細書 (バルク) 記入例'!$1:$2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0" i="15" l="1"/>
  <c r="AA10" i="15"/>
  <c r="G7" i="15" s="1"/>
  <c r="AA20" i="15"/>
  <c r="AC20" i="15"/>
  <c r="AA16" i="15"/>
  <c r="AC16" i="15" s="1"/>
  <c r="AA18" i="15"/>
  <c r="AC18" i="15" s="1"/>
  <c r="AA17" i="15"/>
  <c r="B52" i="14"/>
  <c r="B51" i="14"/>
  <c r="C53" i="14" s="1"/>
  <c r="B38" i="15" s="1"/>
  <c r="L10" i="15"/>
  <c r="T24" i="15" s="1"/>
  <c r="AA24" i="11"/>
  <c r="AC24" i="11" s="1"/>
  <c r="AA23" i="11"/>
  <c r="AC23" i="11" s="1"/>
  <c r="AA22" i="11"/>
  <c r="AC22" i="11" s="1"/>
  <c r="B34" i="14"/>
  <c r="E35" i="14" s="1"/>
  <c r="R46" i="16" s="1"/>
  <c r="B33" i="14"/>
  <c r="C35" i="14" s="1"/>
  <c r="B46" i="16" s="1"/>
  <c r="M22" i="14"/>
  <c r="L22" i="14"/>
  <c r="K22" i="14"/>
  <c r="J22" i="14"/>
  <c r="I22" i="14"/>
  <c r="H22" i="14"/>
  <c r="G22" i="14"/>
  <c r="F22" i="14"/>
  <c r="E22" i="14"/>
  <c r="D22" i="14"/>
  <c r="N22" i="14"/>
  <c r="O22" i="14"/>
  <c r="O4" i="14"/>
  <c r="N4" i="14"/>
  <c r="M4" i="14"/>
  <c r="L4" i="14"/>
  <c r="K4" i="14"/>
  <c r="J4" i="14"/>
  <c r="I4" i="14"/>
  <c r="H4" i="14"/>
  <c r="G4" i="14"/>
  <c r="F4" i="14"/>
  <c r="E4" i="14"/>
  <c r="P4" i="14" s="1"/>
  <c r="C5" i="14" s="1"/>
  <c r="F16" i="11" s="1"/>
  <c r="D4" i="14"/>
  <c r="S7" i="16"/>
  <c r="AC17" i="15"/>
  <c r="I17" i="14"/>
  <c r="G8" i="16"/>
  <c r="M50" i="16"/>
  <c r="M51" i="16"/>
  <c r="AC8" i="11"/>
  <c r="AA5" i="11"/>
  <c r="AC5" i="11"/>
  <c r="AA5" i="15"/>
  <c r="AC5" i="15"/>
  <c r="V29" i="15"/>
  <c r="O40" i="14"/>
  <c r="N40" i="14"/>
  <c r="M40" i="14"/>
  <c r="L40" i="14"/>
  <c r="K40" i="14"/>
  <c r="J40" i="14"/>
  <c r="I40" i="14"/>
  <c r="H40" i="14"/>
  <c r="G40" i="14"/>
  <c r="C46" i="14" s="1"/>
  <c r="L17" i="15" s="1"/>
  <c r="F40" i="14"/>
  <c r="E40" i="14"/>
  <c r="D40" i="14"/>
  <c r="V33" i="15"/>
  <c r="AA9" i="15"/>
  <c r="AC9" i="15"/>
  <c r="AA7" i="15"/>
  <c r="AC7" i="15"/>
  <c r="AA6" i="15"/>
  <c r="AC6" i="15" s="1"/>
  <c r="AA7" i="11"/>
  <c r="AC7" i="11" s="1"/>
  <c r="AA9" i="11"/>
  <c r="AC9" i="11"/>
  <c r="AA10" i="11"/>
  <c r="AC10" i="11"/>
  <c r="AA11" i="11"/>
  <c r="AC11" i="11" s="1"/>
  <c r="AA12" i="11"/>
  <c r="AC12" i="11" s="1"/>
  <c r="AA13" i="11"/>
  <c r="AC13" i="11"/>
  <c r="AA14" i="11"/>
  <c r="AA25" i="11" s="1"/>
  <c r="AC14" i="11"/>
  <c r="AA15" i="11"/>
  <c r="AC15" i="11" s="1"/>
  <c r="AA6" i="11"/>
  <c r="AA16" i="11" s="1"/>
  <c r="G7" i="11" s="1"/>
  <c r="B16" i="14"/>
  <c r="B15" i="14"/>
  <c r="C17" i="14" s="1"/>
  <c r="B35" i="11" s="1"/>
  <c r="T20" i="7"/>
  <c r="K20" i="7"/>
  <c r="F20" i="7" s="1"/>
  <c r="K27" i="3"/>
  <c r="V20" i="10"/>
  <c r="F20" i="10"/>
  <c r="V20" i="7"/>
  <c r="L11" i="11"/>
  <c r="T25" i="11"/>
  <c r="L20" i="16"/>
  <c r="T34" i="16"/>
  <c r="J17" i="14"/>
  <c r="H17" i="14"/>
  <c r="E17" i="14"/>
  <c r="R35" i="11"/>
  <c r="P40" i="14"/>
  <c r="C45" i="14" s="1"/>
  <c r="L16" i="15" s="1"/>
  <c r="F18" i="16"/>
  <c r="M40" i="16" s="1"/>
  <c r="M41" i="16" s="1"/>
  <c r="Q33" i="16"/>
  <c r="Q34" i="16" s="1"/>
  <c r="M46" i="16"/>
  <c r="M47" i="16" s="1"/>
  <c r="M42" i="15" l="1"/>
  <c r="M43" i="15" s="1"/>
  <c r="Q24" i="11"/>
  <c r="Q25" i="11" s="1"/>
  <c r="M30" i="11"/>
  <c r="M31" i="11" s="1"/>
  <c r="Q23" i="15"/>
  <c r="Q24" i="15" s="1"/>
  <c r="M33" i="15"/>
  <c r="M34" i="15" s="1"/>
  <c r="M29" i="15"/>
  <c r="M30" i="15" s="1"/>
  <c r="M38" i="15"/>
  <c r="G8" i="15"/>
  <c r="AC25" i="11"/>
  <c r="M39" i="11" s="1"/>
  <c r="M40" i="11" s="1"/>
  <c r="C49" i="14"/>
  <c r="R17" i="15" s="1"/>
  <c r="C42" i="14"/>
  <c r="F16" i="15" s="1"/>
  <c r="D35" i="14"/>
  <c r="I46" i="16" s="1"/>
  <c r="D17" i="14"/>
  <c r="I35" i="11" s="1"/>
  <c r="C47" i="14"/>
  <c r="R15" i="15" s="1"/>
  <c r="AM6" i="11"/>
  <c r="AC6" i="11"/>
  <c r="AC16" i="11" s="1"/>
  <c r="C43" i="14"/>
  <c r="F17" i="15" s="1"/>
  <c r="C6" i="14"/>
  <c r="F17" i="11" s="1"/>
  <c r="C8" i="14"/>
  <c r="L16" i="11" s="1"/>
  <c r="AM6" i="15"/>
  <c r="D53" i="14"/>
  <c r="I38" i="15" s="1"/>
  <c r="P22" i="14"/>
  <c r="C30" i="14" s="1"/>
  <c r="R26" i="16" s="1"/>
  <c r="C48" i="14"/>
  <c r="R16" i="15" s="1"/>
  <c r="C41" i="14"/>
  <c r="F15" i="15" s="1"/>
  <c r="C10" i="14"/>
  <c r="L18" i="11" s="1"/>
  <c r="C12" i="14"/>
  <c r="R17" i="11" s="1"/>
  <c r="C13" i="14"/>
  <c r="R18" i="11" s="1"/>
  <c r="C44" i="14"/>
  <c r="L15" i="15" s="1"/>
  <c r="E53" i="14"/>
  <c r="R38" i="15" s="1"/>
  <c r="C9" i="14"/>
  <c r="L17" i="11" s="1"/>
  <c r="C7" i="14"/>
  <c r="F18" i="11" s="1"/>
  <c r="C11" i="14"/>
  <c r="R16" i="11" s="1"/>
  <c r="M39" i="15" l="1"/>
  <c r="C23" i="14"/>
  <c r="F25" i="16" s="1"/>
  <c r="C24" i="14"/>
  <c r="F26" i="16" s="1"/>
  <c r="C31" i="14"/>
  <c r="R27" i="16" s="1"/>
  <c r="C29" i="14"/>
  <c r="R25" i="16" s="1"/>
  <c r="C25" i="14"/>
  <c r="F27" i="16" s="1"/>
  <c r="C26" i="14"/>
  <c r="L25" i="16" s="1"/>
  <c r="C27" i="14"/>
  <c r="L26" i="16" s="1"/>
  <c r="C28" i="14"/>
  <c r="L27" i="16" s="1"/>
  <c r="M35" i="11"/>
  <c r="M36" i="11" s="1"/>
  <c r="G8" i="11"/>
</calcChain>
</file>

<file path=xl/sharedStrings.xml><?xml version="1.0" encoding="utf-8"?>
<sst xmlns="http://schemas.openxmlformats.org/spreadsheetml/2006/main" count="1169" uniqueCount="383">
  <si>
    <t>名称</t>
    <rPh sb="0" eb="2">
      <t>メイショウ</t>
    </rPh>
    <phoneticPr fontId="1"/>
  </si>
  <si>
    <t>工事期間</t>
    <rPh sb="0" eb="2">
      <t>コウジ</t>
    </rPh>
    <rPh sb="2" eb="4">
      <t>キカン</t>
    </rPh>
    <phoneticPr fontId="1"/>
  </si>
  <si>
    <t>第１種保安物件</t>
    <rPh sb="0" eb="1">
      <t>ダイ</t>
    </rPh>
    <rPh sb="2" eb="3">
      <t>シュ</t>
    </rPh>
    <rPh sb="3" eb="7">
      <t>ホアンブッケン</t>
    </rPh>
    <phoneticPr fontId="1"/>
  </si>
  <si>
    <t>第２種保安物件</t>
    <rPh sb="0" eb="1">
      <t>ダイ</t>
    </rPh>
    <rPh sb="2" eb="3">
      <t>シュ</t>
    </rPh>
    <rPh sb="3" eb="7">
      <t>ホアンブッケン</t>
    </rPh>
    <phoneticPr fontId="1"/>
  </si>
  <si>
    <t>m、</t>
    <phoneticPr fontId="1"/>
  </si>
  <si>
    <t>kg</t>
    <phoneticPr fontId="1"/>
  </si>
  <si>
    <t>×</t>
    <phoneticPr fontId="1"/>
  </si>
  <si>
    <t>=</t>
    <phoneticPr fontId="1"/>
  </si>
  <si>
    <t>本</t>
    <rPh sb="0" eb="1">
      <t>ホン</t>
    </rPh>
    <phoneticPr fontId="1"/>
  </si>
  <si>
    <t>警戒標</t>
    <rPh sb="0" eb="2">
      <t>ケイカイ</t>
    </rPh>
    <rPh sb="2" eb="3">
      <t>ヒョウ</t>
    </rPh>
    <phoneticPr fontId="1"/>
  </si>
  <si>
    <t>消火器</t>
    <rPh sb="0" eb="3">
      <t>ショウカキ</t>
    </rPh>
    <phoneticPr fontId="1"/>
  </si>
  <si>
    <t>供給戸数</t>
    <rPh sb="0" eb="2">
      <t>キョウキュウ</t>
    </rPh>
    <rPh sb="2" eb="4">
      <t>コスウ</t>
    </rPh>
    <phoneticPr fontId="1"/>
  </si>
  <si>
    <t>km</t>
    <phoneticPr fontId="1"/>
  </si>
  <si>
    <t>(車使用で）</t>
    <rPh sb="1" eb="2">
      <t>クルマ</t>
    </rPh>
    <rPh sb="2" eb="4">
      <t>シヨウ</t>
    </rPh>
    <phoneticPr fontId="1"/>
  </si>
  <si>
    <t>分</t>
    <rPh sb="0" eb="1">
      <t>フン</t>
    </rPh>
    <phoneticPr fontId="1"/>
  </si>
  <si>
    <t>床面積</t>
    <rPh sb="0" eb="3">
      <t>ユカメンセキ</t>
    </rPh>
    <phoneticPr fontId="1"/>
  </si>
  <si>
    <t>通気孔</t>
    <rPh sb="0" eb="2">
      <t>ツウキ</t>
    </rPh>
    <rPh sb="2" eb="3">
      <t>アナ</t>
    </rPh>
    <phoneticPr fontId="1"/>
  </si>
  <si>
    <t>気化装置の有無</t>
    <rPh sb="0" eb="2">
      <t>キカ</t>
    </rPh>
    <rPh sb="2" eb="4">
      <t>ソウチ</t>
    </rPh>
    <rPh sb="5" eb="7">
      <t>ウム</t>
    </rPh>
    <phoneticPr fontId="1"/>
  </si>
  <si>
    <t>メーカー名</t>
    <rPh sb="4" eb="5">
      <t>メイ</t>
    </rPh>
    <phoneticPr fontId="1"/>
  </si>
  <si>
    <t>型式</t>
    <rPh sb="0" eb="2">
      <t>カタシキ</t>
    </rPh>
    <phoneticPr fontId="1"/>
  </si>
  <si>
    <t>能力</t>
    <rPh sb="0" eb="2">
      <t>ノウリョク</t>
    </rPh>
    <phoneticPr fontId="1"/>
  </si>
  <si>
    <t>加熱方法</t>
    <rPh sb="0" eb="2">
      <t>カネツ</t>
    </rPh>
    <rPh sb="2" eb="4">
      <t>ホウホウ</t>
    </rPh>
    <phoneticPr fontId="1"/>
  </si>
  <si>
    <t>保守契約</t>
    <rPh sb="0" eb="2">
      <t>ホシュ</t>
    </rPh>
    <rPh sb="2" eb="4">
      <t>ケイヤク</t>
    </rPh>
    <phoneticPr fontId="1"/>
  </si>
  <si>
    <t>型</t>
    <rPh sb="0" eb="1">
      <t>ガタ</t>
    </rPh>
    <phoneticPr fontId="1"/>
  </si>
  <si>
    <r>
      <t>m</t>
    </r>
    <r>
      <rPr>
        <vertAlign val="superscript"/>
        <sz val="11"/>
        <color indexed="8"/>
        <rFont val="游ゴシック"/>
        <family val="3"/>
        <charset val="128"/>
      </rPr>
      <t>2</t>
    </r>
    <phoneticPr fontId="1"/>
  </si>
  <si>
    <r>
      <t>cm</t>
    </r>
    <r>
      <rPr>
        <vertAlign val="superscript"/>
        <sz val="11"/>
        <color indexed="8"/>
        <rFont val="游ゴシック"/>
        <family val="3"/>
        <charset val="128"/>
      </rPr>
      <t>2</t>
    </r>
    <phoneticPr fontId="1"/>
  </si>
  <si>
    <r>
      <t>cm</t>
    </r>
    <r>
      <rPr>
        <vertAlign val="superscript"/>
        <sz val="11"/>
        <color indexed="8"/>
        <rFont val="游ゴシック"/>
        <family val="3"/>
        <charset val="128"/>
      </rPr>
      <t>2</t>
    </r>
    <r>
      <rPr>
        <sz val="11"/>
        <color indexed="8"/>
        <rFont val="游ゴシック"/>
        <family val="3"/>
        <charset val="128"/>
      </rPr>
      <t>×</t>
    </r>
    <phoneticPr fontId="1"/>
  </si>
  <si>
    <t>個</t>
    <rPh sb="0" eb="1">
      <t>コ</t>
    </rPh>
    <phoneticPr fontId="1"/>
  </si>
  <si>
    <t>＝</t>
    <phoneticPr fontId="1"/>
  </si>
  <si>
    <t>実施日</t>
    <rPh sb="0" eb="2">
      <t>ジッシ</t>
    </rPh>
    <rPh sb="2" eb="3">
      <t>ビ</t>
    </rPh>
    <phoneticPr fontId="1"/>
  </si>
  <si>
    <t>実施者氏名</t>
    <rPh sb="0" eb="2">
      <t>ジッシ</t>
    </rPh>
    <rPh sb="2" eb="3">
      <t>シャ</t>
    </rPh>
    <rPh sb="3" eb="5">
      <t>シメイ</t>
    </rPh>
    <phoneticPr fontId="1"/>
  </si>
  <si>
    <t>立会者氏名</t>
    <rPh sb="0" eb="1">
      <t>タ</t>
    </rPh>
    <rPh sb="1" eb="2">
      <t>ア</t>
    </rPh>
    <rPh sb="2" eb="3">
      <t>シャ</t>
    </rPh>
    <rPh sb="3" eb="5">
      <t>シメイ</t>
    </rPh>
    <phoneticPr fontId="1"/>
  </si>
  <si>
    <t>マイコンメーター</t>
    <phoneticPr fontId="1"/>
  </si>
  <si>
    <t>遮断弁</t>
    <rPh sb="0" eb="2">
      <t>シャダン</t>
    </rPh>
    <rPh sb="2" eb="3">
      <t>ベン</t>
    </rPh>
    <phoneticPr fontId="1"/>
  </si>
  <si>
    <t>警報器</t>
    <rPh sb="0" eb="3">
      <t>ケイホウキ</t>
    </rPh>
    <phoneticPr fontId="1"/>
  </si>
  <si>
    <t>漏えい検知装置</t>
    <rPh sb="0" eb="1">
      <t>ロウ</t>
    </rPh>
    <rPh sb="3" eb="5">
      <t>ケンチ</t>
    </rPh>
    <rPh sb="5" eb="7">
      <t>ソウチ</t>
    </rPh>
    <phoneticPr fontId="1"/>
  </si>
  <si>
    <t>その他</t>
    <rPh sb="2" eb="3">
      <t>タ</t>
    </rPh>
    <phoneticPr fontId="1"/>
  </si>
  <si>
    <t>受理年月日</t>
    <rPh sb="0" eb="5">
      <t>ジュリネンガッピ</t>
    </rPh>
    <phoneticPr fontId="1"/>
  </si>
  <si>
    <t>受理番号</t>
    <rPh sb="0" eb="2">
      <t>ジュリ</t>
    </rPh>
    <rPh sb="2" eb="4">
      <t>バンゴウ</t>
    </rPh>
    <phoneticPr fontId="1"/>
  </si>
  <si>
    <t>所有(占有)者</t>
    <rPh sb="0" eb="2">
      <t>ショユウ</t>
    </rPh>
    <rPh sb="3" eb="5">
      <t>センユウ</t>
    </rPh>
    <rPh sb="6" eb="7">
      <t>シャ</t>
    </rPh>
    <phoneticPr fontId="1"/>
  </si>
  <si>
    <t>所在地</t>
    <rPh sb="0" eb="1">
      <t>ショ</t>
    </rPh>
    <rPh sb="1" eb="2">
      <t>ザイ</t>
    </rPh>
    <rPh sb="2" eb="3">
      <t>チ</t>
    </rPh>
    <phoneticPr fontId="1"/>
  </si>
  <si>
    <t>業務主任者氏名</t>
    <rPh sb="0" eb="1">
      <t>ギョウ</t>
    </rPh>
    <rPh sb="1" eb="2">
      <t>ツトム</t>
    </rPh>
    <rPh sb="2" eb="3">
      <t>オモ</t>
    </rPh>
    <rPh sb="3" eb="4">
      <t>ニン</t>
    </rPh>
    <rPh sb="4" eb="5">
      <t>シャ</t>
    </rPh>
    <rPh sb="5" eb="6">
      <t>シ</t>
    </rPh>
    <rPh sb="6" eb="7">
      <t>メイ</t>
    </rPh>
    <phoneticPr fontId="1"/>
  </si>
  <si>
    <t>供給開始日</t>
    <rPh sb="0" eb="1">
      <t>キョウ</t>
    </rPh>
    <rPh sb="1" eb="2">
      <t>キュウ</t>
    </rPh>
    <rPh sb="2" eb="3">
      <t>カイ</t>
    </rPh>
    <rPh sb="3" eb="4">
      <t>ハジメ</t>
    </rPh>
    <rPh sb="4" eb="5">
      <t>ビ</t>
    </rPh>
    <phoneticPr fontId="1"/>
  </si>
  <si>
    <t>設備との距離</t>
    <rPh sb="0" eb="2">
      <t>セツビ</t>
    </rPh>
    <rPh sb="4" eb="6">
      <t>キョリ</t>
    </rPh>
    <phoneticPr fontId="1"/>
  </si>
  <si>
    <t>名称</t>
    <rPh sb="0" eb="1">
      <t>メイ</t>
    </rPh>
    <rPh sb="1" eb="2">
      <t>ショウ</t>
    </rPh>
    <phoneticPr fontId="1"/>
  </si>
  <si>
    <t>管理者</t>
    <phoneticPr fontId="1"/>
  </si>
  <si>
    <t>ＬＰガス販売所</t>
    <rPh sb="4" eb="5">
      <t>ハン</t>
    </rPh>
    <rPh sb="5" eb="6">
      <t>バイショウ</t>
    </rPh>
    <phoneticPr fontId="1"/>
  </si>
  <si>
    <t>火気距離</t>
    <rPh sb="0" eb="1">
      <t>カ</t>
    </rPh>
    <rPh sb="1" eb="2">
      <t>キ</t>
    </rPh>
    <rPh sb="2" eb="3">
      <t>キョキョリ</t>
    </rPh>
    <phoneticPr fontId="1"/>
  </si>
  <si>
    <t>kg/h</t>
  </si>
  <si>
    <t>kg/h</t>
    <phoneticPr fontId="1"/>
  </si>
  <si>
    <t>実施者免状</t>
    <rPh sb="0" eb="2">
      <t>ジッシ</t>
    </rPh>
    <rPh sb="2" eb="3">
      <t>シャ</t>
    </rPh>
    <rPh sb="3" eb="5">
      <t>メンジョウ</t>
    </rPh>
    <phoneticPr fontId="1"/>
  </si>
  <si>
    <t>県</t>
    <rPh sb="0" eb="1">
      <t>ケン</t>
    </rPh>
    <phoneticPr fontId="1"/>
  </si>
  <si>
    <t>)</t>
    <phoneticPr fontId="1"/>
  </si>
  <si>
    <t>特定液化石油ガス設備工事事業開始届の写し</t>
    <rPh sb="0" eb="6">
      <t>トクテイエキカセキユ</t>
    </rPh>
    <rPh sb="8" eb="14">
      <t>セツビコウジジギョウ</t>
    </rPh>
    <rPh sb="14" eb="16">
      <t>カイシ</t>
    </rPh>
    <rPh sb="16" eb="17">
      <t>トドケ</t>
    </rPh>
    <rPh sb="18" eb="19">
      <t>ウツ</t>
    </rPh>
    <phoneticPr fontId="1"/>
  </si>
  <si>
    <t>警戒標や消火器の設置状況写真、（障壁がある場合）図面、仕様書</t>
    <rPh sb="0" eb="3">
      <t>ケイカイヒョウ</t>
    </rPh>
    <rPh sb="4" eb="7">
      <t>ショウカキ</t>
    </rPh>
    <rPh sb="8" eb="10">
      <t>セッチ</t>
    </rPh>
    <rPh sb="10" eb="12">
      <t>ジョウキョウ</t>
    </rPh>
    <rPh sb="12" eb="14">
      <t>シャシン</t>
    </rPh>
    <rPh sb="16" eb="18">
      <t>ショウヘキ</t>
    </rPh>
    <rPh sb="21" eb="23">
      <t>バアイ</t>
    </rPh>
    <rPh sb="24" eb="26">
      <t>ズメン</t>
    </rPh>
    <rPh sb="27" eb="30">
      <t>シヨウショ</t>
    </rPh>
    <phoneticPr fontId="1"/>
  </si>
  <si>
    <t>集合装置の検査成績書</t>
    <rPh sb="0" eb="2">
      <t>シュウゴウ</t>
    </rPh>
    <rPh sb="2" eb="4">
      <t>ソウチ</t>
    </rPh>
    <rPh sb="5" eb="7">
      <t>ケンサ</t>
    </rPh>
    <rPh sb="7" eb="10">
      <t>セイセキショ</t>
    </rPh>
    <phoneticPr fontId="1"/>
  </si>
  <si>
    <t>配管図、アイソメ図（露出・埋設が分かるよう記載すること）</t>
    <rPh sb="0" eb="2">
      <t>ハイカン</t>
    </rPh>
    <rPh sb="2" eb="3">
      <t>ズ</t>
    </rPh>
    <rPh sb="8" eb="9">
      <t>ズ</t>
    </rPh>
    <rPh sb="10" eb="12">
      <t>ロシュツ</t>
    </rPh>
    <rPh sb="13" eb="15">
      <t>マイセツ</t>
    </rPh>
    <rPh sb="16" eb="17">
      <t>ワ</t>
    </rPh>
    <rPh sb="21" eb="23">
      <t>キサイ</t>
    </rPh>
    <phoneticPr fontId="1"/>
  </si>
  <si>
    <t>　  年 　 月  　日</t>
    <rPh sb="3" eb="4">
      <t>ネン</t>
    </rPh>
    <rPh sb="7" eb="8">
      <t>ツキ</t>
    </rPh>
    <rPh sb="11" eb="12">
      <t>ヒ</t>
    </rPh>
    <phoneticPr fontId="6"/>
  </si>
  <si>
    <t>　佐賀県知事　　殿</t>
    <rPh sb="1" eb="3">
      <t>サガ</t>
    </rPh>
    <rPh sb="3" eb="6">
      <t>ケンチジ</t>
    </rPh>
    <rPh sb="8" eb="9">
      <t>ドノ</t>
    </rPh>
    <phoneticPr fontId="6"/>
  </si>
  <si>
    <t>（備考）　１　この用紙の大きさは、日本工業規格Ａ４とすること。</t>
    <rPh sb="1" eb="3">
      <t>ビコウ</t>
    </rPh>
    <rPh sb="9" eb="11">
      <t>ヨウシ</t>
    </rPh>
    <rPh sb="12" eb="13">
      <t>オオ</t>
    </rPh>
    <rPh sb="17" eb="19">
      <t>ニホン</t>
    </rPh>
    <rPh sb="19" eb="21">
      <t>コウギョウ</t>
    </rPh>
    <rPh sb="21" eb="23">
      <t>キカク</t>
    </rPh>
    <phoneticPr fontId="6"/>
  </si>
  <si>
    <t>　　　　　２　×印の項は記載しないこと。</t>
    <rPh sb="8" eb="9">
      <t>イン</t>
    </rPh>
    <rPh sb="10" eb="11">
      <t>コウ</t>
    </rPh>
    <rPh sb="12" eb="14">
      <t>キサイ</t>
    </rPh>
    <phoneticPr fontId="6"/>
  </si>
  <si>
    <r>
      <t>　</t>
    </r>
    <r>
      <rPr>
        <b/>
        <sz val="13"/>
        <rFont val="ＭＳ 明朝"/>
        <family val="1"/>
        <charset val="128"/>
      </rPr>
      <t>様式第48</t>
    </r>
    <r>
      <rPr>
        <sz val="13"/>
        <rFont val="ＭＳ 明朝"/>
        <family val="1"/>
        <charset val="128"/>
      </rPr>
      <t>（第88条関係）</t>
    </r>
    <rPh sb="1" eb="3">
      <t>ヨウシキ</t>
    </rPh>
    <rPh sb="3" eb="4">
      <t>ダイ</t>
    </rPh>
    <rPh sb="7" eb="8">
      <t>ダイ</t>
    </rPh>
    <rPh sb="10" eb="11">
      <t>ジョウ</t>
    </rPh>
    <rPh sb="11" eb="13">
      <t>カンケイ</t>
    </rPh>
    <phoneticPr fontId="6"/>
  </si>
  <si>
    <t>液化石油ガス設備工事届書</t>
    <rPh sb="0" eb="4">
      <t>エキカセキユ</t>
    </rPh>
    <rPh sb="6" eb="8">
      <t>セツビ</t>
    </rPh>
    <rPh sb="8" eb="10">
      <t>コウジ</t>
    </rPh>
    <rPh sb="10" eb="11">
      <t>トドケ</t>
    </rPh>
    <rPh sb="11" eb="12">
      <t>ショ</t>
    </rPh>
    <phoneticPr fontId="6"/>
  </si>
  <si>
    <t>　液化石油ガスの保安の確保及び取引の適正化に関する法律第３８条の３の規定により、次のとおり届け出ます。</t>
    <rPh sb="1" eb="3">
      <t>エキカ</t>
    </rPh>
    <rPh sb="3" eb="5">
      <t>セキユ</t>
    </rPh>
    <rPh sb="8" eb="10">
      <t>ホアン</t>
    </rPh>
    <rPh sb="11" eb="13">
      <t>カクホ</t>
    </rPh>
    <rPh sb="13" eb="14">
      <t>オヨ</t>
    </rPh>
    <rPh sb="15" eb="17">
      <t>トリヒキ</t>
    </rPh>
    <rPh sb="18" eb="21">
      <t>テキセイカ</t>
    </rPh>
    <rPh sb="22" eb="23">
      <t>カン</t>
    </rPh>
    <rPh sb="25" eb="27">
      <t>ホウリツ</t>
    </rPh>
    <rPh sb="27" eb="28">
      <t>ダイ</t>
    </rPh>
    <rPh sb="30" eb="31">
      <t>ジョウ</t>
    </rPh>
    <rPh sb="34" eb="36">
      <t>キテイ</t>
    </rPh>
    <rPh sb="40" eb="41">
      <t>ツギ</t>
    </rPh>
    <rPh sb="45" eb="46">
      <t>トド</t>
    </rPh>
    <rPh sb="47" eb="48">
      <t>デ</t>
    </rPh>
    <phoneticPr fontId="6"/>
  </si>
  <si>
    <t>整理番号</t>
    <rPh sb="0" eb="2">
      <t>セイリ</t>
    </rPh>
    <rPh sb="2" eb="4">
      <t>バンゴウ</t>
    </rPh>
    <phoneticPr fontId="1"/>
  </si>
  <si>
    <t>×</t>
    <phoneticPr fontId="6"/>
  </si>
  <si>
    <t>工事に係る供給設備又
は消費設備の所在地</t>
    <phoneticPr fontId="1"/>
  </si>
  <si>
    <t>当該設備の所有者又は
占有者の氏名又は名称</t>
    <phoneticPr fontId="1"/>
  </si>
  <si>
    <t>当該設備の使用目的</t>
    <phoneticPr fontId="1"/>
  </si>
  <si>
    <t>貯蔵設備の貯蔵能力</t>
    <phoneticPr fontId="1"/>
  </si>
  <si>
    <t>工事の内容</t>
    <phoneticPr fontId="1"/>
  </si>
  <si>
    <t>氏名又は名称及び法人に
あってはその代表者の氏名　</t>
    <rPh sb="0" eb="2">
      <t>シメイ</t>
    </rPh>
    <rPh sb="2" eb="3">
      <t>マタ</t>
    </rPh>
    <rPh sb="4" eb="6">
      <t>メイショウ</t>
    </rPh>
    <rPh sb="6" eb="7">
      <t>オヨ</t>
    </rPh>
    <rPh sb="8" eb="10">
      <t>ホウジン</t>
    </rPh>
    <phoneticPr fontId="6"/>
  </si>
  <si>
    <t>日</t>
    <rPh sb="0" eb="1">
      <t>ニチ</t>
    </rPh>
    <phoneticPr fontId="1"/>
  </si>
  <si>
    <t>月</t>
    <rPh sb="0" eb="1">
      <t>ツキ</t>
    </rPh>
    <phoneticPr fontId="1"/>
  </si>
  <si>
    <t>年</t>
    <rPh sb="0" eb="1">
      <t>ネン</t>
    </rPh>
    <phoneticPr fontId="1"/>
  </si>
  <si>
    <t>kg</t>
  </si>
  <si>
    <t>容器</t>
    <rPh sb="0" eb="2">
      <t>ヨウキ</t>
    </rPh>
    <phoneticPr fontId="1"/>
  </si>
  <si>
    <t>新設</t>
    <rPh sb="0" eb="2">
      <t>シンセツ</t>
    </rPh>
    <phoneticPr fontId="1"/>
  </si>
  <si>
    <t>：</t>
    <phoneticPr fontId="1"/>
  </si>
  <si>
    <t>□</t>
  </si>
  <si>
    <t>□</t>
    <phoneticPr fontId="1"/>
  </si>
  <si>
    <t>バルク貯槽</t>
  </si>
  <si>
    <t>バルク貯槽</t>
    <rPh sb="3" eb="5">
      <t>チョソウ</t>
    </rPh>
    <phoneticPr fontId="1"/>
  </si>
  <si>
    <t>基</t>
    <rPh sb="0" eb="1">
      <t>キ</t>
    </rPh>
    <phoneticPr fontId="1"/>
  </si>
  <si>
    <t>:</t>
    <phoneticPr fontId="1"/>
  </si>
  <si>
    <t>変更</t>
    <rPh sb="0" eb="2">
      <t>ヘンコウ</t>
    </rPh>
    <phoneticPr fontId="1"/>
  </si>
  <si>
    <t>供給管の延長を伴う工事</t>
    <rPh sb="0" eb="2">
      <t>キョウキュウ</t>
    </rPh>
    <rPh sb="2" eb="3">
      <t>カン</t>
    </rPh>
    <rPh sb="4" eb="6">
      <t>エンチョウ</t>
    </rPh>
    <rPh sb="7" eb="8">
      <t>トモナ</t>
    </rPh>
    <rPh sb="9" eb="11">
      <t>コウジ</t>
    </rPh>
    <phoneticPr fontId="1"/>
  </si>
  <si>
    <t>貯蔵設備の位置変更を伴う工事</t>
    <rPh sb="0" eb="2">
      <t>チョゾウ</t>
    </rPh>
    <rPh sb="2" eb="4">
      <t>セツビ</t>
    </rPh>
    <rPh sb="5" eb="7">
      <t>イチ</t>
    </rPh>
    <rPh sb="7" eb="9">
      <t>ヘンコウ</t>
    </rPh>
    <rPh sb="10" eb="11">
      <t>トモナ</t>
    </rPh>
    <rPh sb="12" eb="14">
      <t>コウジ</t>
    </rPh>
    <phoneticPr fontId="1"/>
  </si>
  <si>
    <t>貯蔵能力の増加を伴う工事</t>
    <rPh sb="0" eb="2">
      <t>チョゾウ</t>
    </rPh>
    <rPh sb="2" eb="4">
      <t>ノウリョク</t>
    </rPh>
    <rPh sb="5" eb="7">
      <t>ゾウカ</t>
    </rPh>
    <rPh sb="8" eb="9">
      <t>トモナ</t>
    </rPh>
    <rPh sb="10" eb="12">
      <t>コウジ</t>
    </rPh>
    <phoneticPr fontId="1"/>
  </si>
  <si>
    <t>号の施設</t>
    <rPh sb="0" eb="1">
      <t>ゴウ</t>
    </rPh>
    <rPh sb="2" eb="4">
      <t>シセツ</t>
    </rPh>
    <phoneticPr fontId="1"/>
  </si>
  <si>
    <t>規則第86条第</t>
    <rPh sb="0" eb="2">
      <t>キソク</t>
    </rPh>
    <rPh sb="2" eb="3">
      <t>ダイ</t>
    </rPh>
    <rPh sb="5" eb="6">
      <t>ジョウ</t>
    </rPh>
    <rPh sb="6" eb="7">
      <t>ダイ</t>
    </rPh>
    <phoneticPr fontId="1"/>
  </si>
  <si>
    <t>厨房</t>
    <rPh sb="0" eb="2">
      <t>チュウボウ</t>
    </rPh>
    <phoneticPr fontId="1"/>
  </si>
  <si>
    <t>給湯</t>
    <rPh sb="0" eb="2">
      <t>キュウトウ</t>
    </rPh>
    <phoneticPr fontId="1"/>
  </si>
  <si>
    <t>空調</t>
    <rPh sb="0" eb="2">
      <t>クウチョウ</t>
    </rPh>
    <phoneticPr fontId="1"/>
  </si>
  <si>
    <t>その他(</t>
    <rPh sb="2" eb="3">
      <t>タ</t>
    </rPh>
    <phoneticPr fontId="1"/>
  </si>
  <si>
    <t>住宅</t>
    <rPh sb="0" eb="2">
      <t>ジュウタク</t>
    </rPh>
    <phoneticPr fontId="1"/>
  </si>
  <si>
    <t>地盤面上</t>
    <rPh sb="0" eb="2">
      <t>ジバン</t>
    </rPh>
    <rPh sb="2" eb="3">
      <t>メン</t>
    </rPh>
    <rPh sb="3" eb="4">
      <t>ウエ</t>
    </rPh>
    <phoneticPr fontId="1"/>
  </si>
  <si>
    <t>地盤面下</t>
    <rPh sb="0" eb="2">
      <t>ジバン</t>
    </rPh>
    <rPh sb="2" eb="3">
      <t>メン</t>
    </rPh>
    <rPh sb="3" eb="4">
      <t>シタ</t>
    </rPh>
    <phoneticPr fontId="1"/>
  </si>
  <si>
    <t>貯槽の適合性</t>
    <rPh sb="0" eb="2">
      <t>チョソウ</t>
    </rPh>
    <rPh sb="3" eb="6">
      <t>テキゴウセイ</t>
    </rPh>
    <phoneticPr fontId="1"/>
  </si>
  <si>
    <t>特定設備検査合格証</t>
    <rPh sb="0" eb="2">
      <t>トクテイ</t>
    </rPh>
    <rPh sb="2" eb="4">
      <t>セツビ</t>
    </rPh>
    <rPh sb="4" eb="6">
      <t>ケンサ</t>
    </rPh>
    <rPh sb="6" eb="8">
      <t>ゴウカク</t>
    </rPh>
    <rPh sb="8" eb="9">
      <t>ショウ</t>
    </rPh>
    <phoneticPr fontId="1"/>
  </si>
  <si>
    <t>特定設備基準適合証</t>
    <rPh sb="0" eb="2">
      <t>トクテイ</t>
    </rPh>
    <rPh sb="2" eb="4">
      <t>セツビ</t>
    </rPh>
    <rPh sb="4" eb="6">
      <t>キジュン</t>
    </rPh>
    <rPh sb="6" eb="8">
      <t>テキゴウ</t>
    </rPh>
    <rPh sb="8" eb="9">
      <t>ショウ</t>
    </rPh>
    <phoneticPr fontId="1"/>
  </si>
  <si>
    <t>転倒防止措置</t>
    <rPh sb="0" eb="2">
      <t>テントウ</t>
    </rPh>
    <rPh sb="2" eb="4">
      <t>ボウシ</t>
    </rPh>
    <rPh sb="4" eb="6">
      <t>ソチ</t>
    </rPh>
    <phoneticPr fontId="1"/>
  </si>
  <si>
    <t>無</t>
    <rPh sb="0" eb="1">
      <t>ナ</t>
    </rPh>
    <phoneticPr fontId="1"/>
  </si>
  <si>
    <t>有</t>
    <rPh sb="0" eb="1">
      <t>アリ</t>
    </rPh>
    <phoneticPr fontId="1"/>
  </si>
  <si>
    <t>①</t>
    <phoneticPr fontId="1"/>
  </si>
  <si>
    <t>②</t>
    <phoneticPr fontId="1"/>
  </si>
  <si>
    <t>ガス漏れ検知器の設置</t>
    <rPh sb="2" eb="3">
      <t>モ</t>
    </rPh>
    <rPh sb="4" eb="6">
      <t>ケンチ</t>
    </rPh>
    <rPh sb="6" eb="7">
      <t>キ</t>
    </rPh>
    <rPh sb="8" eb="10">
      <t>セッチ</t>
    </rPh>
    <phoneticPr fontId="1"/>
  </si>
  <si>
    <t>常時監視システムの設置</t>
    <rPh sb="0" eb="4">
      <t>ジョウジカンシ</t>
    </rPh>
    <rPh sb="9" eb="11">
      <t>セッチ</t>
    </rPh>
    <phoneticPr fontId="1"/>
  </si>
  <si>
    <t>プロテクタ内のガス漏れ検知器の設置等</t>
    <rPh sb="5" eb="6">
      <t>ナイ</t>
    </rPh>
    <rPh sb="9" eb="10">
      <t>モ</t>
    </rPh>
    <rPh sb="11" eb="13">
      <t>ケンチ</t>
    </rPh>
    <rPh sb="13" eb="14">
      <t>キ</t>
    </rPh>
    <rPh sb="15" eb="17">
      <t>セッチ</t>
    </rPh>
    <rPh sb="17" eb="18">
      <t>トウ</t>
    </rPh>
    <phoneticPr fontId="1"/>
  </si>
  <si>
    <t>LPガス及び火気厳禁(朱書き)</t>
    <rPh sb="4" eb="5">
      <t>オヨ</t>
    </rPh>
    <rPh sb="6" eb="10">
      <t>カキゲンキン</t>
    </rPh>
    <rPh sb="11" eb="13">
      <t>シュガ</t>
    </rPh>
    <phoneticPr fontId="1"/>
  </si>
  <si>
    <t>緊急連絡先</t>
    <rPh sb="0" eb="2">
      <t>キンキュウ</t>
    </rPh>
    <rPh sb="2" eb="5">
      <t>レンラクサキ</t>
    </rPh>
    <phoneticPr fontId="1"/>
  </si>
  <si>
    <t>無</t>
    <rPh sb="0" eb="1">
      <t>ム</t>
    </rPh>
    <phoneticPr fontId="1"/>
  </si>
  <si>
    <t>支柱又はサドルなどの取り付け</t>
    <rPh sb="0" eb="2">
      <t>シチュウ</t>
    </rPh>
    <rPh sb="2" eb="3">
      <t>マタ</t>
    </rPh>
    <rPh sb="10" eb="11">
      <t>ト</t>
    </rPh>
    <rPh sb="12" eb="13">
      <t>ツ</t>
    </rPh>
    <phoneticPr fontId="1"/>
  </si>
  <si>
    <t>１．設備の名称、所在地及び工事期間</t>
    <phoneticPr fontId="1"/>
  </si>
  <si>
    <t>２．設備の所有者（占有者）</t>
    <phoneticPr fontId="1"/>
  </si>
  <si>
    <t>３．LPガスを納入する販売所の名称及び所在地等</t>
    <phoneticPr fontId="1"/>
  </si>
  <si>
    <t>４．供給設備の能力</t>
    <rPh sb="2" eb="4">
      <t>キョウキュウ</t>
    </rPh>
    <rPh sb="4" eb="6">
      <t>セツビ</t>
    </rPh>
    <rPh sb="7" eb="9">
      <t>ノウリョク</t>
    </rPh>
    <phoneticPr fontId="1"/>
  </si>
  <si>
    <t>５．火気距離・保安距離</t>
    <phoneticPr fontId="1"/>
  </si>
  <si>
    <t>TEL</t>
    <phoneticPr fontId="1"/>
  </si>
  <si>
    <t>実距離：</t>
    <rPh sb="0" eb="1">
      <t>ジツ</t>
    </rPh>
    <rPh sb="1" eb="3">
      <t>キョリ</t>
    </rPh>
    <phoneticPr fontId="1"/>
  </si>
  <si>
    <t>対象：</t>
    <rPh sb="0" eb="2">
      <t>タイショウ</t>
    </rPh>
    <phoneticPr fontId="1"/>
  </si>
  <si>
    <t>ｍ)</t>
    <phoneticPr fontId="1"/>
  </si>
  <si>
    <t>(法定距離</t>
    <rPh sb="1" eb="3">
      <t>ホウテイ</t>
    </rPh>
    <rPh sb="3" eb="5">
      <t>キョリ</t>
    </rPh>
    <phoneticPr fontId="1"/>
  </si>
  <si>
    <t>（別紙No.</t>
    <rPh sb="1" eb="3">
      <t>ベッシ</t>
    </rPh>
    <phoneticPr fontId="1"/>
  </si>
  <si>
    <t>）</t>
    <phoneticPr fontId="1"/>
  </si>
  <si>
    <t>：</t>
    <phoneticPr fontId="1"/>
  </si>
  <si>
    <t>（契約先：</t>
    <rPh sb="1" eb="4">
      <t>ケイヤクサキ</t>
    </rPh>
    <phoneticPr fontId="1"/>
  </si>
  <si>
    <t>号(最新講習受講年月日：</t>
    <rPh sb="0" eb="1">
      <t>ゴウ</t>
    </rPh>
    <rPh sb="2" eb="4">
      <t>サイシン</t>
    </rPh>
    <rPh sb="4" eb="6">
      <t>コウシュウ</t>
    </rPh>
    <rPh sb="6" eb="8">
      <t>ジュコウ</t>
    </rPh>
    <rPh sb="8" eb="11">
      <t>ネンガッピ</t>
    </rPh>
    <phoneticPr fontId="1"/>
  </si>
  <si>
    <t>佐賀</t>
    <rPh sb="0" eb="2">
      <t>サガ</t>
    </rPh>
    <phoneticPr fontId="1"/>
  </si>
  <si>
    <t>：型式</t>
    <rPh sb="1" eb="3">
      <t>カタシキ</t>
    </rPh>
    <phoneticPr fontId="1"/>
  </si>
  <si>
    <t>：名称</t>
    <rPh sb="1" eb="3">
      <t>メイショウ</t>
    </rPh>
    <phoneticPr fontId="1"/>
  </si>
  <si>
    <t>１２．気密試験</t>
    <phoneticPr fontId="1"/>
  </si>
  <si>
    <t>１３．安全機器の種類</t>
    <phoneticPr fontId="1"/>
  </si>
  <si>
    <t>１４．特定液化石油ガス設備工事事業者の名称等</t>
    <phoneticPr fontId="1"/>
  </si>
  <si>
    <t>届出行政庁</t>
    <rPh sb="0" eb="2">
      <t>トドケデ</t>
    </rPh>
    <rPh sb="2" eb="5">
      <t>ギョウセイチョウ</t>
    </rPh>
    <phoneticPr fontId="1"/>
  </si>
  <si>
    <t>６．貯槽の設置方法</t>
    <rPh sb="2" eb="4">
      <t>チョソウ</t>
    </rPh>
    <rPh sb="5" eb="7">
      <t>セッチ</t>
    </rPh>
    <rPh sb="7" eb="9">
      <t>ホウホウ</t>
    </rPh>
    <phoneticPr fontId="1"/>
  </si>
  <si>
    <t>設置場所</t>
    <rPh sb="0" eb="2">
      <t>セッチ</t>
    </rPh>
    <rPh sb="2" eb="4">
      <t>バショ</t>
    </rPh>
    <phoneticPr fontId="1"/>
  </si>
  <si>
    <t>障壁</t>
    <rPh sb="0" eb="1">
      <t>ショウ</t>
    </rPh>
    <rPh sb="1" eb="2">
      <t>カベ</t>
    </rPh>
    <phoneticPr fontId="1"/>
  </si>
  <si>
    <t>■</t>
    <phoneticPr fontId="1"/>
  </si>
  <si>
    <t>７．貯槽の基準</t>
    <rPh sb="2" eb="4">
      <t>チョソウ</t>
    </rPh>
    <rPh sb="5" eb="7">
      <t>キジュン</t>
    </rPh>
    <phoneticPr fontId="1"/>
  </si>
  <si>
    <t>ｍ</t>
    <phoneticPr fontId="1"/>
  </si>
  <si>
    <t>埋設配管</t>
    <rPh sb="0" eb="2">
      <t>マイセツ</t>
    </rPh>
    <rPh sb="2" eb="4">
      <t>ハイカン</t>
    </rPh>
    <phoneticPr fontId="1"/>
  </si>
  <si>
    <t>露出配管</t>
    <rPh sb="0" eb="2">
      <t>ロシュツ</t>
    </rPh>
    <rPh sb="2" eb="4">
      <t>ハイカン</t>
    </rPh>
    <phoneticPr fontId="1"/>
  </si>
  <si>
    <t>合計</t>
    <rPh sb="0" eb="2">
      <t>ゴウケイ</t>
    </rPh>
    <phoneticPr fontId="1"/>
  </si>
  <si>
    <t>管種別</t>
    <rPh sb="0" eb="1">
      <t>カン</t>
    </rPh>
    <rPh sb="1" eb="3">
      <t>シュベツ</t>
    </rPh>
    <phoneticPr fontId="1"/>
  </si>
  <si>
    <t>長さ</t>
    <rPh sb="0" eb="1">
      <t>ナガ</t>
    </rPh>
    <phoneticPr fontId="1"/>
  </si>
  <si>
    <t>９．気化装置</t>
    <rPh sb="2" eb="4">
      <t>キカ</t>
    </rPh>
    <rPh sb="4" eb="6">
      <t>ソウチ</t>
    </rPh>
    <phoneticPr fontId="1"/>
  </si>
  <si>
    <t>１０．バルブ、集合装置等腐食防止措置の材料及びその方法</t>
    <rPh sb="7" eb="9">
      <t>シュウゴウ</t>
    </rPh>
    <rPh sb="9" eb="11">
      <t>ソウチ</t>
    </rPh>
    <rPh sb="11" eb="12">
      <t>トウ</t>
    </rPh>
    <rPh sb="12" eb="14">
      <t>フショク</t>
    </rPh>
    <rPh sb="14" eb="16">
      <t>ボウシ</t>
    </rPh>
    <rPh sb="16" eb="18">
      <t>ソチ</t>
    </rPh>
    <rPh sb="19" eb="21">
      <t>ザイリョウ</t>
    </rPh>
    <rPh sb="21" eb="22">
      <t>オヨ</t>
    </rPh>
    <rPh sb="25" eb="27">
      <t>ホウホウ</t>
    </rPh>
    <phoneticPr fontId="1"/>
  </si>
  <si>
    <t>１１．供給管配管の各径の総延長、材料及び腐食防止の方法</t>
    <phoneticPr fontId="1"/>
  </si>
  <si>
    <t>材料及び腐食
防止の方法</t>
    <phoneticPr fontId="1"/>
  </si>
  <si>
    <t>●●アパートA棟</t>
    <rPh sb="7" eb="8">
      <t>トウ</t>
    </rPh>
    <phoneticPr fontId="1"/>
  </si>
  <si>
    <t>0952-25-7027</t>
    <phoneticPr fontId="1"/>
  </si>
  <si>
    <t>佐賀市城内１丁目１番59号</t>
    <rPh sb="0" eb="3">
      <t>サガシ</t>
    </rPh>
    <rPh sb="3" eb="5">
      <t>ジョウナイ</t>
    </rPh>
    <rPh sb="6" eb="8">
      <t>チョウメ</t>
    </rPh>
    <rPh sb="9" eb="10">
      <t>バン</t>
    </rPh>
    <rPh sb="12" eb="13">
      <t>ゴウ</t>
    </rPh>
    <phoneticPr fontId="1"/>
  </si>
  <si>
    <t>20戸</t>
    <rPh sb="2" eb="3">
      <t>ト</t>
    </rPh>
    <phoneticPr fontId="1"/>
  </si>
  <si>
    <t>令和３年１月９日～１月２０日</t>
    <rPh sb="0" eb="2">
      <t>レイワ</t>
    </rPh>
    <rPh sb="3" eb="4">
      <t>ネン</t>
    </rPh>
    <rPh sb="5" eb="6">
      <t>ガツ</t>
    </rPh>
    <rPh sb="7" eb="8">
      <t>ニチ</t>
    </rPh>
    <rPh sb="10" eb="11">
      <t>ガツ</t>
    </rPh>
    <rPh sb="13" eb="14">
      <t>ニチ</t>
    </rPh>
    <phoneticPr fontId="1"/>
  </si>
  <si>
    <t>佐賀　太郎</t>
    <rPh sb="0" eb="2">
      <t>サガ</t>
    </rPh>
    <rPh sb="3" eb="5">
      <t>タロウ</t>
    </rPh>
    <phoneticPr fontId="1"/>
  </si>
  <si>
    <t>同上</t>
    <rPh sb="0" eb="2">
      <t>ドウジョウ</t>
    </rPh>
    <phoneticPr fontId="1"/>
  </si>
  <si>
    <t>0952-25-7262</t>
    <phoneticPr fontId="1"/>
  </si>
  <si>
    <t>●●小学校</t>
    <rPh sb="2" eb="5">
      <t>ショウガッコウ</t>
    </rPh>
    <phoneticPr fontId="1"/>
  </si>
  <si>
    <t>民家</t>
    <rPh sb="0" eb="2">
      <t>ミンカ</t>
    </rPh>
    <phoneticPr fontId="1"/>
  </si>
  <si>
    <t>ABC</t>
    <phoneticPr fontId="1"/>
  </si>
  <si>
    <t>1、4</t>
    <phoneticPr fontId="1"/>
  </si>
  <si>
    <t>(株)●●製作所</t>
    <rPh sb="0" eb="3">
      <t>カブシキガイシャ</t>
    </rPh>
    <rPh sb="5" eb="8">
      <t>セイサクショ</t>
    </rPh>
    <phoneticPr fontId="1"/>
  </si>
  <si>
    <t>HL-30AFU-YE</t>
    <phoneticPr fontId="1"/>
  </si>
  <si>
    <t>Mail：kikikanribousai＠pref.saga.lg.jp</t>
    <phoneticPr fontId="6"/>
  </si>
  <si>
    <t>FAX ：0952-25-7262</t>
    <phoneticPr fontId="6"/>
  </si>
  <si>
    <t>Tel ：0952-25-7027</t>
    <phoneticPr fontId="6"/>
  </si>
  <si>
    <t>佐賀県 政策部 危機管理・報道局 危機管理防災課消防保安室 保安担当（新館３Ｆ）</t>
    <rPh sb="24" eb="29">
      <t>ショウボウホアンシツ</t>
    </rPh>
    <phoneticPr fontId="6"/>
  </si>
  <si>
    <t>佐賀市城内一丁目１番５９号</t>
    <phoneticPr fontId="6"/>
  </si>
  <si>
    <t>〒840-8570</t>
    <phoneticPr fontId="6"/>
  </si>
  <si>
    <t>［提出先］</t>
    <phoneticPr fontId="6"/>
  </si>
  <si>
    <t>チェック</t>
  </si>
  <si>
    <t>書類名</t>
    <phoneticPr fontId="6"/>
  </si>
  <si>
    <t>※窓口で申請をされる場合は、事前にご連絡ください。</t>
    <phoneticPr fontId="6"/>
  </si>
  <si>
    <t>申請書（様式第48）</t>
    <phoneticPr fontId="1"/>
  </si>
  <si>
    <t>明細書</t>
    <rPh sb="0" eb="3">
      <t>メイサイショ</t>
    </rPh>
    <phoneticPr fontId="6"/>
  </si>
  <si>
    <t>設備と販売店との位置関係が分かる地図</t>
    <rPh sb="0" eb="2">
      <t>セツビ</t>
    </rPh>
    <rPh sb="3" eb="6">
      <t>ハンバイテン</t>
    </rPh>
    <rPh sb="8" eb="10">
      <t>イチ</t>
    </rPh>
    <rPh sb="10" eb="12">
      <t>カンケイ</t>
    </rPh>
    <rPh sb="13" eb="14">
      <t>ワ</t>
    </rPh>
    <rPh sb="16" eb="18">
      <t>チズ</t>
    </rPh>
    <phoneticPr fontId="1"/>
  </si>
  <si>
    <t>設備と火気・保安物件との位置関係が分かる地図・図面</t>
    <rPh sb="0" eb="2">
      <t>セツビ</t>
    </rPh>
    <rPh sb="3" eb="5">
      <t>カキ</t>
    </rPh>
    <rPh sb="6" eb="8">
      <t>ホアン</t>
    </rPh>
    <rPh sb="8" eb="10">
      <t>ブッケン</t>
    </rPh>
    <rPh sb="12" eb="14">
      <t>イチ</t>
    </rPh>
    <rPh sb="14" eb="16">
      <t>カンケイ</t>
    </rPh>
    <rPh sb="17" eb="18">
      <t>ワ</t>
    </rPh>
    <rPh sb="20" eb="22">
      <t>チズ</t>
    </rPh>
    <rPh sb="23" eb="25">
      <t>ズメン</t>
    </rPh>
    <phoneticPr fontId="1"/>
  </si>
  <si>
    <t>備考</t>
    <rPh sb="0" eb="2">
      <t>ビコウ</t>
    </rPh>
    <phoneticPr fontId="1"/>
  </si>
  <si>
    <t>※1</t>
    <phoneticPr fontId="1"/>
  </si>
  <si>
    <t>※2</t>
  </si>
  <si>
    <t>※2</t>
    <phoneticPr fontId="1"/>
  </si>
  <si>
    <t>※1</t>
    <phoneticPr fontId="6"/>
  </si>
  <si>
    <t>販売店から設備までの距離及び所要時間を記載してください。</t>
    <rPh sb="0" eb="3">
      <t>ハンバイテン</t>
    </rPh>
    <rPh sb="5" eb="7">
      <t>セツビ</t>
    </rPh>
    <rPh sb="10" eb="12">
      <t>キョリ</t>
    </rPh>
    <rPh sb="12" eb="13">
      <t>オヨ</t>
    </rPh>
    <rPh sb="14" eb="16">
      <t>ショヨウ</t>
    </rPh>
    <rPh sb="16" eb="18">
      <t>ジカン</t>
    </rPh>
    <rPh sb="19" eb="21">
      <t>キサイ</t>
    </rPh>
    <phoneticPr fontId="1"/>
  </si>
  <si>
    <t>※3</t>
  </si>
  <si>
    <t>※4</t>
  </si>
  <si>
    <t>※3</t>
    <phoneticPr fontId="1"/>
  </si>
  <si>
    <t>気化装置の能力計算書、検査成績書、仕様書</t>
    <rPh sb="0" eb="2">
      <t>キカ</t>
    </rPh>
    <rPh sb="2" eb="4">
      <t>ソウチ</t>
    </rPh>
    <rPh sb="5" eb="7">
      <t>ノウリョク</t>
    </rPh>
    <rPh sb="7" eb="10">
      <t>ケイサンショ</t>
    </rPh>
    <rPh sb="11" eb="13">
      <t>ケンサ</t>
    </rPh>
    <rPh sb="13" eb="16">
      <t>セイセキショ</t>
    </rPh>
    <rPh sb="17" eb="20">
      <t>シヨウショ</t>
    </rPh>
    <phoneticPr fontId="1"/>
  </si>
  <si>
    <t>気密試験成績書の写し</t>
    <rPh sb="0" eb="4">
      <t>キミツシケン</t>
    </rPh>
    <rPh sb="4" eb="7">
      <t>セイセキショ</t>
    </rPh>
    <rPh sb="8" eb="9">
      <t>ウツ</t>
    </rPh>
    <phoneticPr fontId="1"/>
  </si>
  <si>
    <t>設備工事士免状の写し</t>
  </si>
  <si>
    <t>特定液化石油ガス設備工事記録台帳の写し</t>
    <phoneticPr fontId="1"/>
  </si>
  <si>
    <t>（マイコンメーターの場合）能力計算書</t>
    <rPh sb="10" eb="12">
      <t>バアイ</t>
    </rPh>
    <rPh sb="13" eb="15">
      <t>ノウリョク</t>
    </rPh>
    <rPh sb="15" eb="17">
      <t>ケイサン</t>
    </rPh>
    <rPh sb="17" eb="18">
      <t>ショ</t>
    </rPh>
    <phoneticPr fontId="1"/>
  </si>
  <si>
    <t>・警戒標や消火器の位置が分かること。</t>
    <rPh sb="1" eb="3">
      <t>ケイカイ</t>
    </rPh>
    <rPh sb="3" eb="4">
      <t>ヒョウ</t>
    </rPh>
    <rPh sb="5" eb="8">
      <t>ショウカキ</t>
    </rPh>
    <rPh sb="9" eb="11">
      <t>イチ</t>
    </rPh>
    <rPh sb="12" eb="13">
      <t>ワ</t>
    </rPh>
    <phoneticPr fontId="1"/>
  </si>
  <si>
    <t>設置状況写真は以下の内容が分かるものとします。</t>
    <rPh sb="0" eb="2">
      <t>セッチ</t>
    </rPh>
    <rPh sb="2" eb="4">
      <t>ジョウキョウ</t>
    </rPh>
    <rPh sb="4" eb="6">
      <t>シャシン</t>
    </rPh>
    <rPh sb="7" eb="9">
      <t>イカ</t>
    </rPh>
    <rPh sb="10" eb="12">
      <t>ナイヨウ</t>
    </rPh>
    <rPh sb="13" eb="14">
      <t>ワ</t>
    </rPh>
    <phoneticPr fontId="1"/>
  </si>
  <si>
    <t>地図・図面上で、設備と各物件を←で結んだ上で、距離を記載してください。</t>
    <rPh sb="0" eb="2">
      <t>チズ</t>
    </rPh>
    <rPh sb="8" eb="10">
      <t>セツビ</t>
    </rPh>
    <rPh sb="11" eb="12">
      <t>カク</t>
    </rPh>
    <rPh sb="12" eb="14">
      <t>ブッケン</t>
    </rPh>
    <rPh sb="17" eb="18">
      <t>ムス</t>
    </rPh>
    <rPh sb="20" eb="21">
      <t>ウエ</t>
    </rPh>
    <rPh sb="23" eb="25">
      <t>キョリ</t>
    </rPh>
    <phoneticPr fontId="1"/>
  </si>
  <si>
    <t>・</t>
    <phoneticPr fontId="1"/>
  </si>
  <si>
    <t>・警戒標の記載内容が分かること。</t>
    <rPh sb="1" eb="3">
      <t>ケイカイ</t>
    </rPh>
    <rPh sb="3" eb="4">
      <t>ヒョウ</t>
    </rPh>
    <rPh sb="5" eb="7">
      <t>キサイ</t>
    </rPh>
    <rPh sb="7" eb="9">
      <t>ナイヨウ</t>
    </rPh>
    <rPh sb="10" eb="11">
      <t>ワ</t>
    </rPh>
    <phoneticPr fontId="1"/>
  </si>
  <si>
    <t>・消火器の本数及び消火器の期限が分かること。</t>
    <rPh sb="1" eb="4">
      <t>ショウカキ</t>
    </rPh>
    <rPh sb="5" eb="7">
      <t>ホンスウ</t>
    </rPh>
    <rPh sb="7" eb="8">
      <t>オヨ</t>
    </rPh>
    <rPh sb="9" eb="12">
      <t>ショウカキ</t>
    </rPh>
    <rPh sb="13" eb="15">
      <t>キゲン</t>
    </rPh>
    <rPh sb="16" eb="17">
      <t>ワ</t>
    </rPh>
    <phoneticPr fontId="1"/>
  </si>
  <si>
    <t>※5</t>
  </si>
  <si>
    <t>気化装置がなければ添付不要とします。</t>
    <rPh sb="0" eb="2">
      <t>キカ</t>
    </rPh>
    <rPh sb="2" eb="4">
      <t>ソウチ</t>
    </rPh>
    <rPh sb="9" eb="11">
      <t>テンプ</t>
    </rPh>
    <rPh sb="11" eb="13">
      <t>フヨウ</t>
    </rPh>
    <phoneticPr fontId="1"/>
  </si>
  <si>
    <t>能力計算書は設置本数の基礎計算書とまとめて記載したものでも構いません。</t>
    <rPh sb="0" eb="2">
      <t>ノウリョク</t>
    </rPh>
    <rPh sb="2" eb="5">
      <t>ケイサンショ</t>
    </rPh>
    <rPh sb="6" eb="8">
      <t>セッチ</t>
    </rPh>
    <rPh sb="8" eb="10">
      <t>ホンスウ</t>
    </rPh>
    <rPh sb="11" eb="13">
      <t>キソ</t>
    </rPh>
    <rPh sb="13" eb="16">
      <t>ケイサンショ</t>
    </rPh>
    <rPh sb="21" eb="23">
      <t>キサイ</t>
    </rPh>
    <rPh sb="29" eb="30">
      <t>カマ</t>
    </rPh>
    <phoneticPr fontId="1"/>
  </si>
  <si>
    <t>※6</t>
  </si>
  <si>
    <t>※4、6</t>
    <phoneticPr fontId="1"/>
  </si>
  <si>
    <t>※5、6</t>
    <phoneticPr fontId="1"/>
  </si>
  <si>
    <t>既存流用の場合、流用が分かるよう記載した上で添付してください。</t>
    <rPh sb="0" eb="2">
      <t>キゾン</t>
    </rPh>
    <rPh sb="2" eb="4">
      <t>リュウヨウ</t>
    </rPh>
    <rPh sb="5" eb="7">
      <t>バアイ</t>
    </rPh>
    <rPh sb="8" eb="10">
      <t>リュウヨウ</t>
    </rPh>
    <rPh sb="11" eb="12">
      <t>ワ</t>
    </rPh>
    <rPh sb="16" eb="18">
      <t>キサイ</t>
    </rPh>
    <rPh sb="20" eb="21">
      <t>ウエ</t>
    </rPh>
    <rPh sb="22" eb="24">
      <t>テンプ</t>
    </rPh>
    <phoneticPr fontId="1"/>
  </si>
  <si>
    <t>3、7</t>
    <phoneticPr fontId="1"/>
  </si>
  <si>
    <t>・錆止め塗料をネジ部及び接続部に２回塗装
・集合装置は検査成績書を参照</t>
    <rPh sb="1" eb="2">
      <t>サビ</t>
    </rPh>
    <rPh sb="2" eb="3">
      <t>ド</t>
    </rPh>
    <rPh sb="4" eb="6">
      <t>トリョウ</t>
    </rPh>
    <rPh sb="9" eb="10">
      <t>ブ</t>
    </rPh>
    <rPh sb="10" eb="11">
      <t>オヨ</t>
    </rPh>
    <rPh sb="12" eb="14">
      <t>セツゾク</t>
    </rPh>
    <rPh sb="14" eb="15">
      <t>ブ</t>
    </rPh>
    <rPh sb="17" eb="18">
      <t>カイ</t>
    </rPh>
    <rPh sb="18" eb="20">
      <t>トソウ</t>
    </rPh>
    <rPh sb="22" eb="24">
      <t>シュウゴウ</t>
    </rPh>
    <rPh sb="24" eb="26">
      <t>ソウチ</t>
    </rPh>
    <rPh sb="27" eb="32">
      <t>ケンサセイセキショ</t>
    </rPh>
    <rPh sb="33" eb="35">
      <t>サンショウ</t>
    </rPh>
    <phoneticPr fontId="1"/>
  </si>
  <si>
    <t>・錆止め塗料をネジ部及び接続部に２回塗装</t>
    <phoneticPr fontId="1"/>
  </si>
  <si>
    <t>令和３年２月１日</t>
    <rPh sb="0" eb="2">
      <t>レイワ</t>
    </rPh>
    <rPh sb="3" eb="4">
      <t>ネン</t>
    </rPh>
    <rPh sb="5" eb="6">
      <t>ガツ</t>
    </rPh>
    <rPh sb="7" eb="8">
      <t>ニチ</t>
    </rPh>
    <phoneticPr fontId="1"/>
  </si>
  <si>
    <t>■■ガス(株)</t>
    <rPh sb="4" eb="7">
      <t>カブシキガイシャ</t>
    </rPh>
    <phoneticPr fontId="1"/>
  </si>
  <si>
    <t>令和３年１月２０日（水）</t>
    <rPh sb="0" eb="2">
      <t>レイワ</t>
    </rPh>
    <rPh sb="3" eb="4">
      <t>ネン</t>
    </rPh>
    <rPh sb="5" eb="6">
      <t>ガツ</t>
    </rPh>
    <rPh sb="8" eb="9">
      <t>ニチ</t>
    </rPh>
    <rPh sb="10" eb="11">
      <t>スイ</t>
    </rPh>
    <phoneticPr fontId="1"/>
  </si>
  <si>
    <t>佐賀　花子</t>
    <rPh sb="0" eb="2">
      <t>サガ</t>
    </rPh>
    <rPh sb="3" eb="5">
      <t>ハナコ</t>
    </rPh>
    <phoneticPr fontId="1"/>
  </si>
  <si>
    <t>令和２年１２月１日</t>
    <rPh sb="0" eb="2">
      <t>レイワ</t>
    </rPh>
    <rPh sb="3" eb="4">
      <t>ネン</t>
    </rPh>
    <rPh sb="6" eb="7">
      <t>ガツ</t>
    </rPh>
    <rPh sb="8" eb="9">
      <t>ニチ</t>
    </rPh>
    <phoneticPr fontId="1"/>
  </si>
  <si>
    <t>10~12</t>
    <phoneticPr fontId="1"/>
  </si>
  <si>
    <t>3,13,14</t>
    <phoneticPr fontId="1"/>
  </si>
  <si>
    <t>■</t>
  </si>
  <si>
    <t>SB-25</t>
    <phoneticPr fontId="1"/>
  </si>
  <si>
    <t>ABC-12-CD</t>
    <phoneticPr fontId="1"/>
  </si>
  <si>
    <t>平成10年1月15日</t>
    <rPh sb="0" eb="2">
      <t>ヘイセイ</t>
    </rPh>
    <rPh sb="4" eb="5">
      <t>ネン</t>
    </rPh>
    <rPh sb="6" eb="7">
      <t>ガツ</t>
    </rPh>
    <rPh sb="9" eb="10">
      <t>ニチ</t>
    </rPh>
    <phoneticPr fontId="1"/>
  </si>
  <si>
    <t>15-50</t>
    <phoneticPr fontId="1"/>
  </si>
  <si>
    <t>液化石油ガス法第３８条の３の届出内容(バルク)</t>
    <rPh sb="0" eb="4">
      <t>エキカセキユ</t>
    </rPh>
    <rPh sb="6" eb="7">
      <t>ホウ</t>
    </rPh>
    <rPh sb="7" eb="8">
      <t>ダイ</t>
    </rPh>
    <rPh sb="10" eb="11">
      <t>ジョウ</t>
    </rPh>
    <rPh sb="14" eb="15">
      <t>トドケ</t>
    </rPh>
    <rPh sb="15" eb="16">
      <t>デ</t>
    </rPh>
    <rPh sb="16" eb="18">
      <t>ナイヨウ</t>
    </rPh>
    <phoneticPr fontId="1"/>
  </si>
  <si>
    <t>設備の付近状況の地図</t>
    <rPh sb="0" eb="2">
      <t>セツビ</t>
    </rPh>
    <rPh sb="3" eb="5">
      <t>フキン</t>
    </rPh>
    <rPh sb="5" eb="7">
      <t>ジョウキョウ</t>
    </rPh>
    <rPh sb="8" eb="10">
      <t>チズ</t>
    </rPh>
    <phoneticPr fontId="1"/>
  </si>
  <si>
    <t>佐賀市●●町●丁目●番●号</t>
    <rPh sb="0" eb="3">
      <t>サガシ</t>
    </rPh>
    <rPh sb="5" eb="6">
      <t>マチ</t>
    </rPh>
    <rPh sb="7" eb="9">
      <t>チョウメ</t>
    </rPh>
    <rPh sb="10" eb="11">
      <t>バン</t>
    </rPh>
    <rPh sb="12" eb="13">
      <t>ゴウ</t>
    </rPh>
    <phoneticPr fontId="1"/>
  </si>
  <si>
    <t>給湯器</t>
    <rPh sb="0" eb="3">
      <t>キュウトウキ</t>
    </rPh>
    <phoneticPr fontId="1"/>
  </si>
  <si>
    <t>各安全機器の仕様書（能力が分かるもの）</t>
    <rPh sb="0" eb="1">
      <t>カク</t>
    </rPh>
    <rPh sb="1" eb="3">
      <t>アンゼン</t>
    </rPh>
    <rPh sb="3" eb="5">
      <t>キキ</t>
    </rPh>
    <rPh sb="6" eb="9">
      <t>シヨウショ</t>
    </rPh>
    <phoneticPr fontId="1"/>
  </si>
  <si>
    <t>SGP 32A</t>
    <phoneticPr fontId="1"/>
  </si>
  <si>
    <t>SGP 50A</t>
    <phoneticPr fontId="1"/>
  </si>
  <si>
    <t>○条件</t>
    <rPh sb="1" eb="3">
      <t>ジョウケン</t>
    </rPh>
    <phoneticPr fontId="14"/>
  </si>
  <si>
    <t>ガスの種類</t>
    <rPh sb="3" eb="5">
      <t>シュルイ</t>
    </rPh>
    <phoneticPr fontId="14"/>
  </si>
  <si>
    <t>最大消費数量</t>
    <rPh sb="0" eb="2">
      <t>サイダイ</t>
    </rPh>
    <rPh sb="2" eb="4">
      <t>ショウヒ</t>
    </rPh>
    <rPh sb="4" eb="6">
      <t>スウリョウ</t>
    </rPh>
    <phoneticPr fontId="14"/>
  </si>
  <si>
    <t>ピーク時気温</t>
    <rPh sb="3" eb="4">
      <t>ジ</t>
    </rPh>
    <rPh sb="4" eb="6">
      <t>キオン</t>
    </rPh>
    <phoneticPr fontId="14"/>
  </si>
  <si>
    <t>バルク貯槽１基当たりのガス発生量</t>
    <rPh sb="3" eb="5">
      <t>チョソウ</t>
    </rPh>
    <rPh sb="6" eb="7">
      <t>キ</t>
    </rPh>
    <rPh sb="7" eb="8">
      <t>ア</t>
    </rPh>
    <rPh sb="13" eb="15">
      <t>ハッセイ</t>
    </rPh>
    <rPh sb="15" eb="16">
      <t>リョウ</t>
    </rPh>
    <phoneticPr fontId="14"/>
  </si>
  <si>
    <t>バルク貯槽の種類</t>
    <rPh sb="3" eb="5">
      <t>チョソウ</t>
    </rPh>
    <rPh sb="6" eb="8">
      <t>シュルイ</t>
    </rPh>
    <phoneticPr fontId="14"/>
  </si>
  <si>
    <t>□</t>
    <phoneticPr fontId="14"/>
  </si>
  <si>
    <t>985kg縦型</t>
    <rPh sb="5" eb="7">
      <t>タテガタ</t>
    </rPh>
    <phoneticPr fontId="14"/>
  </si>
  <si>
    <t>kw</t>
    <phoneticPr fontId="14"/>
  </si>
  <si>
    <t>15℃</t>
    <phoneticPr fontId="14"/>
  </si>
  <si>
    <t>連続消費
時間(h)</t>
    <rPh sb="0" eb="2">
      <t>レンゾク</t>
    </rPh>
    <rPh sb="2" eb="4">
      <t>ショウヒ</t>
    </rPh>
    <rPh sb="5" eb="7">
      <t>ジカン</t>
    </rPh>
    <phoneticPr fontId="14"/>
  </si>
  <si>
    <t>0℃</t>
    <phoneticPr fontId="14"/>
  </si>
  <si>
    <t>5℃</t>
    <phoneticPr fontId="14"/>
  </si>
  <si>
    <t>10℃</t>
    <phoneticPr fontId="14"/>
  </si>
  <si>
    <t>1トン横型</t>
    <rPh sb="3" eb="5">
      <t>ヨコガタ</t>
    </rPh>
    <phoneticPr fontId="14"/>
  </si>
  <si>
    <t>ガス発生能力(kg/h)</t>
    <rPh sb="2" eb="4">
      <t>ハッセイ</t>
    </rPh>
    <rPh sb="4" eb="6">
      <t>ノウリョク</t>
    </rPh>
    <phoneticPr fontId="14"/>
  </si>
  <si>
    <t>採用</t>
    <rPh sb="0" eb="2">
      <t>サイヨウ</t>
    </rPh>
    <phoneticPr fontId="14"/>
  </si>
  <si>
    <t>○バルク貯槽の容量の適否</t>
    <rPh sb="4" eb="6">
      <t>チョソウ</t>
    </rPh>
    <rPh sb="7" eb="9">
      <t>ヨウリョウ</t>
    </rPh>
    <rPh sb="10" eb="12">
      <t>テキヒ</t>
    </rPh>
    <phoneticPr fontId="14"/>
  </si>
  <si>
    <t>①</t>
    <phoneticPr fontId="14"/>
  </si>
  <si>
    <t>②</t>
    <phoneticPr fontId="14"/>
  </si>
  <si>
    <t>③</t>
    <phoneticPr fontId="14"/>
  </si>
  <si>
    <t>④</t>
    <phoneticPr fontId="14"/>
  </si>
  <si>
    <t>⑤</t>
    <phoneticPr fontId="14"/>
  </si>
  <si>
    <t>最大消費数量÷14</t>
    <rPh sb="0" eb="2">
      <t>サイダイ</t>
    </rPh>
    <rPh sb="2" eb="4">
      <t>ショウヒ</t>
    </rPh>
    <rPh sb="4" eb="6">
      <t>スウリョウ</t>
    </rPh>
    <phoneticPr fontId="14"/>
  </si>
  <si>
    <t>＝</t>
    <phoneticPr fontId="14"/>
  </si>
  <si>
    <t>③÷14</t>
    <phoneticPr fontId="14"/>
  </si>
  <si>
    <t>÷</t>
    <phoneticPr fontId="14"/>
  </si>
  <si>
    <t>kg/h</t>
    <phoneticPr fontId="14"/>
  </si>
  <si>
    <t>500kg横型</t>
    <rPh sb="5" eb="7">
      <t>ヨコガタ</t>
    </rPh>
    <phoneticPr fontId="14"/>
  </si>
  <si>
    <t>○ガスメーターの選定</t>
    <rPh sb="8" eb="10">
      <t>センテイ</t>
    </rPh>
    <phoneticPr fontId="14"/>
  </si>
  <si>
    <t>一般ガスメーター</t>
    <rPh sb="0" eb="2">
      <t>イッパン</t>
    </rPh>
    <phoneticPr fontId="14"/>
  </si>
  <si>
    <t>マイコンメーター</t>
    <phoneticPr fontId="14"/>
  </si>
  <si>
    <t>×</t>
    <phoneticPr fontId="14"/>
  </si>
  <si>
    <t>よって、</t>
    <phoneticPr fontId="14"/>
  </si>
  <si>
    <t>○調整器の選定</t>
    <rPh sb="1" eb="4">
      <t>チョウセイキ</t>
    </rPh>
    <rPh sb="5" eb="7">
      <t>センテイ</t>
    </rPh>
    <phoneticPr fontId="14"/>
  </si>
  <si>
    <t>号　液化石油ガス</t>
    <phoneticPr fontId="14"/>
  </si>
  <si>
    <t>調整器の能力計算書、検査成績書</t>
    <rPh sb="0" eb="3">
      <t>チョウセイキ</t>
    </rPh>
    <rPh sb="4" eb="6">
      <t>ノウリョク</t>
    </rPh>
    <rPh sb="6" eb="9">
      <t>ケイサンショ</t>
    </rPh>
    <rPh sb="10" eb="12">
      <t>ケンサ</t>
    </rPh>
    <rPh sb="12" eb="15">
      <t>セイセキショ</t>
    </rPh>
    <phoneticPr fontId="1"/>
  </si>
  <si>
    <t>バルク供給</t>
    <rPh sb="3" eb="5">
      <t>キョウキュウ</t>
    </rPh>
    <phoneticPr fontId="1"/>
  </si>
  <si>
    <t>バルク・調整器・ガスメーター　算定根拠</t>
    <rPh sb="4" eb="7">
      <t>チョウセイキ</t>
    </rPh>
    <rPh sb="15" eb="17">
      <t>サンテイ</t>
    </rPh>
    <rPh sb="17" eb="19">
      <t>コンキョ</t>
    </rPh>
    <phoneticPr fontId="14"/>
  </si>
  <si>
    <t>985kg横型</t>
    <rPh sb="5" eb="6">
      <t>ヨコ</t>
    </rPh>
    <rPh sb="6" eb="7">
      <t>カタ</t>
    </rPh>
    <phoneticPr fontId="14"/>
  </si>
  <si>
    <t>その他</t>
    <rPh sb="2" eb="3">
      <t>タ</t>
    </rPh>
    <phoneticPr fontId="14"/>
  </si>
  <si>
    <t>い</t>
    <phoneticPr fontId="14"/>
  </si>
  <si>
    <t>必要ガス発生能力</t>
    <rPh sb="0" eb="2">
      <t>ヒツヨウ</t>
    </rPh>
    <rPh sb="4" eb="6">
      <t>ハッセイ</t>
    </rPh>
    <rPh sb="6" eb="8">
      <t>ノウリョク</t>
    </rPh>
    <phoneticPr fontId="14"/>
  </si>
  <si>
    <t>(別紙）燃焼器具一覧</t>
    <rPh sb="1" eb="3">
      <t>ベッシ</t>
    </rPh>
    <rPh sb="4" eb="6">
      <t>ネンショウ</t>
    </rPh>
    <rPh sb="6" eb="8">
      <t>キグ</t>
    </rPh>
    <rPh sb="8" eb="10">
      <t>イチラン</t>
    </rPh>
    <phoneticPr fontId="1"/>
  </si>
  <si>
    <t>器具名</t>
    <rPh sb="0" eb="2">
      <t>キグ</t>
    </rPh>
    <rPh sb="2" eb="3">
      <t>メイ</t>
    </rPh>
    <phoneticPr fontId="1"/>
  </si>
  <si>
    <t>台数</t>
    <rPh sb="0" eb="2">
      <t>ダイスウ</t>
    </rPh>
    <phoneticPr fontId="1"/>
  </si>
  <si>
    <t>1台当たりの
消費量(kW)</t>
    <rPh sb="1" eb="2">
      <t>ダイ</t>
    </rPh>
    <rPh sb="2" eb="3">
      <t>ア</t>
    </rPh>
    <phoneticPr fontId="1"/>
  </si>
  <si>
    <t>消費量合計
(kW)</t>
    <rPh sb="0" eb="2">
      <t>ショウヒ</t>
    </rPh>
    <rPh sb="2" eb="3">
      <t>リョウ</t>
    </rPh>
    <rPh sb="3" eb="5">
      <t>ゴウケイ</t>
    </rPh>
    <phoneticPr fontId="1"/>
  </si>
  <si>
    <t>同時使用
率(%)</t>
    <rPh sb="0" eb="1">
      <t>ドウ</t>
    </rPh>
    <rPh sb="2" eb="4">
      <t>シヨウ</t>
    </rPh>
    <rPh sb="5" eb="6">
      <t>リツ</t>
    </rPh>
    <phoneticPr fontId="1"/>
  </si>
  <si>
    <t>最大消費量
(kW)</t>
    <rPh sb="0" eb="2">
      <t>サイダイ</t>
    </rPh>
    <rPh sb="2" eb="4">
      <t>ショウヒ</t>
    </rPh>
    <rPh sb="4" eb="5">
      <t>リョウ</t>
    </rPh>
    <phoneticPr fontId="1"/>
  </si>
  <si>
    <t>(別紙参照）</t>
    <rPh sb="1" eb="3">
      <t>ベッシ</t>
    </rPh>
    <rPh sb="3" eb="5">
      <t>サンショウ</t>
    </rPh>
    <phoneticPr fontId="1"/>
  </si>
  <si>
    <t>ピーク時間</t>
    <rPh sb="3" eb="5">
      <t>ジカン</t>
    </rPh>
    <phoneticPr fontId="14"/>
  </si>
  <si>
    <t>⑥</t>
    <phoneticPr fontId="14"/>
  </si>
  <si>
    <t>ガス発生能力：</t>
    <rPh sb="2" eb="4">
      <t>ハッセイ</t>
    </rPh>
    <rPh sb="4" eb="6">
      <t>ノウリョク</t>
    </rPh>
    <phoneticPr fontId="14"/>
  </si>
  <si>
    <t>時間</t>
    <rPh sb="0" eb="2">
      <t>ジカン</t>
    </rPh>
    <phoneticPr fontId="1"/>
  </si>
  <si>
    <t>最大消費数量÷14×1.0</t>
    <rPh sb="0" eb="2">
      <t>サイダイ</t>
    </rPh>
    <rPh sb="2" eb="4">
      <t>ショウヒ</t>
    </rPh>
    <rPh sb="4" eb="6">
      <t>スウリョウ</t>
    </rPh>
    <phoneticPr fontId="14"/>
  </si>
  <si>
    <t>③÷14×1.0</t>
    <phoneticPr fontId="14"/>
  </si>
  <si>
    <t>地上設置式バルク貯槽のガス発生能力表（残液量30%、PP95%)より計算する場合</t>
    <rPh sb="0" eb="2">
      <t>チジョウ</t>
    </rPh>
    <rPh sb="2" eb="4">
      <t>セッチ</t>
    </rPh>
    <rPh sb="4" eb="5">
      <t>シキ</t>
    </rPh>
    <rPh sb="8" eb="10">
      <t>チョソウ</t>
    </rPh>
    <rPh sb="13" eb="15">
      <t>ハッセイ</t>
    </rPh>
    <rPh sb="15" eb="17">
      <t>ノウリョク</t>
    </rPh>
    <rPh sb="17" eb="18">
      <t>ヒョウ</t>
    </rPh>
    <rPh sb="19" eb="20">
      <t>ザン</t>
    </rPh>
    <rPh sb="20" eb="22">
      <t>エキリョウ</t>
    </rPh>
    <rPh sb="34" eb="36">
      <t>ケイサン</t>
    </rPh>
    <rPh sb="38" eb="40">
      <t>バアイ</t>
    </rPh>
    <phoneticPr fontId="14"/>
  </si>
  <si>
    <t>選定したバルク貯槽は必要なガス発生能力を満たすものである。</t>
    <rPh sb="0" eb="2">
      <t>センテイ</t>
    </rPh>
    <rPh sb="7" eb="9">
      <t>チョソウ</t>
    </rPh>
    <rPh sb="10" eb="12">
      <t>ヒツヨウ</t>
    </rPh>
    <rPh sb="15" eb="17">
      <t>ハッセイ</t>
    </rPh>
    <rPh sb="17" eb="19">
      <t>ノウリョク</t>
    </rPh>
    <rPh sb="20" eb="21">
      <t>ミ</t>
    </rPh>
    <phoneticPr fontId="14"/>
  </si>
  <si>
    <t>メーカーが推奨するガス発生能力を用いる場合</t>
    <rPh sb="5" eb="7">
      <t>スイショウ</t>
    </rPh>
    <rPh sb="11" eb="13">
      <t>ハッセイ</t>
    </rPh>
    <rPh sb="13" eb="15">
      <t>ノウリョク</t>
    </rPh>
    <rPh sb="16" eb="17">
      <t>モチ</t>
    </rPh>
    <rPh sb="19" eb="21">
      <t>バアイ</t>
    </rPh>
    <phoneticPr fontId="14"/>
  </si>
  <si>
    <t>(</t>
    <phoneticPr fontId="14"/>
  </si>
  <si>
    <t>kg</t>
    <phoneticPr fontId="14"/>
  </si>
  <si>
    <t>型）</t>
    <rPh sb="0" eb="1">
      <t>ガタ</t>
    </rPh>
    <phoneticPr fontId="14"/>
  </si>
  <si>
    <t xml:space="preserve"> </t>
    <phoneticPr fontId="15"/>
  </si>
  <si>
    <t>⑦</t>
    <phoneticPr fontId="14"/>
  </si>
  <si>
    <t>平均ガス消費量</t>
    <rPh sb="0" eb="2">
      <t>ヘイキン</t>
    </rPh>
    <rPh sb="4" eb="7">
      <t>ショウヒリョウ</t>
    </rPh>
    <phoneticPr fontId="15"/>
  </si>
  <si>
    <t>平均消費量
(kW)</t>
    <rPh sb="0" eb="2">
      <t>ヘイキン</t>
    </rPh>
    <rPh sb="2" eb="4">
      <t>ショウヒ</t>
    </rPh>
    <rPh sb="4" eb="5">
      <t>リョウ</t>
    </rPh>
    <phoneticPr fontId="1"/>
  </si>
  <si>
    <t>○気化器の選定</t>
    <rPh sb="1" eb="3">
      <t>キカ</t>
    </rPh>
    <rPh sb="3" eb="4">
      <t>キ</t>
    </rPh>
    <rPh sb="5" eb="7">
      <t>センテイ</t>
    </rPh>
    <phoneticPr fontId="14"/>
  </si>
  <si>
    <t>最大消費数量÷14×1.2</t>
    <rPh sb="0" eb="2">
      <t>サイダイ</t>
    </rPh>
    <rPh sb="2" eb="4">
      <t>ショウヒ</t>
    </rPh>
    <rPh sb="4" eb="6">
      <t>スウリョウ</t>
    </rPh>
    <phoneticPr fontId="14"/>
  </si>
  <si>
    <t>③÷14×1.2</t>
    <phoneticPr fontId="14"/>
  </si>
  <si>
    <t>平均ガス消費量÷28×1.0</t>
    <rPh sb="0" eb="2">
      <t>ヘイキン</t>
    </rPh>
    <rPh sb="4" eb="7">
      <t>ショウヒリョウ</t>
    </rPh>
    <phoneticPr fontId="14"/>
  </si>
  <si>
    <t>平均ガス消費量÷28×1.2</t>
    <rPh sb="0" eb="2">
      <t>ヘイキン</t>
    </rPh>
    <rPh sb="4" eb="7">
      <t>ショウヒリョウ</t>
    </rPh>
    <phoneticPr fontId="14"/>
  </si>
  <si>
    <t>④÷28×1.0</t>
    <phoneticPr fontId="14"/>
  </si>
  <si>
    <t>④÷28×1.2</t>
    <phoneticPr fontId="15"/>
  </si>
  <si>
    <t>液化石油ガス設備工事届（バルク貯槽）について</t>
    <rPh sb="15" eb="17">
      <t>チョソウ</t>
    </rPh>
    <phoneticPr fontId="6"/>
  </si>
  <si>
    <t>特定設備検査合格証、附属品明細書、各種成績書等</t>
    <rPh sb="0" eb="2">
      <t>トクテイ</t>
    </rPh>
    <rPh sb="2" eb="4">
      <t>セツビ</t>
    </rPh>
    <rPh sb="4" eb="6">
      <t>ケンサ</t>
    </rPh>
    <rPh sb="6" eb="8">
      <t>ゴウカク</t>
    </rPh>
    <rPh sb="8" eb="9">
      <t>ショウ</t>
    </rPh>
    <rPh sb="10" eb="12">
      <t>フゾク</t>
    </rPh>
    <rPh sb="12" eb="13">
      <t>ヒン</t>
    </rPh>
    <rPh sb="13" eb="16">
      <t>メイサイショ</t>
    </rPh>
    <rPh sb="17" eb="19">
      <t>カクシュ</t>
    </rPh>
    <rPh sb="19" eb="22">
      <t>セイセキショ</t>
    </rPh>
    <rPh sb="22" eb="23">
      <t>トウ</t>
    </rPh>
    <phoneticPr fontId="1"/>
  </si>
  <si>
    <t>バルク貯槽の容量選定の算定根拠</t>
    <rPh sb="3" eb="5">
      <t>チョソウ</t>
    </rPh>
    <rPh sb="6" eb="8">
      <t>ヨウリョウ</t>
    </rPh>
    <rPh sb="8" eb="10">
      <t>センテイ</t>
    </rPh>
    <rPh sb="11" eb="13">
      <t>サンテイ</t>
    </rPh>
    <rPh sb="13" eb="15">
      <t>コンキョ</t>
    </rPh>
    <phoneticPr fontId="1"/>
  </si>
  <si>
    <t>提出部数は最低３部（県保管分、消防本部提出分、事業者保管分）になります。</t>
    <rPh sb="0" eb="2">
      <t>テイシュツ</t>
    </rPh>
    <rPh sb="2" eb="4">
      <t>ブスウ</t>
    </rPh>
    <rPh sb="5" eb="7">
      <t>サイテイ</t>
    </rPh>
    <rPh sb="8" eb="9">
      <t>ブ</t>
    </rPh>
    <rPh sb="10" eb="11">
      <t>ケン</t>
    </rPh>
    <rPh sb="11" eb="13">
      <t>ホカン</t>
    </rPh>
    <rPh sb="13" eb="14">
      <t>ブン</t>
    </rPh>
    <rPh sb="15" eb="17">
      <t>ショウボウ</t>
    </rPh>
    <rPh sb="17" eb="19">
      <t>ホンブ</t>
    </rPh>
    <rPh sb="19" eb="21">
      <t>テイシュツ</t>
    </rPh>
    <rPh sb="21" eb="22">
      <t>ブン</t>
    </rPh>
    <rPh sb="23" eb="25">
      <t>ジギョウ</t>
    </rPh>
    <rPh sb="25" eb="26">
      <t>シャ</t>
    </rPh>
    <rPh sb="26" eb="28">
      <t>ホカン</t>
    </rPh>
    <rPh sb="28" eb="29">
      <t>ブン</t>
    </rPh>
    <phoneticPr fontId="1"/>
  </si>
  <si>
    <t>＜気化器あり＞</t>
    <rPh sb="1" eb="3">
      <t>キカ</t>
    </rPh>
    <rPh sb="3" eb="4">
      <t>キ</t>
    </rPh>
    <phoneticPr fontId="15"/>
  </si>
  <si>
    <t>縦</t>
  </si>
  <si>
    <t>＜</t>
    <phoneticPr fontId="14"/>
  </si>
  <si>
    <t>平均ガス消費量</t>
    <rPh sb="0" eb="2">
      <t>ヘイキン</t>
    </rPh>
    <rPh sb="4" eb="7">
      <t>ショウヒリョウ</t>
    </rPh>
    <phoneticPr fontId="1"/>
  </si>
  <si>
    <t>設置燃焼器具の例</t>
    <rPh sb="0" eb="2">
      <t>セッチ</t>
    </rPh>
    <rPh sb="2" eb="4">
      <t>ネンショウ</t>
    </rPh>
    <rPh sb="4" eb="6">
      <t>キグ</t>
    </rPh>
    <rPh sb="7" eb="8">
      <t>レイ</t>
    </rPh>
    <phoneticPr fontId="1"/>
  </si>
  <si>
    <t>大量消費のもの</t>
    <rPh sb="0" eb="2">
      <t>タイリョウ</t>
    </rPh>
    <rPh sb="2" eb="4">
      <t>ショウヒ</t>
    </rPh>
    <phoneticPr fontId="1"/>
  </si>
  <si>
    <t>32号給湯器以下+ガスエアコン+ガス乾燥機</t>
    <rPh sb="2" eb="3">
      <t>ゴウ</t>
    </rPh>
    <rPh sb="3" eb="6">
      <t>キュウトウキ</t>
    </rPh>
    <rPh sb="6" eb="8">
      <t>イカ</t>
    </rPh>
    <rPh sb="18" eb="21">
      <t>カンソウキ</t>
    </rPh>
    <phoneticPr fontId="1"/>
  </si>
  <si>
    <t>24号給湯器以下＋ガスファンヒーター＋ガス乾燥機</t>
    <rPh sb="2" eb="3">
      <t>ゴウ</t>
    </rPh>
    <rPh sb="3" eb="6">
      <t>キュウトウキ</t>
    </rPh>
    <rPh sb="6" eb="8">
      <t>イカ</t>
    </rPh>
    <rPh sb="21" eb="24">
      <t>カンソウキ</t>
    </rPh>
    <phoneticPr fontId="1"/>
  </si>
  <si>
    <t>20号給湯器以下＋ガス乾燥機</t>
    <rPh sb="2" eb="3">
      <t>ゴウ</t>
    </rPh>
    <rPh sb="3" eb="6">
      <t>キュウトウキ</t>
    </rPh>
    <rPh sb="6" eb="8">
      <t>イカ</t>
    </rPh>
    <rPh sb="11" eb="14">
      <t>カンソウキ</t>
    </rPh>
    <phoneticPr fontId="1"/>
  </si>
  <si>
    <t>普通消費のもの</t>
    <rPh sb="0" eb="2">
      <t>フツウ</t>
    </rPh>
    <rPh sb="2" eb="4">
      <t>ショウヒ</t>
    </rPh>
    <phoneticPr fontId="1"/>
  </si>
  <si>
    <t>16号給湯器以下</t>
    <rPh sb="2" eb="3">
      <t>ゴウ</t>
    </rPh>
    <rPh sb="3" eb="6">
      <t>キュウトウキ</t>
    </rPh>
    <rPh sb="6" eb="8">
      <t>イカ</t>
    </rPh>
    <phoneticPr fontId="1"/>
  </si>
  <si>
    <t>少量消費のもの</t>
    <rPh sb="0" eb="2">
      <t>ショウリョウ</t>
    </rPh>
    <rPh sb="2" eb="4">
      <t>ショウヒ</t>
    </rPh>
    <phoneticPr fontId="1"/>
  </si>
  <si>
    <t>小型湯沸器（5号）程度+風呂釜</t>
    <rPh sb="0" eb="2">
      <t>コガタ</t>
    </rPh>
    <rPh sb="2" eb="4">
      <t>ユワ</t>
    </rPh>
    <rPh sb="4" eb="5">
      <t>キ</t>
    </rPh>
    <rPh sb="7" eb="8">
      <t>ゴウ</t>
    </rPh>
    <phoneticPr fontId="1"/>
  </si>
  <si>
    <t>小型湯沸器（5号）程度</t>
    <rPh sb="0" eb="4">
      <t>コガタユワ</t>
    </rPh>
    <rPh sb="4" eb="5">
      <t>キ</t>
    </rPh>
    <rPh sb="7" eb="8">
      <t>ゴウ</t>
    </rPh>
    <phoneticPr fontId="1"/>
  </si>
  <si>
    <t>適用</t>
    <rPh sb="0" eb="2">
      <t>テキヨウ</t>
    </rPh>
    <phoneticPr fontId="16"/>
  </si>
  <si>
    <t>供給戸数</t>
    <rPh sb="0" eb="2">
      <t>キョウキュウ</t>
    </rPh>
    <rPh sb="2" eb="4">
      <t>トスウ</t>
    </rPh>
    <phoneticPr fontId="16"/>
  </si>
  <si>
    <t>戸</t>
    <rPh sb="0" eb="1">
      <t>ト</t>
    </rPh>
    <phoneticPr fontId="16"/>
  </si>
  <si>
    <t>⑤</t>
    <phoneticPr fontId="16"/>
  </si>
  <si>
    <t>最大ガス消費率</t>
    <rPh sb="0" eb="2">
      <t>サイダイ</t>
    </rPh>
    <rPh sb="4" eb="7">
      <t>ショウヒリツ</t>
    </rPh>
    <phoneticPr fontId="16"/>
  </si>
  <si>
    <t>%</t>
    <phoneticPr fontId="16"/>
  </si>
  <si>
    <t>⑧</t>
    <phoneticPr fontId="14"/>
  </si>
  <si>
    <t>⑨</t>
    <phoneticPr fontId="14"/>
  </si>
  <si>
    <t>(下表参照）</t>
    <rPh sb="1" eb="2">
      <t>シタ</t>
    </rPh>
    <rPh sb="2" eb="3">
      <t>ヒョウ</t>
    </rPh>
    <rPh sb="3" eb="5">
      <t>サンショウ</t>
    </rPh>
    <phoneticPr fontId="1"/>
  </si>
  <si>
    <t>⑦÷14</t>
    <phoneticPr fontId="14"/>
  </si>
  <si>
    <t>⑦÷14×1.0</t>
    <phoneticPr fontId="14"/>
  </si>
  <si>
    <t>□</t>
    <phoneticPr fontId="1"/>
  </si>
  <si>
    <t>自動切換</t>
    <rPh sb="0" eb="4">
      <t>ジドウキリカ</t>
    </rPh>
    <phoneticPr fontId="1"/>
  </si>
  <si>
    <t>単段式</t>
    <rPh sb="0" eb="3">
      <t>タンダンシキ</t>
    </rPh>
    <phoneticPr fontId="1"/>
  </si>
  <si>
    <t>二段式</t>
    <rPh sb="0" eb="3">
      <t>ニダンシキ</t>
    </rPh>
    <phoneticPr fontId="1"/>
  </si>
  <si>
    <t>）</t>
    <phoneticPr fontId="1"/>
  </si>
  <si>
    <t>８．調整器（</t>
    <phoneticPr fontId="1"/>
  </si>
  <si>
    <t>■</t>
    <phoneticPr fontId="1"/>
  </si>
  <si>
    <t>&lt;</t>
    <phoneticPr fontId="14"/>
  </si>
  <si>
    <t>＜気化器なし-戸別供給＞</t>
    <rPh sb="1" eb="3">
      <t>キカ</t>
    </rPh>
    <rPh sb="3" eb="4">
      <t>キ</t>
    </rPh>
    <rPh sb="7" eb="9">
      <t>コベツ</t>
    </rPh>
    <rPh sb="9" eb="11">
      <t>キョウキュウ</t>
    </rPh>
    <phoneticPr fontId="15"/>
  </si>
  <si>
    <t>＜気化器なし-集団供給＞</t>
    <rPh sb="1" eb="3">
      <t>キカ</t>
    </rPh>
    <rPh sb="3" eb="4">
      <t>キ</t>
    </rPh>
    <rPh sb="7" eb="11">
      <t>シュウダンキョウキュウ</t>
    </rPh>
    <phoneticPr fontId="15"/>
  </si>
  <si>
    <t>＜業務用同時使用率＞</t>
    <rPh sb="1" eb="4">
      <t>ギョウムヨウ</t>
    </rPh>
    <rPh sb="4" eb="6">
      <t>ドウジ</t>
    </rPh>
    <rPh sb="6" eb="8">
      <t>シヨウ</t>
    </rPh>
    <rPh sb="8" eb="9">
      <t>リツ</t>
    </rPh>
    <phoneticPr fontId="1"/>
  </si>
  <si>
    <t>※使用状況が明らかでないとき</t>
    <rPh sb="1" eb="3">
      <t>シヨウ</t>
    </rPh>
    <rPh sb="3" eb="5">
      <t>ジョウキョウ</t>
    </rPh>
    <rPh sb="6" eb="7">
      <t>アキ</t>
    </rPh>
    <phoneticPr fontId="1"/>
  </si>
  <si>
    <t>店舗の種類</t>
    <rPh sb="0" eb="2">
      <t>テンポ</t>
    </rPh>
    <rPh sb="3" eb="5">
      <t>シュルイ</t>
    </rPh>
    <phoneticPr fontId="1"/>
  </si>
  <si>
    <t>同時使用率（％）</t>
    <rPh sb="0" eb="2">
      <t>ドウジ</t>
    </rPh>
    <rPh sb="2" eb="4">
      <t>シヨウ</t>
    </rPh>
    <rPh sb="4" eb="5">
      <t>リツ</t>
    </rPh>
    <phoneticPr fontId="1"/>
  </si>
  <si>
    <t>喫茶類</t>
    <rPh sb="0" eb="2">
      <t>キッサ</t>
    </rPh>
    <rPh sb="2" eb="3">
      <t>ルイ</t>
    </rPh>
    <phoneticPr fontId="1"/>
  </si>
  <si>
    <t>レストラン/和食</t>
    <rPh sb="6" eb="8">
      <t>ワショク</t>
    </rPh>
    <phoneticPr fontId="1"/>
  </si>
  <si>
    <t>中華</t>
    <rPh sb="0" eb="2">
      <t>チュウカ</t>
    </rPh>
    <phoneticPr fontId="1"/>
  </si>
  <si>
    <t>＜同一機種種別同時使用率＞</t>
    <rPh sb="1" eb="3">
      <t>ドウイツ</t>
    </rPh>
    <rPh sb="3" eb="5">
      <t>キシュ</t>
    </rPh>
    <rPh sb="5" eb="7">
      <t>シュベツ</t>
    </rPh>
    <rPh sb="7" eb="9">
      <t>ドウジ</t>
    </rPh>
    <rPh sb="9" eb="11">
      <t>シヨウ</t>
    </rPh>
    <rPh sb="11" eb="12">
      <t>リツ</t>
    </rPh>
    <phoneticPr fontId="1"/>
  </si>
  <si>
    <t>機器数</t>
    <rPh sb="0" eb="2">
      <t>キキ</t>
    </rPh>
    <rPh sb="2" eb="3">
      <t>スウ</t>
    </rPh>
    <phoneticPr fontId="1"/>
  </si>
  <si>
    <t>a)給湯室の給湯器/湯沸器等</t>
    <rPh sb="2" eb="5">
      <t>キュウトウシツ</t>
    </rPh>
    <rPh sb="6" eb="9">
      <t>キュウトウキ</t>
    </rPh>
    <rPh sb="10" eb="12">
      <t>ユワ</t>
    </rPh>
    <rPh sb="12" eb="13">
      <t>キ</t>
    </rPh>
    <rPh sb="13" eb="14">
      <t>トウ</t>
    </rPh>
    <phoneticPr fontId="1"/>
  </si>
  <si>
    <t>b)手洗用の湯沸器</t>
    <rPh sb="2" eb="4">
      <t>テアラ</t>
    </rPh>
    <rPh sb="4" eb="5">
      <t>ヨウ</t>
    </rPh>
    <rPh sb="6" eb="8">
      <t>ユワ</t>
    </rPh>
    <rPh sb="8" eb="9">
      <t>キ</t>
    </rPh>
    <phoneticPr fontId="1"/>
  </si>
  <si>
    <t>c)旅館・ホテルの暖房機器</t>
    <rPh sb="2" eb="4">
      <t>リョカン</t>
    </rPh>
    <rPh sb="9" eb="11">
      <t>ダンボウ</t>
    </rPh>
    <rPh sb="11" eb="13">
      <t>キキ</t>
    </rPh>
    <phoneticPr fontId="1"/>
  </si>
  <si>
    <t xml:space="preserve"> 1～5 </t>
    <phoneticPr fontId="1"/>
  </si>
  <si>
    <t xml:space="preserve"> 6～10</t>
    <phoneticPr fontId="1"/>
  </si>
  <si>
    <t>11～15</t>
    <phoneticPr fontId="1"/>
  </si>
  <si>
    <t>16～20</t>
    <phoneticPr fontId="1"/>
  </si>
  <si>
    <t xml:space="preserve">21～   </t>
    <phoneticPr fontId="1"/>
  </si>
  <si>
    <t>※病院・診療所の患者用テーブルコンロ類</t>
    <rPh sb="1" eb="3">
      <t>ビョウイン</t>
    </rPh>
    <rPh sb="4" eb="7">
      <t>シンリョウジョ</t>
    </rPh>
    <rPh sb="8" eb="11">
      <t>カンジャヨウ</t>
    </rPh>
    <rPh sb="18" eb="19">
      <t>ルイ</t>
    </rPh>
    <phoneticPr fontId="1"/>
  </si>
  <si>
    <t>…上表a)による</t>
    <rPh sb="1" eb="3">
      <t>ジョウヒョウ</t>
    </rPh>
    <phoneticPr fontId="1"/>
  </si>
  <si>
    <t>※病院・診療所の医療機器</t>
    <rPh sb="1" eb="3">
      <t>ビョウイン</t>
    </rPh>
    <rPh sb="4" eb="7">
      <t>シンリョウジョ</t>
    </rPh>
    <rPh sb="8" eb="10">
      <t>イリョウ</t>
    </rPh>
    <rPh sb="10" eb="12">
      <t>キキ</t>
    </rPh>
    <phoneticPr fontId="1"/>
  </si>
  <si>
    <t>…上表b)による</t>
    <rPh sb="1" eb="3">
      <t>ジョウヒョウ</t>
    </rPh>
    <phoneticPr fontId="1"/>
  </si>
  <si>
    <t>※学校の特別教室で使用するガス機器</t>
    <rPh sb="1" eb="3">
      <t>ガッコウ</t>
    </rPh>
    <rPh sb="4" eb="6">
      <t>トクベツ</t>
    </rPh>
    <rPh sb="6" eb="8">
      <t>キョウシツ</t>
    </rPh>
    <rPh sb="9" eb="11">
      <t>シヨウ</t>
    </rPh>
    <rPh sb="15" eb="17">
      <t>キキ</t>
    </rPh>
    <phoneticPr fontId="1"/>
  </si>
  <si>
    <t>…上表c)による</t>
    <rPh sb="1" eb="3">
      <t>ジョウヒョウ</t>
    </rPh>
    <phoneticPr fontId="1"/>
  </si>
  <si>
    <t>÷</t>
    <phoneticPr fontId="1"/>
  </si>
  <si>
    <t>各戸消費数量÷28×1.0</t>
    <rPh sb="0" eb="2">
      <t>カクコ</t>
    </rPh>
    <rPh sb="2" eb="4">
      <t>ショウヒ</t>
    </rPh>
    <rPh sb="4" eb="6">
      <t>スウリョウ</t>
    </rPh>
    <phoneticPr fontId="16"/>
  </si>
  <si>
    <t>最大消費量÷28×1.0</t>
    <rPh sb="0" eb="2">
      <t>サイダイ</t>
    </rPh>
    <rPh sb="2" eb="5">
      <t>ショウヒリョウ</t>
    </rPh>
    <phoneticPr fontId="14"/>
  </si>
  <si>
    <t>⑦÷28×1.0</t>
    <phoneticPr fontId="14"/>
  </si>
  <si>
    <t>⑦÷28×1.2</t>
    <phoneticPr fontId="15"/>
  </si>
  <si>
    <t>⑥÷28×1.0</t>
    <phoneticPr fontId="16"/>
  </si>
  <si>
    <t>kg/hを選定</t>
    <rPh sb="5" eb="7">
      <t>センテイ</t>
    </rPh>
    <phoneticPr fontId="16"/>
  </si>
  <si>
    <t>号メーターを選定</t>
    <phoneticPr fontId="16"/>
  </si>
  <si>
    <t>kg/hを選定</t>
    <rPh sb="5" eb="7">
      <t>センテイ</t>
    </rPh>
    <phoneticPr fontId="14"/>
  </si>
  <si>
    <t>号メーターを選定</t>
    <rPh sb="0" eb="1">
      <t>ゴウ</t>
    </rPh>
    <rPh sb="6" eb="8">
      <t>センテイ</t>
    </rPh>
    <phoneticPr fontId="14"/>
  </si>
  <si>
    <t>親メーターなし</t>
    <rPh sb="0" eb="1">
      <t>オヤ</t>
    </rPh>
    <phoneticPr fontId="16"/>
  </si>
  <si>
    <t>戸別にメーターを設置する場合</t>
    <phoneticPr fontId="16"/>
  </si>
  <si>
    <t>※戸別にメーターを設置する場合の平均消費量（１戸あたりの燃焼器具）</t>
    <rPh sb="1" eb="3">
      <t>コベツ</t>
    </rPh>
    <rPh sb="9" eb="11">
      <t>セッチ</t>
    </rPh>
    <rPh sb="13" eb="15">
      <t>バアイ</t>
    </rPh>
    <rPh sb="16" eb="18">
      <t>ヘイキン</t>
    </rPh>
    <rPh sb="18" eb="21">
      <t>ショウヒリョウ</t>
    </rPh>
    <rPh sb="23" eb="24">
      <t>ト</t>
    </rPh>
    <rPh sb="28" eb="32">
      <t>ネンショウキグ</t>
    </rPh>
    <phoneticPr fontId="14"/>
  </si>
  <si>
    <t>＞</t>
    <phoneticPr fontId="14"/>
  </si>
  <si>
    <t>よって、自然気化方式でのガス発生量が不足するため、強制気化方式を採用する。</t>
    <phoneticPr fontId="14"/>
  </si>
  <si>
    <t>平均消費量
⑧(kW)</t>
    <rPh sb="0" eb="2">
      <t>ヘイキン</t>
    </rPh>
    <rPh sb="2" eb="4">
      <t>ショウヒ</t>
    </rPh>
    <rPh sb="4" eb="5">
      <t>リョウ</t>
    </rPh>
    <phoneticPr fontId="1"/>
  </si>
  <si>
    <t>⑧÷28×1.0</t>
    <phoneticPr fontId="16"/>
  </si>
  <si>
    <t>最大消費量÷28×1.2</t>
    <rPh sb="0" eb="2">
      <t>サイダイ</t>
    </rPh>
    <rPh sb="2" eb="5">
      <t>ショウヒリョウ</t>
    </rPh>
    <phoneticPr fontId="14"/>
  </si>
  <si>
    <t>kw/戸</t>
    <rPh sb="3" eb="4">
      <t>ト</t>
    </rPh>
    <phoneticPr fontId="14"/>
  </si>
  <si>
    <t>【個人情報について】
　お預かりした個人情報は、その目的を達成するためにのみ使い、ご本人の承諾なしに第三者に提供することはありません。
　詳しくは、佐賀県のホームページの「佐賀県個人情報保護方針」をご覧ください。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</si>
</sst>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8" x14ac:knownFonts="1">
    <font>
      <sz val="11"/>
      <color theme="1"/>
      <name val="游ゴシック"/>
      <family val="3"/>
      <charset val="128"/>
      <scheme val="minor"/>
    </font>
    <font>
      <sz val="6"/>
      <name val="游ゴシック"/>
      <family val="3"/>
      <charset val="128"/>
    </font>
    <font>
      <vertAlign val="superscript"/>
      <sz val="11"/>
      <color indexed="8"/>
      <name val="游ゴシック"/>
      <family val="3"/>
      <charset val="128"/>
    </font>
    <font>
      <sz val="11"/>
      <color indexed="8"/>
      <name val="游ゴシック"/>
      <family val="3"/>
      <charset val="128"/>
    </font>
    <font>
      <sz val="13"/>
      <name val="ＭＳ 明朝"/>
      <family val="1"/>
      <charset val="128"/>
    </font>
    <font>
      <b/>
      <sz val="13"/>
      <name val="ＭＳ 明朝"/>
      <family val="1"/>
      <charset val="128"/>
    </font>
    <font>
      <sz val="6"/>
      <name val="ＭＳ Ｐゴシック"/>
      <family val="3"/>
      <charset val="128"/>
    </font>
    <font>
      <sz val="14"/>
      <name val="ＭＳ 明朝"/>
      <family val="1"/>
      <charset val="128"/>
    </font>
    <font>
      <sz val="12"/>
      <name val="ＭＳ 明朝"/>
      <family val="1"/>
      <charset val="128"/>
    </font>
    <font>
      <sz val="11"/>
      <name val="ＭＳ 明朝"/>
      <family val="1"/>
      <charset val="128"/>
    </font>
    <font>
      <sz val="10"/>
      <name val="ＭＳ 明朝"/>
      <family val="1"/>
      <charset val="128"/>
    </font>
    <font>
      <sz val="11"/>
      <name val="ＭＳ Ｐゴシック"/>
      <family val="3"/>
      <charset val="128"/>
    </font>
    <font>
      <sz val="9"/>
      <name val="ＭＳ Ｐゴシック"/>
      <family val="3"/>
      <charset val="128"/>
    </font>
    <font>
      <b/>
      <sz val="18"/>
      <name val="ＭＳ Ｐゴシック"/>
      <family val="3"/>
      <charset val="128"/>
    </font>
    <font>
      <sz val="6"/>
      <name val="游ゴシック"/>
      <family val="3"/>
      <charset val="128"/>
    </font>
    <font>
      <sz val="6"/>
      <name val="游ゴシック"/>
      <family val="3"/>
      <charset val="128"/>
    </font>
    <font>
      <sz val="6"/>
      <name val="游ゴシック"/>
      <family val="3"/>
      <charset val="128"/>
    </font>
    <font>
      <sz val="11"/>
      <color theme="0"/>
      <name val="游ゴシック"/>
      <family val="3"/>
      <charset val="128"/>
      <scheme val="minor"/>
    </font>
    <font>
      <sz val="11"/>
      <color rgb="FFFF0000"/>
      <name val="游ゴシック"/>
      <family val="3"/>
      <charset val="128"/>
      <scheme val="minor"/>
    </font>
    <font>
      <b/>
      <sz val="11"/>
      <color theme="1"/>
      <name val="游ゴシック"/>
      <family val="3"/>
      <charset val="128"/>
      <scheme val="minor"/>
    </font>
    <font>
      <sz val="11"/>
      <color theme="1"/>
      <name val="ＭＳ 明朝"/>
      <family val="1"/>
      <charset val="128"/>
    </font>
    <font>
      <sz val="16"/>
      <color theme="1"/>
      <name val="游ゴシック"/>
      <family val="3"/>
      <charset val="128"/>
      <scheme val="minor"/>
    </font>
    <font>
      <sz val="11"/>
      <name val="游ゴシック"/>
      <family val="3"/>
      <charset val="128"/>
      <scheme val="minor"/>
    </font>
    <font>
      <sz val="8"/>
      <color theme="1"/>
      <name val="游ゴシック"/>
      <family val="3"/>
      <charset val="128"/>
      <scheme val="minor"/>
    </font>
    <font>
      <sz val="8"/>
      <name val="游ゴシック"/>
      <family val="3"/>
      <charset val="128"/>
      <scheme val="minor"/>
    </font>
    <font>
      <b/>
      <sz val="16"/>
      <color theme="1"/>
      <name val="游ゴシック"/>
      <family val="3"/>
      <charset val="128"/>
      <scheme val="minor"/>
    </font>
    <font>
      <sz val="10"/>
      <color theme="1"/>
      <name val="游ゴシック"/>
      <family val="3"/>
      <charset val="128"/>
      <scheme val="minor"/>
    </font>
    <font>
      <b/>
      <sz val="14"/>
      <color theme="1"/>
      <name val="游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s>
  <borders count="61">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s>
  <cellStyleXfs count="2">
    <xf numFmtId="0" fontId="0" fillId="0" borderId="0">
      <alignment vertical="center"/>
    </xf>
    <xf numFmtId="0" fontId="11" fillId="0" borderId="0"/>
  </cellStyleXfs>
  <cellXfs count="44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4" fillId="0" borderId="0" xfId="0" applyFont="1" applyAlignment="1">
      <alignment vertical="top"/>
    </xf>
    <xf numFmtId="0" fontId="4" fillId="0" borderId="0" xfId="0" applyFont="1" applyAlignment="1"/>
    <xf numFmtId="0" fontId="4" fillId="0" borderId="0" xfId="0" applyFont="1" applyAlignment="1">
      <alignment horizontal="distributed"/>
    </xf>
    <xf numFmtId="0" fontId="9" fillId="0" borderId="0" xfId="0" applyFont="1" applyAlignment="1"/>
    <xf numFmtId="0" fontId="20" fillId="0" borderId="0" xfId="0" applyFont="1" applyAlignment="1"/>
    <xf numFmtId="0" fontId="8" fillId="0" borderId="0" xfId="0" applyFont="1" applyAlignment="1">
      <alignment vertical="center"/>
    </xf>
    <xf numFmtId="0" fontId="4" fillId="0" borderId="4" xfId="0" applyFont="1" applyFill="1" applyBorder="1" applyAlignment="1">
      <alignment vertical="center"/>
    </xf>
    <xf numFmtId="0" fontId="9" fillId="0" borderId="4" xfId="0" applyFont="1" applyFill="1" applyBorder="1" applyAlignment="1">
      <alignment vertical="center"/>
    </xf>
    <xf numFmtId="0" fontId="4" fillId="0" borderId="0" xfId="0" applyFont="1" applyAlignment="1">
      <alignment vertical="center"/>
    </xf>
    <xf numFmtId="0" fontId="9" fillId="0" borderId="7" xfId="0" applyFont="1" applyFill="1" applyBorder="1" applyAlignment="1">
      <alignment vertical="center"/>
    </xf>
    <xf numFmtId="0" fontId="9" fillId="0" borderId="8" xfId="0" applyFont="1" applyFill="1" applyBorder="1" applyAlignment="1">
      <alignment vertical="center"/>
    </xf>
    <xf numFmtId="0" fontId="4" fillId="0" borderId="4" xfId="0" applyFont="1" applyFill="1" applyBorder="1" applyAlignment="1">
      <alignment vertical="center" wrapText="1"/>
    </xf>
    <xf numFmtId="0" fontId="4" fillId="0" borderId="5" xfId="0" applyFont="1" applyFill="1" applyBorder="1" applyAlignment="1">
      <alignment vertical="center" wrapText="1"/>
    </xf>
    <xf numFmtId="0" fontId="9" fillId="0" borderId="9" xfId="0" applyFont="1" applyFill="1" applyBorder="1" applyAlignment="1">
      <alignment vertical="center"/>
    </xf>
    <xf numFmtId="0" fontId="9" fillId="0" borderId="4" xfId="0" applyFont="1" applyFill="1" applyBorder="1" applyAlignment="1">
      <alignment vertical="center" wrapText="1"/>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9" fillId="0" borderId="10" xfId="0" applyFont="1" applyFill="1" applyBorder="1" applyAlignment="1">
      <alignment vertical="center"/>
    </xf>
    <xf numFmtId="0" fontId="9" fillId="0" borderId="4" xfId="0" applyFont="1" applyBorder="1" applyAlignment="1"/>
    <xf numFmtId="0" fontId="10" fillId="0" borderId="2" xfId="0" applyNumberFormat="1" applyFont="1" applyBorder="1" applyAlignment="1">
      <alignment vertical="center" shrinkToFit="1"/>
    </xf>
    <xf numFmtId="0" fontId="0" fillId="0" borderId="11" xfId="0" applyBorder="1" applyAlignment="1">
      <alignment horizontal="left" vertical="center"/>
    </xf>
    <xf numFmtId="0" fontId="0" fillId="0" borderId="11" xfId="0" applyBorder="1">
      <alignment vertical="center"/>
    </xf>
    <xf numFmtId="0" fontId="0" fillId="0" borderId="11" xfId="0" applyFill="1" applyBorder="1">
      <alignment vertical="center"/>
    </xf>
    <xf numFmtId="0" fontId="0" fillId="0" borderId="0" xfId="0" applyFill="1">
      <alignment vertical="center"/>
    </xf>
    <xf numFmtId="0" fontId="21" fillId="0" borderId="0" xfId="0" applyFont="1" applyFill="1">
      <alignment vertical="center"/>
    </xf>
    <xf numFmtId="0" fontId="0" fillId="0" borderId="0" xfId="0" applyFill="1" applyAlignment="1">
      <alignment horizontal="center" vertical="center"/>
    </xf>
    <xf numFmtId="0" fontId="0" fillId="0" borderId="4" xfId="0" applyFill="1" applyBorder="1">
      <alignment vertical="center"/>
    </xf>
    <xf numFmtId="0" fontId="0" fillId="0" borderId="1" xfId="0" applyFill="1" applyBorder="1">
      <alignment vertical="center"/>
    </xf>
    <xf numFmtId="0" fontId="0" fillId="0" borderId="4" xfId="0" applyFill="1" applyBorder="1" applyAlignment="1">
      <alignment vertical="center"/>
    </xf>
    <xf numFmtId="0" fontId="0" fillId="0" borderId="1" xfId="0" applyFill="1" applyBorder="1" applyAlignment="1">
      <alignment vertical="center"/>
    </xf>
    <xf numFmtId="0" fontId="0" fillId="0" borderId="5" xfId="0" applyFill="1" applyBorder="1" applyAlignment="1">
      <alignment vertical="center"/>
    </xf>
    <xf numFmtId="0" fontId="0" fillId="0" borderId="2" xfId="0" applyFill="1" applyBorder="1" applyAlignment="1">
      <alignment vertical="center"/>
    </xf>
    <xf numFmtId="0" fontId="0" fillId="0" borderId="11" xfId="0" applyFill="1" applyBorder="1" applyAlignment="1">
      <alignment vertical="center"/>
    </xf>
    <xf numFmtId="0" fontId="0" fillId="0" borderId="12" xfId="0" applyFill="1" applyBorder="1" applyAlignment="1">
      <alignment vertical="center"/>
    </xf>
    <xf numFmtId="0" fontId="0" fillId="0" borderId="12" xfId="0" applyFill="1" applyBorder="1">
      <alignment vertical="center"/>
    </xf>
    <xf numFmtId="0" fontId="0" fillId="0" borderId="13" xfId="0" applyFill="1" applyBorder="1">
      <alignment vertical="center"/>
    </xf>
    <xf numFmtId="0" fontId="0" fillId="0" borderId="11" xfId="0" applyFill="1" applyBorder="1" applyAlignment="1">
      <alignment horizontal="center" vertical="center"/>
    </xf>
    <xf numFmtId="0" fontId="0" fillId="0" borderId="11" xfId="0" applyFill="1" applyBorder="1" applyAlignment="1">
      <alignment horizontal="center" vertical="center"/>
    </xf>
    <xf numFmtId="0" fontId="0" fillId="0" borderId="1" xfId="0" applyFill="1" applyBorder="1" applyAlignment="1">
      <alignment horizontal="center" vertical="center"/>
    </xf>
    <xf numFmtId="0" fontId="0" fillId="0" borderId="12" xfId="0" applyFill="1" applyBorder="1" applyAlignment="1">
      <alignment horizontal="center" vertical="center"/>
    </xf>
    <xf numFmtId="0" fontId="0" fillId="0" borderId="2" xfId="0" applyFill="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horizontal="right" vertical="center"/>
    </xf>
    <xf numFmtId="0" fontId="0" fillId="0" borderId="0" xfId="0" applyFill="1" applyBorder="1" applyAlignment="1">
      <alignment horizontal="distributed" vertical="center"/>
    </xf>
    <xf numFmtId="0" fontId="0" fillId="0" borderId="1" xfId="0" applyBorder="1" applyAlignment="1">
      <alignment horizontal="left" vertical="center"/>
    </xf>
    <xf numFmtId="0" fontId="0" fillId="0" borderId="1" xfId="0" applyFill="1" applyBorder="1" applyAlignment="1">
      <alignment horizontal="left" vertical="center"/>
    </xf>
    <xf numFmtId="0" fontId="0" fillId="0" borderId="2" xfId="0" applyFill="1" applyBorder="1">
      <alignment vertical="center"/>
    </xf>
    <xf numFmtId="0" fontId="0" fillId="0" borderId="5" xfId="0" applyFill="1" applyBorder="1">
      <alignment vertical="center"/>
    </xf>
    <xf numFmtId="0" fontId="0" fillId="0" borderId="4" xfId="0" applyBorder="1" applyAlignment="1">
      <alignment horizontal="left" vertical="center"/>
    </xf>
    <xf numFmtId="0" fontId="0" fillId="0" borderId="0" xfId="0" applyFill="1" applyBorder="1">
      <alignment vertical="center"/>
    </xf>
    <xf numFmtId="0" fontId="0" fillId="0" borderId="0" xfId="0" applyFill="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0" xfId="0" applyFill="1" applyBorder="1" applyAlignment="1">
      <alignment horizontal="right" vertical="center"/>
    </xf>
    <xf numFmtId="0" fontId="0" fillId="0" borderId="0" xfId="0" applyFill="1" applyBorder="1" applyAlignment="1">
      <alignment horizontal="distributed" vertical="center"/>
    </xf>
    <xf numFmtId="0" fontId="0" fillId="0" borderId="0" xfId="0" applyFill="1" applyAlignment="1">
      <alignment horizontal="center" vertical="center"/>
    </xf>
    <xf numFmtId="0" fontId="0" fillId="0" borderId="13" xfId="0" applyBorder="1" applyAlignment="1">
      <alignment horizontal="center" vertical="center"/>
    </xf>
    <xf numFmtId="0" fontId="0" fillId="0" borderId="11" xfId="0" applyBorder="1" applyAlignment="1">
      <alignment horizontal="center" vertical="center"/>
    </xf>
    <xf numFmtId="0" fontId="18" fillId="0" borderId="11"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11" xfId="0" applyFont="1" applyFill="1" applyBorder="1" applyAlignment="1">
      <alignment horizontal="center" vertical="center"/>
    </xf>
    <xf numFmtId="0" fontId="11" fillId="0" borderId="0" xfId="1" applyAlignment="1">
      <alignment vertical="center"/>
    </xf>
    <xf numFmtId="0" fontId="11" fillId="0" borderId="0" xfId="1" applyAlignment="1">
      <alignment horizontal="center" vertical="center"/>
    </xf>
    <xf numFmtId="0" fontId="11" fillId="0" borderId="14" xfId="1" applyBorder="1" applyAlignment="1">
      <alignment vertical="center"/>
    </xf>
    <xf numFmtId="0" fontId="11" fillId="0" borderId="15" xfId="1" applyBorder="1" applyAlignment="1">
      <alignment vertical="center"/>
    </xf>
    <xf numFmtId="0" fontId="11" fillId="0" borderId="16" xfId="1" applyBorder="1" applyAlignment="1">
      <alignment vertical="center"/>
    </xf>
    <xf numFmtId="0" fontId="11" fillId="0" borderId="17" xfId="1" applyBorder="1" applyAlignment="1">
      <alignment vertical="center"/>
    </xf>
    <xf numFmtId="0" fontId="11" fillId="0" borderId="18" xfId="1" applyBorder="1" applyAlignment="1">
      <alignment vertical="center"/>
    </xf>
    <xf numFmtId="0" fontId="11" fillId="0" borderId="18" xfId="1" applyBorder="1" applyAlignment="1">
      <alignment horizontal="left" vertical="top"/>
    </xf>
    <xf numFmtId="0" fontId="11" fillId="0" borderId="18" xfId="1" applyBorder="1" applyAlignment="1">
      <alignment horizontal="center" vertical="top"/>
    </xf>
    <xf numFmtId="0" fontId="11" fillId="0" borderId="19" xfId="1" applyBorder="1" applyAlignment="1">
      <alignment horizontal="center" vertical="center"/>
    </xf>
    <xf numFmtId="0" fontId="11" fillId="0" borderId="20" xfId="1" applyBorder="1" applyAlignment="1">
      <alignment horizontal="center" vertical="center"/>
    </xf>
    <xf numFmtId="0" fontId="11" fillId="0" borderId="20" xfId="1" applyBorder="1" applyAlignment="1">
      <alignment vertical="center"/>
    </xf>
    <xf numFmtId="0" fontId="11" fillId="0" borderId="21" xfId="1" applyBorder="1" applyAlignment="1">
      <alignment vertical="center"/>
    </xf>
    <xf numFmtId="0" fontId="11" fillId="0" borderId="22" xfId="1" applyBorder="1" applyAlignment="1">
      <alignment horizontal="center" vertical="center"/>
    </xf>
    <xf numFmtId="0" fontId="11" fillId="0" borderId="23" xfId="1" applyBorder="1" applyAlignment="1">
      <alignment horizontal="center" vertical="center"/>
    </xf>
    <xf numFmtId="0" fontId="11" fillId="0" borderId="23" xfId="1" applyBorder="1" applyAlignment="1">
      <alignment vertical="center"/>
    </xf>
    <xf numFmtId="0" fontId="11" fillId="0" borderId="24" xfId="1" applyBorder="1" applyAlignment="1">
      <alignment vertical="center"/>
    </xf>
    <xf numFmtId="0" fontId="12" fillId="0" borderId="25" xfId="1" applyFont="1" applyBorder="1" applyAlignment="1">
      <alignment horizontal="center" vertical="center"/>
    </xf>
    <xf numFmtId="0" fontId="11" fillId="0" borderId="26" xfId="1" applyBorder="1" applyAlignment="1">
      <alignment horizontal="center" vertical="center"/>
    </xf>
    <xf numFmtId="0" fontId="12" fillId="0" borderId="0" xfId="1" applyFont="1" applyAlignment="1">
      <alignment horizontal="center" vertical="center"/>
    </xf>
    <xf numFmtId="0" fontId="10" fillId="0" borderId="0" xfId="0" applyFont="1" applyFill="1" applyBorder="1" applyAlignment="1">
      <alignment vertical="center" wrapText="1"/>
    </xf>
    <xf numFmtId="0" fontId="10" fillId="0" borderId="0" xfId="0" applyFont="1" applyFill="1" applyBorder="1" applyAlignment="1">
      <alignment vertical="center"/>
    </xf>
    <xf numFmtId="0" fontId="10" fillId="0" borderId="10" xfId="0" applyNumberFormat="1" applyFont="1" applyBorder="1" applyAlignment="1">
      <alignment vertical="center" shrinkToFit="1"/>
    </xf>
    <xf numFmtId="0" fontId="10" fillId="0" borderId="27" xfId="0" applyFont="1" applyFill="1" applyBorder="1" applyAlignment="1">
      <alignment vertical="center" wrapText="1"/>
    </xf>
    <xf numFmtId="0" fontId="10" fillId="0" borderId="3" xfId="0" applyFont="1" applyFill="1" applyBorder="1" applyAlignment="1">
      <alignment vertical="center" wrapText="1"/>
    </xf>
    <xf numFmtId="0" fontId="11" fillId="0" borderId="18" xfId="1" applyBorder="1" applyAlignment="1">
      <alignment horizontal="right" vertical="center"/>
    </xf>
    <xf numFmtId="0" fontId="0" fillId="0" borderId="1" xfId="0" applyFill="1" applyBorder="1" applyAlignment="1">
      <alignment horizontal="left" vertical="center"/>
    </xf>
    <xf numFmtId="0" fontId="0" fillId="0" borderId="11" xfId="0" applyFill="1" applyBorder="1" applyAlignment="1">
      <alignment vertical="center"/>
    </xf>
    <xf numFmtId="0" fontId="0" fillId="0" borderId="12" xfId="0" applyFill="1" applyBorder="1" applyAlignment="1">
      <alignment vertical="center"/>
    </xf>
    <xf numFmtId="0" fontId="0" fillId="0" borderId="4" xfId="0" applyFill="1" applyBorder="1" applyAlignment="1">
      <alignment vertical="center"/>
    </xf>
    <xf numFmtId="0" fontId="0" fillId="0" borderId="5" xfId="0" applyFill="1" applyBorder="1" applyAlignment="1">
      <alignment vertical="center"/>
    </xf>
    <xf numFmtId="0" fontId="18" fillId="0" borderId="13" xfId="0" applyFont="1" applyBorder="1" applyAlignment="1">
      <alignment horizontal="center" vertical="center"/>
    </xf>
    <xf numFmtId="0" fontId="18" fillId="0" borderId="11" xfId="0" applyFont="1" applyBorder="1" applyAlignment="1">
      <alignment horizontal="center" vertical="center"/>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4" fillId="0" borderId="13" xfId="0" applyFont="1" applyBorder="1" applyAlignment="1">
      <alignment horizontal="distributed" vertical="center"/>
    </xf>
    <xf numFmtId="0" fontId="11" fillId="0" borderId="21" xfId="1" applyFill="1" applyBorder="1" applyAlignment="1">
      <alignment vertical="center"/>
    </xf>
    <xf numFmtId="0" fontId="11" fillId="0" borderId="20" xfId="1" applyFill="1" applyBorder="1" applyAlignment="1">
      <alignment vertical="center"/>
    </xf>
    <xf numFmtId="0" fontId="11" fillId="0" borderId="20" xfId="1" applyFill="1" applyBorder="1" applyAlignment="1">
      <alignment horizontal="center" vertical="center"/>
    </xf>
    <xf numFmtId="0" fontId="11" fillId="0" borderId="19" xfId="1" applyFill="1" applyBorder="1" applyAlignment="1">
      <alignment horizontal="center" vertical="center"/>
    </xf>
    <xf numFmtId="0" fontId="0" fillId="0" borderId="0" xfId="0" applyAlignment="1">
      <alignment horizontal="center" vertical="center"/>
    </xf>
    <xf numFmtId="0" fontId="0" fillId="0" borderId="0" xfId="0" applyBorder="1">
      <alignment vertical="center"/>
    </xf>
    <xf numFmtId="0" fontId="0" fillId="0" borderId="0" xfId="0" applyAlignment="1">
      <alignment vertical="center"/>
    </xf>
    <xf numFmtId="0" fontId="0" fillId="0" borderId="0" xfId="0" applyBorder="1" applyAlignment="1">
      <alignment horizontal="center" vertical="center"/>
    </xf>
    <xf numFmtId="0" fontId="0" fillId="0" borderId="0" xfId="0" applyAlignment="1">
      <alignment horizontal="left" vertical="center"/>
    </xf>
    <xf numFmtId="0" fontId="0" fillId="2" borderId="20" xfId="0" applyFill="1" applyBorder="1">
      <alignment vertical="center"/>
    </xf>
    <xf numFmtId="0" fontId="11" fillId="0" borderId="0" xfId="1" applyFill="1" applyAlignment="1">
      <alignment vertical="center"/>
    </xf>
    <xf numFmtId="0" fontId="0" fillId="0" borderId="11" xfId="0" applyBorder="1" applyAlignment="1">
      <alignment vertical="center"/>
    </xf>
    <xf numFmtId="0" fontId="11" fillId="0" borderId="20" xfId="1" applyFont="1" applyFill="1" applyBorder="1" applyAlignment="1">
      <alignment vertical="center"/>
    </xf>
    <xf numFmtId="0" fontId="0" fillId="0" borderId="11" xfId="0" applyFill="1" applyBorder="1" applyAlignment="1">
      <alignment horizontal="center" vertical="center"/>
    </xf>
    <xf numFmtId="0" fontId="0" fillId="0" borderId="1" xfId="0" applyFill="1" applyBorder="1" applyAlignment="1">
      <alignment horizontal="center" vertical="center"/>
    </xf>
    <xf numFmtId="0" fontId="0" fillId="0" borderId="13"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20" xfId="0" applyBorder="1" applyAlignment="1">
      <alignment horizontal="center" vertical="center"/>
    </xf>
    <xf numFmtId="0" fontId="0" fillId="0" borderId="28" xfId="0" applyBorder="1" applyAlignment="1">
      <alignment horizontal="center" vertical="center"/>
    </xf>
    <xf numFmtId="0" fontId="0" fillId="0" borderId="0" xfId="0" applyAlignment="1">
      <alignment horizontal="center" vertical="center"/>
    </xf>
    <xf numFmtId="0" fontId="0" fillId="0" borderId="23" xfId="0" applyBorder="1" applyAlignment="1">
      <alignment horizontal="center" vertical="center"/>
    </xf>
    <xf numFmtId="0" fontId="0" fillId="2" borderId="20" xfId="0" applyFill="1" applyBorder="1" applyAlignment="1">
      <alignment horizontal="center" vertical="center"/>
    </xf>
    <xf numFmtId="0" fontId="22" fillId="2" borderId="20" xfId="0" applyFont="1" applyFill="1" applyBorder="1" applyAlignment="1">
      <alignment horizontal="center" vertical="center"/>
    </xf>
    <xf numFmtId="176" fontId="0" fillId="0" borderId="20" xfId="0" applyNumberFormat="1" applyBorder="1" applyAlignment="1">
      <alignment horizontal="center" vertical="center"/>
    </xf>
    <xf numFmtId="176" fontId="0" fillId="0" borderId="13" xfId="0" applyNumberFormat="1" applyBorder="1" applyAlignment="1">
      <alignment horizontal="center" vertical="center"/>
    </xf>
    <xf numFmtId="176" fontId="0" fillId="0" borderId="12" xfId="0" applyNumberFormat="1" applyBorder="1" applyAlignment="1">
      <alignment horizontal="center" vertical="center"/>
    </xf>
    <xf numFmtId="0" fontId="0" fillId="0" borderId="13" xfId="0" applyBorder="1" applyAlignment="1">
      <alignment horizontal="center" vertical="center"/>
    </xf>
    <xf numFmtId="0" fontId="0" fillId="0" borderId="11" xfId="0" applyBorder="1" applyAlignment="1">
      <alignment horizontal="center" vertical="center"/>
    </xf>
    <xf numFmtId="0" fontId="23" fillId="0" borderId="20" xfId="0" applyFont="1" applyBorder="1" applyAlignment="1">
      <alignment horizontal="center" vertical="center"/>
    </xf>
    <xf numFmtId="0" fontId="19" fillId="0" borderId="0" xfId="0" applyFont="1" applyFill="1">
      <alignment vertical="center"/>
    </xf>
    <xf numFmtId="0" fontId="0" fillId="0" borderId="29" xfId="0" applyBorder="1" applyAlignment="1">
      <alignment horizontal="center" vertical="center"/>
    </xf>
    <xf numFmtId="0" fontId="0" fillId="0" borderId="21" xfId="0" applyBorder="1" applyAlignment="1">
      <alignment horizontal="center" vertical="center"/>
    </xf>
    <xf numFmtId="0" fontId="0" fillId="0" borderId="1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24" xfId="0" applyBorder="1" applyAlignment="1">
      <alignment horizontal="center" vertical="center"/>
    </xf>
    <xf numFmtId="0" fontId="0" fillId="0" borderId="22"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Fill="1" applyBorder="1" applyAlignment="1">
      <alignment horizontal="center" vertical="center"/>
    </xf>
    <xf numFmtId="176" fontId="0" fillId="0" borderId="2" xfId="0" applyNumberFormat="1" applyBorder="1" applyAlignment="1">
      <alignment horizontal="center" vertical="center"/>
    </xf>
    <xf numFmtId="176" fontId="0" fillId="0" borderId="19" xfId="0" applyNumberFormat="1"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2" borderId="4" xfId="0" applyFill="1" applyBorder="1" applyAlignment="1">
      <alignment horizontal="center" vertical="center"/>
    </xf>
    <xf numFmtId="0" fontId="0" fillId="0" borderId="0" xfId="0" applyBorder="1" applyAlignment="1">
      <alignment horizontal="center" vertical="center"/>
    </xf>
    <xf numFmtId="176" fontId="0" fillId="0" borderId="0" xfId="0" applyNumberFormat="1" applyBorder="1" applyAlignment="1">
      <alignment horizontal="center" vertical="center"/>
    </xf>
    <xf numFmtId="0" fontId="0" fillId="2" borderId="1" xfId="0" applyFill="1" applyBorder="1" applyAlignment="1">
      <alignment horizontal="center" vertical="center"/>
    </xf>
    <xf numFmtId="176" fontId="0" fillId="0" borderId="39" xfId="0" applyNumberFormat="1"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176" fontId="0" fillId="0" borderId="42" xfId="0" applyNumberFormat="1" applyBorder="1" applyAlignment="1">
      <alignment horizontal="center" vertical="center"/>
    </xf>
    <xf numFmtId="0" fontId="0" fillId="0" borderId="43" xfId="0" applyBorder="1" applyAlignment="1">
      <alignment horizontal="center" vertical="center"/>
    </xf>
    <xf numFmtId="0" fontId="0" fillId="0" borderId="0" xfId="0" applyBorder="1" applyAlignment="1">
      <alignment horizontal="right" vertical="center"/>
    </xf>
    <xf numFmtId="0" fontId="0" fillId="0" borderId="4" xfId="0" applyBorder="1" applyAlignment="1">
      <alignment vertical="center"/>
    </xf>
    <xf numFmtId="0" fontId="0" fillId="0" borderId="27" xfId="0" applyBorder="1" applyAlignment="1">
      <alignment horizontal="center" vertical="center"/>
    </xf>
    <xf numFmtId="0" fontId="0" fillId="2" borderId="0" xfId="0" applyFill="1" applyBorder="1" applyAlignment="1">
      <alignment horizontal="center" vertical="center"/>
    </xf>
    <xf numFmtId="0" fontId="0" fillId="0" borderId="0" xfId="0" applyBorder="1" applyAlignment="1">
      <alignment horizontal="center" vertical="center"/>
    </xf>
    <xf numFmtId="0" fontId="0" fillId="2" borderId="20" xfId="0" applyFill="1" applyBorder="1" applyAlignment="1">
      <alignment horizontal="center" vertical="center" shrinkToFit="1"/>
    </xf>
    <xf numFmtId="0" fontId="22" fillId="2" borderId="20" xfId="0" applyFont="1" applyFill="1" applyBorder="1" applyAlignment="1">
      <alignment horizontal="center" vertical="center" shrinkToFit="1"/>
    </xf>
    <xf numFmtId="0" fontId="22" fillId="2" borderId="0" xfId="0" applyFont="1" applyFill="1" applyBorder="1" applyAlignment="1">
      <alignment horizontal="center" vertical="center"/>
    </xf>
    <xf numFmtId="0" fontId="0" fillId="0" borderId="20" xfId="0" applyBorder="1">
      <alignment vertical="center"/>
    </xf>
    <xf numFmtId="176" fontId="22" fillId="0" borderId="0" xfId="0" applyNumberFormat="1" applyFont="1" applyFill="1" applyBorder="1" applyAlignment="1">
      <alignment horizontal="center" vertical="center"/>
    </xf>
    <xf numFmtId="176" fontId="24" fillId="0" borderId="20" xfId="0" applyNumberFormat="1" applyFont="1" applyBorder="1" applyAlignment="1">
      <alignment horizontal="left" vertical="center"/>
    </xf>
    <xf numFmtId="176" fontId="0" fillId="0" borderId="20" xfId="0" applyNumberFormat="1" applyBorder="1" applyAlignment="1">
      <alignment horizontal="left" vertical="center"/>
    </xf>
    <xf numFmtId="0" fontId="23" fillId="0" borderId="0" xfId="0" applyFont="1" applyBorder="1">
      <alignment vertical="center"/>
    </xf>
    <xf numFmtId="0" fontId="23" fillId="0" borderId="0" xfId="0" applyFont="1">
      <alignment vertical="center"/>
    </xf>
    <xf numFmtId="0" fontId="23" fillId="2" borderId="20" xfId="0" applyFont="1" applyFill="1" applyBorder="1" applyAlignment="1">
      <alignment horizontal="center" vertical="center"/>
    </xf>
    <xf numFmtId="0" fontId="23" fillId="2" borderId="20" xfId="0" applyFont="1" applyFill="1" applyBorder="1">
      <alignment vertical="center"/>
    </xf>
    <xf numFmtId="0" fontId="0" fillId="0" borderId="44" xfId="0" applyBorder="1" applyAlignment="1">
      <alignment horizontal="center" vertical="center"/>
    </xf>
    <xf numFmtId="0" fontId="0" fillId="0" borderId="45" xfId="0" applyBorder="1">
      <alignment vertical="center"/>
    </xf>
    <xf numFmtId="0" fontId="0" fillId="2" borderId="45" xfId="0" applyFill="1" applyBorder="1" applyAlignment="1">
      <alignment horizontal="center" vertical="center"/>
    </xf>
    <xf numFmtId="0" fontId="0" fillId="0" borderId="46" xfId="0" applyBorder="1">
      <alignment vertical="center"/>
    </xf>
    <xf numFmtId="0" fontId="0" fillId="0" borderId="47" xfId="0" applyBorder="1" applyAlignment="1">
      <alignment horizontal="center" vertical="center"/>
    </xf>
    <xf numFmtId="0" fontId="0" fillId="0" borderId="48" xfId="0" applyBorder="1">
      <alignment vertical="center"/>
    </xf>
    <xf numFmtId="0" fontId="0" fillId="0" borderId="49" xfId="0" applyBorder="1" applyAlignment="1">
      <alignment horizontal="center" vertical="center"/>
    </xf>
    <xf numFmtId="0" fontId="0" fillId="0" borderId="17" xfId="0" applyBorder="1">
      <alignment vertical="center"/>
    </xf>
    <xf numFmtId="0" fontId="0" fillId="0" borderId="50" xfId="0" applyBorder="1">
      <alignment vertical="center"/>
    </xf>
    <xf numFmtId="0" fontId="0" fillId="0" borderId="51" xfId="0" applyBorder="1" applyAlignment="1">
      <alignment vertical="center"/>
    </xf>
    <xf numFmtId="0" fontId="0" fillId="0" borderId="18" xfId="0" applyBorder="1" applyAlignment="1">
      <alignment horizontal="center" vertical="center"/>
    </xf>
    <xf numFmtId="0" fontId="0" fillId="0" borderId="18" xfId="0" applyBorder="1">
      <alignment vertical="center"/>
    </xf>
    <xf numFmtId="0" fontId="0" fillId="0" borderId="51" xfId="0" applyBorder="1">
      <alignment vertical="center"/>
    </xf>
    <xf numFmtId="0" fontId="23" fillId="0" borderId="18" xfId="0" applyFont="1" applyBorder="1">
      <alignment vertical="center"/>
    </xf>
    <xf numFmtId="0" fontId="23" fillId="0" borderId="17" xfId="0" applyFont="1" applyBorder="1">
      <alignment vertical="center"/>
    </xf>
    <xf numFmtId="0" fontId="0" fillId="0" borderId="16" xfId="0" applyBorder="1" applyAlignment="1">
      <alignment horizontal="center" vertical="center"/>
    </xf>
    <xf numFmtId="0" fontId="0" fillId="0" borderId="15" xfId="0" applyBorder="1">
      <alignment vertical="center"/>
    </xf>
    <xf numFmtId="0" fontId="0" fillId="0" borderId="14" xfId="0" applyBorder="1">
      <alignment vertical="center"/>
    </xf>
    <xf numFmtId="0" fontId="0" fillId="0" borderId="44" xfId="0" applyBorder="1">
      <alignment vertical="center"/>
    </xf>
    <xf numFmtId="0" fontId="0" fillId="0" borderId="45" xfId="0" applyBorder="1" applyAlignment="1">
      <alignment horizontal="center" vertical="center"/>
    </xf>
    <xf numFmtId="0" fontId="0" fillId="0" borderId="16" xfId="0" applyBorder="1">
      <alignment vertical="center"/>
    </xf>
    <xf numFmtId="0" fontId="0" fillId="0" borderId="15" xfId="0" applyBorder="1" applyAlignment="1">
      <alignment horizontal="right" vertical="center"/>
    </xf>
    <xf numFmtId="0" fontId="0" fillId="0" borderId="15" xfId="0" applyBorder="1" applyAlignment="1">
      <alignment horizontal="center" vertical="center"/>
    </xf>
    <xf numFmtId="0" fontId="0" fillId="0" borderId="45" xfId="0" applyBorder="1" applyAlignment="1">
      <alignment horizontal="left" vertical="center"/>
    </xf>
    <xf numFmtId="176" fontId="0" fillId="0" borderId="45" xfId="0" applyNumberFormat="1"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20" xfId="0" applyBorder="1" applyAlignment="1">
      <alignment horizontal="center" vertical="center"/>
    </xf>
    <xf numFmtId="0" fontId="0" fillId="0" borderId="0" xfId="0" applyBorder="1" applyAlignment="1">
      <alignment horizontal="center" vertical="center"/>
    </xf>
    <xf numFmtId="176" fontId="0" fillId="0" borderId="0" xfId="0" applyNumberFormat="1" applyBorder="1" applyAlignment="1">
      <alignment horizontal="center" vertical="center"/>
    </xf>
    <xf numFmtId="0" fontId="0" fillId="2" borderId="1" xfId="0" applyFill="1" applyBorder="1" applyAlignment="1">
      <alignment horizontal="center" vertical="center"/>
    </xf>
    <xf numFmtId="0" fontId="0" fillId="0" borderId="45" xfId="0" applyBorder="1" applyAlignment="1">
      <alignment horizontal="center" vertical="center"/>
    </xf>
    <xf numFmtId="0" fontId="0" fillId="2" borderId="0" xfId="0" applyFill="1" applyBorder="1" applyAlignment="1">
      <alignment horizontal="center" vertical="center"/>
    </xf>
    <xf numFmtId="0" fontId="0" fillId="2" borderId="11" xfId="0" applyFill="1" applyBorder="1" applyAlignment="1">
      <alignment horizontal="center" vertical="center"/>
    </xf>
    <xf numFmtId="0" fontId="0" fillId="0" borderId="21" xfId="0" applyBorder="1" applyAlignment="1">
      <alignment horizontal="center" vertical="center"/>
    </xf>
    <xf numFmtId="0" fontId="0" fillId="0" borderId="36" xfId="0" applyBorder="1" applyAlignment="1">
      <alignment horizontal="center" vertical="center"/>
    </xf>
    <xf numFmtId="0" fontId="0" fillId="0" borderId="35" xfId="0" applyBorder="1" applyAlignment="1">
      <alignment horizontal="center" vertical="center"/>
    </xf>
    <xf numFmtId="0" fontId="0" fillId="0" borderId="24" xfId="0" applyBorder="1" applyAlignment="1">
      <alignment horizontal="center" vertical="center"/>
    </xf>
    <xf numFmtId="0" fontId="0" fillId="0" borderId="23"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41" xfId="0" applyBorder="1" applyAlignment="1">
      <alignment horizontal="center" vertical="center"/>
    </xf>
    <xf numFmtId="0" fontId="19" fillId="0" borderId="0" xfId="0" applyFont="1">
      <alignment vertical="center"/>
    </xf>
    <xf numFmtId="0" fontId="18" fillId="0" borderId="0" xfId="0" applyFont="1" applyAlignment="1">
      <alignment horizontal="center" vertical="center"/>
    </xf>
    <xf numFmtId="0" fontId="0" fillId="0" borderId="20" xfId="0" applyBorder="1" applyAlignment="1">
      <alignment horizontal="center" vertical="center"/>
    </xf>
    <xf numFmtId="0" fontId="0" fillId="0" borderId="0" xfId="0" applyAlignment="1"/>
    <xf numFmtId="2" fontId="0" fillId="0" borderId="15" xfId="0" applyNumberFormat="1" applyBorder="1" applyAlignment="1">
      <alignment horizontal="center" vertical="center"/>
    </xf>
    <xf numFmtId="0" fontId="0" fillId="0" borderId="46" xfId="0" applyFill="1" applyBorder="1" applyAlignment="1">
      <alignment horizontal="left" vertical="center"/>
    </xf>
    <xf numFmtId="0" fontId="0" fillId="0" borderId="14" xfId="0" applyFill="1" applyBorder="1" applyAlignment="1">
      <alignment horizontal="left" vertical="center"/>
    </xf>
    <xf numFmtId="176" fontId="0" fillId="0" borderId="15" xfId="0" applyNumberFormat="1" applyBorder="1" applyAlignment="1">
      <alignment horizontal="center" vertical="center"/>
    </xf>
    <xf numFmtId="0" fontId="0" fillId="0" borderId="44" xfId="0" applyBorder="1" applyAlignment="1">
      <alignment vertical="center"/>
    </xf>
    <xf numFmtId="0" fontId="0" fillId="0" borderId="15" xfId="0" applyBorder="1" applyAlignment="1">
      <alignment horizontal="left" vertical="center"/>
    </xf>
    <xf numFmtId="0" fontId="0" fillId="3" borderId="20" xfId="0" applyFill="1" applyBorder="1" applyAlignment="1">
      <alignment horizontal="center" vertical="center"/>
    </xf>
    <xf numFmtId="0" fontId="0" fillId="3" borderId="20" xfId="0" applyFill="1" applyBorder="1" applyAlignment="1">
      <alignment vertical="center" shrinkToFit="1"/>
    </xf>
    <xf numFmtId="0" fontId="0" fillId="0" borderId="20" xfId="0" applyFill="1" applyBorder="1" applyAlignment="1">
      <alignment horizontal="center" vertical="center"/>
    </xf>
    <xf numFmtId="176" fontId="0" fillId="0" borderId="45" xfId="0" applyNumberFormat="1" applyBorder="1" applyAlignment="1">
      <alignment horizontal="center" vertical="center"/>
    </xf>
    <xf numFmtId="0" fontId="11" fillId="0" borderId="0" xfId="1" applyAlignment="1">
      <alignment horizontal="left" vertical="top" wrapText="1"/>
    </xf>
    <xf numFmtId="0" fontId="11" fillId="0" borderId="17" xfId="1" applyBorder="1" applyAlignment="1">
      <alignment horizontal="left" vertical="top" wrapText="1"/>
    </xf>
    <xf numFmtId="0" fontId="13" fillId="0" borderId="0" xfId="1" applyFont="1" applyAlignment="1">
      <alignment horizontal="center" vertical="center"/>
    </xf>
    <xf numFmtId="0" fontId="11" fillId="0" borderId="52" xfId="1" applyBorder="1" applyAlignment="1">
      <alignment horizontal="center" vertical="center"/>
    </xf>
    <xf numFmtId="0" fontId="11" fillId="0" borderId="53" xfId="1" applyBorder="1" applyAlignment="1">
      <alignment horizontal="center" vertical="center"/>
    </xf>
    <xf numFmtId="0" fontId="9" fillId="0" borderId="0" xfId="0" applyFont="1" applyFill="1" applyBorder="1" applyAlignment="1">
      <alignment horizontal="center" vertical="center" shrinkToFit="1"/>
    </xf>
    <xf numFmtId="0" fontId="8" fillId="0" borderId="6"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27"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4" fillId="0" borderId="27" xfId="0" applyFont="1" applyBorder="1" applyAlignment="1">
      <alignment horizontal="center" vertical="center"/>
    </xf>
    <xf numFmtId="0" fontId="4" fillId="0" borderId="0" xfId="0" applyFont="1" applyAlignment="1">
      <alignment horizontal="center" vertical="center"/>
    </xf>
    <xf numFmtId="0" fontId="10" fillId="0" borderId="1" xfId="0" applyFont="1" applyFill="1" applyBorder="1" applyAlignment="1">
      <alignment horizontal="center" vertical="center" shrinkToFit="1"/>
    </xf>
    <xf numFmtId="0" fontId="10" fillId="0" borderId="0" xfId="0" applyFont="1" applyFill="1" applyBorder="1" applyAlignment="1">
      <alignment horizontal="left" vertical="center"/>
    </xf>
    <xf numFmtId="0" fontId="10" fillId="0" borderId="0" xfId="0" applyFont="1" applyFill="1" applyBorder="1" applyAlignment="1">
      <alignment horizontal="center" vertical="center" shrinkToFit="1"/>
    </xf>
    <xf numFmtId="0" fontId="9" fillId="0" borderId="4" xfId="0" applyFont="1" applyFill="1" applyBorder="1" applyAlignment="1">
      <alignment horizontal="center" vertical="center" wrapText="1"/>
    </xf>
    <xf numFmtId="0" fontId="9" fillId="0" borderId="6" xfId="0" applyFont="1" applyFill="1" applyBorder="1" applyAlignment="1">
      <alignment horizontal="center" vertical="center"/>
    </xf>
    <xf numFmtId="0" fontId="9" fillId="0" borderId="4" xfId="0" applyFont="1" applyFill="1" applyBorder="1" applyAlignment="1">
      <alignment horizontal="center" vertical="center"/>
    </xf>
    <xf numFmtId="0" fontId="20" fillId="0" borderId="20" xfId="0" applyFont="1" applyBorder="1" applyAlignment="1">
      <alignment horizontal="left" vertical="center" wrapText="1"/>
    </xf>
    <xf numFmtId="0" fontId="9" fillId="0" borderId="0" xfId="0" applyFont="1" applyAlignment="1">
      <alignment horizontal="left" vertical="center" wrapText="1"/>
    </xf>
    <xf numFmtId="0" fontId="4" fillId="0" borderId="0" xfId="0" applyFont="1" applyAlignment="1">
      <alignment horizontal="center"/>
    </xf>
    <xf numFmtId="0" fontId="4" fillId="0" borderId="0" xfId="0" applyFont="1" applyFill="1" applyAlignment="1">
      <alignment horizontal="center"/>
    </xf>
    <xf numFmtId="0" fontId="8" fillId="0" borderId="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0" xfId="0" applyFont="1" applyBorder="1" applyAlignment="1">
      <alignment horizontal="center" vertical="center" wrapText="1"/>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9" fillId="0" borderId="27" xfId="0" applyFont="1" applyFill="1" applyBorder="1" applyAlignment="1">
      <alignment horizontal="center" vertical="center"/>
    </xf>
    <xf numFmtId="0" fontId="9"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9" fillId="0" borderId="4" xfId="0" applyFont="1" applyFill="1" applyBorder="1" applyAlignment="1">
      <alignment horizontal="left" vertical="center"/>
    </xf>
    <xf numFmtId="0" fontId="9" fillId="0" borderId="5" xfId="0" applyFont="1" applyFill="1" applyBorder="1" applyAlignment="1">
      <alignment horizontal="left" vertical="center"/>
    </xf>
    <xf numFmtId="0" fontId="9" fillId="0" borderId="0" xfId="0" applyFont="1" applyFill="1" applyBorder="1" applyAlignment="1">
      <alignment horizontal="left" vertical="center"/>
    </xf>
    <xf numFmtId="0" fontId="9" fillId="0" borderId="10" xfId="0" applyFont="1" applyFill="1" applyBorder="1" applyAlignment="1">
      <alignment horizontal="left" vertical="center"/>
    </xf>
    <xf numFmtId="0" fontId="9" fillId="0" borderId="0" xfId="0" applyFont="1" applyFill="1" applyBorder="1" applyAlignment="1">
      <alignment horizontal="center" vertical="center"/>
    </xf>
    <xf numFmtId="0" fontId="4" fillId="0" borderId="0" xfId="0" applyFont="1" applyBorder="1" applyAlignment="1">
      <alignment horizontal="center"/>
    </xf>
    <xf numFmtId="0" fontId="9" fillId="0" borderId="1" xfId="0" applyFont="1" applyFill="1" applyBorder="1" applyAlignment="1">
      <alignment horizontal="center" vertical="center"/>
    </xf>
    <xf numFmtId="0" fontId="4" fillId="0" borderId="0" xfId="0" applyFont="1" applyAlignment="1">
      <alignment horizontal="right" vertical="center"/>
    </xf>
    <xf numFmtId="0" fontId="9" fillId="0" borderId="1" xfId="0" applyFont="1" applyFill="1" applyBorder="1" applyAlignment="1">
      <alignment horizontal="left" vertical="center"/>
    </xf>
    <xf numFmtId="0" fontId="9" fillId="0" borderId="2" xfId="0" applyFont="1" applyFill="1" applyBorder="1" applyAlignment="1">
      <alignment horizontal="left" vertical="center"/>
    </xf>
    <xf numFmtId="0" fontId="4" fillId="0" borderId="12" xfId="0" applyFont="1" applyBorder="1" applyAlignment="1">
      <alignment horizontal="center" vertical="center"/>
    </xf>
    <xf numFmtId="0" fontId="4" fillId="0" borderId="20" xfId="0" applyFont="1" applyBorder="1" applyAlignment="1">
      <alignment horizontal="center" vertical="center"/>
    </xf>
    <xf numFmtId="0" fontId="4" fillId="0" borderId="13" xfId="0" applyFont="1" applyBorder="1" applyAlignment="1">
      <alignment horizontal="center"/>
    </xf>
    <xf numFmtId="0" fontId="4" fillId="0" borderId="11" xfId="0" applyFont="1" applyBorder="1" applyAlignment="1">
      <alignment horizontal="center"/>
    </xf>
    <xf numFmtId="0" fontId="4" fillId="0" borderId="12" xfId="0" applyFont="1" applyBorder="1" applyAlignment="1">
      <alignment horizontal="center"/>
    </xf>
    <xf numFmtId="0" fontId="4" fillId="0" borderId="13" xfId="0" applyFont="1" applyBorder="1" applyAlignment="1">
      <alignment horizontal="center" vertical="center"/>
    </xf>
    <xf numFmtId="0" fontId="4" fillId="0" borderId="11" xfId="0" applyFont="1" applyBorder="1" applyAlignment="1">
      <alignment horizontal="center" vertical="center"/>
    </xf>
    <xf numFmtId="0" fontId="7" fillId="0" borderId="0" xfId="0" applyFont="1" applyAlignment="1">
      <alignment horizontal="center" vertical="center"/>
    </xf>
    <xf numFmtId="0" fontId="4" fillId="0" borderId="0" xfId="0" applyFont="1" applyAlignment="1">
      <alignment horizontal="left" vertical="center" wrapText="1"/>
    </xf>
    <xf numFmtId="0" fontId="0" fillId="0" borderId="0" xfId="0" applyFill="1" applyBorder="1" applyAlignment="1">
      <alignment horizontal="center" vertical="center"/>
    </xf>
    <xf numFmtId="0" fontId="0" fillId="0" borderId="6" xfId="0" applyFill="1" applyBorder="1" applyAlignment="1">
      <alignment horizontal="distributed" vertical="center"/>
    </xf>
    <xf numFmtId="0" fontId="0" fillId="0" borderId="4" xfId="0" applyFill="1" applyBorder="1" applyAlignment="1">
      <alignment horizontal="distributed" vertical="center"/>
    </xf>
    <xf numFmtId="0" fontId="0" fillId="0" borderId="6" xfId="0" applyFill="1" applyBorder="1" applyAlignment="1">
      <alignment horizontal="center"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13" xfId="0" applyFill="1" applyBorder="1" applyAlignment="1">
      <alignment horizontal="distributed" vertical="center"/>
    </xf>
    <xf numFmtId="0" fontId="0" fillId="0" borderId="11" xfId="0" applyFill="1" applyBorder="1" applyAlignment="1">
      <alignment horizontal="distributed" vertical="center"/>
    </xf>
    <xf numFmtId="0" fontId="0" fillId="0" borderId="13" xfId="0" applyFill="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distributed" vertical="center"/>
    </xf>
    <xf numFmtId="0" fontId="0" fillId="0" borderId="12" xfId="0" applyFill="1" applyBorder="1" applyAlignment="1">
      <alignment horizontal="center" vertical="center"/>
    </xf>
    <xf numFmtId="0" fontId="25" fillId="0" borderId="0" xfId="0" applyFont="1" applyFill="1" applyAlignment="1">
      <alignment horizontal="center" vertical="center"/>
    </xf>
    <xf numFmtId="0" fontId="0" fillId="0" borderId="1" xfId="0" applyFill="1" applyBorder="1" applyAlignment="1">
      <alignment horizontal="center" vertical="center"/>
    </xf>
    <xf numFmtId="0" fontId="0" fillId="0" borderId="5" xfId="0" applyFill="1" applyBorder="1" applyAlignment="1">
      <alignment horizontal="distributed" vertical="center"/>
    </xf>
    <xf numFmtId="0" fontId="0" fillId="0" borderId="27" xfId="0" applyFill="1" applyBorder="1" applyAlignment="1">
      <alignment horizontal="distributed" vertical="center"/>
    </xf>
    <xf numFmtId="0" fontId="0" fillId="0" borderId="0" xfId="0" applyFill="1" applyBorder="1" applyAlignment="1">
      <alignment horizontal="distributed" vertical="center"/>
    </xf>
    <xf numFmtId="0" fontId="0" fillId="0" borderId="10" xfId="0" applyFill="1" applyBorder="1" applyAlignment="1">
      <alignment horizontal="distributed" vertical="center"/>
    </xf>
    <xf numFmtId="0" fontId="0" fillId="0" borderId="11" xfId="0" applyFill="1" applyBorder="1" applyAlignment="1">
      <alignment horizontal="right" vertical="center"/>
    </xf>
    <xf numFmtId="0" fontId="0" fillId="0" borderId="3" xfId="0" applyFill="1" applyBorder="1" applyAlignment="1">
      <alignment horizontal="distributed" vertical="center" wrapText="1"/>
    </xf>
    <xf numFmtId="0" fontId="0" fillId="0" borderId="1" xfId="0" applyFill="1" applyBorder="1" applyAlignment="1">
      <alignment horizontal="distributed" vertical="center" wrapText="1"/>
    </xf>
    <xf numFmtId="0" fontId="0" fillId="0" borderId="3"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distributed" vertical="center"/>
    </xf>
    <xf numFmtId="0" fontId="0" fillId="0" borderId="1" xfId="0" applyFill="1" applyBorder="1" applyAlignment="1">
      <alignment horizontal="distributed" vertical="center"/>
    </xf>
    <xf numFmtId="0" fontId="0" fillId="0" borderId="2" xfId="0" applyFill="1" applyBorder="1" applyAlignment="1">
      <alignment horizontal="distributed" vertical="center"/>
    </xf>
    <xf numFmtId="0" fontId="0" fillId="0" borderId="13" xfId="0" applyFill="1" applyBorder="1" applyAlignment="1">
      <alignment horizontal="distributed" vertical="center" wrapText="1"/>
    </xf>
    <xf numFmtId="0" fontId="0" fillId="0" borderId="11" xfId="0" applyFill="1" applyBorder="1" applyAlignment="1">
      <alignment horizontal="distributed" vertical="center" wrapText="1"/>
    </xf>
    <xf numFmtId="0" fontId="0" fillId="0" borderId="4" xfId="0" applyFill="1" applyBorder="1" applyAlignment="1">
      <alignment horizontal="left" vertical="center"/>
    </xf>
    <xf numFmtId="0" fontId="0" fillId="0" borderId="5" xfId="0" applyFill="1" applyBorder="1" applyAlignment="1">
      <alignment horizontal="left" vertical="center"/>
    </xf>
    <xf numFmtId="0" fontId="22" fillId="0" borderId="13" xfId="0" applyFont="1" applyFill="1" applyBorder="1" applyAlignment="1">
      <alignment horizontal="center" vertical="center"/>
    </xf>
    <xf numFmtId="0" fontId="22" fillId="0" borderId="11" xfId="0" applyFont="1" applyFill="1" applyBorder="1" applyAlignment="1">
      <alignment horizontal="center" vertical="center"/>
    </xf>
    <xf numFmtId="0" fontId="22" fillId="0" borderId="12" xfId="0" applyFont="1" applyFill="1" applyBorder="1" applyAlignment="1">
      <alignment horizontal="center" vertical="center"/>
    </xf>
    <xf numFmtId="0" fontId="0" fillId="0" borderId="13" xfId="0" applyFill="1" applyBorder="1" applyAlignment="1">
      <alignment horizontal="right" vertical="center"/>
    </xf>
    <xf numFmtId="0" fontId="0" fillId="0" borderId="4" xfId="0" applyFill="1" applyBorder="1" applyAlignment="1">
      <alignment horizontal="right" vertical="center"/>
    </xf>
    <xf numFmtId="0" fontId="0" fillId="0" borderId="1" xfId="0" applyFill="1" applyBorder="1" applyAlignment="1">
      <alignment horizontal="right" vertical="center"/>
    </xf>
    <xf numFmtId="0" fontId="0" fillId="0" borderId="27" xfId="0" applyFill="1" applyBorder="1" applyAlignment="1">
      <alignment horizontal="center" vertical="center"/>
    </xf>
    <xf numFmtId="0" fontId="0" fillId="0" borderId="10" xfId="0" applyFill="1" applyBorder="1" applyAlignment="1">
      <alignment horizontal="center" vertical="center"/>
    </xf>
    <xf numFmtId="0" fontId="0" fillId="0" borderId="13"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6" xfId="0"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3" xfId="0" applyFont="1" applyBorder="1" applyAlignment="1">
      <alignment horizontal="center" vertical="center" wrapText="1"/>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6" xfId="0" applyFill="1" applyBorder="1" applyAlignment="1">
      <alignment horizontal="center" vertical="center" wrapText="1"/>
    </xf>
    <xf numFmtId="0" fontId="0" fillId="0" borderId="0" xfId="0" applyFill="1" applyAlignment="1">
      <alignment horizontal="center" vertical="center"/>
    </xf>
    <xf numFmtId="0" fontId="18" fillId="0" borderId="13" xfId="0" applyFont="1" applyFill="1" applyBorder="1" applyAlignment="1">
      <alignment horizontal="left" vertical="center"/>
    </xf>
    <xf numFmtId="0" fontId="18" fillId="0" borderId="11" xfId="0" applyFont="1" applyFill="1" applyBorder="1" applyAlignment="1">
      <alignment horizontal="left" vertical="center"/>
    </xf>
    <xf numFmtId="0" fontId="18" fillId="0" borderId="12" xfId="0" applyFont="1" applyFill="1" applyBorder="1" applyAlignment="1">
      <alignment horizontal="left" vertical="center"/>
    </xf>
    <xf numFmtId="0" fontId="18" fillId="0" borderId="1"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11" xfId="0" applyFont="1" applyFill="1" applyBorder="1" applyAlignment="1">
      <alignment horizontal="right" vertical="center"/>
    </xf>
    <xf numFmtId="0" fontId="18" fillId="0" borderId="4" xfId="0" applyFont="1" applyFill="1" applyBorder="1" applyAlignment="1">
      <alignment horizontal="left" vertical="center"/>
    </xf>
    <xf numFmtId="0" fontId="18" fillId="0" borderId="5" xfId="0" applyFont="1" applyFill="1" applyBorder="1" applyAlignment="1">
      <alignment horizontal="left" vertical="center"/>
    </xf>
    <xf numFmtId="58" fontId="18" fillId="0" borderId="13" xfId="0" quotePrefix="1" applyNumberFormat="1" applyFont="1" applyFill="1" applyBorder="1" applyAlignment="1">
      <alignment horizontal="left" vertical="center"/>
    </xf>
    <xf numFmtId="0" fontId="18" fillId="0" borderId="4"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6" xfId="0" applyFont="1" applyFill="1" applyBorder="1" applyAlignment="1">
      <alignment horizontal="left" vertical="center" wrapText="1"/>
    </xf>
    <xf numFmtId="0" fontId="18" fillId="0" borderId="3" xfId="0" applyFont="1" applyFill="1" applyBorder="1" applyAlignment="1">
      <alignment horizontal="left" vertical="center"/>
    </xf>
    <xf numFmtId="0" fontId="18" fillId="0" borderId="1" xfId="0" applyFont="1" applyFill="1" applyBorder="1" applyAlignment="1">
      <alignment horizontal="left" vertical="center"/>
    </xf>
    <xf numFmtId="0" fontId="18" fillId="0" borderId="2" xfId="0" applyFont="1" applyFill="1" applyBorder="1" applyAlignment="1">
      <alignment horizontal="left" vertical="center"/>
    </xf>
    <xf numFmtId="0" fontId="18" fillId="0" borderId="13" xfId="0" applyFont="1" applyFill="1" applyBorder="1" applyAlignment="1">
      <alignment horizontal="right" vertical="center"/>
    </xf>
    <xf numFmtId="0" fontId="18" fillId="0" borderId="13" xfId="0" quotePrefix="1" applyFont="1" applyFill="1" applyBorder="1" applyAlignment="1">
      <alignment horizontal="left" vertical="center"/>
    </xf>
    <xf numFmtId="0" fontId="18" fillId="0" borderId="6" xfId="0" applyFont="1" applyFill="1" applyBorder="1" applyAlignment="1">
      <alignment horizontal="left" vertical="center"/>
    </xf>
    <xf numFmtId="0" fontId="18" fillId="0" borderId="11" xfId="0" quotePrefix="1" applyFont="1" applyFill="1" applyBorder="1" applyAlignment="1">
      <alignment horizontal="left" vertical="center"/>
    </xf>
    <xf numFmtId="0" fontId="18" fillId="0" borderId="4"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27"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10"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0" fillId="3" borderId="20" xfId="0" applyFill="1" applyBorder="1" applyAlignment="1">
      <alignment horizontal="center" vertical="center" wrapText="1"/>
    </xf>
    <xf numFmtId="0" fontId="27" fillId="0" borderId="0" xfId="0" applyFont="1" applyAlignment="1">
      <alignment horizontal="center" vertical="center"/>
    </xf>
    <xf numFmtId="0" fontId="0" fillId="2" borderId="0" xfId="0" applyFill="1" applyBorder="1" applyAlignment="1">
      <alignment horizontal="center" vertical="center"/>
    </xf>
    <xf numFmtId="0" fontId="0" fillId="0" borderId="45" xfId="0" applyBorder="1" applyAlignment="1">
      <alignment horizontal="center" vertical="center"/>
    </xf>
    <xf numFmtId="0" fontId="0" fillId="3" borderId="20" xfId="0" applyFill="1" applyBorder="1" applyAlignment="1">
      <alignment horizontal="center" vertical="center"/>
    </xf>
    <xf numFmtId="0" fontId="0" fillId="2" borderId="1" xfId="0" applyFill="1" applyBorder="1" applyAlignment="1">
      <alignment horizontal="center" vertical="center"/>
    </xf>
    <xf numFmtId="176" fontId="22" fillId="0" borderId="11" xfId="0" applyNumberFormat="1" applyFont="1" applyFill="1" applyBorder="1" applyAlignment="1">
      <alignment horizontal="center" vertical="center"/>
    </xf>
    <xf numFmtId="0" fontId="26" fillId="0" borderId="20" xfId="0" applyFont="1" applyBorder="1" applyAlignment="1">
      <alignment horizontal="center" vertical="center" wrapText="1"/>
    </xf>
    <xf numFmtId="0" fontId="17" fillId="0" borderId="4" xfId="0" applyFont="1" applyFill="1" applyBorder="1" applyAlignment="1">
      <alignment horizontal="center" vertical="center"/>
    </xf>
    <xf numFmtId="0" fontId="23" fillId="0" borderId="20" xfId="0" applyFont="1" applyBorder="1" applyAlignment="1">
      <alignment horizontal="center" vertical="center" wrapText="1"/>
    </xf>
    <xf numFmtId="0" fontId="23" fillId="0" borderId="20" xfId="0" applyFont="1" applyBorder="1" applyAlignment="1">
      <alignment horizontal="center" vertical="center"/>
    </xf>
    <xf numFmtId="0" fontId="0" fillId="0" borderId="20" xfId="0" applyBorder="1" applyAlignment="1">
      <alignment horizontal="center" vertical="center"/>
    </xf>
    <xf numFmtId="0" fontId="0" fillId="0" borderId="0" xfId="0" applyBorder="1" applyAlignment="1">
      <alignment horizontal="center" vertical="center"/>
    </xf>
    <xf numFmtId="176" fontId="0" fillId="0" borderId="0" xfId="0" applyNumberFormat="1" applyBorder="1" applyAlignment="1">
      <alignment horizontal="center" vertical="center"/>
    </xf>
    <xf numFmtId="0" fontId="0" fillId="0" borderId="1" xfId="0" applyBorder="1" applyAlignment="1">
      <alignment horizontal="center" vertical="center"/>
    </xf>
    <xf numFmtId="176" fontId="0" fillId="0" borderId="45" xfId="0" applyNumberFormat="1" applyBorder="1" applyAlignment="1">
      <alignment horizontal="center" vertical="center"/>
    </xf>
    <xf numFmtId="2" fontId="0" fillId="0" borderId="15" xfId="0" applyNumberFormat="1" applyBorder="1" applyAlignment="1">
      <alignment horizontal="center" vertical="center"/>
    </xf>
    <xf numFmtId="0" fontId="0" fillId="2" borderId="15" xfId="0" applyFill="1" applyBorder="1" applyAlignment="1">
      <alignment horizontal="center" vertical="center"/>
    </xf>
    <xf numFmtId="2" fontId="0" fillId="0" borderId="0" xfId="0" applyNumberFormat="1" applyBorder="1" applyAlignment="1">
      <alignment horizontal="center" vertical="center"/>
    </xf>
    <xf numFmtId="0" fontId="0" fillId="3" borderId="20" xfId="0" applyFill="1" applyBorder="1" applyAlignment="1">
      <alignment horizontal="center" vertical="center" shrinkToFit="1"/>
    </xf>
    <xf numFmtId="0" fontId="0" fillId="0" borderId="15" xfId="0" applyBorder="1" applyAlignment="1">
      <alignment horizontal="center" vertical="center"/>
    </xf>
    <xf numFmtId="176" fontId="24" fillId="0" borderId="20" xfId="0" applyNumberFormat="1" applyFont="1" applyBorder="1" applyAlignment="1">
      <alignment horizontal="center" vertical="center"/>
    </xf>
    <xf numFmtId="176" fontId="22" fillId="0" borderId="4" xfId="0" applyNumberFormat="1" applyFont="1" applyFill="1" applyBorder="1" applyAlignment="1">
      <alignment horizontal="center" vertical="center"/>
    </xf>
    <xf numFmtId="0" fontId="0" fillId="2" borderId="11" xfId="0" applyFill="1" applyBorder="1" applyAlignment="1">
      <alignment horizontal="center" vertical="center"/>
    </xf>
    <xf numFmtId="176" fontId="0" fillId="0" borderId="11" xfId="0" applyNumberFormat="1" applyBorder="1" applyAlignment="1">
      <alignment horizontal="center" vertical="center"/>
    </xf>
    <xf numFmtId="0" fontId="0" fillId="0" borderId="0" xfId="0" applyAlignment="1">
      <alignment horizontal="left" vertical="center"/>
    </xf>
    <xf numFmtId="0" fontId="0" fillId="0" borderId="0" xfId="0" applyAlignment="1">
      <alignment horizontal="left"/>
    </xf>
    <xf numFmtId="0" fontId="0" fillId="0" borderId="1" xfId="0" applyBorder="1" applyAlignment="1">
      <alignment horizontal="left"/>
    </xf>
    <xf numFmtId="0" fontId="0" fillId="0" borderId="20" xfId="0" applyFill="1" applyBorder="1" applyAlignment="1">
      <alignment horizontal="center" vertical="center"/>
    </xf>
    <xf numFmtId="0" fontId="0" fillId="2" borderId="54" xfId="0" applyFill="1" applyBorder="1" applyAlignment="1">
      <alignment horizontal="center" vertical="center" shrinkToFit="1"/>
    </xf>
    <xf numFmtId="0" fontId="0" fillId="2" borderId="23" xfId="0" applyFill="1" applyBorder="1" applyAlignment="1">
      <alignment horizontal="center" vertical="center" shrinkToFit="1"/>
    </xf>
    <xf numFmtId="176" fontId="0" fillId="0" borderId="15" xfId="0" applyNumberFormat="1" applyBorder="1" applyAlignment="1">
      <alignment horizontal="center" vertical="center"/>
    </xf>
    <xf numFmtId="0" fontId="0" fillId="3" borderId="54" xfId="0" applyFill="1" applyBorder="1" applyAlignment="1">
      <alignment horizontal="center" vertical="center" wrapText="1"/>
    </xf>
    <xf numFmtId="0" fontId="0" fillId="3" borderId="23" xfId="0" applyFill="1" applyBorder="1" applyAlignment="1">
      <alignment horizontal="center" vertical="center" wrapText="1"/>
    </xf>
    <xf numFmtId="0" fontId="0" fillId="3" borderId="54" xfId="0" applyFill="1" applyBorder="1" applyAlignment="1">
      <alignment horizontal="center" vertical="center"/>
    </xf>
    <xf numFmtId="0" fontId="0" fillId="3" borderId="23" xfId="0" applyFill="1" applyBorder="1" applyAlignment="1">
      <alignment horizontal="center" vertical="center"/>
    </xf>
    <xf numFmtId="176" fontId="0" fillId="0" borderId="54" xfId="0" applyNumberFormat="1" applyBorder="1" applyAlignment="1">
      <alignment horizontal="center" vertical="center"/>
    </xf>
    <xf numFmtId="176" fontId="0" fillId="0" borderId="23" xfId="0" applyNumberFormat="1" applyBorder="1" applyAlignment="1">
      <alignment horizontal="center" vertical="center"/>
    </xf>
    <xf numFmtId="0" fontId="22" fillId="2" borderId="54" xfId="0" applyFont="1" applyFill="1" applyBorder="1" applyAlignment="1">
      <alignment horizontal="center" vertical="center"/>
    </xf>
    <xf numFmtId="0" fontId="22" fillId="2" borderId="23" xfId="0" applyFont="1" applyFill="1" applyBorder="1" applyAlignment="1">
      <alignment horizontal="center" vertical="center"/>
    </xf>
    <xf numFmtId="0" fontId="0" fillId="0" borderId="54" xfId="0" applyBorder="1" applyAlignment="1">
      <alignment horizontal="center" vertical="center"/>
    </xf>
    <xf numFmtId="0" fontId="0" fillId="0" borderId="23" xfId="0" applyBorder="1" applyAlignment="1">
      <alignment horizontal="center" vertical="center"/>
    </xf>
    <xf numFmtId="0" fontId="22" fillId="2" borderId="54" xfId="0" applyFont="1" applyFill="1" applyBorder="1" applyAlignment="1">
      <alignment horizontal="center" vertical="center" shrinkToFit="1"/>
    </xf>
    <xf numFmtId="0" fontId="22" fillId="2" borderId="23" xfId="0" applyFont="1" applyFill="1" applyBorder="1" applyAlignment="1">
      <alignment horizontal="center" vertical="center" shrinkToFit="1"/>
    </xf>
    <xf numFmtId="176" fontId="0" fillId="0" borderId="20" xfId="0" applyNumberFormat="1" applyBorder="1" applyAlignment="1">
      <alignment horizontal="center" vertical="center"/>
    </xf>
    <xf numFmtId="0" fontId="0" fillId="0" borderId="36" xfId="0" applyBorder="1" applyAlignment="1">
      <alignment horizontal="center" vertical="center"/>
    </xf>
    <xf numFmtId="0" fontId="0" fillId="0" borderId="2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60" xfId="0" applyBorder="1" applyAlignment="1">
      <alignment horizontal="center" vertical="center"/>
    </xf>
    <xf numFmtId="0" fontId="0" fillId="0" borderId="41" xfId="0" applyBorder="1" applyAlignment="1">
      <alignment horizontal="center" vertical="center"/>
    </xf>
    <xf numFmtId="0" fontId="0" fillId="0" borderId="24" xfId="0" applyBorder="1" applyAlignment="1">
      <alignment horizontal="center" vertical="center"/>
    </xf>
    <xf numFmtId="0" fontId="26" fillId="0" borderId="55" xfId="0" applyFont="1" applyBorder="1" applyAlignment="1">
      <alignment horizontal="center" vertical="center" wrapText="1"/>
    </xf>
    <xf numFmtId="0" fontId="26" fillId="0" borderId="56" xfId="0" applyFont="1" applyBorder="1" applyAlignment="1">
      <alignment horizontal="center" vertical="center" wrapText="1"/>
    </xf>
    <xf numFmtId="0" fontId="26" fillId="0" borderId="21" xfId="0" applyFont="1" applyBorder="1" applyAlignment="1">
      <alignment horizontal="center" vertical="center" wrapText="1"/>
    </xf>
    <xf numFmtId="0" fontId="26" fillId="0" borderId="30" xfId="0" applyFont="1" applyBorder="1" applyAlignment="1">
      <alignment horizontal="center" vertical="center" wrapText="1"/>
    </xf>
    <xf numFmtId="0" fontId="26" fillId="0" borderId="28" xfId="0" applyFont="1" applyBorder="1" applyAlignment="1">
      <alignment horizontal="center" vertical="center" wrapText="1"/>
    </xf>
    <xf numFmtId="0" fontId="0" fillId="0" borderId="57" xfId="0" applyBorder="1" applyAlignment="1">
      <alignment horizontal="center" vertical="center"/>
    </xf>
    <xf numFmtId="0" fontId="0" fillId="0" borderId="35"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cellXfs>
  <cellStyles count="2">
    <cellStyle name="標準" xfId="0" builtinId="0"/>
    <cellStyle name="標準 2" xfId="1" xr:uid="{00000000-0005-0000-0000-000001000000}"/>
  </cellStyles>
  <dxfs count="106">
    <dxf>
      <fill>
        <patternFill patternType="none">
          <bgColor indexed="65"/>
        </patternFill>
      </fill>
    </dxf>
    <dxf>
      <font>
        <color theme="0"/>
      </font>
    </dxf>
    <dxf>
      <font>
        <color theme="0"/>
      </font>
    </dxf>
    <dxf>
      <font>
        <color theme="0"/>
      </font>
    </dxf>
    <dxf>
      <fill>
        <patternFill patternType="none">
          <bgColor indexed="65"/>
        </patternFill>
      </fill>
    </dxf>
    <dxf>
      <font>
        <color theme="0"/>
      </font>
    </dxf>
    <dxf>
      <font>
        <color theme="0"/>
      </font>
    </dxf>
    <dxf>
      <font>
        <color theme="1"/>
      </font>
      <fill>
        <patternFill patternType="none">
          <bgColor indexed="65"/>
        </patternFill>
      </fill>
    </dxf>
    <dxf>
      <font>
        <color theme="0"/>
      </font>
    </dxf>
    <dxf>
      <font>
        <color theme="1"/>
      </font>
      <fill>
        <patternFill patternType="none">
          <bgColor indexed="65"/>
        </patternFill>
      </fill>
    </dxf>
    <dxf>
      <font>
        <color theme="0"/>
      </font>
    </dxf>
    <dxf>
      <font>
        <color theme="0"/>
      </font>
    </dxf>
    <dxf>
      <font>
        <color theme="1"/>
      </font>
      <fill>
        <patternFill patternType="none">
          <bgColor indexed="65"/>
        </patternFill>
      </fill>
    </dxf>
    <dxf>
      <font>
        <color theme="0"/>
      </font>
    </dxf>
    <dxf>
      <font>
        <color theme="1"/>
      </font>
      <fill>
        <patternFill patternType="none">
          <bgColor indexed="65"/>
        </patternFill>
      </fill>
    </dxf>
    <dxf>
      <font>
        <color theme="0"/>
      </font>
    </dxf>
    <dxf>
      <font>
        <color theme="1"/>
      </font>
      <fill>
        <patternFill patternType="none">
          <bgColor indexed="65"/>
        </patternFill>
      </fill>
    </dxf>
    <dxf>
      <fill>
        <patternFill>
          <bgColor theme="0" tint="-0.24994659260841701"/>
        </patternFill>
      </fill>
    </dxf>
    <dxf>
      <fill>
        <patternFill patternType="none">
          <bgColor indexed="65"/>
        </patternFill>
      </fill>
    </dxf>
    <dxf>
      <fill>
        <patternFill>
          <bgColor theme="8" tint="0.79998168889431442"/>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theme="0"/>
      </font>
    </dxf>
    <dxf>
      <font>
        <color theme="0"/>
      </font>
    </dxf>
    <dxf>
      <fill>
        <patternFill patternType="none">
          <bgColor indexed="65"/>
        </patternFill>
      </fill>
    </dxf>
    <dxf>
      <fill>
        <patternFill patternType="none">
          <bgColor indexed="65"/>
        </patternFill>
      </fill>
    </dxf>
    <dxf>
      <font>
        <color theme="1"/>
      </font>
      <fill>
        <patternFill patternType="none">
          <bgColor indexed="65"/>
        </patternFill>
      </fill>
    </dxf>
    <dxf>
      <fill>
        <patternFill patternType="none">
          <bgColor indexed="65"/>
        </patternFill>
      </fill>
    </dxf>
    <dxf>
      <font>
        <color theme="0"/>
      </font>
    </dxf>
    <dxf>
      <font>
        <color theme="0"/>
      </font>
      <fill>
        <patternFill patternType="none">
          <bgColor indexed="65"/>
        </patternFill>
      </fill>
    </dxf>
    <dxf>
      <font>
        <color theme="0"/>
      </font>
    </dxf>
    <dxf>
      <font>
        <color theme="0"/>
      </font>
      <fill>
        <patternFill patternType="none">
          <bgColor indexed="65"/>
        </patternFill>
      </fill>
    </dxf>
    <dxf>
      <font>
        <color theme="0"/>
      </font>
    </dxf>
    <dxf>
      <font>
        <color theme="0"/>
      </font>
      <fill>
        <patternFill patternType="none">
          <bgColor indexed="65"/>
        </patternFill>
      </fill>
    </dxf>
    <dxf>
      <font>
        <color theme="1"/>
      </font>
      <fill>
        <patternFill patternType="none">
          <bgColor indexed="65"/>
        </patternFill>
      </fill>
    </dxf>
    <dxf>
      <fill>
        <patternFill patternType="none">
          <bgColor indexed="65"/>
        </patternFill>
      </fill>
    </dxf>
    <dxf>
      <font>
        <color theme="0"/>
      </font>
    </dxf>
    <dxf>
      <font>
        <color theme="1"/>
      </font>
      <fill>
        <patternFill patternType="none">
          <bgColor indexed="65"/>
        </patternFill>
      </fill>
    </dxf>
    <dxf>
      <font>
        <color theme="0"/>
      </font>
    </dxf>
    <dxf>
      <font>
        <color theme="1"/>
      </font>
      <fill>
        <patternFill patternType="none">
          <bgColor indexed="65"/>
        </patternFill>
      </fill>
    </dxf>
    <dxf>
      <font>
        <color theme="1"/>
      </font>
      <fill>
        <patternFill patternType="none">
          <bgColor indexed="65"/>
        </patternFill>
      </fill>
    </dxf>
    <dxf>
      <font>
        <color theme="0"/>
      </font>
    </dxf>
    <dxf>
      <fill>
        <patternFill>
          <bgColor theme="0" tint="-0.24994659260841701"/>
        </patternFill>
      </fill>
    </dxf>
    <dxf>
      <fill>
        <patternFill>
          <bgColor theme="8" tint="0.79998168889431442"/>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theme="1"/>
      </font>
      <fill>
        <patternFill patternType="none">
          <bgColor indexed="65"/>
        </patternFill>
      </fill>
    </dxf>
    <dxf>
      <fill>
        <patternFill patternType="none">
          <bgColor indexed="65"/>
        </patternFill>
      </fill>
    </dxf>
    <dxf>
      <fill>
        <patternFill patternType="none">
          <bgColor indexed="65"/>
        </patternFill>
      </fill>
    </dxf>
    <dxf>
      <font>
        <color theme="0"/>
      </font>
    </dxf>
    <dxf>
      <font>
        <color theme="0"/>
      </font>
    </dxf>
    <dxf>
      <font>
        <color theme="0"/>
      </font>
    </dxf>
    <dxf>
      <fill>
        <patternFill patternType="none">
          <bgColor indexed="65"/>
        </patternFill>
      </fill>
    </dxf>
    <dxf>
      <font>
        <color theme="0"/>
      </font>
    </dxf>
    <dxf>
      <font>
        <color theme="0"/>
      </font>
    </dxf>
    <dxf>
      <font>
        <color theme="1"/>
      </font>
      <fill>
        <patternFill patternType="none">
          <bgColor indexed="65"/>
        </patternFill>
      </fill>
    </dxf>
    <dxf>
      <font>
        <color theme="1"/>
      </font>
      <fill>
        <patternFill patternType="none">
          <bgColor indexed="65"/>
        </patternFill>
      </fill>
    </dxf>
    <dxf>
      <fill>
        <patternFill patternType="none">
          <bgColor indexed="65"/>
        </patternFill>
      </fill>
    </dxf>
    <dxf>
      <font>
        <color theme="0"/>
      </font>
    </dxf>
    <dxf>
      <fill>
        <patternFill patternType="none">
          <bgColor indexed="65"/>
        </patternFill>
      </fill>
    </dxf>
    <dxf>
      <font>
        <color theme="0"/>
      </font>
    </dxf>
    <dxf>
      <font>
        <color theme="1"/>
      </font>
      <fill>
        <patternFill patternType="none">
          <bgColor indexed="65"/>
        </patternFill>
      </fill>
    </dxf>
    <dxf>
      <font>
        <color theme="0"/>
      </font>
    </dxf>
    <dxf>
      <font>
        <color theme="0"/>
      </font>
    </dxf>
    <dxf>
      <fill>
        <patternFill>
          <bgColor theme="0" tint="-0.24994659260841701"/>
        </patternFill>
      </fill>
    </dxf>
    <dxf>
      <fill>
        <patternFill>
          <bgColor theme="8" tint="0.79998168889431442"/>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theme="0"/>
      </font>
    </dxf>
    <dxf>
      <font>
        <color theme="0"/>
      </font>
    </dxf>
    <dxf>
      <fill>
        <patternFill patternType="none">
          <bgColor indexed="65"/>
        </patternFill>
      </fill>
    </dxf>
    <dxf>
      <fill>
        <patternFill patternType="none">
          <bgColor indexed="65"/>
        </patternFill>
      </fill>
    </dxf>
    <dxf>
      <font>
        <color theme="1"/>
      </font>
      <fill>
        <patternFill patternType="none">
          <bgColor indexed="65"/>
        </patternFill>
      </fill>
    </dxf>
    <dxf>
      <fill>
        <patternFill patternType="none">
          <bgColor indexed="65"/>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patternType="none">
          <bgColor indexed="65"/>
        </patternFill>
      </fill>
    </dxf>
    <dxf>
      <fill>
        <patternFill>
          <bgColor theme="0" tint="-0.24994659260841701"/>
        </patternFill>
      </fill>
    </dxf>
    <dxf>
      <fill>
        <patternFill patternType="none">
          <bgColor indexed="65"/>
        </patternFill>
      </fill>
    </dxf>
    <dxf>
      <fill>
        <patternFill patternType="none">
          <bgColor indexed="65"/>
        </patternFill>
      </fill>
    </dxf>
    <dxf>
      <fill>
        <patternFill>
          <bgColor theme="0" tint="-0.24994659260841701"/>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14996795556505021"/>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tint="-0.24994659260841701"/>
        </patternFill>
      </fill>
    </dxf>
    <dxf>
      <fill>
        <patternFill patternType="none">
          <bgColor indexed="65"/>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D44"/>
  <sheetViews>
    <sheetView view="pageBreakPreview" topLeftCell="A24" zoomScaleNormal="100" zoomScaleSheetLayoutView="100" workbookViewId="0">
      <selection activeCell="C46" sqref="C46"/>
    </sheetView>
  </sheetViews>
  <sheetFormatPr defaultColWidth="9" defaultRowHeight="16.5" customHeight="1" x14ac:dyDescent="0.7"/>
  <cols>
    <col min="1" max="1" width="4.125" style="75" customWidth="1"/>
    <col min="2" max="2" width="59.6875" style="75" customWidth="1"/>
    <col min="3" max="3" width="8.125" style="76" customWidth="1"/>
    <col min="4" max="4" width="6.5" style="76" customWidth="1"/>
    <col min="5" max="16384" width="9" style="75"/>
  </cols>
  <sheetData>
    <row r="1" spans="1:4" ht="9.75" customHeight="1" x14ac:dyDescent="0.7"/>
    <row r="2" spans="1:4" ht="26.25" customHeight="1" x14ac:dyDescent="0.7">
      <c r="A2" s="242" t="s">
        <v>301</v>
      </c>
      <c r="B2" s="242"/>
      <c r="C2" s="242"/>
      <c r="D2" s="242"/>
    </row>
    <row r="3" spans="1:4" ht="12.75" x14ac:dyDescent="0.7">
      <c r="A3" s="76"/>
      <c r="B3" s="76"/>
    </row>
    <row r="4" spans="1:4" ht="16.5" customHeight="1" thickBot="1" x14ac:dyDescent="0.75">
      <c r="A4" s="75" t="s">
        <v>173</v>
      </c>
      <c r="D4" s="94"/>
    </row>
    <row r="5" spans="1:4" ht="21" customHeight="1" thickBot="1" x14ac:dyDescent="0.75">
      <c r="A5" s="243" t="s">
        <v>172</v>
      </c>
      <c r="B5" s="244"/>
      <c r="C5" s="93" t="s">
        <v>178</v>
      </c>
      <c r="D5" s="92" t="s">
        <v>171</v>
      </c>
    </row>
    <row r="6" spans="1:4" ht="19.5" customHeight="1" thickTop="1" x14ac:dyDescent="0.7">
      <c r="A6" s="91">
        <v>1</v>
      </c>
      <c r="B6" s="90" t="s">
        <v>174</v>
      </c>
      <c r="C6" s="89"/>
      <c r="D6" s="88"/>
    </row>
    <row r="7" spans="1:4" ht="19.5" customHeight="1" x14ac:dyDescent="0.7">
      <c r="A7" s="111">
        <v>2</v>
      </c>
      <c r="B7" s="112" t="s">
        <v>175</v>
      </c>
      <c r="C7" s="113"/>
      <c r="D7" s="114"/>
    </row>
    <row r="8" spans="1:4" ht="19.5" customHeight="1" x14ac:dyDescent="0.7">
      <c r="A8" s="111">
        <v>3</v>
      </c>
      <c r="B8" s="112" t="s">
        <v>221</v>
      </c>
      <c r="C8" s="113"/>
      <c r="D8" s="114"/>
    </row>
    <row r="9" spans="1:4" ht="19.5" customHeight="1" x14ac:dyDescent="0.7">
      <c r="A9" s="111">
        <v>4</v>
      </c>
      <c r="B9" s="112" t="s">
        <v>176</v>
      </c>
      <c r="C9" s="113" t="s">
        <v>179</v>
      </c>
      <c r="D9" s="114"/>
    </row>
    <row r="10" spans="1:4" ht="19.5" customHeight="1" x14ac:dyDescent="0.7">
      <c r="A10" s="111">
        <v>5</v>
      </c>
      <c r="B10" s="112" t="s">
        <v>177</v>
      </c>
      <c r="C10" s="113" t="s">
        <v>181</v>
      </c>
      <c r="D10" s="114"/>
    </row>
    <row r="11" spans="1:4" ht="19.5" customHeight="1" x14ac:dyDescent="0.7">
      <c r="A11" s="111">
        <v>6</v>
      </c>
      <c r="B11" s="112" t="s">
        <v>303</v>
      </c>
      <c r="C11" s="113"/>
      <c r="D11" s="114"/>
    </row>
    <row r="12" spans="1:4" ht="19.5" customHeight="1" x14ac:dyDescent="0.7">
      <c r="A12" s="111">
        <v>7</v>
      </c>
      <c r="B12" s="112" t="s">
        <v>302</v>
      </c>
      <c r="C12" s="113"/>
      <c r="D12" s="114"/>
    </row>
    <row r="13" spans="1:4" ht="19.5" customHeight="1" x14ac:dyDescent="0.7">
      <c r="A13" s="111">
        <v>8</v>
      </c>
      <c r="B13" s="112" t="s">
        <v>54</v>
      </c>
      <c r="C13" s="113" t="s">
        <v>186</v>
      </c>
      <c r="D13" s="114"/>
    </row>
    <row r="14" spans="1:4" ht="19.5" customHeight="1" x14ac:dyDescent="0.7">
      <c r="A14" s="111">
        <v>9</v>
      </c>
      <c r="B14" s="123" t="s">
        <v>263</v>
      </c>
      <c r="C14" s="113" t="s">
        <v>202</v>
      </c>
      <c r="D14" s="114"/>
    </row>
    <row r="15" spans="1:4" ht="19.5" customHeight="1" x14ac:dyDescent="0.7">
      <c r="A15" s="111">
        <v>10</v>
      </c>
      <c r="B15" s="121" t="s">
        <v>187</v>
      </c>
      <c r="C15" s="113" t="s">
        <v>203</v>
      </c>
      <c r="D15" s="114"/>
    </row>
    <row r="16" spans="1:4" ht="19.5" customHeight="1" x14ac:dyDescent="0.7">
      <c r="A16" s="111">
        <v>11</v>
      </c>
      <c r="B16" s="112" t="s">
        <v>55</v>
      </c>
      <c r="C16" s="113" t="s">
        <v>201</v>
      </c>
      <c r="D16" s="114"/>
    </row>
    <row r="17" spans="1:4" ht="19.5" customHeight="1" x14ac:dyDescent="0.7">
      <c r="A17" s="111">
        <v>12</v>
      </c>
      <c r="B17" s="112" t="s">
        <v>56</v>
      </c>
      <c r="C17" s="113" t="s">
        <v>201</v>
      </c>
      <c r="D17" s="114"/>
    </row>
    <row r="18" spans="1:4" ht="19.5" customHeight="1" x14ac:dyDescent="0.7">
      <c r="A18" s="111">
        <v>13</v>
      </c>
      <c r="B18" s="121" t="s">
        <v>188</v>
      </c>
      <c r="C18" s="113"/>
      <c r="D18" s="114"/>
    </row>
    <row r="19" spans="1:4" ht="19.5" customHeight="1" x14ac:dyDescent="0.7">
      <c r="A19" s="111">
        <v>14</v>
      </c>
      <c r="B19" s="112" t="s">
        <v>189</v>
      </c>
      <c r="C19" s="113"/>
      <c r="D19" s="114"/>
    </row>
    <row r="20" spans="1:4" ht="19.5" customHeight="1" x14ac:dyDescent="0.7">
      <c r="A20" s="111">
        <v>15</v>
      </c>
      <c r="B20" s="112" t="s">
        <v>190</v>
      </c>
      <c r="C20" s="113"/>
      <c r="D20" s="114"/>
    </row>
    <row r="21" spans="1:4" ht="19.5" customHeight="1" x14ac:dyDescent="0.7">
      <c r="A21" s="111">
        <v>16</v>
      </c>
      <c r="B21" s="112" t="s">
        <v>191</v>
      </c>
      <c r="C21" s="113" t="s">
        <v>202</v>
      </c>
      <c r="D21" s="114"/>
    </row>
    <row r="22" spans="1:4" ht="19.5" customHeight="1" x14ac:dyDescent="0.7">
      <c r="A22" s="111">
        <v>17</v>
      </c>
      <c r="B22" s="112" t="s">
        <v>224</v>
      </c>
      <c r="C22" s="113" t="s">
        <v>201</v>
      </c>
      <c r="D22" s="114"/>
    </row>
    <row r="23" spans="1:4" ht="19.5" customHeight="1" x14ac:dyDescent="0.7">
      <c r="A23" s="87">
        <v>18</v>
      </c>
      <c r="B23" s="86" t="s">
        <v>53</v>
      </c>
      <c r="C23" s="85"/>
      <c r="D23" s="84"/>
    </row>
    <row r="24" spans="1:4" ht="9.75" customHeight="1" x14ac:dyDescent="0.7">
      <c r="A24" s="81"/>
      <c r="C24" s="75"/>
      <c r="D24" s="80"/>
    </row>
    <row r="25" spans="1:4" ht="12.75" x14ac:dyDescent="0.7">
      <c r="A25" s="100" t="s">
        <v>195</v>
      </c>
      <c r="B25" s="75" t="s">
        <v>304</v>
      </c>
      <c r="C25" s="75"/>
      <c r="D25" s="80"/>
    </row>
    <row r="26" spans="1:4" ht="9.75" customHeight="1" x14ac:dyDescent="0.7">
      <c r="A26" s="81"/>
      <c r="C26" s="75"/>
      <c r="D26" s="80"/>
    </row>
    <row r="27" spans="1:4" ht="16.5" customHeight="1" x14ac:dyDescent="0.7">
      <c r="A27" s="83" t="s">
        <v>182</v>
      </c>
      <c r="B27" s="240" t="s">
        <v>183</v>
      </c>
      <c r="C27" s="240"/>
      <c r="D27" s="241"/>
    </row>
    <row r="28" spans="1:4" ht="15.75" customHeight="1" x14ac:dyDescent="0.7">
      <c r="A28" s="83" t="s">
        <v>180</v>
      </c>
      <c r="B28" s="240" t="s">
        <v>194</v>
      </c>
      <c r="C28" s="240"/>
      <c r="D28" s="241"/>
    </row>
    <row r="29" spans="1:4" ht="15.75" customHeight="1" x14ac:dyDescent="0.7">
      <c r="A29" s="83" t="s">
        <v>184</v>
      </c>
      <c r="B29" s="240" t="s">
        <v>193</v>
      </c>
      <c r="C29" s="240"/>
      <c r="D29" s="241"/>
    </row>
    <row r="30" spans="1:4" ht="16.5" customHeight="1" x14ac:dyDescent="0.7">
      <c r="A30" s="83"/>
      <c r="B30" s="240" t="s">
        <v>192</v>
      </c>
      <c r="C30" s="240"/>
      <c r="D30" s="241"/>
    </row>
    <row r="31" spans="1:4" ht="16.5" customHeight="1" x14ac:dyDescent="0.7">
      <c r="A31" s="82"/>
      <c r="B31" s="240" t="s">
        <v>196</v>
      </c>
      <c r="C31" s="240"/>
      <c r="D31" s="241"/>
    </row>
    <row r="32" spans="1:4" ht="16.5" customHeight="1" x14ac:dyDescent="0.7">
      <c r="A32" s="83"/>
      <c r="B32" s="240" t="s">
        <v>197</v>
      </c>
      <c r="C32" s="240"/>
      <c r="D32" s="241"/>
    </row>
    <row r="33" spans="1:4" ht="16.5" customHeight="1" x14ac:dyDescent="0.7">
      <c r="A33" s="83" t="s">
        <v>185</v>
      </c>
      <c r="B33" s="240" t="s">
        <v>200</v>
      </c>
      <c r="C33" s="240"/>
      <c r="D33" s="241"/>
    </row>
    <row r="34" spans="1:4" ht="16.5" customHeight="1" x14ac:dyDescent="0.7">
      <c r="A34" s="83" t="s">
        <v>198</v>
      </c>
      <c r="B34" s="240" t="s">
        <v>199</v>
      </c>
      <c r="C34" s="240"/>
      <c r="D34" s="241"/>
    </row>
    <row r="35" spans="1:4" ht="16.5" customHeight="1" x14ac:dyDescent="0.7">
      <c r="A35" s="83" t="s">
        <v>201</v>
      </c>
      <c r="B35" s="75" t="s">
        <v>204</v>
      </c>
      <c r="C35" s="75"/>
      <c r="D35" s="80"/>
    </row>
    <row r="36" spans="1:4" ht="9.75" customHeight="1" thickBot="1" x14ac:dyDescent="0.75">
      <c r="A36" s="79"/>
      <c r="B36" s="78"/>
      <c r="C36" s="78"/>
      <c r="D36" s="77"/>
    </row>
    <row r="37" spans="1:4" ht="9" customHeight="1" x14ac:dyDescent="0.7">
      <c r="C37" s="75"/>
      <c r="D37" s="75"/>
    </row>
    <row r="38" spans="1:4" ht="16.5" customHeight="1" x14ac:dyDescent="0.7">
      <c r="A38" s="75" t="s">
        <v>170</v>
      </c>
    </row>
    <row r="39" spans="1:4" ht="16.5" customHeight="1" x14ac:dyDescent="0.7">
      <c r="B39" s="75" t="s">
        <v>169</v>
      </c>
    </row>
    <row r="40" spans="1:4" ht="16.5" customHeight="1" x14ac:dyDescent="0.7">
      <c r="B40" s="75" t="s">
        <v>168</v>
      </c>
    </row>
    <row r="41" spans="1:4" ht="16.5" customHeight="1" x14ac:dyDescent="0.7">
      <c r="B41" s="75" t="s">
        <v>167</v>
      </c>
    </row>
    <row r="42" spans="1:4" ht="16.5" customHeight="1" x14ac:dyDescent="0.7">
      <c r="B42" s="75" t="s">
        <v>166</v>
      </c>
    </row>
    <row r="43" spans="1:4" ht="16.5" customHeight="1" x14ac:dyDescent="0.7">
      <c r="B43" s="75" t="s">
        <v>165</v>
      </c>
    </row>
    <row r="44" spans="1:4" ht="16.5" customHeight="1" x14ac:dyDescent="0.7">
      <c r="B44" s="75" t="s">
        <v>164</v>
      </c>
    </row>
  </sheetData>
  <mergeCells count="10">
    <mergeCell ref="B31:D31"/>
    <mergeCell ref="B34:D34"/>
    <mergeCell ref="A2:D2"/>
    <mergeCell ref="A5:B5"/>
    <mergeCell ref="B27:D27"/>
    <mergeCell ref="B28:D28"/>
    <mergeCell ref="B32:D32"/>
    <mergeCell ref="B29:D29"/>
    <mergeCell ref="B30:D30"/>
    <mergeCell ref="B33:D33"/>
  </mergeCells>
  <phoneticPr fontId="1"/>
  <pageMargins left="0.7" right="0.7" top="0.75" bottom="0.61"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F40"/>
  <sheetViews>
    <sheetView view="pageBreakPreview" topLeftCell="A25" zoomScaleNormal="100" zoomScaleSheetLayoutView="100" workbookViewId="0">
      <selection activeCell="A37" sqref="A37:AF40"/>
    </sheetView>
  </sheetViews>
  <sheetFormatPr defaultColWidth="2.375" defaultRowHeight="20.25" customHeight="1" x14ac:dyDescent="0.25"/>
  <cols>
    <col min="1" max="1" width="2.375" style="11" customWidth="1"/>
    <col min="2" max="9" width="2.375" style="11"/>
    <col min="10" max="10" width="2.5" style="11" customWidth="1"/>
    <col min="11" max="16384" width="2.375" style="11"/>
  </cols>
  <sheetData>
    <row r="1" spans="1:32" s="8" customFormat="1" ht="20.25" customHeight="1" x14ac:dyDescent="0.3">
      <c r="A1" s="7" t="s">
        <v>61</v>
      </c>
    </row>
    <row r="2" spans="1:32" s="8" customFormat="1" ht="20.25" customHeight="1" x14ac:dyDescent="0.3"/>
    <row r="3" spans="1:32" s="8" customFormat="1" ht="20.25" customHeight="1" x14ac:dyDescent="0.3">
      <c r="R3" s="110" t="s">
        <v>65</v>
      </c>
      <c r="S3" s="300" t="s">
        <v>64</v>
      </c>
      <c r="T3" s="301"/>
      <c r="U3" s="301"/>
      <c r="V3" s="301"/>
      <c r="W3" s="301"/>
      <c r="X3" s="302"/>
      <c r="Y3" s="303"/>
      <c r="Z3" s="303"/>
      <c r="AA3" s="303"/>
      <c r="AB3" s="303"/>
      <c r="AC3" s="303"/>
      <c r="AD3" s="303"/>
      <c r="AE3" s="303"/>
      <c r="AF3" s="304"/>
    </row>
    <row r="4" spans="1:32" s="8" customFormat="1" ht="20.25" customHeight="1" x14ac:dyDescent="0.3">
      <c r="R4" s="110" t="s">
        <v>65</v>
      </c>
      <c r="S4" s="300" t="s">
        <v>37</v>
      </c>
      <c r="T4" s="301"/>
      <c r="U4" s="301"/>
      <c r="V4" s="301"/>
      <c r="W4" s="301"/>
      <c r="X4" s="305" t="s">
        <v>57</v>
      </c>
      <c r="Y4" s="306"/>
      <c r="Z4" s="306"/>
      <c r="AA4" s="306"/>
      <c r="AB4" s="306"/>
      <c r="AC4" s="306"/>
      <c r="AD4" s="306"/>
      <c r="AE4" s="306"/>
      <c r="AF4" s="300"/>
    </row>
    <row r="5" spans="1:32" s="8" customFormat="1" ht="20.25" customHeight="1" x14ac:dyDescent="0.3"/>
    <row r="6" spans="1:32" s="8" customFormat="1" ht="20.25" customHeight="1" x14ac:dyDescent="0.3">
      <c r="A6" s="307" t="s">
        <v>62</v>
      </c>
      <c r="B6" s="307"/>
      <c r="C6" s="307"/>
      <c r="D6" s="307"/>
      <c r="E6" s="307"/>
      <c r="F6" s="307"/>
      <c r="G6" s="307"/>
      <c r="H6" s="307"/>
      <c r="I6" s="307"/>
      <c r="J6" s="307"/>
      <c r="K6" s="307"/>
      <c r="L6" s="307"/>
      <c r="M6" s="307"/>
      <c r="N6" s="307"/>
      <c r="O6" s="307"/>
      <c r="P6" s="307"/>
      <c r="Q6" s="307"/>
      <c r="R6" s="307"/>
      <c r="S6" s="307"/>
      <c r="T6" s="307"/>
      <c r="U6" s="307"/>
      <c r="V6" s="307"/>
      <c r="W6" s="307"/>
      <c r="X6" s="307"/>
      <c r="Y6" s="307"/>
      <c r="Z6" s="307"/>
      <c r="AA6" s="307"/>
      <c r="AB6" s="307"/>
      <c r="AC6" s="307"/>
      <c r="AD6" s="307"/>
      <c r="AE6" s="307"/>
      <c r="AF6" s="307"/>
    </row>
    <row r="7" spans="1:32" s="8" customFormat="1" ht="20.25" customHeight="1" x14ac:dyDescent="0.3"/>
    <row r="8" spans="1:32" s="8" customFormat="1" ht="20.25" customHeight="1" x14ac:dyDescent="0.3">
      <c r="S8" s="297"/>
      <c r="T8" s="297"/>
      <c r="U8" s="297"/>
      <c r="V8" s="297"/>
      <c r="W8" s="12" t="s">
        <v>74</v>
      </c>
      <c r="X8" s="297"/>
      <c r="Y8" s="297"/>
      <c r="Z8" s="297"/>
      <c r="AA8" s="12" t="s">
        <v>73</v>
      </c>
      <c r="AB8" s="297"/>
      <c r="AC8" s="297"/>
      <c r="AD8" s="297"/>
      <c r="AE8" s="12" t="s">
        <v>72</v>
      </c>
    </row>
    <row r="9" spans="1:32" s="8" customFormat="1" ht="20.25" customHeight="1" x14ac:dyDescent="0.3"/>
    <row r="10" spans="1:32" s="8" customFormat="1" ht="20.25" customHeight="1" x14ac:dyDescent="0.3">
      <c r="A10" s="8" t="s">
        <v>58</v>
      </c>
    </row>
    <row r="11" spans="1:32" s="8" customFormat="1" ht="20.25" customHeight="1" x14ac:dyDescent="0.3"/>
    <row r="12" spans="1:32" s="8" customFormat="1" ht="15.75" customHeight="1" x14ac:dyDescent="0.3">
      <c r="O12" s="264" t="s">
        <v>71</v>
      </c>
      <c r="P12" s="264"/>
      <c r="Q12" s="264"/>
      <c r="R12" s="264"/>
      <c r="S12" s="264"/>
      <c r="T12" s="264"/>
      <c r="U12" s="264"/>
      <c r="V12" s="264"/>
      <c r="W12" s="264"/>
      <c r="X12" s="264"/>
      <c r="Y12" s="264"/>
    </row>
    <row r="13" spans="1:32" s="8" customFormat="1" ht="15.75" customHeight="1" x14ac:dyDescent="0.3">
      <c r="O13" s="264"/>
      <c r="P13" s="264"/>
      <c r="Q13" s="264"/>
      <c r="R13" s="264"/>
      <c r="S13" s="264"/>
      <c r="T13" s="264"/>
      <c r="U13" s="264"/>
      <c r="V13" s="264"/>
      <c r="W13" s="264"/>
      <c r="X13" s="264"/>
      <c r="Y13" s="264"/>
    </row>
    <row r="14" spans="1:32" s="8" customFormat="1" ht="20.25" customHeight="1" x14ac:dyDescent="0.3">
      <c r="O14" s="266"/>
      <c r="P14" s="266"/>
      <c r="Q14" s="266"/>
      <c r="R14" s="266"/>
      <c r="S14" s="266"/>
      <c r="T14" s="266"/>
      <c r="U14" s="266"/>
      <c r="V14" s="266"/>
      <c r="W14" s="266"/>
      <c r="X14" s="266"/>
      <c r="Y14" s="266"/>
      <c r="Z14" s="266"/>
      <c r="AA14" s="266"/>
      <c r="AB14" s="266"/>
      <c r="AC14" s="266"/>
      <c r="AD14" s="265"/>
    </row>
    <row r="15" spans="1:32" s="8" customFormat="1" ht="20.25" customHeight="1" x14ac:dyDescent="0.3">
      <c r="O15" s="266"/>
      <c r="P15" s="266"/>
      <c r="Q15" s="266"/>
      <c r="R15" s="266"/>
      <c r="S15" s="266"/>
      <c r="T15" s="266"/>
      <c r="U15" s="266"/>
      <c r="V15" s="266"/>
      <c r="W15" s="266"/>
      <c r="X15" s="266"/>
      <c r="Y15" s="266"/>
      <c r="Z15" s="266"/>
      <c r="AA15" s="266"/>
      <c r="AB15" s="266"/>
      <c r="AC15" s="266"/>
      <c r="AD15" s="265"/>
    </row>
    <row r="16" spans="1:32" s="8" customFormat="1" ht="20.25" customHeight="1" x14ac:dyDescent="0.3"/>
    <row r="17" spans="1:32" s="8" customFormat="1" ht="20.25" customHeight="1" x14ac:dyDescent="0.3">
      <c r="A17" s="308" t="s">
        <v>63</v>
      </c>
      <c r="B17" s="308"/>
      <c r="C17" s="308"/>
      <c r="D17" s="308"/>
      <c r="E17" s="308"/>
      <c r="F17" s="308"/>
      <c r="G17" s="308"/>
      <c r="H17" s="308"/>
      <c r="I17" s="308"/>
      <c r="J17" s="308"/>
      <c r="K17" s="308"/>
      <c r="L17" s="308"/>
      <c r="M17" s="308"/>
      <c r="N17" s="308"/>
      <c r="O17" s="308"/>
      <c r="P17" s="308"/>
      <c r="Q17" s="308"/>
      <c r="R17" s="308"/>
      <c r="S17" s="308"/>
      <c r="T17" s="308"/>
      <c r="U17" s="308"/>
      <c r="V17" s="308"/>
      <c r="W17" s="308"/>
      <c r="X17" s="308"/>
      <c r="Y17" s="308"/>
      <c r="Z17" s="308"/>
      <c r="AA17" s="308"/>
      <c r="AB17" s="308"/>
      <c r="AC17" s="308"/>
      <c r="AD17" s="308"/>
      <c r="AE17" s="308"/>
      <c r="AF17" s="308"/>
    </row>
    <row r="18" spans="1:32" s="8" customFormat="1" ht="20.25" customHeight="1" x14ac:dyDescent="0.3">
      <c r="A18" s="308"/>
      <c r="B18" s="308"/>
      <c r="C18" s="308"/>
      <c r="D18" s="308"/>
      <c r="E18" s="308"/>
      <c r="F18" s="308"/>
      <c r="G18" s="308"/>
      <c r="H18" s="308"/>
      <c r="I18" s="308"/>
      <c r="J18" s="308"/>
      <c r="K18" s="308"/>
      <c r="L18" s="308"/>
      <c r="M18" s="308"/>
      <c r="N18" s="308"/>
      <c r="O18" s="308"/>
      <c r="P18" s="308"/>
      <c r="Q18" s="308"/>
      <c r="R18" s="308"/>
      <c r="S18" s="308"/>
      <c r="T18" s="308"/>
      <c r="U18" s="308"/>
      <c r="V18" s="308"/>
      <c r="W18" s="308"/>
      <c r="X18" s="308"/>
      <c r="Y18" s="308"/>
      <c r="Z18" s="308"/>
      <c r="AA18" s="308"/>
      <c r="AB18" s="308"/>
      <c r="AC18" s="308"/>
      <c r="AD18" s="308"/>
      <c r="AE18" s="308"/>
      <c r="AF18" s="308"/>
    </row>
    <row r="19" spans="1:32" s="8" customFormat="1" ht="20.25" customHeight="1" x14ac:dyDescent="0.3">
      <c r="A19" s="9"/>
    </row>
    <row r="20" spans="1:32" s="8" customFormat="1" ht="20.25" customHeight="1" x14ac:dyDescent="0.3">
      <c r="B20" s="267" t="s">
        <v>66</v>
      </c>
      <c r="C20" s="268"/>
      <c r="D20" s="268"/>
      <c r="E20" s="268"/>
      <c r="F20" s="268"/>
      <c r="G20" s="268"/>
      <c r="H20" s="268"/>
      <c r="I20" s="268"/>
      <c r="J20" s="269"/>
      <c r="K20" s="276"/>
      <c r="L20" s="277"/>
      <c r="M20" s="277"/>
      <c r="N20" s="277"/>
      <c r="O20" s="277"/>
      <c r="P20" s="277"/>
      <c r="Q20" s="277"/>
      <c r="R20" s="277"/>
      <c r="S20" s="277"/>
      <c r="T20" s="277"/>
      <c r="U20" s="277"/>
      <c r="V20" s="277"/>
      <c r="W20" s="277"/>
      <c r="X20" s="277"/>
      <c r="Y20" s="277"/>
      <c r="Z20" s="277"/>
      <c r="AA20" s="277"/>
      <c r="AB20" s="277"/>
      <c r="AC20" s="277"/>
      <c r="AD20" s="277"/>
      <c r="AE20" s="278"/>
    </row>
    <row r="21" spans="1:32" s="8" customFormat="1" ht="20.25" customHeight="1" x14ac:dyDescent="0.3">
      <c r="B21" s="270"/>
      <c r="C21" s="271"/>
      <c r="D21" s="271"/>
      <c r="E21" s="271"/>
      <c r="F21" s="271"/>
      <c r="G21" s="271"/>
      <c r="H21" s="271"/>
      <c r="I21" s="271"/>
      <c r="J21" s="272"/>
      <c r="K21" s="279"/>
      <c r="L21" s="280"/>
      <c r="M21" s="280"/>
      <c r="N21" s="280"/>
      <c r="O21" s="280"/>
      <c r="P21" s="280"/>
      <c r="Q21" s="280"/>
      <c r="R21" s="280"/>
      <c r="S21" s="280"/>
      <c r="T21" s="280"/>
      <c r="U21" s="280"/>
      <c r="V21" s="280"/>
      <c r="W21" s="280"/>
      <c r="X21" s="280"/>
      <c r="Y21" s="280"/>
      <c r="Z21" s="280"/>
      <c r="AA21" s="280"/>
      <c r="AB21" s="280"/>
      <c r="AC21" s="280"/>
      <c r="AD21" s="280"/>
      <c r="AE21" s="281"/>
    </row>
    <row r="22" spans="1:32" s="8" customFormat="1" ht="20.25" customHeight="1" x14ac:dyDescent="0.3">
      <c r="B22" s="267" t="s">
        <v>67</v>
      </c>
      <c r="C22" s="268"/>
      <c r="D22" s="268"/>
      <c r="E22" s="268"/>
      <c r="F22" s="268"/>
      <c r="G22" s="268"/>
      <c r="H22" s="268"/>
      <c r="I22" s="268"/>
      <c r="J22" s="269"/>
      <c r="K22" s="276"/>
      <c r="L22" s="277"/>
      <c r="M22" s="277"/>
      <c r="N22" s="277"/>
      <c r="O22" s="277"/>
      <c r="P22" s="277"/>
      <c r="Q22" s="277"/>
      <c r="R22" s="277"/>
      <c r="S22" s="277"/>
      <c r="T22" s="277"/>
      <c r="U22" s="277"/>
      <c r="V22" s="277"/>
      <c r="W22" s="277"/>
      <c r="X22" s="277"/>
      <c r="Y22" s="277"/>
      <c r="Z22" s="277"/>
      <c r="AA22" s="277"/>
      <c r="AB22" s="277"/>
      <c r="AC22" s="277"/>
      <c r="AD22" s="277"/>
      <c r="AE22" s="278"/>
    </row>
    <row r="23" spans="1:32" s="8" customFormat="1" ht="20.25" customHeight="1" x14ac:dyDescent="0.3">
      <c r="B23" s="270"/>
      <c r="C23" s="271"/>
      <c r="D23" s="271"/>
      <c r="E23" s="271"/>
      <c r="F23" s="271"/>
      <c r="G23" s="271"/>
      <c r="H23" s="271"/>
      <c r="I23" s="271"/>
      <c r="J23" s="272"/>
      <c r="K23" s="279"/>
      <c r="L23" s="280"/>
      <c r="M23" s="280"/>
      <c r="N23" s="280"/>
      <c r="O23" s="280"/>
      <c r="P23" s="280"/>
      <c r="Q23" s="280"/>
      <c r="R23" s="280"/>
      <c r="S23" s="280"/>
      <c r="T23" s="280"/>
      <c r="U23" s="280"/>
      <c r="V23" s="280"/>
      <c r="W23" s="280"/>
      <c r="X23" s="280"/>
      <c r="Y23" s="280"/>
      <c r="Z23" s="280"/>
      <c r="AA23" s="280"/>
      <c r="AB23" s="280"/>
      <c r="AC23" s="280"/>
      <c r="AD23" s="280"/>
      <c r="AE23" s="281"/>
    </row>
    <row r="24" spans="1:32" s="8" customFormat="1" ht="20.25" customHeight="1" x14ac:dyDescent="0.3">
      <c r="B24" s="246" t="s">
        <v>68</v>
      </c>
      <c r="C24" s="247"/>
      <c r="D24" s="247"/>
      <c r="E24" s="247"/>
      <c r="F24" s="247"/>
      <c r="G24" s="247"/>
      <c r="H24" s="247"/>
      <c r="I24" s="247"/>
      <c r="J24" s="248"/>
      <c r="K24" s="261" t="s">
        <v>90</v>
      </c>
      <c r="L24" s="262"/>
      <c r="M24" s="262"/>
      <c r="N24" s="262"/>
      <c r="O24" s="262"/>
      <c r="P24" s="262"/>
      <c r="Q24" s="260"/>
      <c r="R24" s="260"/>
      <c r="S24" s="260"/>
      <c r="T24" s="14" t="s">
        <v>89</v>
      </c>
      <c r="U24" s="14"/>
      <c r="V24" s="25"/>
      <c r="W24" s="14"/>
      <c r="X24" s="21"/>
      <c r="Y24" s="14"/>
      <c r="Z24" s="14"/>
      <c r="AA24" s="18"/>
      <c r="AB24" s="13"/>
      <c r="AC24" s="13"/>
      <c r="AD24" s="18"/>
      <c r="AE24" s="19"/>
    </row>
    <row r="25" spans="1:32" s="8" customFormat="1" ht="20.25" customHeight="1" x14ac:dyDescent="0.3">
      <c r="B25" s="249"/>
      <c r="C25" s="250"/>
      <c r="D25" s="250"/>
      <c r="E25" s="250"/>
      <c r="F25" s="250"/>
      <c r="G25" s="250"/>
      <c r="H25" s="250"/>
      <c r="I25" s="250"/>
      <c r="J25" s="251"/>
      <c r="K25" s="98" t="s">
        <v>80</v>
      </c>
      <c r="L25" s="96" t="s">
        <v>95</v>
      </c>
      <c r="M25" s="96"/>
      <c r="N25" s="95" t="s">
        <v>80</v>
      </c>
      <c r="O25" s="258" t="s">
        <v>91</v>
      </c>
      <c r="P25" s="258"/>
      <c r="Q25" s="95" t="s">
        <v>80</v>
      </c>
      <c r="R25" s="258" t="s">
        <v>92</v>
      </c>
      <c r="S25" s="258"/>
      <c r="T25" s="95" t="s">
        <v>80</v>
      </c>
      <c r="U25" s="258" t="s">
        <v>93</v>
      </c>
      <c r="V25" s="258"/>
      <c r="W25" s="95" t="s">
        <v>80</v>
      </c>
      <c r="X25" s="259" t="s">
        <v>94</v>
      </c>
      <c r="Y25" s="259"/>
      <c r="Z25" s="259"/>
      <c r="AA25" s="259"/>
      <c r="AB25" s="259"/>
      <c r="AC25" s="259"/>
      <c r="AD25" s="259"/>
      <c r="AE25" s="97" t="s">
        <v>52</v>
      </c>
    </row>
    <row r="26" spans="1:32" s="8" customFormat="1" ht="20.25" customHeight="1" x14ac:dyDescent="0.3">
      <c r="B26" s="252"/>
      <c r="C26" s="253"/>
      <c r="D26" s="253"/>
      <c r="E26" s="253"/>
      <c r="F26" s="253"/>
      <c r="G26" s="253"/>
      <c r="H26" s="253"/>
      <c r="I26" s="253"/>
      <c r="J26" s="254"/>
      <c r="K26" s="99" t="s">
        <v>80</v>
      </c>
      <c r="L26" s="257" t="s">
        <v>94</v>
      </c>
      <c r="M26" s="257"/>
      <c r="N26" s="257"/>
      <c r="O26" s="257"/>
      <c r="P26" s="257"/>
      <c r="Q26" s="257"/>
      <c r="R26" s="257"/>
      <c r="S26" s="257"/>
      <c r="T26" s="257"/>
      <c r="U26" s="257"/>
      <c r="V26" s="257"/>
      <c r="W26" s="257"/>
      <c r="X26" s="257"/>
      <c r="Y26" s="257"/>
      <c r="Z26" s="257"/>
      <c r="AA26" s="257"/>
      <c r="AB26" s="257"/>
      <c r="AC26" s="257"/>
      <c r="AD26" s="257"/>
      <c r="AE26" s="26" t="s">
        <v>52</v>
      </c>
    </row>
    <row r="27" spans="1:32" s="8" customFormat="1" ht="20.25" customHeight="1" x14ac:dyDescent="0.3">
      <c r="B27" s="267" t="s">
        <v>69</v>
      </c>
      <c r="C27" s="268"/>
      <c r="D27" s="268"/>
      <c r="E27" s="268"/>
      <c r="F27" s="268"/>
      <c r="G27" s="268"/>
      <c r="H27" s="268"/>
      <c r="I27" s="268"/>
      <c r="J27" s="269"/>
      <c r="K27" s="255">
        <f>X28*AC28</f>
        <v>0</v>
      </c>
      <c r="L27" s="256"/>
      <c r="M27" s="256"/>
      <c r="N27" s="256"/>
      <c r="O27" s="256"/>
      <c r="P27" s="286" t="s">
        <v>75</v>
      </c>
      <c r="Q27" s="286"/>
      <c r="R27" s="20" t="s">
        <v>80</v>
      </c>
      <c r="S27" s="294" t="s">
        <v>76</v>
      </c>
      <c r="T27" s="294"/>
      <c r="U27" s="294"/>
      <c r="V27" s="294"/>
      <c r="W27" s="15" t="s">
        <v>84</v>
      </c>
      <c r="X27" s="295"/>
      <c r="Y27" s="295"/>
      <c r="Z27" s="295"/>
      <c r="AA27" s="23" t="s">
        <v>5</v>
      </c>
      <c r="AB27" s="22" t="s">
        <v>6</v>
      </c>
      <c r="AC27" s="294"/>
      <c r="AD27" s="294"/>
      <c r="AE27" s="24" t="s">
        <v>8</v>
      </c>
    </row>
    <row r="28" spans="1:32" s="8" customFormat="1" ht="20.25" customHeight="1" x14ac:dyDescent="0.3">
      <c r="B28" s="273"/>
      <c r="C28" s="274"/>
      <c r="D28" s="274"/>
      <c r="E28" s="274"/>
      <c r="F28" s="274"/>
      <c r="G28" s="274"/>
      <c r="H28" s="274"/>
      <c r="I28" s="274"/>
      <c r="J28" s="275"/>
      <c r="K28" s="255"/>
      <c r="L28" s="256"/>
      <c r="M28" s="256"/>
      <c r="N28" s="256"/>
      <c r="O28" s="256"/>
      <c r="P28" s="286"/>
      <c r="Q28" s="286"/>
      <c r="R28" s="20" t="s">
        <v>138</v>
      </c>
      <c r="S28" s="245" t="s">
        <v>82</v>
      </c>
      <c r="T28" s="245"/>
      <c r="U28" s="245"/>
      <c r="V28" s="245"/>
      <c r="W28" s="15" t="s">
        <v>84</v>
      </c>
      <c r="X28" s="295"/>
      <c r="Y28" s="295"/>
      <c r="Z28" s="295"/>
      <c r="AA28" s="23" t="s">
        <v>5</v>
      </c>
      <c r="AB28" s="22" t="s">
        <v>6</v>
      </c>
      <c r="AC28" s="294"/>
      <c r="AD28" s="294"/>
      <c r="AE28" s="24" t="s">
        <v>83</v>
      </c>
    </row>
    <row r="29" spans="1:32" s="8" customFormat="1" ht="20.25" customHeight="1" x14ac:dyDescent="0.3">
      <c r="B29" s="267" t="s">
        <v>70</v>
      </c>
      <c r="C29" s="268"/>
      <c r="D29" s="268"/>
      <c r="E29" s="268"/>
      <c r="F29" s="268"/>
      <c r="G29" s="268"/>
      <c r="H29" s="268"/>
      <c r="I29" s="268"/>
      <c r="J29" s="269"/>
      <c r="K29" s="261" t="s">
        <v>80</v>
      </c>
      <c r="L29" s="284" t="s">
        <v>77</v>
      </c>
      <c r="M29" s="284"/>
      <c r="N29" s="285"/>
      <c r="O29" s="262" t="s">
        <v>80</v>
      </c>
      <c r="P29" s="284" t="s">
        <v>85</v>
      </c>
      <c r="Q29" s="284"/>
      <c r="R29" s="284"/>
      <c r="S29" s="16" t="s">
        <v>80</v>
      </c>
      <c r="T29" s="290" t="s">
        <v>86</v>
      </c>
      <c r="U29" s="290"/>
      <c r="V29" s="290"/>
      <c r="W29" s="290"/>
      <c r="X29" s="290"/>
      <c r="Y29" s="290"/>
      <c r="Z29" s="290"/>
      <c r="AA29" s="290"/>
      <c r="AB29" s="290"/>
      <c r="AC29" s="290"/>
      <c r="AD29" s="290"/>
      <c r="AE29" s="291"/>
    </row>
    <row r="30" spans="1:32" s="8" customFormat="1" ht="20.25" customHeight="1" x14ac:dyDescent="0.3">
      <c r="B30" s="273"/>
      <c r="C30" s="274"/>
      <c r="D30" s="274"/>
      <c r="E30" s="274"/>
      <c r="F30" s="274"/>
      <c r="G30" s="274"/>
      <c r="H30" s="274"/>
      <c r="I30" s="274"/>
      <c r="J30" s="275"/>
      <c r="K30" s="282"/>
      <c r="L30" s="286"/>
      <c r="M30" s="286"/>
      <c r="N30" s="287"/>
      <c r="O30" s="294"/>
      <c r="P30" s="286"/>
      <c r="Q30" s="286"/>
      <c r="R30" s="286"/>
      <c r="S30" s="20" t="s">
        <v>80</v>
      </c>
      <c r="T30" s="292" t="s">
        <v>87</v>
      </c>
      <c r="U30" s="292"/>
      <c r="V30" s="292"/>
      <c r="W30" s="292"/>
      <c r="X30" s="292"/>
      <c r="Y30" s="292"/>
      <c r="Z30" s="292"/>
      <c r="AA30" s="292"/>
      <c r="AB30" s="292"/>
      <c r="AC30" s="292"/>
      <c r="AD30" s="292"/>
      <c r="AE30" s="293"/>
    </row>
    <row r="31" spans="1:32" ht="20.25" customHeight="1" x14ac:dyDescent="0.3">
      <c r="B31" s="270"/>
      <c r="C31" s="271"/>
      <c r="D31" s="271"/>
      <c r="E31" s="271"/>
      <c r="F31" s="271"/>
      <c r="G31" s="271"/>
      <c r="H31" s="271"/>
      <c r="I31" s="271"/>
      <c r="J31" s="272"/>
      <c r="K31" s="283"/>
      <c r="L31" s="288"/>
      <c r="M31" s="288"/>
      <c r="N31" s="289"/>
      <c r="O31" s="296"/>
      <c r="P31" s="288"/>
      <c r="Q31" s="288"/>
      <c r="R31" s="288"/>
      <c r="S31" s="17" t="s">
        <v>80</v>
      </c>
      <c r="T31" s="298" t="s">
        <v>88</v>
      </c>
      <c r="U31" s="298"/>
      <c r="V31" s="298"/>
      <c r="W31" s="298"/>
      <c r="X31" s="298"/>
      <c r="Y31" s="298"/>
      <c r="Z31" s="298"/>
      <c r="AA31" s="298"/>
      <c r="AB31" s="298"/>
      <c r="AC31" s="298"/>
      <c r="AD31" s="298"/>
      <c r="AE31" s="299"/>
      <c r="AF31" s="8"/>
    </row>
    <row r="32" spans="1:32" ht="15.75" customHeight="1" x14ac:dyDescent="0.25"/>
    <row r="33" spans="1:32" ht="15" customHeight="1" x14ac:dyDescent="0.25">
      <c r="A33" s="10"/>
      <c r="B33" s="10"/>
      <c r="C33" s="10"/>
      <c r="D33" s="10"/>
      <c r="E33" s="10"/>
      <c r="F33" s="10"/>
      <c r="G33" s="10"/>
      <c r="H33" s="10"/>
    </row>
    <row r="34" spans="1:32" ht="15" customHeight="1" x14ac:dyDescent="0.25">
      <c r="A34" s="10" t="s">
        <v>59</v>
      </c>
      <c r="B34" s="10"/>
      <c r="C34" s="10"/>
      <c r="D34" s="10"/>
      <c r="E34" s="10"/>
      <c r="F34" s="10"/>
      <c r="G34" s="10"/>
      <c r="H34" s="10"/>
    </row>
    <row r="35" spans="1:32" ht="15" customHeight="1" x14ac:dyDescent="0.25">
      <c r="A35" s="10" t="s">
        <v>60</v>
      </c>
      <c r="G35" s="10"/>
      <c r="H35" s="10"/>
    </row>
    <row r="36" spans="1:32" ht="9.75" customHeight="1" x14ac:dyDescent="0.25">
      <c r="A36" s="10"/>
    </row>
    <row r="37" spans="1:32" ht="19.5" customHeight="1" x14ac:dyDescent="0.25">
      <c r="A37" s="263" t="s">
        <v>382</v>
      </c>
      <c r="B37" s="263"/>
      <c r="C37" s="263"/>
      <c r="D37" s="263"/>
      <c r="E37" s="263"/>
      <c r="F37" s="263"/>
      <c r="G37" s="263"/>
      <c r="H37" s="263"/>
      <c r="I37" s="263"/>
      <c r="J37" s="263"/>
      <c r="K37" s="263"/>
      <c r="L37" s="263"/>
      <c r="M37" s="263"/>
      <c r="N37" s="263"/>
      <c r="O37" s="263"/>
      <c r="P37" s="263"/>
      <c r="Q37" s="263"/>
      <c r="R37" s="263"/>
      <c r="S37" s="263"/>
      <c r="T37" s="263"/>
      <c r="U37" s="263"/>
      <c r="V37" s="263"/>
      <c r="W37" s="263"/>
      <c r="X37" s="263"/>
      <c r="Y37" s="263"/>
      <c r="Z37" s="263"/>
      <c r="AA37" s="263"/>
      <c r="AB37" s="263"/>
      <c r="AC37" s="263"/>
      <c r="AD37" s="263"/>
      <c r="AE37" s="263"/>
      <c r="AF37" s="263"/>
    </row>
    <row r="38" spans="1:32" ht="19.5" customHeight="1" x14ac:dyDescent="0.25">
      <c r="A38" s="263"/>
      <c r="B38" s="263"/>
      <c r="C38" s="263"/>
      <c r="D38" s="263"/>
      <c r="E38" s="263"/>
      <c r="F38" s="263"/>
      <c r="G38" s="263"/>
      <c r="H38" s="263"/>
      <c r="I38" s="263"/>
      <c r="J38" s="263"/>
      <c r="K38" s="263"/>
      <c r="L38" s="263"/>
      <c r="M38" s="263"/>
      <c r="N38" s="263"/>
      <c r="O38" s="263"/>
      <c r="P38" s="263"/>
      <c r="Q38" s="263"/>
      <c r="R38" s="263"/>
      <c r="S38" s="263"/>
      <c r="T38" s="263"/>
      <c r="U38" s="263"/>
      <c r="V38" s="263"/>
      <c r="W38" s="263"/>
      <c r="X38" s="263"/>
      <c r="Y38" s="263"/>
      <c r="Z38" s="263"/>
      <c r="AA38" s="263"/>
      <c r="AB38" s="263"/>
      <c r="AC38" s="263"/>
      <c r="AD38" s="263"/>
      <c r="AE38" s="263"/>
      <c r="AF38" s="263"/>
    </row>
    <row r="39" spans="1:32" ht="19.5" customHeight="1" x14ac:dyDescent="0.25">
      <c r="A39" s="263"/>
      <c r="B39" s="263"/>
      <c r="C39" s="263"/>
      <c r="D39" s="263"/>
      <c r="E39" s="263"/>
      <c r="F39" s="263"/>
      <c r="G39" s="263"/>
      <c r="H39" s="263"/>
      <c r="I39" s="263"/>
      <c r="J39" s="263"/>
      <c r="K39" s="263"/>
      <c r="L39" s="263"/>
      <c r="M39" s="263"/>
      <c r="N39" s="263"/>
      <c r="O39" s="263"/>
      <c r="P39" s="263"/>
      <c r="Q39" s="263"/>
      <c r="R39" s="263"/>
      <c r="S39" s="263"/>
      <c r="T39" s="263"/>
      <c r="U39" s="263"/>
      <c r="V39" s="263"/>
      <c r="W39" s="263"/>
      <c r="X39" s="263"/>
      <c r="Y39" s="263"/>
      <c r="Z39" s="263"/>
      <c r="AA39" s="263"/>
      <c r="AB39" s="263"/>
      <c r="AC39" s="263"/>
      <c r="AD39" s="263"/>
      <c r="AE39" s="263"/>
      <c r="AF39" s="263"/>
    </row>
    <row r="40" spans="1:32" ht="19.5" customHeight="1" x14ac:dyDescent="0.25">
      <c r="A40" s="263"/>
      <c r="B40" s="263"/>
      <c r="C40" s="263"/>
      <c r="D40" s="263"/>
      <c r="E40" s="263"/>
      <c r="F40" s="263"/>
      <c r="G40" s="263"/>
      <c r="H40" s="263"/>
      <c r="I40" s="263"/>
      <c r="J40" s="263"/>
      <c r="K40" s="263"/>
      <c r="L40" s="263"/>
      <c r="M40" s="263"/>
      <c r="N40" s="263"/>
      <c r="O40" s="263"/>
      <c r="P40" s="263"/>
      <c r="Q40" s="263"/>
      <c r="R40" s="263"/>
      <c r="S40" s="263"/>
      <c r="T40" s="263"/>
      <c r="U40" s="263"/>
      <c r="V40" s="263"/>
      <c r="W40" s="263"/>
      <c r="X40" s="263"/>
      <c r="Y40" s="263"/>
      <c r="Z40" s="263"/>
      <c r="AA40" s="263"/>
      <c r="AB40" s="263"/>
      <c r="AC40" s="263"/>
      <c r="AD40" s="263"/>
      <c r="AE40" s="263"/>
      <c r="AF40" s="263"/>
    </row>
  </sheetData>
  <mergeCells count="44">
    <mergeCell ref="X8:Z8"/>
    <mergeCell ref="S8:V8"/>
    <mergeCell ref="T31:AE31"/>
    <mergeCell ref="S3:W3"/>
    <mergeCell ref="X3:AF3"/>
    <mergeCell ref="X4:AF4"/>
    <mergeCell ref="A6:AF6"/>
    <mergeCell ref="A17:AF18"/>
    <mergeCell ref="AB8:AD8"/>
    <mergeCell ref="S4:W4"/>
    <mergeCell ref="P29:R31"/>
    <mergeCell ref="AC28:AD28"/>
    <mergeCell ref="B27:J28"/>
    <mergeCell ref="B22:J23"/>
    <mergeCell ref="P27:Q28"/>
    <mergeCell ref="S27:V27"/>
    <mergeCell ref="A37:AF40"/>
    <mergeCell ref="O12:Y13"/>
    <mergeCell ref="AD14:AD15"/>
    <mergeCell ref="O14:AC15"/>
    <mergeCell ref="B20:J21"/>
    <mergeCell ref="B29:J31"/>
    <mergeCell ref="K22:AE23"/>
    <mergeCell ref="K20:AE21"/>
    <mergeCell ref="K29:K31"/>
    <mergeCell ref="L29:N31"/>
    <mergeCell ref="T29:AE29"/>
    <mergeCell ref="T30:AE30"/>
    <mergeCell ref="AC27:AD27"/>
    <mergeCell ref="X28:Z28"/>
    <mergeCell ref="X27:Z27"/>
    <mergeCell ref="O29:O31"/>
    <mergeCell ref="S28:V28"/>
    <mergeCell ref="B24:J26"/>
    <mergeCell ref="K27:O28"/>
    <mergeCell ref="L26:N26"/>
    <mergeCell ref="O26:AD26"/>
    <mergeCell ref="U25:V25"/>
    <mergeCell ref="X25:Z25"/>
    <mergeCell ref="AA25:AD25"/>
    <mergeCell ref="Q24:S24"/>
    <mergeCell ref="K24:P24"/>
    <mergeCell ref="O25:P25"/>
    <mergeCell ref="R25:S25"/>
  </mergeCells>
  <phoneticPr fontId="1"/>
  <conditionalFormatting sqref="K27:O28">
    <cfRule type="cellIs" dxfId="105" priority="1" stopIfTrue="1" operator="equal">
      <formula>0</formula>
    </cfRule>
  </conditionalFormatting>
  <pageMargins left="0.98425196850393704" right="0.78740157480314965" top="0.59055118110236215" bottom="0.59055118110236215" header="0.59055118110236215" footer="0.59055118110236215"/>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77"/>
  <sheetViews>
    <sheetView view="pageBreakPreview" topLeftCell="A67" zoomScaleNormal="100" zoomScaleSheetLayoutView="100" workbookViewId="0">
      <selection activeCell="Q33" sqref="Q33"/>
    </sheetView>
  </sheetViews>
  <sheetFormatPr defaultColWidth="3.125" defaultRowHeight="17.649999999999999" x14ac:dyDescent="0.7"/>
  <cols>
    <col min="1" max="2" width="3.125" style="30"/>
    <col min="3" max="3" width="3.1875" style="30" customWidth="1"/>
    <col min="4" max="11" width="3.125" style="30"/>
    <col min="12" max="12" width="3.125" style="30" customWidth="1"/>
    <col min="13" max="13" width="3.125" style="30"/>
    <col min="14" max="14" width="3.125" style="30" customWidth="1"/>
    <col min="15" max="15" width="3.125" style="30"/>
    <col min="16" max="16" width="3.5" style="30" customWidth="1"/>
    <col min="17" max="21" width="3.125" style="30"/>
    <col min="22" max="22" width="4.3125" style="30" customWidth="1"/>
    <col min="23" max="24" width="3.125" style="30"/>
    <col min="25" max="25" width="3.5" style="32" bestFit="1" customWidth="1"/>
    <col min="26" max="16384" width="3.125" style="30"/>
  </cols>
  <sheetData>
    <row r="1" spans="1:26" s="31" customFormat="1" ht="23.25" customHeight="1" x14ac:dyDescent="0.7">
      <c r="A1" s="321" t="s">
        <v>220</v>
      </c>
      <c r="B1" s="321"/>
      <c r="C1" s="321"/>
      <c r="D1" s="321"/>
      <c r="E1" s="321"/>
      <c r="F1" s="321"/>
      <c r="G1" s="321"/>
      <c r="H1" s="321"/>
      <c r="I1" s="321"/>
      <c r="J1" s="321"/>
      <c r="K1" s="321"/>
      <c r="L1" s="321"/>
      <c r="M1" s="321"/>
      <c r="N1" s="321"/>
      <c r="O1" s="321"/>
      <c r="P1" s="321"/>
      <c r="Q1" s="321"/>
      <c r="R1" s="321"/>
      <c r="S1" s="321"/>
      <c r="T1" s="321"/>
      <c r="U1" s="321"/>
      <c r="V1" s="321"/>
      <c r="W1" s="321"/>
      <c r="X1" s="321"/>
      <c r="Y1" s="321"/>
      <c r="Z1" s="321"/>
    </row>
    <row r="3" spans="1:26" x14ac:dyDescent="0.7">
      <c r="A3" s="141" t="s">
        <v>113</v>
      </c>
      <c r="U3" s="322" t="s">
        <v>123</v>
      </c>
      <c r="V3" s="322"/>
      <c r="W3" s="322"/>
      <c r="Y3" s="30"/>
      <c r="Z3" s="30" t="s">
        <v>124</v>
      </c>
    </row>
    <row r="4" spans="1:26" ht="21" customHeight="1" x14ac:dyDescent="0.7">
      <c r="A4" s="310" t="s">
        <v>44</v>
      </c>
      <c r="B4" s="311"/>
      <c r="C4" s="323"/>
      <c r="D4" s="317"/>
      <c r="E4" s="318"/>
      <c r="F4" s="318"/>
      <c r="G4" s="318"/>
      <c r="H4" s="318"/>
      <c r="I4" s="318"/>
      <c r="J4" s="318"/>
      <c r="K4" s="318"/>
      <c r="L4" s="318"/>
      <c r="M4" s="318"/>
      <c r="N4" s="318"/>
      <c r="O4" s="318"/>
      <c r="P4" s="318"/>
      <c r="Q4" s="320"/>
      <c r="R4" s="312" t="s">
        <v>118</v>
      </c>
      <c r="S4" s="313"/>
      <c r="T4" s="314"/>
      <c r="U4" s="317"/>
      <c r="V4" s="318"/>
      <c r="W4" s="318"/>
      <c r="X4" s="318"/>
      <c r="Y4" s="318"/>
      <c r="Z4" s="320"/>
    </row>
    <row r="5" spans="1:26" ht="21" customHeight="1" x14ac:dyDescent="0.7">
      <c r="A5" s="315" t="s">
        <v>40</v>
      </c>
      <c r="B5" s="316"/>
      <c r="C5" s="319"/>
      <c r="D5" s="317"/>
      <c r="E5" s="318"/>
      <c r="F5" s="318"/>
      <c r="G5" s="318"/>
      <c r="H5" s="318"/>
      <c r="I5" s="318"/>
      <c r="J5" s="318"/>
      <c r="K5" s="318"/>
      <c r="L5" s="318"/>
      <c r="M5" s="318"/>
      <c r="N5" s="318"/>
      <c r="O5" s="318"/>
      <c r="P5" s="318"/>
      <c r="Q5" s="320"/>
      <c r="R5" s="317" t="s">
        <v>11</v>
      </c>
      <c r="S5" s="318"/>
      <c r="T5" s="320"/>
      <c r="U5" s="317"/>
      <c r="V5" s="318"/>
      <c r="W5" s="318"/>
      <c r="X5" s="318"/>
      <c r="Y5" s="318"/>
      <c r="Z5" s="320"/>
    </row>
    <row r="6" spans="1:26" ht="21" customHeight="1" x14ac:dyDescent="0.7">
      <c r="A6" s="332" t="s">
        <v>1</v>
      </c>
      <c r="B6" s="333"/>
      <c r="C6" s="334"/>
      <c r="D6" s="317"/>
      <c r="E6" s="318"/>
      <c r="F6" s="318"/>
      <c r="G6" s="318"/>
      <c r="H6" s="318"/>
      <c r="I6" s="318"/>
      <c r="J6" s="318"/>
      <c r="K6" s="318"/>
      <c r="L6" s="318"/>
      <c r="M6" s="318"/>
      <c r="N6" s="318"/>
      <c r="O6" s="318"/>
      <c r="P6" s="318"/>
      <c r="Q6" s="318"/>
      <c r="R6" s="318"/>
      <c r="S6" s="318"/>
      <c r="T6" s="318"/>
      <c r="U6" s="318"/>
      <c r="V6" s="318"/>
      <c r="W6" s="318"/>
      <c r="X6" s="318"/>
      <c r="Y6" s="318"/>
      <c r="Z6" s="320"/>
    </row>
    <row r="8" spans="1:26" x14ac:dyDescent="0.7">
      <c r="A8" s="141" t="s">
        <v>114</v>
      </c>
      <c r="U8" s="322" t="s">
        <v>123</v>
      </c>
      <c r="V8" s="322"/>
      <c r="W8" s="322"/>
      <c r="Y8" s="30"/>
      <c r="Z8" s="30" t="s">
        <v>124</v>
      </c>
    </row>
    <row r="9" spans="1:26" ht="21" customHeight="1" x14ac:dyDescent="0.7">
      <c r="A9" s="335" t="s">
        <v>39</v>
      </c>
      <c r="B9" s="336"/>
      <c r="C9" s="336"/>
      <c r="D9" s="336"/>
      <c r="E9" s="336"/>
      <c r="F9" s="317" t="s">
        <v>0</v>
      </c>
      <c r="G9" s="320"/>
      <c r="H9" s="317"/>
      <c r="I9" s="318"/>
      <c r="J9" s="318"/>
      <c r="K9" s="318"/>
      <c r="L9" s="318"/>
      <c r="M9" s="318"/>
      <c r="N9" s="318"/>
      <c r="O9" s="318"/>
      <c r="P9" s="318"/>
      <c r="Q9" s="320"/>
      <c r="R9" s="317" t="s">
        <v>118</v>
      </c>
      <c r="S9" s="318"/>
      <c r="T9" s="320"/>
      <c r="U9" s="317"/>
      <c r="V9" s="318"/>
      <c r="W9" s="318"/>
      <c r="X9" s="318"/>
      <c r="Y9" s="318"/>
      <c r="Z9" s="320"/>
    </row>
    <row r="10" spans="1:26" ht="21" customHeight="1" x14ac:dyDescent="0.7">
      <c r="A10" s="328" t="s">
        <v>45</v>
      </c>
      <c r="B10" s="329"/>
      <c r="C10" s="329"/>
      <c r="D10" s="329"/>
      <c r="E10" s="329"/>
      <c r="F10" s="330" t="s">
        <v>0</v>
      </c>
      <c r="G10" s="331"/>
      <c r="H10" s="317"/>
      <c r="I10" s="318"/>
      <c r="J10" s="318"/>
      <c r="K10" s="318"/>
      <c r="L10" s="318"/>
      <c r="M10" s="318"/>
      <c r="N10" s="318"/>
      <c r="O10" s="318"/>
      <c r="P10" s="318"/>
      <c r="Q10" s="320"/>
      <c r="R10" s="317" t="s">
        <v>118</v>
      </c>
      <c r="S10" s="318"/>
      <c r="T10" s="320"/>
      <c r="U10" s="317"/>
      <c r="V10" s="318"/>
      <c r="W10" s="318"/>
      <c r="X10" s="318"/>
      <c r="Y10" s="318"/>
      <c r="Z10" s="320"/>
    </row>
    <row r="12" spans="1:26" x14ac:dyDescent="0.7">
      <c r="A12" s="141" t="s">
        <v>115</v>
      </c>
      <c r="U12" s="322" t="s">
        <v>123</v>
      </c>
      <c r="V12" s="322"/>
      <c r="W12" s="322"/>
      <c r="Y12" s="30"/>
      <c r="Z12" s="30" t="s">
        <v>124</v>
      </c>
    </row>
    <row r="13" spans="1:26" ht="21" customHeight="1" x14ac:dyDescent="0.7">
      <c r="A13" s="310" t="s">
        <v>46</v>
      </c>
      <c r="B13" s="311"/>
      <c r="C13" s="311"/>
      <c r="D13" s="311"/>
      <c r="E13" s="311"/>
      <c r="F13" s="317" t="s">
        <v>0</v>
      </c>
      <c r="G13" s="320"/>
      <c r="H13" s="337"/>
      <c r="I13" s="337"/>
      <c r="J13" s="337"/>
      <c r="K13" s="337"/>
      <c r="L13" s="337"/>
      <c r="M13" s="337"/>
      <c r="N13" s="337"/>
      <c r="O13" s="337"/>
      <c r="P13" s="337"/>
      <c r="Q13" s="338"/>
      <c r="R13" s="312" t="s">
        <v>118</v>
      </c>
      <c r="S13" s="313"/>
      <c r="T13" s="314"/>
      <c r="U13" s="317"/>
      <c r="V13" s="318"/>
      <c r="W13" s="318"/>
      <c r="X13" s="318"/>
      <c r="Y13" s="318"/>
      <c r="Z13" s="320"/>
    </row>
    <row r="14" spans="1:26" ht="21" customHeight="1" x14ac:dyDescent="0.7">
      <c r="A14" s="315" t="s">
        <v>40</v>
      </c>
      <c r="B14" s="316"/>
      <c r="C14" s="316"/>
      <c r="D14" s="316"/>
      <c r="E14" s="319"/>
      <c r="F14" s="317"/>
      <c r="G14" s="318"/>
      <c r="H14" s="318"/>
      <c r="I14" s="318"/>
      <c r="J14" s="318"/>
      <c r="K14" s="318"/>
      <c r="L14" s="318"/>
      <c r="M14" s="318"/>
      <c r="N14" s="318"/>
      <c r="O14" s="318"/>
      <c r="P14" s="318"/>
      <c r="Q14" s="318"/>
      <c r="R14" s="318"/>
      <c r="S14" s="318"/>
      <c r="T14" s="318"/>
      <c r="U14" s="318"/>
      <c r="V14" s="318"/>
      <c r="W14" s="318"/>
      <c r="X14" s="318"/>
      <c r="Y14" s="318"/>
      <c r="Z14" s="320"/>
    </row>
    <row r="15" spans="1:26" ht="21" customHeight="1" x14ac:dyDescent="0.7">
      <c r="A15" s="315" t="s">
        <v>43</v>
      </c>
      <c r="B15" s="316"/>
      <c r="C15" s="316"/>
      <c r="D15" s="316"/>
      <c r="E15" s="319"/>
      <c r="F15" s="327"/>
      <c r="G15" s="327"/>
      <c r="H15" s="327"/>
      <c r="I15" s="29" t="s">
        <v>12</v>
      </c>
      <c r="J15" s="318" t="s">
        <v>13</v>
      </c>
      <c r="K15" s="318"/>
      <c r="L15" s="318"/>
      <c r="M15" s="318"/>
      <c r="N15" s="327"/>
      <c r="O15" s="327"/>
      <c r="P15" s="327"/>
      <c r="Q15" s="39" t="s">
        <v>14</v>
      </c>
      <c r="R15" s="39"/>
      <c r="S15" s="39"/>
      <c r="T15" s="39"/>
      <c r="U15" s="39"/>
      <c r="V15" s="39"/>
      <c r="W15" s="39"/>
      <c r="X15" s="39"/>
      <c r="Y15" s="39"/>
      <c r="Z15" s="41"/>
    </row>
    <row r="16" spans="1:26" ht="21" customHeight="1" x14ac:dyDescent="0.7">
      <c r="A16" s="332" t="s">
        <v>41</v>
      </c>
      <c r="B16" s="333"/>
      <c r="C16" s="333"/>
      <c r="D16" s="333"/>
      <c r="E16" s="334"/>
      <c r="F16" s="317"/>
      <c r="G16" s="318"/>
      <c r="H16" s="318"/>
      <c r="I16" s="318"/>
      <c r="J16" s="318"/>
      <c r="K16" s="318"/>
      <c r="L16" s="318"/>
      <c r="M16" s="318"/>
      <c r="N16" s="318"/>
      <c r="O16" s="318"/>
      <c r="P16" s="318"/>
      <c r="Q16" s="318"/>
      <c r="R16" s="318"/>
      <c r="S16" s="318"/>
      <c r="T16" s="318"/>
      <c r="U16" s="318"/>
      <c r="V16" s="318"/>
      <c r="W16" s="318"/>
      <c r="X16" s="318"/>
      <c r="Y16" s="318"/>
      <c r="Z16" s="320"/>
    </row>
    <row r="17" spans="1:26" ht="21" customHeight="1" x14ac:dyDescent="0.7">
      <c r="A17" s="332" t="s">
        <v>42</v>
      </c>
      <c r="B17" s="333"/>
      <c r="C17" s="333"/>
      <c r="D17" s="333"/>
      <c r="E17" s="334"/>
      <c r="F17" s="317"/>
      <c r="G17" s="318"/>
      <c r="H17" s="318"/>
      <c r="I17" s="318"/>
      <c r="J17" s="318"/>
      <c r="K17" s="318"/>
      <c r="L17" s="318"/>
      <c r="M17" s="318"/>
      <c r="N17" s="318"/>
      <c r="O17" s="318"/>
      <c r="P17" s="318"/>
      <c r="Q17" s="318"/>
      <c r="R17" s="318"/>
      <c r="S17" s="318"/>
      <c r="T17" s="318"/>
      <c r="U17" s="318"/>
      <c r="V17" s="318"/>
      <c r="W17" s="318"/>
      <c r="X17" s="318"/>
      <c r="Y17" s="318"/>
      <c r="Z17" s="320"/>
    </row>
    <row r="19" spans="1:26" x14ac:dyDescent="0.7">
      <c r="A19" s="141" t="s">
        <v>116</v>
      </c>
      <c r="U19" s="322" t="s">
        <v>123</v>
      </c>
      <c r="V19" s="322"/>
      <c r="W19" s="322"/>
      <c r="Y19" s="30"/>
      <c r="Z19" s="30" t="s">
        <v>124</v>
      </c>
    </row>
    <row r="20" spans="1:26" ht="21" customHeight="1" x14ac:dyDescent="0.7">
      <c r="A20" s="317" t="s">
        <v>264</v>
      </c>
      <c r="B20" s="318"/>
      <c r="C20" s="318"/>
      <c r="D20" s="318"/>
      <c r="E20" s="320"/>
      <c r="F20" s="317">
        <f>IF(K20="","",K20*T20)</f>
        <v>0</v>
      </c>
      <c r="G20" s="318"/>
      <c r="H20" s="318"/>
      <c r="I20" s="43" t="s">
        <v>5</v>
      </c>
      <c r="J20" s="43" t="s">
        <v>7</v>
      </c>
      <c r="K20" s="327">
        <f>様式!X28</f>
        <v>0</v>
      </c>
      <c r="L20" s="327"/>
      <c r="M20" s="327"/>
      <c r="N20" s="43" t="s">
        <v>5</v>
      </c>
      <c r="O20" s="318" t="s">
        <v>81</v>
      </c>
      <c r="P20" s="318"/>
      <c r="Q20" s="318"/>
      <c r="R20" s="318"/>
      <c r="S20" s="43" t="s">
        <v>6</v>
      </c>
      <c r="T20" s="327">
        <f>様式!AC28</f>
        <v>0</v>
      </c>
      <c r="U20" s="327"/>
      <c r="V20" s="43" t="str">
        <f>_xlfn.IFS(O20="","",O20="容器","本",O20="バルク貯槽","基")</f>
        <v>基</v>
      </c>
      <c r="W20" s="29"/>
      <c r="X20" s="29"/>
      <c r="Y20" s="43"/>
      <c r="Z20" s="41"/>
    </row>
    <row r="22" spans="1:26" x14ac:dyDescent="0.7">
      <c r="A22" s="141" t="s">
        <v>117</v>
      </c>
      <c r="U22" s="322" t="s">
        <v>123</v>
      </c>
      <c r="V22" s="322"/>
      <c r="W22" s="322"/>
      <c r="Y22" s="30"/>
      <c r="Z22" s="30" t="s">
        <v>124</v>
      </c>
    </row>
    <row r="23" spans="1:26" ht="21" customHeight="1" x14ac:dyDescent="0.7">
      <c r="A23" s="310" t="s">
        <v>47</v>
      </c>
      <c r="B23" s="311"/>
      <c r="C23" s="311"/>
      <c r="D23" s="311"/>
      <c r="E23" s="323"/>
      <c r="F23" s="312" t="s">
        <v>119</v>
      </c>
      <c r="G23" s="313"/>
      <c r="H23" s="313"/>
      <c r="I23" s="343"/>
      <c r="J23" s="343"/>
      <c r="K23" s="343"/>
      <c r="L23" s="33" t="s">
        <v>4</v>
      </c>
      <c r="M23" s="33" t="s">
        <v>120</v>
      </c>
      <c r="N23" s="33"/>
      <c r="O23" s="313"/>
      <c r="P23" s="313"/>
      <c r="Q23" s="313"/>
      <c r="R23" s="313"/>
      <c r="S23" s="313"/>
      <c r="T23" s="313"/>
      <c r="U23" s="35" t="s">
        <v>122</v>
      </c>
      <c r="V23" s="35"/>
      <c r="W23" s="35"/>
      <c r="X23" s="318">
        <v>2</v>
      </c>
      <c r="Y23" s="318"/>
      <c r="Z23" s="37" t="s">
        <v>121</v>
      </c>
    </row>
    <row r="24" spans="1:26" ht="21" customHeight="1" x14ac:dyDescent="0.7">
      <c r="A24" s="315" t="s">
        <v>2</v>
      </c>
      <c r="B24" s="316"/>
      <c r="C24" s="316"/>
      <c r="D24" s="316"/>
      <c r="E24" s="319"/>
      <c r="F24" s="317" t="s">
        <v>119</v>
      </c>
      <c r="G24" s="318"/>
      <c r="H24" s="318"/>
      <c r="I24" s="327"/>
      <c r="J24" s="327"/>
      <c r="K24" s="327"/>
      <c r="L24" s="29" t="s">
        <v>4</v>
      </c>
      <c r="M24" s="29" t="s">
        <v>120</v>
      </c>
      <c r="N24" s="29"/>
      <c r="O24" s="318"/>
      <c r="P24" s="318"/>
      <c r="Q24" s="318"/>
      <c r="R24" s="318"/>
      <c r="S24" s="318"/>
      <c r="T24" s="318"/>
      <c r="U24" s="39" t="s">
        <v>122</v>
      </c>
      <c r="V24" s="39"/>
      <c r="W24" s="39"/>
      <c r="X24" s="318">
        <v>1.5</v>
      </c>
      <c r="Y24" s="318"/>
      <c r="Z24" s="40" t="s">
        <v>121</v>
      </c>
    </row>
    <row r="25" spans="1:26" ht="21" customHeight="1" x14ac:dyDescent="0.7">
      <c r="A25" s="332" t="s">
        <v>3</v>
      </c>
      <c r="B25" s="333"/>
      <c r="C25" s="333"/>
      <c r="D25" s="333"/>
      <c r="E25" s="334"/>
      <c r="F25" s="330" t="s">
        <v>119</v>
      </c>
      <c r="G25" s="322"/>
      <c r="H25" s="322"/>
      <c r="I25" s="344"/>
      <c r="J25" s="344"/>
      <c r="K25" s="344"/>
      <c r="L25" s="34" t="s">
        <v>4</v>
      </c>
      <c r="M25" s="34" t="s">
        <v>120</v>
      </c>
      <c r="N25" s="34"/>
      <c r="O25" s="322"/>
      <c r="P25" s="322"/>
      <c r="Q25" s="322"/>
      <c r="R25" s="322"/>
      <c r="S25" s="322"/>
      <c r="T25" s="322"/>
      <c r="U25" s="36" t="s">
        <v>122</v>
      </c>
      <c r="V25" s="36"/>
      <c r="W25" s="36"/>
      <c r="X25" s="318">
        <v>1</v>
      </c>
      <c r="Y25" s="318"/>
      <c r="Z25" s="38" t="s">
        <v>121</v>
      </c>
    </row>
    <row r="27" spans="1:26" x14ac:dyDescent="0.7">
      <c r="A27" s="141" t="s">
        <v>135</v>
      </c>
      <c r="U27" s="309" t="s">
        <v>123</v>
      </c>
      <c r="V27" s="309"/>
      <c r="W27" s="309"/>
      <c r="Y27" s="30"/>
      <c r="Z27" s="30" t="s">
        <v>124</v>
      </c>
    </row>
    <row r="28" spans="1:26" ht="18.75" customHeight="1" x14ac:dyDescent="0.7">
      <c r="A28" s="317" t="s">
        <v>136</v>
      </c>
      <c r="B28" s="318"/>
      <c r="C28" s="318"/>
      <c r="D28" s="320"/>
      <c r="E28" s="127" t="s">
        <v>79</v>
      </c>
      <c r="F28" s="27" t="s">
        <v>96</v>
      </c>
      <c r="G28" s="52"/>
      <c r="H28" s="28"/>
      <c r="I28" s="28"/>
      <c r="J28" s="52" t="s">
        <v>79</v>
      </c>
      <c r="K28" s="27" t="s">
        <v>97</v>
      </c>
      <c r="L28" s="29"/>
      <c r="M28" s="29"/>
      <c r="N28" s="29"/>
      <c r="O28" s="29"/>
      <c r="P28" s="29"/>
      <c r="Q28" s="29"/>
      <c r="R28" s="29"/>
      <c r="S28" s="29"/>
      <c r="T28" s="29"/>
      <c r="U28" s="29"/>
      <c r="V28" s="29"/>
      <c r="W28" s="29"/>
      <c r="X28" s="29"/>
      <c r="Y28" s="29"/>
      <c r="Z28" s="41"/>
    </row>
    <row r="29" spans="1:26" x14ac:dyDescent="0.7">
      <c r="A29" s="315" t="s">
        <v>101</v>
      </c>
      <c r="B29" s="316"/>
      <c r="C29" s="316"/>
      <c r="D29" s="319"/>
      <c r="E29" s="127" t="s">
        <v>79</v>
      </c>
      <c r="F29" s="27" t="s">
        <v>102</v>
      </c>
      <c r="G29" s="28"/>
      <c r="H29" s="52" t="s">
        <v>79</v>
      </c>
      <c r="I29" s="28" t="s">
        <v>103</v>
      </c>
      <c r="J29" s="28" t="s">
        <v>78</v>
      </c>
      <c r="K29" s="29" t="s">
        <v>112</v>
      </c>
      <c r="L29" s="28"/>
      <c r="M29" s="29"/>
      <c r="N29" s="29"/>
      <c r="O29" s="29"/>
      <c r="P29" s="29"/>
      <c r="Q29" s="29"/>
      <c r="R29" s="29"/>
      <c r="S29" s="29"/>
      <c r="T29" s="29"/>
      <c r="U29" s="44"/>
      <c r="V29" s="44"/>
      <c r="W29" s="44"/>
      <c r="X29" s="29"/>
      <c r="Y29" s="29"/>
      <c r="Z29" s="41"/>
    </row>
    <row r="30" spans="1:26" ht="21" customHeight="1" x14ac:dyDescent="0.7">
      <c r="A30" s="312" t="s">
        <v>9</v>
      </c>
      <c r="B30" s="313"/>
      <c r="C30" s="313"/>
      <c r="D30" s="314"/>
      <c r="E30" s="6" t="s">
        <v>104</v>
      </c>
      <c r="F30" s="4" t="s">
        <v>109</v>
      </c>
      <c r="G30" s="4"/>
      <c r="H30" s="4"/>
      <c r="I30" s="4"/>
      <c r="J30" s="4"/>
      <c r="K30" s="4"/>
      <c r="L30" s="4"/>
      <c r="M30" s="4"/>
      <c r="N30" s="33"/>
      <c r="O30" s="49" t="s">
        <v>79</v>
      </c>
      <c r="P30" s="4" t="s">
        <v>102</v>
      </c>
      <c r="Q30" s="4"/>
      <c r="R30" s="49" t="s">
        <v>80</v>
      </c>
      <c r="S30" s="4" t="s">
        <v>103</v>
      </c>
      <c r="T30" s="33"/>
      <c r="U30" s="33"/>
      <c r="V30" s="33"/>
      <c r="W30" s="33"/>
      <c r="X30" s="33"/>
      <c r="Y30" s="33"/>
      <c r="Z30" s="59"/>
    </row>
    <row r="31" spans="1:26" ht="21" customHeight="1" x14ac:dyDescent="0.7">
      <c r="A31" s="330"/>
      <c r="B31" s="322"/>
      <c r="C31" s="322"/>
      <c r="D31" s="331"/>
      <c r="E31" s="3" t="s">
        <v>105</v>
      </c>
      <c r="F31" s="1" t="s">
        <v>110</v>
      </c>
      <c r="G31" s="1"/>
      <c r="H31" s="1"/>
      <c r="I31" s="1"/>
      <c r="J31" s="1"/>
      <c r="K31" s="1"/>
      <c r="L31" s="1"/>
      <c r="M31" s="1"/>
      <c r="N31" s="34"/>
      <c r="O31" s="51" t="s">
        <v>79</v>
      </c>
      <c r="P31" s="1" t="s">
        <v>102</v>
      </c>
      <c r="Q31" s="1"/>
      <c r="R31" s="51" t="s">
        <v>80</v>
      </c>
      <c r="S31" s="1" t="s">
        <v>103</v>
      </c>
      <c r="T31" s="34"/>
      <c r="U31" s="34"/>
      <c r="V31" s="34"/>
      <c r="W31" s="34"/>
      <c r="X31" s="34"/>
      <c r="Y31" s="34"/>
      <c r="Z31" s="58"/>
    </row>
    <row r="32" spans="1:26" ht="21" customHeight="1" x14ac:dyDescent="0.7">
      <c r="A32" s="330" t="s">
        <v>10</v>
      </c>
      <c r="B32" s="322"/>
      <c r="C32" s="322"/>
      <c r="D32" s="331"/>
      <c r="E32" s="124" t="s">
        <v>80</v>
      </c>
      <c r="F32" s="29" t="s">
        <v>102</v>
      </c>
      <c r="G32" s="29"/>
      <c r="H32" s="124" t="s">
        <v>80</v>
      </c>
      <c r="I32" s="34" t="s">
        <v>103</v>
      </c>
      <c r="J32" s="34" t="s">
        <v>78</v>
      </c>
      <c r="K32" s="318"/>
      <c r="L32" s="318"/>
      <c r="M32" s="318"/>
      <c r="N32" s="318"/>
      <c r="O32" s="45" t="s">
        <v>23</v>
      </c>
      <c r="P32" s="344"/>
      <c r="Q32" s="344"/>
      <c r="R32" s="47" t="s">
        <v>8</v>
      </c>
      <c r="S32" s="345" t="s">
        <v>15</v>
      </c>
      <c r="T32" s="309"/>
      <c r="U32" s="309"/>
      <c r="V32" s="346"/>
      <c r="W32" s="342"/>
      <c r="X32" s="327"/>
      <c r="Y32" s="327"/>
      <c r="Z32" s="46" t="s">
        <v>24</v>
      </c>
    </row>
    <row r="33" spans="1:26" ht="21" customHeight="1" x14ac:dyDescent="0.7">
      <c r="A33" s="317" t="s">
        <v>137</v>
      </c>
      <c r="B33" s="318"/>
      <c r="C33" s="318"/>
      <c r="D33" s="320"/>
      <c r="E33" s="124" t="s">
        <v>80</v>
      </c>
      <c r="F33" s="29" t="s">
        <v>102</v>
      </c>
      <c r="G33" s="29"/>
      <c r="H33" s="124" t="s">
        <v>80</v>
      </c>
      <c r="I33" s="29" t="s">
        <v>103</v>
      </c>
      <c r="J33" s="29" t="s">
        <v>78</v>
      </c>
      <c r="K33" s="29"/>
      <c r="L33" s="29"/>
      <c r="M33" s="29"/>
      <c r="N33" s="29"/>
      <c r="O33" s="29"/>
      <c r="P33" s="29"/>
      <c r="Q33" s="29"/>
      <c r="R33" s="29"/>
      <c r="S33" s="29"/>
      <c r="T33" s="29"/>
      <c r="U33" s="29"/>
      <c r="V33" s="29"/>
      <c r="W33" s="29"/>
      <c r="X33" s="29"/>
      <c r="Y33" s="29"/>
      <c r="Z33" s="41"/>
    </row>
    <row r="34" spans="1:26" ht="21" customHeight="1" x14ac:dyDescent="0.7">
      <c r="A34" s="330" t="s">
        <v>16</v>
      </c>
      <c r="B34" s="322"/>
      <c r="C34" s="322"/>
      <c r="D34" s="331"/>
      <c r="E34" s="124" t="s">
        <v>80</v>
      </c>
      <c r="F34" s="29" t="s">
        <v>102</v>
      </c>
      <c r="G34" s="29"/>
      <c r="H34" s="124" t="s">
        <v>80</v>
      </c>
      <c r="I34" s="34" t="s">
        <v>103</v>
      </c>
      <c r="J34" s="34" t="s">
        <v>78</v>
      </c>
      <c r="K34" s="344"/>
      <c r="L34" s="344"/>
      <c r="M34" s="322" t="s">
        <v>26</v>
      </c>
      <c r="N34" s="322"/>
      <c r="O34" s="344"/>
      <c r="P34" s="344"/>
      <c r="Q34" s="45" t="s">
        <v>27</v>
      </c>
      <c r="R34" s="45" t="s">
        <v>28</v>
      </c>
      <c r="S34" s="344"/>
      <c r="T34" s="344"/>
      <c r="U34" s="344"/>
      <c r="V34" s="57" t="s">
        <v>25</v>
      </c>
      <c r="W34" s="34"/>
      <c r="X34" s="34"/>
      <c r="Y34" s="45"/>
      <c r="Z34" s="58"/>
    </row>
    <row r="35" spans="1:26" ht="21" customHeight="1" x14ac:dyDescent="0.7"/>
    <row r="36" spans="1:26" x14ac:dyDescent="0.7">
      <c r="A36" s="141" t="s">
        <v>139</v>
      </c>
      <c r="U36" s="309" t="s">
        <v>123</v>
      </c>
      <c r="V36" s="309"/>
      <c r="W36" s="309"/>
      <c r="Y36" s="30"/>
      <c r="Z36" s="30" t="s">
        <v>124</v>
      </c>
    </row>
    <row r="37" spans="1:26" ht="21" customHeight="1" x14ac:dyDescent="0.7">
      <c r="A37" s="347" t="s">
        <v>98</v>
      </c>
      <c r="B37" s="348"/>
      <c r="C37" s="348"/>
      <c r="D37" s="348"/>
      <c r="E37" s="348"/>
      <c r="F37" s="349"/>
      <c r="G37" s="127" t="s">
        <v>79</v>
      </c>
      <c r="H37" s="27" t="s">
        <v>99</v>
      </c>
      <c r="I37" s="28"/>
      <c r="J37" s="28"/>
      <c r="K37" s="28"/>
      <c r="L37" s="28"/>
      <c r="M37" s="28"/>
      <c r="N37" s="28"/>
      <c r="O37" s="127" t="s">
        <v>80</v>
      </c>
      <c r="P37" s="27" t="s">
        <v>100</v>
      </c>
      <c r="Q37" s="29"/>
      <c r="R37" s="39"/>
      <c r="S37" s="39"/>
      <c r="T37" s="39"/>
      <c r="U37" s="39"/>
      <c r="V37" s="39"/>
      <c r="W37" s="39"/>
      <c r="X37" s="39"/>
      <c r="Y37" s="39"/>
      <c r="Z37" s="40"/>
    </row>
    <row r="38" spans="1:26" ht="21" customHeight="1" x14ac:dyDescent="0.7">
      <c r="A38" s="350" t="s">
        <v>108</v>
      </c>
      <c r="B38" s="351"/>
      <c r="C38" s="351"/>
      <c r="D38" s="351"/>
      <c r="E38" s="351"/>
      <c r="F38" s="352"/>
      <c r="G38" s="48" t="s">
        <v>104</v>
      </c>
      <c r="H38" s="60" t="s">
        <v>106</v>
      </c>
      <c r="I38" s="4"/>
      <c r="J38" s="4"/>
      <c r="K38" s="4"/>
      <c r="L38" s="4"/>
      <c r="M38" s="4"/>
      <c r="N38" s="4"/>
      <c r="O38" s="49"/>
      <c r="P38" s="49" t="s">
        <v>79</v>
      </c>
      <c r="Q38" s="4" t="s">
        <v>102</v>
      </c>
      <c r="R38" s="4"/>
      <c r="S38" s="49" t="s">
        <v>80</v>
      </c>
      <c r="T38" s="4" t="s">
        <v>103</v>
      </c>
      <c r="U38" s="4"/>
      <c r="V38" s="4"/>
      <c r="W38" s="4"/>
      <c r="X38" s="4"/>
      <c r="Y38" s="4"/>
      <c r="Z38" s="5"/>
    </row>
    <row r="39" spans="1:26" ht="21" customHeight="1" x14ac:dyDescent="0.7">
      <c r="A39" s="353"/>
      <c r="B39" s="354"/>
      <c r="C39" s="354"/>
      <c r="D39" s="354"/>
      <c r="E39" s="354"/>
      <c r="F39" s="355"/>
      <c r="G39" s="50" t="s">
        <v>105</v>
      </c>
      <c r="H39" s="56" t="s">
        <v>107</v>
      </c>
      <c r="I39" s="1"/>
      <c r="J39" s="1"/>
      <c r="K39" s="1"/>
      <c r="L39" s="1"/>
      <c r="M39" s="1"/>
      <c r="N39" s="1"/>
      <c r="O39" s="51"/>
      <c r="P39" s="51" t="s">
        <v>79</v>
      </c>
      <c r="Q39" s="1" t="s">
        <v>102</v>
      </c>
      <c r="R39" s="1"/>
      <c r="S39" s="51" t="s">
        <v>80</v>
      </c>
      <c r="T39" s="1" t="s">
        <v>103</v>
      </c>
      <c r="U39" s="1"/>
      <c r="V39" s="1"/>
      <c r="W39" s="1"/>
      <c r="X39" s="1"/>
      <c r="Y39" s="1"/>
      <c r="Z39" s="2"/>
    </row>
    <row r="40" spans="1:26" ht="21" customHeight="1" x14ac:dyDescent="0.7"/>
    <row r="41" spans="1:26" x14ac:dyDescent="0.7">
      <c r="A41" s="226" t="s">
        <v>335</v>
      </c>
      <c r="B41" s="226"/>
      <c r="C41" s="226"/>
      <c r="D41"/>
      <c r="E41" s="131" t="s">
        <v>330</v>
      </c>
      <c r="F41" t="s">
        <v>331</v>
      </c>
      <c r="G41"/>
      <c r="H41"/>
      <c r="I41" s="131" t="s">
        <v>330</v>
      </c>
      <c r="J41" t="s">
        <v>332</v>
      </c>
      <c r="K41"/>
      <c r="L41"/>
      <c r="M41" s="131" t="s">
        <v>330</v>
      </c>
      <c r="N41" t="s">
        <v>333</v>
      </c>
      <c r="O41"/>
      <c r="P41" s="131" t="s">
        <v>334</v>
      </c>
      <c r="U41" s="309" t="s">
        <v>123</v>
      </c>
      <c r="V41" s="309"/>
      <c r="W41" s="309"/>
      <c r="Y41" s="30"/>
      <c r="Z41" s="30" t="s">
        <v>124</v>
      </c>
    </row>
    <row r="42" spans="1:26" ht="21" customHeight="1" x14ac:dyDescent="0.7">
      <c r="A42" s="315" t="s">
        <v>18</v>
      </c>
      <c r="B42" s="316"/>
      <c r="C42" s="316"/>
      <c r="D42" s="319"/>
      <c r="E42" s="339"/>
      <c r="F42" s="340"/>
      <c r="G42" s="340"/>
      <c r="H42" s="340"/>
      <c r="I42" s="340"/>
      <c r="J42" s="340"/>
      <c r="K42" s="340"/>
      <c r="L42" s="317" t="s">
        <v>19</v>
      </c>
      <c r="M42" s="318"/>
      <c r="N42" s="318"/>
      <c r="O42" s="339"/>
      <c r="P42" s="340"/>
      <c r="Q42" s="340"/>
      <c r="R42" s="340"/>
      <c r="S42" s="341"/>
      <c r="T42" s="317" t="s">
        <v>20</v>
      </c>
      <c r="U42" s="318"/>
      <c r="V42" s="320"/>
      <c r="W42" s="340"/>
      <c r="X42" s="340"/>
      <c r="Y42" s="29" t="s">
        <v>49</v>
      </c>
      <c r="Z42" s="41"/>
    </row>
    <row r="43" spans="1:26" ht="21" customHeight="1" x14ac:dyDescent="0.7"/>
    <row r="44" spans="1:26" x14ac:dyDescent="0.7">
      <c r="A44" s="141" t="s">
        <v>146</v>
      </c>
      <c r="U44" s="309" t="s">
        <v>123</v>
      </c>
      <c r="V44" s="309"/>
      <c r="W44" s="309"/>
      <c r="Y44" s="30"/>
      <c r="Z44" s="30" t="s">
        <v>124</v>
      </c>
    </row>
    <row r="45" spans="1:26" ht="21" customHeight="1" x14ac:dyDescent="0.7">
      <c r="A45" s="42" t="s">
        <v>17</v>
      </c>
      <c r="B45" s="29"/>
      <c r="C45" s="29"/>
      <c r="D45" s="29"/>
      <c r="E45" s="41"/>
      <c r="F45" s="127" t="s">
        <v>79</v>
      </c>
      <c r="G45" s="28" t="s">
        <v>102</v>
      </c>
      <c r="H45" s="28"/>
      <c r="I45" s="127" t="s">
        <v>80</v>
      </c>
      <c r="J45" s="29" t="s">
        <v>103</v>
      </c>
      <c r="K45" s="29"/>
      <c r="L45" s="29"/>
      <c r="M45" s="29"/>
      <c r="N45" s="29"/>
      <c r="O45" s="29"/>
      <c r="P45" s="29"/>
      <c r="Q45" s="29"/>
      <c r="R45" s="29"/>
      <c r="S45" s="29"/>
      <c r="T45" s="29"/>
      <c r="U45" s="29"/>
      <c r="V45" s="29"/>
      <c r="W45" s="29"/>
      <c r="X45" s="29"/>
      <c r="Y45" s="29"/>
      <c r="Z45" s="41"/>
    </row>
    <row r="46" spans="1:26" ht="21" customHeight="1" x14ac:dyDescent="0.7">
      <c r="A46" s="315" t="s">
        <v>18</v>
      </c>
      <c r="B46" s="316"/>
      <c r="C46" s="316"/>
      <c r="D46" s="319"/>
      <c r="E46" s="317"/>
      <c r="F46" s="318"/>
      <c r="G46" s="318"/>
      <c r="H46" s="318"/>
      <c r="I46" s="318"/>
      <c r="J46" s="318"/>
      <c r="K46" s="318"/>
      <c r="L46" s="318"/>
      <c r="M46" s="318"/>
      <c r="N46" s="318"/>
      <c r="O46" s="320"/>
      <c r="P46" s="315" t="s">
        <v>19</v>
      </c>
      <c r="Q46" s="316"/>
      <c r="R46" s="316"/>
      <c r="S46" s="319"/>
      <c r="T46" s="317"/>
      <c r="U46" s="318"/>
      <c r="V46" s="318"/>
      <c r="W46" s="318"/>
      <c r="X46" s="318"/>
      <c r="Y46" s="318"/>
      <c r="Z46" s="320"/>
    </row>
    <row r="47" spans="1:26" ht="21" customHeight="1" x14ac:dyDescent="0.7">
      <c r="A47" s="315" t="s">
        <v>21</v>
      </c>
      <c r="B47" s="316"/>
      <c r="C47" s="316"/>
      <c r="D47" s="319"/>
      <c r="E47" s="317"/>
      <c r="F47" s="318"/>
      <c r="G47" s="318"/>
      <c r="H47" s="318"/>
      <c r="I47" s="318"/>
      <c r="J47" s="318"/>
      <c r="K47" s="318"/>
      <c r="L47" s="318"/>
      <c r="M47" s="318"/>
      <c r="N47" s="318"/>
      <c r="O47" s="320"/>
      <c r="P47" s="315" t="s">
        <v>20</v>
      </c>
      <c r="Q47" s="316"/>
      <c r="R47" s="316"/>
      <c r="S47" s="319"/>
      <c r="T47" s="317"/>
      <c r="U47" s="318"/>
      <c r="V47" s="318"/>
      <c r="W47" s="318"/>
      <c r="X47" s="318"/>
      <c r="Y47" s="29" t="s">
        <v>48</v>
      </c>
      <c r="Z47" s="41"/>
    </row>
    <row r="48" spans="1:26" ht="21" customHeight="1" x14ac:dyDescent="0.7">
      <c r="A48" s="332" t="s">
        <v>22</v>
      </c>
      <c r="B48" s="333"/>
      <c r="C48" s="333"/>
      <c r="D48" s="334"/>
      <c r="E48" s="127" t="s">
        <v>80</v>
      </c>
      <c r="F48" s="28" t="s">
        <v>102</v>
      </c>
      <c r="G48" s="28"/>
      <c r="H48" s="127" t="s">
        <v>80</v>
      </c>
      <c r="I48" s="29" t="s">
        <v>103</v>
      </c>
      <c r="J48" s="29" t="s">
        <v>125</v>
      </c>
      <c r="K48" s="29" t="s">
        <v>126</v>
      </c>
      <c r="L48" s="29"/>
      <c r="M48" s="29"/>
      <c r="N48" s="318"/>
      <c r="O48" s="318"/>
      <c r="P48" s="318"/>
      <c r="Q48" s="318"/>
      <c r="R48" s="318"/>
      <c r="S48" s="318"/>
      <c r="T48" s="318"/>
      <c r="U48" s="318"/>
      <c r="V48" s="318"/>
      <c r="W48" s="318"/>
      <c r="X48" s="318"/>
      <c r="Y48" s="318"/>
      <c r="Z48" s="41" t="s">
        <v>124</v>
      </c>
    </row>
    <row r="50" spans="1:26" x14ac:dyDescent="0.7">
      <c r="A50" s="141" t="s">
        <v>147</v>
      </c>
      <c r="U50" s="309" t="s">
        <v>123</v>
      </c>
      <c r="V50" s="309"/>
      <c r="W50" s="309"/>
      <c r="Y50" s="30"/>
      <c r="Z50" s="30" t="s">
        <v>124</v>
      </c>
    </row>
    <row r="51" spans="1:26" ht="21" customHeight="1" x14ac:dyDescent="0.7">
      <c r="A51" s="312"/>
      <c r="B51" s="313"/>
      <c r="C51" s="313"/>
      <c r="D51" s="313"/>
      <c r="E51" s="313"/>
      <c r="F51" s="313"/>
      <c r="G51" s="313"/>
      <c r="H51" s="313"/>
      <c r="I51" s="313"/>
      <c r="J51" s="313"/>
      <c r="K51" s="313"/>
      <c r="L51" s="313"/>
      <c r="M51" s="313"/>
      <c r="N51" s="313"/>
      <c r="O51" s="313"/>
      <c r="P51" s="313"/>
      <c r="Q51" s="313"/>
      <c r="R51" s="313"/>
      <c r="S51" s="313"/>
      <c r="T51" s="313"/>
      <c r="U51" s="313"/>
      <c r="V51" s="313"/>
      <c r="W51" s="313"/>
      <c r="X51" s="313"/>
      <c r="Y51" s="313"/>
      <c r="Z51" s="314"/>
    </row>
    <row r="52" spans="1:26" ht="21" customHeight="1" x14ac:dyDescent="0.7">
      <c r="A52" s="330"/>
      <c r="B52" s="322"/>
      <c r="C52" s="322"/>
      <c r="D52" s="322"/>
      <c r="E52" s="322"/>
      <c r="F52" s="322"/>
      <c r="G52" s="322"/>
      <c r="H52" s="322"/>
      <c r="I52" s="322"/>
      <c r="J52" s="322"/>
      <c r="K52" s="322"/>
      <c r="L52" s="322"/>
      <c r="M52" s="322"/>
      <c r="N52" s="322"/>
      <c r="O52" s="322"/>
      <c r="P52" s="322"/>
      <c r="Q52" s="322"/>
      <c r="R52" s="322"/>
      <c r="S52" s="322"/>
      <c r="T52" s="322"/>
      <c r="U52" s="322"/>
      <c r="V52" s="322"/>
      <c r="W52" s="322"/>
      <c r="X52" s="322"/>
      <c r="Y52" s="322"/>
      <c r="Z52" s="331"/>
    </row>
    <row r="54" spans="1:26" x14ac:dyDescent="0.7">
      <c r="A54" s="141" t="s">
        <v>148</v>
      </c>
      <c r="U54" s="309" t="s">
        <v>123</v>
      </c>
      <c r="V54" s="309"/>
      <c r="W54" s="309"/>
      <c r="Y54" s="30"/>
      <c r="Z54" s="30" t="s">
        <v>124</v>
      </c>
    </row>
    <row r="55" spans="1:26" ht="21.75" customHeight="1" x14ac:dyDescent="0.7">
      <c r="A55" s="317" t="s">
        <v>141</v>
      </c>
      <c r="B55" s="318"/>
      <c r="C55" s="318"/>
      <c r="D55" s="318"/>
      <c r="E55" s="318"/>
      <c r="F55" s="318"/>
      <c r="G55" s="318"/>
      <c r="H55" s="318"/>
      <c r="I55" s="318"/>
      <c r="J55" s="318"/>
      <c r="K55" s="317" t="s">
        <v>142</v>
      </c>
      <c r="L55" s="318"/>
      <c r="M55" s="318"/>
      <c r="N55" s="318"/>
      <c r="O55" s="318"/>
      <c r="P55" s="318"/>
      <c r="Q55" s="318"/>
      <c r="R55" s="318"/>
      <c r="S55" s="318"/>
      <c r="T55" s="318"/>
      <c r="U55" s="356" t="s">
        <v>149</v>
      </c>
      <c r="V55" s="313"/>
      <c r="W55" s="313"/>
      <c r="X55" s="313"/>
      <c r="Y55" s="313"/>
      <c r="Z55" s="314"/>
    </row>
    <row r="56" spans="1:26" ht="21.75" customHeight="1" x14ac:dyDescent="0.7">
      <c r="A56" s="317" t="s">
        <v>144</v>
      </c>
      <c r="B56" s="318"/>
      <c r="C56" s="318"/>
      <c r="D56" s="318"/>
      <c r="E56" s="318"/>
      <c r="F56" s="320"/>
      <c r="G56" s="318" t="s">
        <v>145</v>
      </c>
      <c r="H56" s="318"/>
      <c r="I56" s="318"/>
      <c r="J56" s="320"/>
      <c r="K56" s="317" t="s">
        <v>144</v>
      </c>
      <c r="L56" s="318"/>
      <c r="M56" s="318"/>
      <c r="N56" s="318"/>
      <c r="O56" s="318"/>
      <c r="P56" s="320"/>
      <c r="Q56" s="318" t="s">
        <v>145</v>
      </c>
      <c r="R56" s="318"/>
      <c r="S56" s="318"/>
      <c r="T56" s="318"/>
      <c r="U56" s="330"/>
      <c r="V56" s="322"/>
      <c r="W56" s="322"/>
      <c r="X56" s="322"/>
      <c r="Y56" s="322"/>
      <c r="Z56" s="331"/>
    </row>
    <row r="57" spans="1:26" ht="21" customHeight="1" x14ac:dyDescent="0.7">
      <c r="A57" s="317"/>
      <c r="B57" s="318"/>
      <c r="C57" s="318"/>
      <c r="D57" s="318"/>
      <c r="E57" s="318"/>
      <c r="F57" s="320"/>
      <c r="G57" s="317"/>
      <c r="H57" s="318"/>
      <c r="I57" s="318"/>
      <c r="J57" s="40" t="s">
        <v>140</v>
      </c>
      <c r="K57" s="317"/>
      <c r="L57" s="318"/>
      <c r="M57" s="318"/>
      <c r="N57" s="318"/>
      <c r="O57" s="318"/>
      <c r="P57" s="320"/>
      <c r="Q57" s="317"/>
      <c r="R57" s="318"/>
      <c r="S57" s="318"/>
      <c r="T57" s="40" t="s">
        <v>140</v>
      </c>
      <c r="U57" s="312"/>
      <c r="V57" s="313"/>
      <c r="W57" s="313"/>
      <c r="X57" s="313"/>
      <c r="Y57" s="313"/>
      <c r="Z57" s="314"/>
    </row>
    <row r="58" spans="1:26" ht="21" customHeight="1" x14ac:dyDescent="0.7">
      <c r="A58" s="317"/>
      <c r="B58" s="318"/>
      <c r="C58" s="318"/>
      <c r="D58" s="318"/>
      <c r="E58" s="318"/>
      <c r="F58" s="320"/>
      <c r="G58" s="317"/>
      <c r="H58" s="318"/>
      <c r="I58" s="318"/>
      <c r="J58" s="40" t="s">
        <v>140</v>
      </c>
      <c r="K58" s="317"/>
      <c r="L58" s="318"/>
      <c r="M58" s="318"/>
      <c r="N58" s="318"/>
      <c r="O58" s="318"/>
      <c r="P58" s="320"/>
      <c r="Q58" s="317"/>
      <c r="R58" s="318"/>
      <c r="S58" s="318"/>
      <c r="T58" s="40" t="s">
        <v>140</v>
      </c>
      <c r="U58" s="345"/>
      <c r="V58" s="357"/>
      <c r="W58" s="357"/>
      <c r="X58" s="357"/>
      <c r="Y58" s="357"/>
      <c r="Z58" s="346"/>
    </row>
    <row r="59" spans="1:26" ht="21" customHeight="1" x14ac:dyDescent="0.7">
      <c r="A59" s="317"/>
      <c r="B59" s="318"/>
      <c r="C59" s="318"/>
      <c r="D59" s="318"/>
      <c r="E59" s="318"/>
      <c r="F59" s="320"/>
      <c r="G59" s="317"/>
      <c r="H59" s="318"/>
      <c r="I59" s="318"/>
      <c r="J59" s="40" t="s">
        <v>140</v>
      </c>
      <c r="K59" s="317"/>
      <c r="L59" s="318"/>
      <c r="M59" s="318"/>
      <c r="N59" s="318"/>
      <c r="O59" s="318"/>
      <c r="P59" s="320"/>
      <c r="Q59" s="317"/>
      <c r="R59" s="318"/>
      <c r="S59" s="318"/>
      <c r="T59" s="40" t="s">
        <v>140</v>
      </c>
      <c r="U59" s="345"/>
      <c r="V59" s="357"/>
      <c r="W59" s="357"/>
      <c r="X59" s="357"/>
      <c r="Y59" s="357"/>
      <c r="Z59" s="346"/>
    </row>
    <row r="60" spans="1:26" ht="21" customHeight="1" x14ac:dyDescent="0.7">
      <c r="A60" s="317"/>
      <c r="B60" s="318"/>
      <c r="C60" s="318"/>
      <c r="D60" s="318"/>
      <c r="E60" s="318"/>
      <c r="F60" s="320"/>
      <c r="G60" s="317"/>
      <c r="H60" s="318"/>
      <c r="I60" s="318"/>
      <c r="J60" s="40" t="s">
        <v>140</v>
      </c>
      <c r="K60" s="317"/>
      <c r="L60" s="318"/>
      <c r="M60" s="318"/>
      <c r="N60" s="318"/>
      <c r="O60" s="318"/>
      <c r="P60" s="320"/>
      <c r="Q60" s="317"/>
      <c r="R60" s="318"/>
      <c r="S60" s="318"/>
      <c r="T60" s="40" t="s">
        <v>140</v>
      </c>
      <c r="U60" s="345"/>
      <c r="V60" s="357"/>
      <c r="W60" s="357"/>
      <c r="X60" s="357"/>
      <c r="Y60" s="357"/>
      <c r="Z60" s="346"/>
    </row>
    <row r="61" spans="1:26" ht="21" customHeight="1" x14ac:dyDescent="0.7">
      <c r="A61" s="317" t="s">
        <v>143</v>
      </c>
      <c r="B61" s="318"/>
      <c r="C61" s="318"/>
      <c r="D61" s="318"/>
      <c r="E61" s="318"/>
      <c r="F61" s="320"/>
      <c r="G61" s="317"/>
      <c r="H61" s="318"/>
      <c r="I61" s="318"/>
      <c r="J61" s="40" t="s">
        <v>140</v>
      </c>
      <c r="K61" s="317" t="s">
        <v>143</v>
      </c>
      <c r="L61" s="318"/>
      <c r="M61" s="318"/>
      <c r="N61" s="318"/>
      <c r="O61" s="318"/>
      <c r="P61" s="320"/>
      <c r="Q61" s="317"/>
      <c r="R61" s="318"/>
      <c r="S61" s="318"/>
      <c r="T61" s="40" t="s">
        <v>140</v>
      </c>
      <c r="U61" s="330"/>
      <c r="V61" s="322"/>
      <c r="W61" s="322"/>
      <c r="X61" s="322"/>
      <c r="Y61" s="322"/>
      <c r="Z61" s="331"/>
    </row>
    <row r="63" spans="1:26" x14ac:dyDescent="0.7">
      <c r="A63" s="141" t="s">
        <v>131</v>
      </c>
      <c r="U63" s="309" t="s">
        <v>123</v>
      </c>
      <c r="V63" s="309"/>
      <c r="W63" s="309"/>
      <c r="Y63" s="30"/>
      <c r="Z63" s="30" t="s">
        <v>124</v>
      </c>
    </row>
    <row r="64" spans="1:26" ht="21" customHeight="1" x14ac:dyDescent="0.7">
      <c r="A64" s="310" t="s">
        <v>29</v>
      </c>
      <c r="B64" s="311"/>
      <c r="C64" s="311"/>
      <c r="D64" s="323"/>
      <c r="E64" s="317"/>
      <c r="F64" s="318"/>
      <c r="G64" s="318"/>
      <c r="H64" s="318"/>
      <c r="I64" s="318"/>
      <c r="J64" s="318"/>
      <c r="K64" s="318"/>
      <c r="L64" s="318"/>
      <c r="M64" s="318"/>
      <c r="N64" s="318"/>
      <c r="O64" s="318"/>
      <c r="P64" s="318"/>
      <c r="Q64" s="318"/>
      <c r="R64" s="318"/>
      <c r="S64" s="318"/>
      <c r="T64" s="318"/>
      <c r="U64" s="318"/>
      <c r="V64" s="318"/>
      <c r="W64" s="318"/>
      <c r="X64" s="318"/>
      <c r="Y64" s="318"/>
      <c r="Z64" s="320"/>
    </row>
    <row r="65" spans="1:26" ht="21" customHeight="1" x14ac:dyDescent="0.7">
      <c r="A65" s="315" t="s">
        <v>30</v>
      </c>
      <c r="B65" s="316"/>
      <c r="C65" s="316"/>
      <c r="D65" s="319"/>
      <c r="E65" s="317"/>
      <c r="F65" s="318"/>
      <c r="G65" s="318"/>
      <c r="H65" s="318"/>
      <c r="I65" s="318"/>
      <c r="J65" s="318"/>
      <c r="K65" s="318"/>
      <c r="L65" s="318"/>
      <c r="M65" s="320"/>
      <c r="N65" s="315" t="s">
        <v>31</v>
      </c>
      <c r="O65" s="316"/>
      <c r="P65" s="316"/>
      <c r="Q65" s="319"/>
      <c r="R65" s="317"/>
      <c r="S65" s="318"/>
      <c r="T65" s="318"/>
      <c r="U65" s="318"/>
      <c r="V65" s="318"/>
      <c r="W65" s="318"/>
      <c r="X65" s="318"/>
      <c r="Y65" s="318"/>
      <c r="Z65" s="320"/>
    </row>
    <row r="66" spans="1:26" ht="21" customHeight="1" x14ac:dyDescent="0.7">
      <c r="A66" s="315" t="s">
        <v>50</v>
      </c>
      <c r="B66" s="316"/>
      <c r="C66" s="316"/>
      <c r="D66" s="319"/>
      <c r="E66" s="317" t="s">
        <v>128</v>
      </c>
      <c r="F66" s="318"/>
      <c r="G66" s="44" t="s">
        <v>51</v>
      </c>
      <c r="H66" s="327"/>
      <c r="I66" s="327"/>
      <c r="J66" s="327"/>
      <c r="K66" s="327"/>
      <c r="L66" s="327"/>
      <c r="M66" s="29" t="s">
        <v>127</v>
      </c>
      <c r="N66" s="29"/>
      <c r="O66" s="29"/>
      <c r="P66" s="29"/>
      <c r="Q66" s="29"/>
      <c r="R66" s="29"/>
      <c r="S66" s="29"/>
      <c r="T66" s="29"/>
      <c r="U66" s="29"/>
      <c r="V66" s="29"/>
      <c r="W66" s="29"/>
      <c r="X66" s="29"/>
      <c r="Y66" s="44"/>
      <c r="Z66" s="41" t="s">
        <v>124</v>
      </c>
    </row>
    <row r="67" spans="1:26" ht="21" customHeight="1" x14ac:dyDescent="0.7">
      <c r="A67" s="55"/>
      <c r="B67" s="55"/>
      <c r="C67" s="55"/>
      <c r="D67" s="55"/>
      <c r="E67" s="53"/>
      <c r="F67" s="53"/>
      <c r="G67" s="53"/>
      <c r="H67" s="54"/>
      <c r="I67" s="54"/>
      <c r="J67" s="54"/>
      <c r="K67" s="54"/>
      <c r="L67" s="54"/>
      <c r="M67" s="61"/>
      <c r="N67" s="61"/>
      <c r="O67" s="61"/>
      <c r="P67" s="61"/>
      <c r="Q67" s="61"/>
      <c r="R67" s="61"/>
      <c r="S67" s="61"/>
      <c r="T67" s="61"/>
      <c r="U67" s="61"/>
      <c r="V67" s="61"/>
      <c r="W67" s="61"/>
      <c r="X67" s="61"/>
      <c r="Y67" s="53"/>
      <c r="Z67" s="61"/>
    </row>
    <row r="68" spans="1:26" x14ac:dyDescent="0.7">
      <c r="A68" s="141" t="s">
        <v>132</v>
      </c>
      <c r="U68" s="309" t="s">
        <v>123</v>
      </c>
      <c r="V68" s="309"/>
      <c r="W68" s="309"/>
      <c r="Y68" s="30"/>
      <c r="Z68" s="30" t="s">
        <v>124</v>
      </c>
    </row>
    <row r="69" spans="1:26" ht="21" customHeight="1" x14ac:dyDescent="0.7">
      <c r="A69" s="315" t="s">
        <v>32</v>
      </c>
      <c r="B69" s="316"/>
      <c r="C69" s="316"/>
      <c r="D69" s="316"/>
      <c r="E69" s="319"/>
      <c r="F69" s="124" t="s">
        <v>80</v>
      </c>
      <c r="G69" s="29" t="s">
        <v>102</v>
      </c>
      <c r="H69" s="29"/>
      <c r="I69" s="124" t="s">
        <v>80</v>
      </c>
      <c r="J69" s="29" t="s">
        <v>103</v>
      </c>
      <c r="K69" s="318" t="s">
        <v>129</v>
      </c>
      <c r="L69" s="318"/>
      <c r="M69" s="318"/>
      <c r="N69" s="318"/>
      <c r="O69" s="318"/>
      <c r="P69" s="318"/>
      <c r="Q69" s="318"/>
      <c r="R69" s="318"/>
      <c r="S69" s="317" t="s">
        <v>20</v>
      </c>
      <c r="T69" s="320"/>
      <c r="U69" s="318"/>
      <c r="V69" s="318"/>
      <c r="W69" s="318"/>
      <c r="X69" s="318"/>
      <c r="Y69" s="29" t="s">
        <v>49</v>
      </c>
      <c r="Z69" s="41"/>
    </row>
    <row r="70" spans="1:26" ht="21" customHeight="1" x14ac:dyDescent="0.7">
      <c r="A70" s="324" t="s">
        <v>33</v>
      </c>
      <c r="B70" s="325"/>
      <c r="C70" s="325"/>
      <c r="D70" s="325"/>
      <c r="E70" s="326"/>
      <c r="F70" s="124" t="s">
        <v>80</v>
      </c>
      <c r="G70" s="29" t="s">
        <v>102</v>
      </c>
      <c r="H70" s="29"/>
      <c r="I70" s="124" t="s">
        <v>80</v>
      </c>
      <c r="J70" s="29" t="s">
        <v>103</v>
      </c>
      <c r="K70" s="318" t="s">
        <v>129</v>
      </c>
      <c r="L70" s="318"/>
      <c r="M70" s="318"/>
      <c r="N70" s="318"/>
      <c r="O70" s="318"/>
      <c r="P70" s="318"/>
      <c r="Q70" s="318"/>
      <c r="R70" s="318"/>
      <c r="S70" s="318"/>
      <c r="T70" s="318"/>
      <c r="U70" s="318"/>
      <c r="V70" s="318"/>
      <c r="W70" s="318"/>
      <c r="X70" s="318"/>
      <c r="Y70" s="318"/>
      <c r="Z70" s="320"/>
    </row>
    <row r="71" spans="1:26" ht="21" customHeight="1" x14ac:dyDescent="0.7">
      <c r="A71" s="315" t="s">
        <v>34</v>
      </c>
      <c r="B71" s="316"/>
      <c r="C71" s="316"/>
      <c r="D71" s="316"/>
      <c r="E71" s="319"/>
      <c r="F71" s="124" t="s">
        <v>80</v>
      </c>
      <c r="G71" s="29" t="s">
        <v>102</v>
      </c>
      <c r="H71" s="29"/>
      <c r="I71" s="124" t="s">
        <v>80</v>
      </c>
      <c r="J71" s="29" t="s">
        <v>103</v>
      </c>
      <c r="K71" s="318" t="s">
        <v>129</v>
      </c>
      <c r="L71" s="318"/>
      <c r="M71" s="318"/>
      <c r="N71" s="318"/>
      <c r="O71" s="318"/>
      <c r="P71" s="318"/>
      <c r="Q71" s="318"/>
      <c r="R71" s="318"/>
      <c r="S71" s="318"/>
      <c r="T71" s="318"/>
      <c r="U71" s="318"/>
      <c r="V71" s="318"/>
      <c r="W71" s="318"/>
      <c r="X71" s="318"/>
      <c r="Y71" s="318"/>
      <c r="Z71" s="320"/>
    </row>
    <row r="72" spans="1:26" ht="21" customHeight="1" x14ac:dyDescent="0.7">
      <c r="A72" s="324" t="s">
        <v>35</v>
      </c>
      <c r="B72" s="325"/>
      <c r="C72" s="325"/>
      <c r="D72" s="325"/>
      <c r="E72" s="326"/>
      <c r="F72" s="124" t="s">
        <v>80</v>
      </c>
      <c r="G72" s="29" t="s">
        <v>102</v>
      </c>
      <c r="H72" s="29"/>
      <c r="I72" s="124" t="s">
        <v>80</v>
      </c>
      <c r="J72" s="29" t="s">
        <v>103</v>
      </c>
      <c r="K72" s="318" t="s">
        <v>129</v>
      </c>
      <c r="L72" s="318"/>
      <c r="M72" s="318"/>
      <c r="N72" s="318"/>
      <c r="O72" s="318"/>
      <c r="P72" s="318"/>
      <c r="Q72" s="318"/>
      <c r="R72" s="318"/>
      <c r="S72" s="318"/>
      <c r="T72" s="318"/>
      <c r="U72" s="318"/>
      <c r="V72" s="318"/>
      <c r="W72" s="318"/>
      <c r="X72" s="318"/>
      <c r="Y72" s="318"/>
      <c r="Z72" s="320"/>
    </row>
    <row r="73" spans="1:26" ht="21" customHeight="1" x14ac:dyDescent="0.7">
      <c r="A73" s="315" t="s">
        <v>36</v>
      </c>
      <c r="B73" s="316"/>
      <c r="C73" s="316"/>
      <c r="D73" s="316"/>
      <c r="E73" s="319"/>
      <c r="F73" s="124" t="s">
        <v>80</v>
      </c>
      <c r="G73" s="29" t="s">
        <v>102</v>
      </c>
      <c r="H73" s="29"/>
      <c r="I73" s="124" t="s">
        <v>80</v>
      </c>
      <c r="J73" s="29" t="s">
        <v>103</v>
      </c>
      <c r="K73" s="318" t="s">
        <v>130</v>
      </c>
      <c r="L73" s="318"/>
      <c r="M73" s="318"/>
      <c r="N73" s="318"/>
      <c r="O73" s="318"/>
      <c r="P73" s="318"/>
      <c r="Q73" s="318"/>
      <c r="R73" s="318"/>
      <c r="S73" s="317" t="s">
        <v>19</v>
      </c>
      <c r="T73" s="320"/>
      <c r="U73" s="318"/>
      <c r="V73" s="318"/>
      <c r="W73" s="318"/>
      <c r="X73" s="318"/>
      <c r="Y73" s="318"/>
      <c r="Z73" s="320"/>
    </row>
    <row r="75" spans="1:26" x14ac:dyDescent="0.7">
      <c r="A75" s="30" t="s">
        <v>133</v>
      </c>
      <c r="U75" s="309" t="s">
        <v>123</v>
      </c>
      <c r="V75" s="309"/>
      <c r="W75" s="309"/>
      <c r="Y75" s="30"/>
      <c r="Z75" s="30" t="s">
        <v>124</v>
      </c>
    </row>
    <row r="76" spans="1:26" ht="21" customHeight="1" x14ac:dyDescent="0.7">
      <c r="A76" s="310" t="s">
        <v>0</v>
      </c>
      <c r="B76" s="311"/>
      <c r="C76" s="311"/>
      <c r="D76" s="311"/>
      <c r="E76" s="312"/>
      <c r="F76" s="313"/>
      <c r="G76" s="313"/>
      <c r="H76" s="313"/>
      <c r="I76" s="313"/>
      <c r="J76" s="313"/>
      <c r="K76" s="313"/>
      <c r="L76" s="313"/>
      <c r="M76" s="313"/>
      <c r="N76" s="313"/>
      <c r="O76" s="313"/>
      <c r="P76" s="313"/>
      <c r="Q76" s="313"/>
      <c r="R76" s="313"/>
      <c r="S76" s="313"/>
      <c r="T76" s="313"/>
      <c r="U76" s="313"/>
      <c r="V76" s="313"/>
      <c r="W76" s="313"/>
      <c r="X76" s="313"/>
      <c r="Y76" s="313"/>
      <c r="Z76" s="314"/>
    </row>
    <row r="77" spans="1:26" ht="21" customHeight="1" x14ac:dyDescent="0.7">
      <c r="A77" s="315" t="s">
        <v>134</v>
      </c>
      <c r="B77" s="316"/>
      <c r="C77" s="316"/>
      <c r="D77" s="316"/>
      <c r="E77" s="317"/>
      <c r="F77" s="318"/>
      <c r="G77" s="318"/>
      <c r="H77" s="124" t="s">
        <v>51</v>
      </c>
      <c r="I77" s="315" t="s">
        <v>37</v>
      </c>
      <c r="J77" s="316"/>
      <c r="K77" s="316"/>
      <c r="L77" s="319"/>
      <c r="M77" s="317"/>
      <c r="N77" s="318"/>
      <c r="O77" s="318"/>
      <c r="P77" s="318"/>
      <c r="Q77" s="320"/>
      <c r="R77" s="315" t="s">
        <v>38</v>
      </c>
      <c r="S77" s="316"/>
      <c r="T77" s="316"/>
      <c r="U77" s="316"/>
      <c r="V77" s="317"/>
      <c r="W77" s="318"/>
      <c r="X77" s="318"/>
      <c r="Y77" s="318"/>
      <c r="Z77" s="320"/>
    </row>
  </sheetData>
  <mergeCells count="167">
    <mergeCell ref="K58:P58"/>
    <mergeCell ref="Q58:S58"/>
    <mergeCell ref="A59:F59"/>
    <mergeCell ref="G59:I59"/>
    <mergeCell ref="K59:P59"/>
    <mergeCell ref="Q59:S59"/>
    <mergeCell ref="U54:W54"/>
    <mergeCell ref="Q60:S60"/>
    <mergeCell ref="A57:F57"/>
    <mergeCell ref="G57:I57"/>
    <mergeCell ref="K57:P57"/>
    <mergeCell ref="Q57:S57"/>
    <mergeCell ref="U57:Z61"/>
    <mergeCell ref="A58:F58"/>
    <mergeCell ref="G58:I58"/>
    <mergeCell ref="A60:F60"/>
    <mergeCell ref="P47:S47"/>
    <mergeCell ref="T47:X47"/>
    <mergeCell ref="A55:J55"/>
    <mergeCell ref="K55:T55"/>
    <mergeCell ref="U55:Z56"/>
    <mergeCell ref="A56:F56"/>
    <mergeCell ref="G56:J56"/>
    <mergeCell ref="K56:P56"/>
    <mergeCell ref="Q56:T56"/>
    <mergeCell ref="A48:D48"/>
    <mergeCell ref="N48:Y48"/>
    <mergeCell ref="U50:W50"/>
    <mergeCell ref="A51:Z52"/>
    <mergeCell ref="W42:X42"/>
    <mergeCell ref="U44:W44"/>
    <mergeCell ref="A46:D46"/>
    <mergeCell ref="E46:O46"/>
    <mergeCell ref="P46:S46"/>
    <mergeCell ref="T46:Z46"/>
    <mergeCell ref="A47:D47"/>
    <mergeCell ref="U41:W41"/>
    <mergeCell ref="U27:W27"/>
    <mergeCell ref="A34:D34"/>
    <mergeCell ref="U36:W36"/>
    <mergeCell ref="A37:F37"/>
    <mergeCell ref="A38:F39"/>
    <mergeCell ref="A28:D28"/>
    <mergeCell ref="K32:N32"/>
    <mergeCell ref="A32:D32"/>
    <mergeCell ref="K34:L34"/>
    <mergeCell ref="M34:N34"/>
    <mergeCell ref="O34:P34"/>
    <mergeCell ref="S34:U34"/>
    <mergeCell ref="P32:Q32"/>
    <mergeCell ref="A29:D29"/>
    <mergeCell ref="A30:D31"/>
    <mergeCell ref="E47:O47"/>
    <mergeCell ref="A42:D42"/>
    <mergeCell ref="E42:K42"/>
    <mergeCell ref="L42:N42"/>
    <mergeCell ref="O42:S42"/>
    <mergeCell ref="T42:V42"/>
    <mergeCell ref="U22:W22"/>
    <mergeCell ref="W32:Y32"/>
    <mergeCell ref="A23:E23"/>
    <mergeCell ref="F23:H23"/>
    <mergeCell ref="I23:K23"/>
    <mergeCell ref="O23:T23"/>
    <mergeCell ref="X23:Y23"/>
    <mergeCell ref="A24:E24"/>
    <mergeCell ref="F24:H24"/>
    <mergeCell ref="I24:K24"/>
    <mergeCell ref="O24:T24"/>
    <mergeCell ref="X24:Y24"/>
    <mergeCell ref="A25:E25"/>
    <mergeCell ref="F25:H25"/>
    <mergeCell ref="I25:K25"/>
    <mergeCell ref="O25:T25"/>
    <mergeCell ref="A33:D33"/>
    <mergeCell ref="X25:Y25"/>
    <mergeCell ref="S32:V32"/>
    <mergeCell ref="U12:W12"/>
    <mergeCell ref="A17:E17"/>
    <mergeCell ref="F17:Z17"/>
    <mergeCell ref="U19:W19"/>
    <mergeCell ref="F20:H20"/>
    <mergeCell ref="K20:M20"/>
    <mergeCell ref="O20:R20"/>
    <mergeCell ref="T20:U20"/>
    <mergeCell ref="A20:E20"/>
    <mergeCell ref="A15:E15"/>
    <mergeCell ref="H13:Q13"/>
    <mergeCell ref="R13:T13"/>
    <mergeCell ref="U13:Z13"/>
    <mergeCell ref="A14:E14"/>
    <mergeCell ref="F14:Z14"/>
    <mergeCell ref="A13:E13"/>
    <mergeCell ref="F13:G13"/>
    <mergeCell ref="F15:H15"/>
    <mergeCell ref="J15:M15"/>
    <mergeCell ref="N15:P15"/>
    <mergeCell ref="A16:E16"/>
    <mergeCell ref="F16:Z16"/>
    <mergeCell ref="A10:E10"/>
    <mergeCell ref="F10:G10"/>
    <mergeCell ref="H10:Q10"/>
    <mergeCell ref="R10:T10"/>
    <mergeCell ref="U10:Z10"/>
    <mergeCell ref="A5:C5"/>
    <mergeCell ref="D5:Q5"/>
    <mergeCell ref="R5:T5"/>
    <mergeCell ref="U5:Z5"/>
    <mergeCell ref="A6:C6"/>
    <mergeCell ref="D6:Z6"/>
    <mergeCell ref="U8:W8"/>
    <mergeCell ref="A9:E9"/>
    <mergeCell ref="F9:G9"/>
    <mergeCell ref="H9:Q9"/>
    <mergeCell ref="R9:T9"/>
    <mergeCell ref="U9:Z9"/>
    <mergeCell ref="E65:M65"/>
    <mergeCell ref="N65:Q65"/>
    <mergeCell ref="R65:Z65"/>
    <mergeCell ref="A70:E70"/>
    <mergeCell ref="K60:P60"/>
    <mergeCell ref="A64:D64"/>
    <mergeCell ref="E64:Z64"/>
    <mergeCell ref="A65:D65"/>
    <mergeCell ref="U69:X69"/>
    <mergeCell ref="K70:L70"/>
    <mergeCell ref="E66:F66"/>
    <mergeCell ref="H66:L66"/>
    <mergeCell ref="U68:W68"/>
    <mergeCell ref="A69:E69"/>
    <mergeCell ref="K69:L69"/>
    <mergeCell ref="M69:R69"/>
    <mergeCell ref="S69:T69"/>
    <mergeCell ref="G60:I60"/>
    <mergeCell ref="A1:Z1"/>
    <mergeCell ref="U3:W3"/>
    <mergeCell ref="A4:C4"/>
    <mergeCell ref="D4:Q4"/>
    <mergeCell ref="R4:T4"/>
    <mergeCell ref="U4:Z4"/>
    <mergeCell ref="A73:E73"/>
    <mergeCell ref="K73:L73"/>
    <mergeCell ref="M73:R73"/>
    <mergeCell ref="S73:T73"/>
    <mergeCell ref="U73:Z73"/>
    <mergeCell ref="A61:F61"/>
    <mergeCell ref="G61:I61"/>
    <mergeCell ref="K61:P61"/>
    <mergeCell ref="Q61:S61"/>
    <mergeCell ref="U63:W63"/>
    <mergeCell ref="A71:E71"/>
    <mergeCell ref="K71:L71"/>
    <mergeCell ref="M71:Z71"/>
    <mergeCell ref="A72:E72"/>
    <mergeCell ref="K72:L72"/>
    <mergeCell ref="M72:Z72"/>
    <mergeCell ref="M70:Z70"/>
    <mergeCell ref="A66:D66"/>
    <mergeCell ref="U75:W75"/>
    <mergeCell ref="A76:D76"/>
    <mergeCell ref="E76:Z76"/>
    <mergeCell ref="A77:D77"/>
    <mergeCell ref="E77:G77"/>
    <mergeCell ref="I77:L77"/>
    <mergeCell ref="M77:Q77"/>
    <mergeCell ref="R77:U77"/>
    <mergeCell ref="V77:Z77"/>
  </mergeCells>
  <phoneticPr fontId="1"/>
  <conditionalFormatting sqref="H29 I33:N33 J34:L34 P34:U34">
    <cfRule type="notContainsBlanks" dxfId="104" priority="13">
      <formula>LEN(TRIM(H29))&gt;0</formula>
    </cfRule>
  </conditionalFormatting>
  <conditionalFormatting sqref="S30:S31 E30:M31">
    <cfRule type="expression" dxfId="103" priority="15">
      <formula>$F30="無"</formula>
    </cfRule>
  </conditionalFormatting>
  <conditionalFormatting sqref="J28:K28">
    <cfRule type="notContainsBlanks" dxfId="102" priority="14">
      <formula>LEN(TRIM(J28))&gt;0</formula>
    </cfRule>
  </conditionalFormatting>
  <conditionalFormatting sqref="T38:T39">
    <cfRule type="notContainsBlanks" dxfId="101" priority="5">
      <formula>LEN(TRIM(T38))&gt;0</formula>
    </cfRule>
  </conditionalFormatting>
  <conditionalFormatting sqref="O38:O39">
    <cfRule type="notContainsBlanks" dxfId="100" priority="6">
      <formula>LEN(TRIM(O38))&gt;0</formula>
    </cfRule>
  </conditionalFormatting>
  <conditionalFormatting sqref="U38:Z39">
    <cfRule type="notContainsBlanks" dxfId="99" priority="4">
      <formula>LEN(TRIM(U38))&gt;0</formula>
    </cfRule>
  </conditionalFormatting>
  <conditionalFormatting sqref="A46:Z48">
    <cfRule type="expression" dxfId="98" priority="1" stopIfTrue="1">
      <formula>$F$45="■"</formula>
    </cfRule>
  </conditionalFormatting>
  <dataValidations count="2">
    <dataValidation type="list" allowBlank="1" showInputMessage="1" showErrorMessage="1" sqref="F69:F73 I69:I73 E48 H48 F45 I45 G37 O37 P38:P39 S38:S39 E28:E29 E32:E34 H32:H34 O30:O31 R30:R31" xr:uid="{00000000-0002-0000-0200-000000000000}">
      <formula1>"□,■"</formula1>
    </dataValidation>
    <dataValidation type="list" allowBlank="1" showInputMessage="1" showErrorMessage="1" sqref="G66 H77" xr:uid="{00000000-0002-0000-0200-000001000000}">
      <formula1>"県,都,道,府"</formula1>
    </dataValidation>
  </dataValidations>
  <pageMargins left="0.70866141732283472" right="0.35433070866141736" top="0.74803149606299213" bottom="0.74803149606299213" header="0.31496062992125984" footer="0.31496062992125984"/>
  <pageSetup paperSize="9" scale="96" orientation="portrait" r:id="rId1"/>
  <headerFooter>
    <oddFooter>&amp;C&amp;P / &amp;N ページ</oddFooter>
  </headerFooter>
  <rowBreaks count="2" manualBreakCount="2">
    <brk id="35" max="16383" man="1"/>
    <brk id="6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77"/>
  <sheetViews>
    <sheetView view="pageBreakPreview" topLeftCell="A30" zoomScaleNormal="100" zoomScaleSheetLayoutView="100" workbookViewId="0">
      <selection sqref="A1:Z1"/>
    </sheetView>
  </sheetViews>
  <sheetFormatPr defaultColWidth="3.125" defaultRowHeight="17.649999999999999" x14ac:dyDescent="0.7"/>
  <cols>
    <col min="1" max="2" width="3.125" style="30"/>
    <col min="3" max="3" width="3.1875" style="30" customWidth="1"/>
    <col min="4" max="11" width="3.125" style="30"/>
    <col min="12" max="12" width="3.125" style="30" customWidth="1"/>
    <col min="13" max="13" width="3.125" style="30"/>
    <col min="14" max="14" width="3.125" style="30" customWidth="1"/>
    <col min="15" max="15" width="3.125" style="30"/>
    <col min="16" max="16" width="3.5" style="30" customWidth="1"/>
    <col min="17" max="24" width="3.125" style="30"/>
    <col min="25" max="25" width="3.5" style="69" bestFit="1" customWidth="1"/>
    <col min="26" max="16384" width="3.125" style="30"/>
  </cols>
  <sheetData>
    <row r="1" spans="1:26" s="31" customFormat="1" ht="23.25" customHeight="1" x14ac:dyDescent="0.7">
      <c r="A1" s="321" t="s">
        <v>220</v>
      </c>
      <c r="B1" s="321"/>
      <c r="C1" s="321"/>
      <c r="D1" s="321"/>
      <c r="E1" s="321"/>
      <c r="F1" s="321"/>
      <c r="G1" s="321"/>
      <c r="H1" s="321"/>
      <c r="I1" s="321"/>
      <c r="J1" s="321"/>
      <c r="K1" s="321"/>
      <c r="L1" s="321"/>
      <c r="M1" s="321"/>
      <c r="N1" s="321"/>
      <c r="O1" s="321"/>
      <c r="P1" s="321"/>
      <c r="Q1" s="321"/>
      <c r="R1" s="321"/>
      <c r="S1" s="321"/>
      <c r="T1" s="321"/>
      <c r="U1" s="321"/>
      <c r="V1" s="321"/>
      <c r="W1" s="321"/>
      <c r="X1" s="321"/>
      <c r="Y1" s="321"/>
      <c r="Z1" s="321"/>
    </row>
    <row r="3" spans="1:26" x14ac:dyDescent="0.7">
      <c r="A3" s="141" t="s">
        <v>113</v>
      </c>
      <c r="U3" s="322" t="s">
        <v>123</v>
      </c>
      <c r="V3" s="322"/>
      <c r="W3" s="322"/>
      <c r="X3" s="361">
        <v>1</v>
      </c>
      <c r="Y3" s="361"/>
      <c r="Z3" s="30" t="s">
        <v>124</v>
      </c>
    </row>
    <row r="4" spans="1:26" ht="21" customHeight="1" x14ac:dyDescent="0.7">
      <c r="A4" s="310" t="s">
        <v>44</v>
      </c>
      <c r="B4" s="311"/>
      <c r="C4" s="323"/>
      <c r="D4" s="358" t="s">
        <v>150</v>
      </c>
      <c r="E4" s="359"/>
      <c r="F4" s="359"/>
      <c r="G4" s="359"/>
      <c r="H4" s="359"/>
      <c r="I4" s="359"/>
      <c r="J4" s="359"/>
      <c r="K4" s="359"/>
      <c r="L4" s="359"/>
      <c r="M4" s="359"/>
      <c r="N4" s="359"/>
      <c r="O4" s="359"/>
      <c r="P4" s="359"/>
      <c r="Q4" s="360"/>
      <c r="R4" s="312" t="s">
        <v>118</v>
      </c>
      <c r="S4" s="313"/>
      <c r="T4" s="314"/>
      <c r="U4" s="358" t="s">
        <v>151</v>
      </c>
      <c r="V4" s="359"/>
      <c r="W4" s="359"/>
      <c r="X4" s="359"/>
      <c r="Y4" s="359"/>
      <c r="Z4" s="360"/>
    </row>
    <row r="5" spans="1:26" ht="21" customHeight="1" x14ac:dyDescent="0.7">
      <c r="A5" s="315" t="s">
        <v>40</v>
      </c>
      <c r="B5" s="316"/>
      <c r="C5" s="319"/>
      <c r="D5" s="358" t="s">
        <v>152</v>
      </c>
      <c r="E5" s="359"/>
      <c r="F5" s="359"/>
      <c r="G5" s="359"/>
      <c r="H5" s="359"/>
      <c r="I5" s="359"/>
      <c r="J5" s="359"/>
      <c r="K5" s="359"/>
      <c r="L5" s="359"/>
      <c r="M5" s="359"/>
      <c r="N5" s="359"/>
      <c r="O5" s="359"/>
      <c r="P5" s="359"/>
      <c r="Q5" s="360"/>
      <c r="R5" s="317" t="s">
        <v>11</v>
      </c>
      <c r="S5" s="318"/>
      <c r="T5" s="320"/>
      <c r="U5" s="358" t="s">
        <v>153</v>
      </c>
      <c r="V5" s="359"/>
      <c r="W5" s="359"/>
      <c r="X5" s="359"/>
      <c r="Y5" s="359"/>
      <c r="Z5" s="360"/>
    </row>
    <row r="6" spans="1:26" ht="21" customHeight="1" x14ac:dyDescent="0.7">
      <c r="A6" s="332" t="s">
        <v>1</v>
      </c>
      <c r="B6" s="333"/>
      <c r="C6" s="334"/>
      <c r="D6" s="358" t="s">
        <v>154</v>
      </c>
      <c r="E6" s="359"/>
      <c r="F6" s="359"/>
      <c r="G6" s="359"/>
      <c r="H6" s="359"/>
      <c r="I6" s="359"/>
      <c r="J6" s="359"/>
      <c r="K6" s="359"/>
      <c r="L6" s="359"/>
      <c r="M6" s="359"/>
      <c r="N6" s="359"/>
      <c r="O6" s="359"/>
      <c r="P6" s="359"/>
      <c r="Q6" s="359"/>
      <c r="R6" s="359"/>
      <c r="S6" s="359"/>
      <c r="T6" s="359"/>
      <c r="U6" s="359"/>
      <c r="V6" s="359"/>
      <c r="W6" s="359"/>
      <c r="X6" s="359"/>
      <c r="Y6" s="359"/>
      <c r="Z6" s="360"/>
    </row>
    <row r="8" spans="1:26" x14ac:dyDescent="0.7">
      <c r="A8" s="141" t="s">
        <v>114</v>
      </c>
      <c r="U8" s="322" t="s">
        <v>123</v>
      </c>
      <c r="V8" s="322"/>
      <c r="W8" s="322"/>
      <c r="Y8" s="30"/>
      <c r="Z8" s="30" t="s">
        <v>124</v>
      </c>
    </row>
    <row r="9" spans="1:26" ht="21" customHeight="1" x14ac:dyDescent="0.7">
      <c r="A9" s="335" t="s">
        <v>39</v>
      </c>
      <c r="B9" s="336"/>
      <c r="C9" s="336"/>
      <c r="D9" s="336"/>
      <c r="E9" s="336"/>
      <c r="F9" s="317" t="s">
        <v>0</v>
      </c>
      <c r="G9" s="320"/>
      <c r="H9" s="358" t="s">
        <v>155</v>
      </c>
      <c r="I9" s="359"/>
      <c r="J9" s="359"/>
      <c r="K9" s="359"/>
      <c r="L9" s="359"/>
      <c r="M9" s="359"/>
      <c r="N9" s="359"/>
      <c r="O9" s="359"/>
      <c r="P9" s="359"/>
      <c r="Q9" s="360"/>
      <c r="R9" s="317" t="s">
        <v>118</v>
      </c>
      <c r="S9" s="318"/>
      <c r="T9" s="320"/>
      <c r="U9" s="358" t="s">
        <v>151</v>
      </c>
      <c r="V9" s="359"/>
      <c r="W9" s="359"/>
      <c r="X9" s="359"/>
      <c r="Y9" s="359"/>
      <c r="Z9" s="360"/>
    </row>
    <row r="10" spans="1:26" ht="21" customHeight="1" x14ac:dyDescent="0.7">
      <c r="A10" s="328" t="s">
        <v>45</v>
      </c>
      <c r="B10" s="329"/>
      <c r="C10" s="329"/>
      <c r="D10" s="329"/>
      <c r="E10" s="329"/>
      <c r="F10" s="330" t="s">
        <v>0</v>
      </c>
      <c r="G10" s="331"/>
      <c r="H10" s="358" t="s">
        <v>156</v>
      </c>
      <c r="I10" s="359"/>
      <c r="J10" s="359"/>
      <c r="K10" s="359"/>
      <c r="L10" s="359"/>
      <c r="M10" s="359"/>
      <c r="N10" s="359"/>
      <c r="O10" s="359"/>
      <c r="P10" s="359"/>
      <c r="Q10" s="360"/>
      <c r="R10" s="317" t="s">
        <v>118</v>
      </c>
      <c r="S10" s="318"/>
      <c r="T10" s="320"/>
      <c r="U10" s="358" t="s">
        <v>156</v>
      </c>
      <c r="V10" s="359"/>
      <c r="W10" s="359"/>
      <c r="X10" s="359"/>
      <c r="Y10" s="359"/>
      <c r="Z10" s="360"/>
    </row>
    <row r="12" spans="1:26" x14ac:dyDescent="0.7">
      <c r="A12" s="141" t="s">
        <v>115</v>
      </c>
      <c r="U12" s="322" t="s">
        <v>123</v>
      </c>
      <c r="V12" s="322"/>
      <c r="W12" s="322"/>
      <c r="X12" s="361">
        <v>2</v>
      </c>
      <c r="Y12" s="361"/>
      <c r="Z12" s="30" t="s">
        <v>124</v>
      </c>
    </row>
    <row r="13" spans="1:26" ht="21" customHeight="1" x14ac:dyDescent="0.7">
      <c r="A13" s="310" t="s">
        <v>46</v>
      </c>
      <c r="B13" s="311"/>
      <c r="C13" s="311"/>
      <c r="D13" s="311"/>
      <c r="E13" s="311"/>
      <c r="F13" s="317" t="s">
        <v>0</v>
      </c>
      <c r="G13" s="320"/>
      <c r="H13" s="365" t="s">
        <v>209</v>
      </c>
      <c r="I13" s="365"/>
      <c r="J13" s="365"/>
      <c r="K13" s="365"/>
      <c r="L13" s="365"/>
      <c r="M13" s="365"/>
      <c r="N13" s="365"/>
      <c r="O13" s="365"/>
      <c r="P13" s="365"/>
      <c r="Q13" s="366"/>
      <c r="R13" s="312" t="s">
        <v>118</v>
      </c>
      <c r="S13" s="313"/>
      <c r="T13" s="314"/>
      <c r="U13" s="358" t="s">
        <v>157</v>
      </c>
      <c r="V13" s="359"/>
      <c r="W13" s="359"/>
      <c r="X13" s="359"/>
      <c r="Y13" s="359"/>
      <c r="Z13" s="360"/>
    </row>
    <row r="14" spans="1:26" ht="21" customHeight="1" x14ac:dyDescent="0.7">
      <c r="A14" s="315" t="s">
        <v>40</v>
      </c>
      <c r="B14" s="316"/>
      <c r="C14" s="316"/>
      <c r="D14" s="316"/>
      <c r="E14" s="319"/>
      <c r="F14" s="358" t="s">
        <v>222</v>
      </c>
      <c r="G14" s="359"/>
      <c r="H14" s="359"/>
      <c r="I14" s="359"/>
      <c r="J14" s="359"/>
      <c r="K14" s="359"/>
      <c r="L14" s="359"/>
      <c r="M14" s="359"/>
      <c r="N14" s="359"/>
      <c r="O14" s="359"/>
      <c r="P14" s="359"/>
      <c r="Q14" s="359"/>
      <c r="R14" s="359"/>
      <c r="S14" s="359"/>
      <c r="T14" s="359"/>
      <c r="U14" s="359"/>
      <c r="V14" s="359"/>
      <c r="W14" s="359"/>
      <c r="X14" s="359"/>
      <c r="Y14" s="359"/>
      <c r="Z14" s="360"/>
    </row>
    <row r="15" spans="1:26" ht="21" customHeight="1" x14ac:dyDescent="0.7">
      <c r="A15" s="315" t="s">
        <v>43</v>
      </c>
      <c r="B15" s="316"/>
      <c r="C15" s="316"/>
      <c r="D15" s="316"/>
      <c r="E15" s="319"/>
      <c r="F15" s="364">
        <v>10</v>
      </c>
      <c r="G15" s="364"/>
      <c r="H15" s="364"/>
      <c r="I15" s="29" t="s">
        <v>12</v>
      </c>
      <c r="J15" s="318" t="s">
        <v>13</v>
      </c>
      <c r="K15" s="318"/>
      <c r="L15" s="318"/>
      <c r="M15" s="318"/>
      <c r="N15" s="364">
        <v>5</v>
      </c>
      <c r="O15" s="364"/>
      <c r="P15" s="364"/>
      <c r="Q15" s="102" t="s">
        <v>14</v>
      </c>
      <c r="R15" s="102"/>
      <c r="S15" s="102"/>
      <c r="T15" s="102"/>
      <c r="U15" s="102"/>
      <c r="V15" s="102"/>
      <c r="W15" s="102"/>
      <c r="X15" s="102"/>
      <c r="Y15" s="102"/>
      <c r="Z15" s="41"/>
    </row>
    <row r="16" spans="1:26" ht="21" customHeight="1" x14ac:dyDescent="0.7">
      <c r="A16" s="332" t="s">
        <v>41</v>
      </c>
      <c r="B16" s="333"/>
      <c r="C16" s="333"/>
      <c r="D16" s="333"/>
      <c r="E16" s="334"/>
      <c r="F16" s="358" t="s">
        <v>155</v>
      </c>
      <c r="G16" s="359"/>
      <c r="H16" s="359"/>
      <c r="I16" s="359"/>
      <c r="J16" s="359"/>
      <c r="K16" s="359"/>
      <c r="L16" s="359"/>
      <c r="M16" s="359"/>
      <c r="N16" s="359"/>
      <c r="O16" s="359"/>
      <c r="P16" s="359"/>
      <c r="Q16" s="359"/>
      <c r="R16" s="359"/>
      <c r="S16" s="359"/>
      <c r="T16" s="359"/>
      <c r="U16" s="359"/>
      <c r="V16" s="359"/>
      <c r="W16" s="359"/>
      <c r="X16" s="359"/>
      <c r="Y16" s="359"/>
      <c r="Z16" s="360"/>
    </row>
    <row r="17" spans="1:26" ht="21" customHeight="1" x14ac:dyDescent="0.7">
      <c r="A17" s="332" t="s">
        <v>42</v>
      </c>
      <c r="B17" s="333"/>
      <c r="C17" s="333"/>
      <c r="D17" s="333"/>
      <c r="E17" s="334"/>
      <c r="F17" s="367" t="s">
        <v>208</v>
      </c>
      <c r="G17" s="359"/>
      <c r="H17" s="359"/>
      <c r="I17" s="359"/>
      <c r="J17" s="359"/>
      <c r="K17" s="359"/>
      <c r="L17" s="359"/>
      <c r="M17" s="359"/>
      <c r="N17" s="359"/>
      <c r="O17" s="359"/>
      <c r="P17" s="359"/>
      <c r="Q17" s="359"/>
      <c r="R17" s="359"/>
      <c r="S17" s="359"/>
      <c r="T17" s="359"/>
      <c r="U17" s="359"/>
      <c r="V17" s="359"/>
      <c r="W17" s="359"/>
      <c r="X17" s="359"/>
      <c r="Y17" s="359"/>
      <c r="Z17" s="360"/>
    </row>
    <row r="19" spans="1:26" x14ac:dyDescent="0.7">
      <c r="A19" s="141" t="s">
        <v>116</v>
      </c>
      <c r="U19" s="322" t="s">
        <v>123</v>
      </c>
      <c r="V19" s="322"/>
      <c r="W19" s="322"/>
      <c r="X19" s="361">
        <v>3</v>
      </c>
      <c r="Y19" s="361"/>
      <c r="Z19" s="30" t="s">
        <v>124</v>
      </c>
    </row>
    <row r="20" spans="1:26" ht="21" customHeight="1" x14ac:dyDescent="0.7">
      <c r="A20" s="317" t="s">
        <v>264</v>
      </c>
      <c r="B20" s="318"/>
      <c r="C20" s="318"/>
      <c r="D20" s="318"/>
      <c r="E20" s="320"/>
      <c r="F20" s="362">
        <f>IF(K20="","",K20*T20)</f>
        <v>980</v>
      </c>
      <c r="G20" s="363"/>
      <c r="H20" s="363"/>
      <c r="I20" s="63" t="s">
        <v>5</v>
      </c>
      <c r="J20" s="63" t="s">
        <v>7</v>
      </c>
      <c r="K20" s="364">
        <v>980</v>
      </c>
      <c r="L20" s="364"/>
      <c r="M20" s="364"/>
      <c r="N20" s="63" t="s">
        <v>5</v>
      </c>
      <c r="O20" s="318" t="s">
        <v>81</v>
      </c>
      <c r="P20" s="318"/>
      <c r="Q20" s="318"/>
      <c r="R20" s="318"/>
      <c r="S20" s="63" t="s">
        <v>6</v>
      </c>
      <c r="T20" s="364">
        <v>1</v>
      </c>
      <c r="U20" s="364"/>
      <c r="V20" s="63" t="str">
        <f>_xlfn.IFS(O20="","",O20="容器","本",O20="バルク貯槽","基")</f>
        <v>基</v>
      </c>
      <c r="W20" s="29"/>
      <c r="X20" s="29"/>
      <c r="Y20" s="63"/>
      <c r="Z20" s="41"/>
    </row>
    <row r="22" spans="1:26" x14ac:dyDescent="0.7">
      <c r="A22" s="141" t="s">
        <v>117</v>
      </c>
      <c r="U22" s="322" t="s">
        <v>123</v>
      </c>
      <c r="V22" s="322"/>
      <c r="W22" s="322"/>
      <c r="X22" s="361" t="s">
        <v>161</v>
      </c>
      <c r="Y22" s="361"/>
      <c r="Z22" s="30" t="s">
        <v>124</v>
      </c>
    </row>
    <row r="23" spans="1:26" ht="21" customHeight="1" x14ac:dyDescent="0.7">
      <c r="A23" s="310" t="s">
        <v>47</v>
      </c>
      <c r="B23" s="311"/>
      <c r="C23" s="311"/>
      <c r="D23" s="311"/>
      <c r="E23" s="323"/>
      <c r="F23" s="312" t="s">
        <v>119</v>
      </c>
      <c r="G23" s="313"/>
      <c r="H23" s="313"/>
      <c r="I23" s="368">
        <v>5</v>
      </c>
      <c r="J23" s="368"/>
      <c r="K23" s="368"/>
      <c r="L23" s="33" t="s">
        <v>4</v>
      </c>
      <c r="M23" s="33" t="s">
        <v>120</v>
      </c>
      <c r="N23" s="33"/>
      <c r="O23" s="368" t="s">
        <v>223</v>
      </c>
      <c r="P23" s="368"/>
      <c r="Q23" s="368"/>
      <c r="R23" s="368"/>
      <c r="S23" s="368"/>
      <c r="T23" s="368"/>
      <c r="U23" s="104" t="s">
        <v>122</v>
      </c>
      <c r="V23" s="104"/>
      <c r="W23" s="104"/>
      <c r="X23" s="318">
        <v>2</v>
      </c>
      <c r="Y23" s="318"/>
      <c r="Z23" s="105" t="s">
        <v>121</v>
      </c>
    </row>
    <row r="24" spans="1:26" ht="21" customHeight="1" x14ac:dyDescent="0.7">
      <c r="A24" s="315" t="s">
        <v>2</v>
      </c>
      <c r="B24" s="316"/>
      <c r="C24" s="316"/>
      <c r="D24" s="316"/>
      <c r="E24" s="319"/>
      <c r="F24" s="317" t="s">
        <v>119</v>
      </c>
      <c r="G24" s="318"/>
      <c r="H24" s="318"/>
      <c r="I24" s="363">
        <v>200</v>
      </c>
      <c r="J24" s="363"/>
      <c r="K24" s="363"/>
      <c r="L24" s="29" t="s">
        <v>4</v>
      </c>
      <c r="M24" s="29" t="s">
        <v>120</v>
      </c>
      <c r="N24" s="29"/>
      <c r="O24" s="363" t="s">
        <v>158</v>
      </c>
      <c r="P24" s="363"/>
      <c r="Q24" s="363"/>
      <c r="R24" s="363"/>
      <c r="S24" s="363"/>
      <c r="T24" s="363"/>
      <c r="U24" s="102" t="s">
        <v>122</v>
      </c>
      <c r="V24" s="102"/>
      <c r="W24" s="102"/>
      <c r="X24" s="318">
        <v>1.5</v>
      </c>
      <c r="Y24" s="318"/>
      <c r="Z24" s="103" t="s">
        <v>121</v>
      </c>
    </row>
    <row r="25" spans="1:26" ht="21" customHeight="1" x14ac:dyDescent="0.7">
      <c r="A25" s="332" t="s">
        <v>3</v>
      </c>
      <c r="B25" s="333"/>
      <c r="C25" s="333"/>
      <c r="D25" s="333"/>
      <c r="E25" s="334"/>
      <c r="F25" s="330" t="s">
        <v>119</v>
      </c>
      <c r="G25" s="322"/>
      <c r="H25" s="322"/>
      <c r="I25" s="361">
        <v>50</v>
      </c>
      <c r="J25" s="361"/>
      <c r="K25" s="361"/>
      <c r="L25" s="34" t="s">
        <v>4</v>
      </c>
      <c r="M25" s="34" t="s">
        <v>120</v>
      </c>
      <c r="N25" s="34"/>
      <c r="O25" s="361" t="s">
        <v>159</v>
      </c>
      <c r="P25" s="361"/>
      <c r="Q25" s="361"/>
      <c r="R25" s="361"/>
      <c r="S25" s="361"/>
      <c r="T25" s="361"/>
      <c r="U25" s="36" t="s">
        <v>122</v>
      </c>
      <c r="V25" s="36"/>
      <c r="W25" s="36"/>
      <c r="X25" s="318">
        <v>1</v>
      </c>
      <c r="Y25" s="318"/>
      <c r="Z25" s="38" t="s">
        <v>121</v>
      </c>
    </row>
    <row r="27" spans="1:26" x14ac:dyDescent="0.7">
      <c r="A27" s="141" t="s">
        <v>135</v>
      </c>
      <c r="U27" s="309" t="s">
        <v>123</v>
      </c>
      <c r="V27" s="309"/>
      <c r="W27" s="309"/>
      <c r="X27" s="361">
        <v>5</v>
      </c>
      <c r="Y27" s="361"/>
      <c r="Z27" s="30" t="s">
        <v>124</v>
      </c>
    </row>
    <row r="28" spans="1:26" ht="18.75" customHeight="1" x14ac:dyDescent="0.7">
      <c r="A28" s="317" t="s">
        <v>136</v>
      </c>
      <c r="B28" s="318"/>
      <c r="C28" s="318"/>
      <c r="D28" s="320"/>
      <c r="E28" s="106" t="s">
        <v>138</v>
      </c>
      <c r="F28" s="27" t="s">
        <v>96</v>
      </c>
      <c r="G28" s="71"/>
      <c r="H28" s="28"/>
      <c r="I28" s="28"/>
      <c r="J28" s="71" t="s">
        <v>79</v>
      </c>
      <c r="K28" s="27" t="s">
        <v>97</v>
      </c>
      <c r="L28" s="29"/>
      <c r="M28" s="29"/>
      <c r="N28" s="29"/>
      <c r="O28" s="29"/>
      <c r="P28" s="29"/>
      <c r="Q28" s="29"/>
      <c r="R28" s="29"/>
      <c r="S28" s="29"/>
      <c r="T28" s="29"/>
      <c r="U28" s="29"/>
      <c r="V28" s="29"/>
      <c r="W28" s="29"/>
      <c r="X28" s="29"/>
      <c r="Y28" s="29"/>
      <c r="Z28" s="41"/>
    </row>
    <row r="29" spans="1:26" x14ac:dyDescent="0.7">
      <c r="A29" s="315" t="s">
        <v>101</v>
      </c>
      <c r="B29" s="316"/>
      <c r="C29" s="316"/>
      <c r="D29" s="319"/>
      <c r="E29" s="70" t="s">
        <v>80</v>
      </c>
      <c r="F29" s="27" t="s">
        <v>102</v>
      </c>
      <c r="G29" s="28"/>
      <c r="H29" s="107" t="s">
        <v>215</v>
      </c>
      <c r="I29" s="28" t="s">
        <v>103</v>
      </c>
      <c r="J29" s="28" t="s">
        <v>78</v>
      </c>
      <c r="K29" s="29" t="s">
        <v>112</v>
      </c>
      <c r="L29" s="28"/>
      <c r="M29" s="29"/>
      <c r="N29" s="29"/>
      <c r="O29" s="29"/>
      <c r="P29" s="29"/>
      <c r="Q29" s="29"/>
      <c r="R29" s="29"/>
      <c r="S29" s="29"/>
      <c r="T29" s="29"/>
      <c r="U29" s="63"/>
      <c r="V29" s="63"/>
      <c r="W29" s="63"/>
      <c r="X29" s="29"/>
      <c r="Y29" s="29"/>
      <c r="Z29" s="41"/>
    </row>
    <row r="30" spans="1:26" ht="21" customHeight="1" x14ac:dyDescent="0.7">
      <c r="A30" s="312" t="s">
        <v>9</v>
      </c>
      <c r="B30" s="313"/>
      <c r="C30" s="313"/>
      <c r="D30" s="314"/>
      <c r="E30" s="6" t="s">
        <v>104</v>
      </c>
      <c r="F30" s="4" t="s">
        <v>109</v>
      </c>
      <c r="G30" s="4"/>
      <c r="H30" s="4"/>
      <c r="I30" s="4"/>
      <c r="J30" s="4"/>
      <c r="K30" s="4"/>
      <c r="L30" s="4"/>
      <c r="M30" s="4"/>
      <c r="N30" s="33"/>
      <c r="O30" s="49" t="s">
        <v>79</v>
      </c>
      <c r="P30" s="49" t="s">
        <v>111</v>
      </c>
      <c r="Q30" s="4"/>
      <c r="R30" s="108" t="s">
        <v>215</v>
      </c>
      <c r="S30" s="4" t="s">
        <v>103</v>
      </c>
      <c r="T30" s="33"/>
      <c r="U30" s="33"/>
      <c r="V30" s="33"/>
      <c r="W30" s="33"/>
      <c r="X30" s="33"/>
      <c r="Y30" s="33"/>
      <c r="Z30" s="59"/>
    </row>
    <row r="31" spans="1:26" ht="21" customHeight="1" x14ac:dyDescent="0.7">
      <c r="A31" s="330"/>
      <c r="B31" s="322"/>
      <c r="C31" s="322"/>
      <c r="D31" s="331"/>
      <c r="E31" s="3" t="s">
        <v>105</v>
      </c>
      <c r="F31" s="1" t="s">
        <v>110</v>
      </c>
      <c r="G31" s="1"/>
      <c r="H31" s="1"/>
      <c r="I31" s="1"/>
      <c r="J31" s="1"/>
      <c r="K31" s="1"/>
      <c r="L31" s="1"/>
      <c r="M31" s="1"/>
      <c r="N31" s="34"/>
      <c r="O31" s="51" t="s">
        <v>79</v>
      </c>
      <c r="P31" s="51" t="s">
        <v>111</v>
      </c>
      <c r="Q31" s="1"/>
      <c r="R31" s="109" t="s">
        <v>215</v>
      </c>
      <c r="S31" s="1" t="s">
        <v>103</v>
      </c>
      <c r="T31" s="34"/>
      <c r="U31" s="34"/>
      <c r="V31" s="34"/>
      <c r="W31" s="34"/>
      <c r="X31" s="34"/>
      <c r="Y31" s="34"/>
      <c r="Z31" s="58"/>
    </row>
    <row r="32" spans="1:26" ht="21" customHeight="1" x14ac:dyDescent="0.7">
      <c r="A32" s="330" t="s">
        <v>10</v>
      </c>
      <c r="B32" s="322"/>
      <c r="C32" s="322"/>
      <c r="D32" s="331"/>
      <c r="E32" s="125" t="s">
        <v>80</v>
      </c>
      <c r="F32" s="34" t="s">
        <v>102</v>
      </c>
      <c r="G32" s="34"/>
      <c r="H32" s="107" t="s">
        <v>215</v>
      </c>
      <c r="I32" s="34" t="s">
        <v>103</v>
      </c>
      <c r="J32" s="34" t="s">
        <v>78</v>
      </c>
      <c r="K32" s="363" t="s">
        <v>160</v>
      </c>
      <c r="L32" s="363"/>
      <c r="M32" s="363"/>
      <c r="N32" s="363"/>
      <c r="O32" s="65" t="s">
        <v>23</v>
      </c>
      <c r="P32" s="361">
        <v>2</v>
      </c>
      <c r="Q32" s="361"/>
      <c r="R32" s="66" t="s">
        <v>8</v>
      </c>
      <c r="S32" s="345" t="s">
        <v>15</v>
      </c>
      <c r="T32" s="309"/>
      <c r="U32" s="309"/>
      <c r="V32" s="346"/>
      <c r="W32" s="342"/>
      <c r="X32" s="327"/>
      <c r="Y32" s="327"/>
      <c r="Z32" s="64" t="s">
        <v>24</v>
      </c>
    </row>
    <row r="33" spans="1:26" ht="21" customHeight="1" x14ac:dyDescent="0.7">
      <c r="A33" s="317" t="s">
        <v>137</v>
      </c>
      <c r="B33" s="318"/>
      <c r="C33" s="318"/>
      <c r="D33" s="320"/>
      <c r="E33" s="106" t="s">
        <v>138</v>
      </c>
      <c r="F33" s="29" t="s">
        <v>102</v>
      </c>
      <c r="G33" s="29"/>
      <c r="H33" s="125" t="s">
        <v>80</v>
      </c>
      <c r="I33" s="29" t="s">
        <v>103</v>
      </c>
      <c r="J33" s="29" t="s">
        <v>78</v>
      </c>
      <c r="K33" s="29"/>
      <c r="L33" s="29"/>
      <c r="M33" s="29"/>
      <c r="N33" s="29"/>
      <c r="O33" s="29"/>
      <c r="P33" s="29"/>
      <c r="Q33" s="29"/>
      <c r="R33" s="29"/>
      <c r="S33" s="29"/>
      <c r="T33" s="29"/>
      <c r="U33" s="29"/>
      <c r="V33" s="29"/>
      <c r="W33" s="29"/>
      <c r="X33" s="29"/>
      <c r="Y33" s="29"/>
      <c r="Z33" s="41"/>
    </row>
    <row r="34" spans="1:26" ht="21" customHeight="1" x14ac:dyDescent="0.7">
      <c r="A34" s="330" t="s">
        <v>16</v>
      </c>
      <c r="B34" s="322"/>
      <c r="C34" s="322"/>
      <c r="D34" s="331"/>
      <c r="E34" s="106" t="s">
        <v>138</v>
      </c>
      <c r="F34" s="34" t="s">
        <v>102</v>
      </c>
      <c r="G34" s="34"/>
      <c r="H34" s="125" t="s">
        <v>80</v>
      </c>
      <c r="I34" s="34" t="s">
        <v>103</v>
      </c>
      <c r="J34" s="34" t="s">
        <v>78</v>
      </c>
      <c r="K34" s="344"/>
      <c r="L34" s="344"/>
      <c r="M34" s="322" t="s">
        <v>26</v>
      </c>
      <c r="N34" s="322"/>
      <c r="O34" s="344"/>
      <c r="P34" s="344"/>
      <c r="Q34" s="65" t="s">
        <v>27</v>
      </c>
      <c r="R34" s="65" t="s">
        <v>28</v>
      </c>
      <c r="S34" s="344"/>
      <c r="T34" s="344"/>
      <c r="U34" s="344"/>
      <c r="V34" s="101" t="s">
        <v>25</v>
      </c>
      <c r="W34" s="34"/>
      <c r="X34" s="34"/>
      <c r="Y34" s="65"/>
      <c r="Z34" s="58"/>
    </row>
    <row r="35" spans="1:26" ht="21" customHeight="1" x14ac:dyDescent="0.7"/>
    <row r="36" spans="1:26" x14ac:dyDescent="0.7">
      <c r="A36" s="141" t="s">
        <v>139</v>
      </c>
      <c r="U36" s="309" t="s">
        <v>123</v>
      </c>
      <c r="V36" s="309"/>
      <c r="W36" s="309"/>
      <c r="X36" s="361">
        <v>6</v>
      </c>
      <c r="Y36" s="361"/>
      <c r="Z36" s="30" t="s">
        <v>124</v>
      </c>
    </row>
    <row r="37" spans="1:26" ht="21" customHeight="1" x14ac:dyDescent="0.7">
      <c r="A37" s="347" t="s">
        <v>98</v>
      </c>
      <c r="B37" s="348"/>
      <c r="C37" s="348"/>
      <c r="D37" s="348"/>
      <c r="E37" s="348"/>
      <c r="F37" s="349"/>
      <c r="G37" s="106" t="s">
        <v>138</v>
      </c>
      <c r="H37" s="27" t="s">
        <v>99</v>
      </c>
      <c r="I37" s="28"/>
      <c r="J37" s="28"/>
      <c r="K37" s="28"/>
      <c r="L37" s="28"/>
      <c r="M37" s="28"/>
      <c r="N37" s="28"/>
      <c r="O37" s="71" t="s">
        <v>79</v>
      </c>
      <c r="P37" s="27" t="s">
        <v>100</v>
      </c>
      <c r="Q37" s="29"/>
      <c r="R37" s="102"/>
      <c r="S37" s="102"/>
      <c r="T37" s="102"/>
      <c r="U37" s="102"/>
      <c r="V37" s="102"/>
      <c r="W37" s="102"/>
      <c r="X37" s="102"/>
      <c r="Y37" s="102"/>
      <c r="Z37" s="103"/>
    </row>
    <row r="38" spans="1:26" ht="21" customHeight="1" x14ac:dyDescent="0.7">
      <c r="A38" s="350" t="s">
        <v>108</v>
      </c>
      <c r="B38" s="351"/>
      <c r="C38" s="351"/>
      <c r="D38" s="351"/>
      <c r="E38" s="351"/>
      <c r="F38" s="352"/>
      <c r="G38" s="48" t="s">
        <v>104</v>
      </c>
      <c r="H38" s="60" t="s">
        <v>106</v>
      </c>
      <c r="I38" s="4"/>
      <c r="J38" s="4"/>
      <c r="K38" s="4"/>
      <c r="L38" s="4"/>
      <c r="M38" s="4"/>
      <c r="N38" s="4"/>
      <c r="O38" s="49"/>
      <c r="P38" s="49" t="s">
        <v>79</v>
      </c>
      <c r="Q38" s="4" t="s">
        <v>111</v>
      </c>
      <c r="R38" s="4"/>
      <c r="S38" s="108" t="s">
        <v>215</v>
      </c>
      <c r="T38" s="4" t="s">
        <v>103</v>
      </c>
      <c r="U38" s="4"/>
      <c r="V38" s="4"/>
      <c r="W38" s="4"/>
      <c r="X38" s="4"/>
      <c r="Y38" s="4"/>
      <c r="Z38" s="5"/>
    </row>
    <row r="39" spans="1:26" ht="21" customHeight="1" x14ac:dyDescent="0.7">
      <c r="A39" s="353"/>
      <c r="B39" s="354"/>
      <c r="C39" s="354"/>
      <c r="D39" s="354"/>
      <c r="E39" s="354"/>
      <c r="F39" s="355"/>
      <c r="G39" s="50" t="s">
        <v>105</v>
      </c>
      <c r="H39" s="56" t="s">
        <v>107</v>
      </c>
      <c r="I39" s="1"/>
      <c r="J39" s="1"/>
      <c r="K39" s="1"/>
      <c r="L39" s="1"/>
      <c r="M39" s="1"/>
      <c r="N39" s="1"/>
      <c r="O39" s="51"/>
      <c r="P39" s="51" t="s">
        <v>79</v>
      </c>
      <c r="Q39" s="1" t="s">
        <v>111</v>
      </c>
      <c r="R39" s="1"/>
      <c r="S39" s="109" t="s">
        <v>215</v>
      </c>
      <c r="T39" s="1" t="s">
        <v>103</v>
      </c>
      <c r="U39" s="1"/>
      <c r="V39" s="1"/>
      <c r="W39" s="1"/>
      <c r="X39" s="1"/>
      <c r="Y39" s="1"/>
      <c r="Z39" s="2"/>
    </row>
    <row r="40" spans="1:26" ht="21" customHeight="1" x14ac:dyDescent="0.7"/>
    <row r="41" spans="1:26" x14ac:dyDescent="0.7">
      <c r="A41" s="226" t="s">
        <v>335</v>
      </c>
      <c r="B41" s="226"/>
      <c r="C41" s="226"/>
      <c r="D41"/>
      <c r="E41" s="227" t="s">
        <v>336</v>
      </c>
      <c r="F41" t="s">
        <v>331</v>
      </c>
      <c r="G41"/>
      <c r="H41"/>
      <c r="I41" s="131" t="s">
        <v>330</v>
      </c>
      <c r="J41" t="s">
        <v>332</v>
      </c>
      <c r="K41"/>
      <c r="L41"/>
      <c r="M41" s="131" t="s">
        <v>330</v>
      </c>
      <c r="N41" t="s">
        <v>333</v>
      </c>
      <c r="O41"/>
      <c r="P41" s="131" t="s">
        <v>334</v>
      </c>
      <c r="U41" s="309" t="s">
        <v>123</v>
      </c>
      <c r="V41" s="309"/>
      <c r="W41" s="309"/>
      <c r="X41" s="361" t="s">
        <v>205</v>
      </c>
      <c r="Y41" s="361"/>
      <c r="Z41" s="30" t="s">
        <v>124</v>
      </c>
    </row>
    <row r="42" spans="1:26" ht="21" customHeight="1" x14ac:dyDescent="0.7">
      <c r="A42" s="315" t="s">
        <v>18</v>
      </c>
      <c r="B42" s="316"/>
      <c r="C42" s="316"/>
      <c r="D42" s="319"/>
      <c r="E42" s="362" t="s">
        <v>162</v>
      </c>
      <c r="F42" s="363"/>
      <c r="G42" s="363"/>
      <c r="H42" s="363"/>
      <c r="I42" s="363"/>
      <c r="J42" s="363"/>
      <c r="K42" s="363"/>
      <c r="L42" s="317" t="s">
        <v>19</v>
      </c>
      <c r="M42" s="318"/>
      <c r="N42" s="318"/>
      <c r="O42" s="362" t="s">
        <v>163</v>
      </c>
      <c r="P42" s="363"/>
      <c r="Q42" s="363"/>
      <c r="R42" s="363"/>
      <c r="S42" s="369"/>
      <c r="T42" s="317" t="s">
        <v>20</v>
      </c>
      <c r="U42" s="318"/>
      <c r="V42" s="320"/>
      <c r="W42" s="363">
        <v>70</v>
      </c>
      <c r="X42" s="363"/>
      <c r="Y42" s="29" t="s">
        <v>49</v>
      </c>
      <c r="Z42" s="41"/>
    </row>
    <row r="43" spans="1:26" ht="21" customHeight="1" x14ac:dyDescent="0.7"/>
    <row r="44" spans="1:26" x14ac:dyDescent="0.7">
      <c r="A44" s="141" t="s">
        <v>146</v>
      </c>
      <c r="B44" s="141"/>
      <c r="C44" s="141"/>
      <c r="D44" s="141"/>
      <c r="U44" s="309" t="s">
        <v>123</v>
      </c>
      <c r="V44" s="309"/>
      <c r="W44" s="309"/>
      <c r="Y44" s="30"/>
      <c r="Z44" s="30" t="s">
        <v>124</v>
      </c>
    </row>
    <row r="45" spans="1:26" ht="21" customHeight="1" x14ac:dyDescent="0.7">
      <c r="A45" s="42" t="s">
        <v>17</v>
      </c>
      <c r="B45" s="29"/>
      <c r="C45" s="29"/>
      <c r="D45" s="29"/>
      <c r="E45" s="29"/>
      <c r="F45" s="73" t="s">
        <v>138</v>
      </c>
      <c r="G45" s="29" t="s">
        <v>102</v>
      </c>
      <c r="H45" s="29"/>
      <c r="I45" s="29" t="s">
        <v>80</v>
      </c>
      <c r="J45" s="29" t="s">
        <v>103</v>
      </c>
      <c r="K45" s="29"/>
      <c r="L45" s="29"/>
      <c r="M45" s="29"/>
      <c r="N45" s="29"/>
      <c r="O45" s="29"/>
      <c r="P45" s="29"/>
      <c r="Q45" s="29"/>
      <c r="R45" s="29"/>
      <c r="S45" s="29"/>
      <c r="T45" s="29"/>
      <c r="U45" s="29"/>
      <c r="V45" s="29"/>
      <c r="W45" s="29"/>
      <c r="X45" s="29"/>
      <c r="Y45" s="29"/>
      <c r="Z45" s="41"/>
    </row>
    <row r="46" spans="1:26" ht="21" customHeight="1" x14ac:dyDescent="0.7">
      <c r="A46" s="315" t="s">
        <v>18</v>
      </c>
      <c r="B46" s="316"/>
      <c r="C46" s="316"/>
      <c r="D46" s="319"/>
      <c r="E46" s="317"/>
      <c r="F46" s="318"/>
      <c r="G46" s="318"/>
      <c r="H46" s="318"/>
      <c r="I46" s="318"/>
      <c r="J46" s="318"/>
      <c r="K46" s="318"/>
      <c r="L46" s="318"/>
      <c r="M46" s="318"/>
      <c r="N46" s="318"/>
      <c r="O46" s="320"/>
      <c r="P46" s="315" t="s">
        <v>19</v>
      </c>
      <c r="Q46" s="316"/>
      <c r="R46" s="316"/>
      <c r="S46" s="319"/>
      <c r="T46" s="317"/>
      <c r="U46" s="318"/>
      <c r="V46" s="318"/>
      <c r="W46" s="318"/>
      <c r="X46" s="318"/>
      <c r="Y46" s="318"/>
      <c r="Z46" s="320"/>
    </row>
    <row r="47" spans="1:26" ht="21" customHeight="1" x14ac:dyDescent="0.7">
      <c r="A47" s="315" t="s">
        <v>21</v>
      </c>
      <c r="B47" s="316"/>
      <c r="C47" s="316"/>
      <c r="D47" s="319"/>
      <c r="E47" s="317"/>
      <c r="F47" s="318"/>
      <c r="G47" s="318"/>
      <c r="H47" s="318"/>
      <c r="I47" s="318"/>
      <c r="J47" s="318"/>
      <c r="K47" s="318"/>
      <c r="L47" s="318"/>
      <c r="M47" s="318"/>
      <c r="N47" s="318"/>
      <c r="O47" s="320"/>
      <c r="P47" s="315" t="s">
        <v>20</v>
      </c>
      <c r="Q47" s="316"/>
      <c r="R47" s="316"/>
      <c r="S47" s="319"/>
      <c r="T47" s="317"/>
      <c r="U47" s="318"/>
      <c r="V47" s="318"/>
      <c r="W47" s="318"/>
      <c r="X47" s="318"/>
      <c r="Y47" s="29" t="s">
        <v>48</v>
      </c>
      <c r="Z47" s="41"/>
    </row>
    <row r="48" spans="1:26" ht="21" customHeight="1" x14ac:dyDescent="0.7">
      <c r="A48" s="332" t="s">
        <v>22</v>
      </c>
      <c r="B48" s="333"/>
      <c r="C48" s="333"/>
      <c r="D48" s="334"/>
      <c r="E48" s="127" t="s">
        <v>80</v>
      </c>
      <c r="F48" s="28" t="s">
        <v>102</v>
      </c>
      <c r="G48" s="28"/>
      <c r="H48" s="127" t="s">
        <v>80</v>
      </c>
      <c r="I48" s="29" t="s">
        <v>103</v>
      </c>
      <c r="J48" s="29" t="s">
        <v>78</v>
      </c>
      <c r="K48" s="29" t="s">
        <v>126</v>
      </c>
      <c r="L48" s="29"/>
      <c r="M48" s="29"/>
      <c r="N48" s="318"/>
      <c r="O48" s="318"/>
      <c r="P48" s="318"/>
      <c r="Q48" s="318"/>
      <c r="R48" s="318"/>
      <c r="S48" s="318"/>
      <c r="T48" s="318"/>
      <c r="U48" s="318"/>
      <c r="V48" s="318"/>
      <c r="W48" s="318"/>
      <c r="X48" s="318"/>
      <c r="Y48" s="318"/>
      <c r="Z48" s="41" t="s">
        <v>124</v>
      </c>
    </row>
    <row r="50" spans="1:26" x14ac:dyDescent="0.7">
      <c r="A50" s="141" t="s">
        <v>147</v>
      </c>
      <c r="U50" s="309" t="s">
        <v>123</v>
      </c>
      <c r="V50" s="309"/>
      <c r="W50" s="309"/>
      <c r="X50" s="361">
        <v>8</v>
      </c>
      <c r="Y50" s="361"/>
      <c r="Z50" s="30" t="s">
        <v>124</v>
      </c>
    </row>
    <row r="51" spans="1:26" ht="21" customHeight="1" x14ac:dyDescent="0.7">
      <c r="A51" s="370" t="s">
        <v>206</v>
      </c>
      <c r="B51" s="365"/>
      <c r="C51" s="365"/>
      <c r="D51" s="365"/>
      <c r="E51" s="365"/>
      <c r="F51" s="365"/>
      <c r="G51" s="365"/>
      <c r="H51" s="365"/>
      <c r="I51" s="365"/>
      <c r="J51" s="365"/>
      <c r="K51" s="365"/>
      <c r="L51" s="365"/>
      <c r="M51" s="365"/>
      <c r="N51" s="365"/>
      <c r="O51" s="365"/>
      <c r="P51" s="365"/>
      <c r="Q51" s="365"/>
      <c r="R51" s="365"/>
      <c r="S51" s="365"/>
      <c r="T51" s="365"/>
      <c r="U51" s="365"/>
      <c r="V51" s="365"/>
      <c r="W51" s="365"/>
      <c r="X51" s="365"/>
      <c r="Y51" s="365"/>
      <c r="Z51" s="366"/>
    </row>
    <row r="52" spans="1:26" ht="21" customHeight="1" x14ac:dyDescent="0.7">
      <c r="A52" s="371"/>
      <c r="B52" s="372"/>
      <c r="C52" s="372"/>
      <c r="D52" s="372"/>
      <c r="E52" s="372"/>
      <c r="F52" s="372"/>
      <c r="G52" s="372"/>
      <c r="H52" s="372"/>
      <c r="I52" s="372"/>
      <c r="J52" s="372"/>
      <c r="K52" s="372"/>
      <c r="L52" s="372"/>
      <c r="M52" s="372"/>
      <c r="N52" s="372"/>
      <c r="O52" s="372"/>
      <c r="P52" s="372"/>
      <c r="Q52" s="372"/>
      <c r="R52" s="372"/>
      <c r="S52" s="372"/>
      <c r="T52" s="372"/>
      <c r="U52" s="372"/>
      <c r="V52" s="372"/>
      <c r="W52" s="372"/>
      <c r="X52" s="372"/>
      <c r="Y52" s="372"/>
      <c r="Z52" s="373"/>
    </row>
    <row r="54" spans="1:26" x14ac:dyDescent="0.7">
      <c r="A54" s="141" t="s">
        <v>148</v>
      </c>
      <c r="U54" s="309" t="s">
        <v>123</v>
      </c>
      <c r="V54" s="309"/>
      <c r="W54" s="309"/>
      <c r="X54" s="361">
        <v>9</v>
      </c>
      <c r="Y54" s="361"/>
      <c r="Z54" s="30" t="s">
        <v>124</v>
      </c>
    </row>
    <row r="55" spans="1:26" ht="21.75" customHeight="1" x14ac:dyDescent="0.7">
      <c r="A55" s="317" t="s">
        <v>141</v>
      </c>
      <c r="B55" s="318"/>
      <c r="C55" s="318"/>
      <c r="D55" s="318"/>
      <c r="E55" s="318"/>
      <c r="F55" s="318"/>
      <c r="G55" s="318"/>
      <c r="H55" s="318"/>
      <c r="I55" s="318"/>
      <c r="J55" s="318"/>
      <c r="K55" s="317" t="s">
        <v>142</v>
      </c>
      <c r="L55" s="318"/>
      <c r="M55" s="318"/>
      <c r="N55" s="318"/>
      <c r="O55" s="318"/>
      <c r="P55" s="318"/>
      <c r="Q55" s="318"/>
      <c r="R55" s="318"/>
      <c r="S55" s="318"/>
      <c r="T55" s="318"/>
      <c r="U55" s="356" t="s">
        <v>149</v>
      </c>
      <c r="V55" s="313"/>
      <c r="W55" s="313"/>
      <c r="X55" s="313"/>
      <c r="Y55" s="313"/>
      <c r="Z55" s="314"/>
    </row>
    <row r="56" spans="1:26" ht="21.75" customHeight="1" x14ac:dyDescent="0.7">
      <c r="A56" s="317" t="s">
        <v>144</v>
      </c>
      <c r="B56" s="318"/>
      <c r="C56" s="318"/>
      <c r="D56" s="318"/>
      <c r="E56" s="318"/>
      <c r="F56" s="320"/>
      <c r="G56" s="318" t="s">
        <v>145</v>
      </c>
      <c r="H56" s="318"/>
      <c r="I56" s="318"/>
      <c r="J56" s="320"/>
      <c r="K56" s="317" t="s">
        <v>144</v>
      </c>
      <c r="L56" s="318"/>
      <c r="M56" s="318"/>
      <c r="N56" s="318"/>
      <c r="O56" s="318"/>
      <c r="P56" s="320"/>
      <c r="Q56" s="318" t="s">
        <v>145</v>
      </c>
      <c r="R56" s="318"/>
      <c r="S56" s="318"/>
      <c r="T56" s="318"/>
      <c r="U56" s="330"/>
      <c r="V56" s="322"/>
      <c r="W56" s="322"/>
      <c r="X56" s="322"/>
      <c r="Y56" s="322"/>
      <c r="Z56" s="331"/>
    </row>
    <row r="57" spans="1:26" ht="21" customHeight="1" x14ac:dyDescent="0.7">
      <c r="A57" s="362" t="s">
        <v>225</v>
      </c>
      <c r="B57" s="363"/>
      <c r="C57" s="363"/>
      <c r="D57" s="363"/>
      <c r="E57" s="363"/>
      <c r="F57" s="369"/>
      <c r="G57" s="362">
        <v>3</v>
      </c>
      <c r="H57" s="363"/>
      <c r="I57" s="363"/>
      <c r="J57" s="103" t="s">
        <v>140</v>
      </c>
      <c r="K57" s="317"/>
      <c r="L57" s="318"/>
      <c r="M57" s="318"/>
      <c r="N57" s="318"/>
      <c r="O57" s="318"/>
      <c r="P57" s="320"/>
      <c r="Q57" s="317"/>
      <c r="R57" s="318"/>
      <c r="S57" s="318"/>
      <c r="T57" s="103" t="s">
        <v>140</v>
      </c>
      <c r="U57" s="370" t="s">
        <v>207</v>
      </c>
      <c r="V57" s="378"/>
      <c r="W57" s="378"/>
      <c r="X57" s="378"/>
      <c r="Y57" s="378"/>
      <c r="Z57" s="379"/>
    </row>
    <row r="58" spans="1:26" ht="21" customHeight="1" x14ac:dyDescent="0.7">
      <c r="A58" s="362" t="s">
        <v>226</v>
      </c>
      <c r="B58" s="363"/>
      <c r="C58" s="363"/>
      <c r="D58" s="363"/>
      <c r="E58" s="363"/>
      <c r="F58" s="369"/>
      <c r="G58" s="362">
        <v>2</v>
      </c>
      <c r="H58" s="363"/>
      <c r="I58" s="363"/>
      <c r="J58" s="103" t="s">
        <v>140</v>
      </c>
      <c r="K58" s="317"/>
      <c r="L58" s="318"/>
      <c r="M58" s="318"/>
      <c r="N58" s="318"/>
      <c r="O58" s="318"/>
      <c r="P58" s="320"/>
      <c r="Q58" s="317"/>
      <c r="R58" s="318"/>
      <c r="S58" s="318"/>
      <c r="T58" s="103" t="s">
        <v>140</v>
      </c>
      <c r="U58" s="380"/>
      <c r="V58" s="381"/>
      <c r="W58" s="381"/>
      <c r="X58" s="381"/>
      <c r="Y58" s="381"/>
      <c r="Z58" s="382"/>
    </row>
    <row r="59" spans="1:26" ht="21" customHeight="1" x14ac:dyDescent="0.7">
      <c r="A59" s="317"/>
      <c r="B59" s="318"/>
      <c r="C59" s="318"/>
      <c r="D59" s="318"/>
      <c r="E59" s="318"/>
      <c r="F59" s="320"/>
      <c r="G59" s="362"/>
      <c r="H59" s="363"/>
      <c r="I59" s="363"/>
      <c r="J59" s="103" t="s">
        <v>140</v>
      </c>
      <c r="K59" s="317"/>
      <c r="L59" s="318"/>
      <c r="M59" s="318"/>
      <c r="N59" s="318"/>
      <c r="O59" s="318"/>
      <c r="P59" s="320"/>
      <c r="Q59" s="317"/>
      <c r="R59" s="318"/>
      <c r="S59" s="318"/>
      <c r="T59" s="103" t="s">
        <v>140</v>
      </c>
      <c r="U59" s="380"/>
      <c r="V59" s="381"/>
      <c r="W59" s="381"/>
      <c r="X59" s="381"/>
      <c r="Y59" s="381"/>
      <c r="Z59" s="382"/>
    </row>
    <row r="60" spans="1:26" ht="21" customHeight="1" x14ac:dyDescent="0.7">
      <c r="A60" s="317"/>
      <c r="B60" s="318"/>
      <c r="C60" s="318"/>
      <c r="D60" s="318"/>
      <c r="E60" s="318"/>
      <c r="F60" s="320"/>
      <c r="G60" s="362"/>
      <c r="H60" s="363"/>
      <c r="I60" s="363"/>
      <c r="J60" s="103" t="s">
        <v>140</v>
      </c>
      <c r="K60" s="317"/>
      <c r="L60" s="318"/>
      <c r="M60" s="318"/>
      <c r="N60" s="318"/>
      <c r="O60" s="318"/>
      <c r="P60" s="320"/>
      <c r="Q60" s="317"/>
      <c r="R60" s="318"/>
      <c r="S60" s="318"/>
      <c r="T60" s="103" t="s">
        <v>140</v>
      </c>
      <c r="U60" s="380"/>
      <c r="V60" s="381"/>
      <c r="W60" s="381"/>
      <c r="X60" s="381"/>
      <c r="Y60" s="381"/>
      <c r="Z60" s="382"/>
    </row>
    <row r="61" spans="1:26" ht="21" customHeight="1" x14ac:dyDescent="0.7">
      <c r="A61" s="317" t="s">
        <v>143</v>
      </c>
      <c r="B61" s="318"/>
      <c r="C61" s="318"/>
      <c r="D61" s="318"/>
      <c r="E61" s="318"/>
      <c r="F61" s="320"/>
      <c r="G61" s="362">
        <v>5</v>
      </c>
      <c r="H61" s="363"/>
      <c r="I61" s="363"/>
      <c r="J61" s="103" t="s">
        <v>140</v>
      </c>
      <c r="K61" s="317" t="s">
        <v>143</v>
      </c>
      <c r="L61" s="318"/>
      <c r="M61" s="318"/>
      <c r="N61" s="318"/>
      <c r="O61" s="318"/>
      <c r="P61" s="320"/>
      <c r="Q61" s="317"/>
      <c r="R61" s="318"/>
      <c r="S61" s="318"/>
      <c r="T61" s="103" t="s">
        <v>140</v>
      </c>
      <c r="U61" s="383"/>
      <c r="V61" s="384"/>
      <c r="W61" s="384"/>
      <c r="X61" s="384"/>
      <c r="Y61" s="384"/>
      <c r="Z61" s="385"/>
    </row>
    <row r="63" spans="1:26" x14ac:dyDescent="0.7">
      <c r="A63" s="141" t="s">
        <v>131</v>
      </c>
      <c r="U63" s="309" t="s">
        <v>123</v>
      </c>
      <c r="V63" s="309"/>
      <c r="W63" s="309"/>
      <c r="X63" s="361" t="s">
        <v>213</v>
      </c>
      <c r="Y63" s="361"/>
      <c r="Z63" s="30" t="s">
        <v>124</v>
      </c>
    </row>
    <row r="64" spans="1:26" ht="21" customHeight="1" x14ac:dyDescent="0.7">
      <c r="A64" s="310" t="s">
        <v>29</v>
      </c>
      <c r="B64" s="311"/>
      <c r="C64" s="311"/>
      <c r="D64" s="323"/>
      <c r="E64" s="358" t="s">
        <v>210</v>
      </c>
      <c r="F64" s="359"/>
      <c r="G64" s="359"/>
      <c r="H64" s="359"/>
      <c r="I64" s="359"/>
      <c r="J64" s="359"/>
      <c r="K64" s="359"/>
      <c r="L64" s="359"/>
      <c r="M64" s="359"/>
      <c r="N64" s="359"/>
      <c r="O64" s="359"/>
      <c r="P64" s="359"/>
      <c r="Q64" s="359"/>
      <c r="R64" s="359"/>
      <c r="S64" s="359"/>
      <c r="T64" s="359"/>
      <c r="U64" s="359"/>
      <c r="V64" s="359"/>
      <c r="W64" s="359"/>
      <c r="X64" s="359"/>
      <c r="Y64" s="359"/>
      <c r="Z64" s="360"/>
    </row>
    <row r="65" spans="1:26" ht="21" customHeight="1" x14ac:dyDescent="0.7">
      <c r="A65" s="315" t="s">
        <v>30</v>
      </c>
      <c r="B65" s="316"/>
      <c r="C65" s="316"/>
      <c r="D65" s="319"/>
      <c r="E65" s="358" t="s">
        <v>211</v>
      </c>
      <c r="F65" s="359"/>
      <c r="G65" s="359"/>
      <c r="H65" s="359"/>
      <c r="I65" s="359"/>
      <c r="J65" s="359"/>
      <c r="K65" s="359"/>
      <c r="L65" s="359"/>
      <c r="M65" s="360"/>
      <c r="N65" s="315" t="s">
        <v>31</v>
      </c>
      <c r="O65" s="316"/>
      <c r="P65" s="316"/>
      <c r="Q65" s="319"/>
      <c r="R65" s="358" t="s">
        <v>155</v>
      </c>
      <c r="S65" s="359"/>
      <c r="T65" s="359"/>
      <c r="U65" s="359"/>
      <c r="V65" s="359"/>
      <c r="W65" s="359"/>
      <c r="X65" s="359"/>
      <c r="Y65" s="359"/>
      <c r="Z65" s="360"/>
    </row>
    <row r="66" spans="1:26" ht="21" customHeight="1" x14ac:dyDescent="0.7">
      <c r="A66" s="315" t="s">
        <v>50</v>
      </c>
      <c r="B66" s="316"/>
      <c r="C66" s="316"/>
      <c r="D66" s="319"/>
      <c r="E66" s="362" t="s">
        <v>128</v>
      </c>
      <c r="F66" s="363"/>
      <c r="G66" s="63" t="s">
        <v>51</v>
      </c>
      <c r="H66" s="364">
        <v>12345678</v>
      </c>
      <c r="I66" s="364"/>
      <c r="J66" s="364"/>
      <c r="K66" s="364"/>
      <c r="L66" s="364"/>
      <c r="M66" s="29" t="s">
        <v>127</v>
      </c>
      <c r="N66" s="29"/>
      <c r="O66" s="29"/>
      <c r="P66" s="29"/>
      <c r="Q66" s="29"/>
      <c r="R66" s="29"/>
      <c r="S66" s="29"/>
      <c r="T66" s="377" t="s">
        <v>212</v>
      </c>
      <c r="U66" s="359"/>
      <c r="V66" s="359"/>
      <c r="W66" s="359"/>
      <c r="X66" s="359"/>
      <c r="Y66" s="359"/>
      <c r="Z66" s="41" t="s">
        <v>124</v>
      </c>
    </row>
    <row r="67" spans="1:26" ht="21" customHeight="1" x14ac:dyDescent="0.7">
      <c r="A67" s="68"/>
      <c r="B67" s="68"/>
      <c r="C67" s="68"/>
      <c r="D67" s="68"/>
      <c r="E67" s="62"/>
      <c r="F67" s="62"/>
      <c r="G67" s="62"/>
      <c r="H67" s="67"/>
      <c r="I67" s="67"/>
      <c r="J67" s="67"/>
      <c r="K67" s="67"/>
      <c r="L67" s="67"/>
      <c r="M67" s="61"/>
      <c r="N67" s="61"/>
      <c r="O67" s="61"/>
      <c r="P67" s="61"/>
      <c r="Q67" s="61"/>
      <c r="R67" s="61"/>
      <c r="S67" s="61"/>
      <c r="T67" s="61"/>
      <c r="U67" s="61"/>
      <c r="V67" s="61"/>
      <c r="W67" s="61"/>
      <c r="X67" s="61"/>
      <c r="Y67" s="62"/>
      <c r="Z67" s="61"/>
    </row>
    <row r="68" spans="1:26" x14ac:dyDescent="0.7">
      <c r="A68" s="141" t="s">
        <v>132</v>
      </c>
      <c r="U68" s="309" t="s">
        <v>123</v>
      </c>
      <c r="V68" s="309"/>
      <c r="W68" s="309"/>
      <c r="X68" s="361" t="s">
        <v>214</v>
      </c>
      <c r="Y68" s="361"/>
      <c r="Z68" s="30" t="s">
        <v>124</v>
      </c>
    </row>
    <row r="69" spans="1:26" ht="21" customHeight="1" x14ac:dyDescent="0.7">
      <c r="A69" s="315" t="s">
        <v>32</v>
      </c>
      <c r="B69" s="316"/>
      <c r="C69" s="316"/>
      <c r="D69" s="316"/>
      <c r="E69" s="319"/>
      <c r="F69" s="63" t="s">
        <v>80</v>
      </c>
      <c r="G69" s="29" t="s">
        <v>102</v>
      </c>
      <c r="H69" s="29"/>
      <c r="I69" s="72" t="s">
        <v>138</v>
      </c>
      <c r="J69" s="29" t="s">
        <v>103</v>
      </c>
      <c r="K69" s="318" t="s">
        <v>129</v>
      </c>
      <c r="L69" s="318"/>
      <c r="M69" s="359" t="s">
        <v>216</v>
      </c>
      <c r="N69" s="359"/>
      <c r="O69" s="359"/>
      <c r="P69" s="359"/>
      <c r="Q69" s="359"/>
      <c r="R69" s="359"/>
      <c r="S69" s="317" t="s">
        <v>20</v>
      </c>
      <c r="T69" s="320"/>
      <c r="U69" s="364">
        <v>25</v>
      </c>
      <c r="V69" s="364"/>
      <c r="W69" s="364"/>
      <c r="X69" s="364"/>
      <c r="Y69" s="29" t="s">
        <v>49</v>
      </c>
      <c r="Z69" s="41"/>
    </row>
    <row r="70" spans="1:26" ht="21" customHeight="1" x14ac:dyDescent="0.7">
      <c r="A70" s="324" t="s">
        <v>33</v>
      </c>
      <c r="B70" s="325"/>
      <c r="C70" s="325"/>
      <c r="D70" s="325"/>
      <c r="E70" s="326"/>
      <c r="F70" s="74" t="s">
        <v>215</v>
      </c>
      <c r="G70" s="29" t="s">
        <v>102</v>
      </c>
      <c r="H70" s="29"/>
      <c r="I70" s="63" t="s">
        <v>80</v>
      </c>
      <c r="J70" s="29" t="s">
        <v>103</v>
      </c>
      <c r="K70" s="318" t="s">
        <v>129</v>
      </c>
      <c r="L70" s="318"/>
      <c r="M70" s="318"/>
      <c r="N70" s="318"/>
      <c r="O70" s="318"/>
      <c r="P70" s="318"/>
      <c r="Q70" s="318"/>
      <c r="R70" s="318"/>
      <c r="S70" s="318"/>
      <c r="T70" s="318"/>
      <c r="U70" s="318"/>
      <c r="V70" s="318"/>
      <c r="W70" s="318"/>
      <c r="X70" s="318"/>
      <c r="Y70" s="318"/>
      <c r="Z70" s="320"/>
    </row>
    <row r="71" spans="1:26" ht="21" customHeight="1" x14ac:dyDescent="0.7">
      <c r="A71" s="315" t="s">
        <v>34</v>
      </c>
      <c r="B71" s="316"/>
      <c r="C71" s="316"/>
      <c r="D71" s="316"/>
      <c r="E71" s="319"/>
      <c r="F71" s="74" t="s">
        <v>215</v>
      </c>
      <c r="G71" s="29" t="s">
        <v>102</v>
      </c>
      <c r="H71" s="29"/>
      <c r="I71" s="63" t="s">
        <v>80</v>
      </c>
      <c r="J71" s="29" t="s">
        <v>103</v>
      </c>
      <c r="K71" s="318" t="s">
        <v>129</v>
      </c>
      <c r="L71" s="318"/>
      <c r="M71" s="318"/>
      <c r="N71" s="318"/>
      <c r="O71" s="318"/>
      <c r="P71" s="318"/>
      <c r="Q71" s="318"/>
      <c r="R71" s="318"/>
      <c r="S71" s="318"/>
      <c r="T71" s="318"/>
      <c r="U71" s="318"/>
      <c r="V71" s="318"/>
      <c r="W71" s="318"/>
      <c r="X71" s="318"/>
      <c r="Y71" s="318"/>
      <c r="Z71" s="320"/>
    </row>
    <row r="72" spans="1:26" ht="21" customHeight="1" x14ac:dyDescent="0.7">
      <c r="A72" s="324" t="s">
        <v>35</v>
      </c>
      <c r="B72" s="325"/>
      <c r="C72" s="325"/>
      <c r="D72" s="325"/>
      <c r="E72" s="326"/>
      <c r="F72" s="63" t="s">
        <v>80</v>
      </c>
      <c r="G72" s="29" t="s">
        <v>102</v>
      </c>
      <c r="H72" s="29"/>
      <c r="I72" s="74" t="s">
        <v>215</v>
      </c>
      <c r="J72" s="29" t="s">
        <v>103</v>
      </c>
      <c r="K72" s="318" t="s">
        <v>129</v>
      </c>
      <c r="L72" s="318"/>
      <c r="M72" s="359" t="s">
        <v>217</v>
      </c>
      <c r="N72" s="359"/>
      <c r="O72" s="359"/>
      <c r="P72" s="359"/>
      <c r="Q72" s="359"/>
      <c r="R72" s="359"/>
      <c r="S72" s="359"/>
      <c r="T72" s="359"/>
      <c r="U72" s="359"/>
      <c r="V72" s="359"/>
      <c r="W72" s="359"/>
      <c r="X72" s="359"/>
      <c r="Y72" s="359"/>
      <c r="Z72" s="360"/>
    </row>
    <row r="73" spans="1:26" ht="21" customHeight="1" x14ac:dyDescent="0.7">
      <c r="A73" s="315" t="s">
        <v>36</v>
      </c>
      <c r="B73" s="316"/>
      <c r="C73" s="316"/>
      <c r="D73" s="316"/>
      <c r="E73" s="319"/>
      <c r="F73" s="74" t="s">
        <v>215</v>
      </c>
      <c r="G73" s="29" t="s">
        <v>102</v>
      </c>
      <c r="H73" s="29"/>
      <c r="I73" s="63" t="s">
        <v>80</v>
      </c>
      <c r="J73" s="29" t="s">
        <v>103</v>
      </c>
      <c r="K73" s="318" t="s">
        <v>130</v>
      </c>
      <c r="L73" s="318"/>
      <c r="M73" s="318"/>
      <c r="N73" s="318"/>
      <c r="O73" s="318"/>
      <c r="P73" s="318"/>
      <c r="Q73" s="318"/>
      <c r="R73" s="318"/>
      <c r="S73" s="317" t="s">
        <v>19</v>
      </c>
      <c r="T73" s="320"/>
      <c r="U73" s="318"/>
      <c r="V73" s="318"/>
      <c r="W73" s="318"/>
      <c r="X73" s="318"/>
      <c r="Y73" s="318"/>
      <c r="Z73" s="320"/>
    </row>
    <row r="75" spans="1:26" x14ac:dyDescent="0.7">
      <c r="A75" s="141" t="s">
        <v>133</v>
      </c>
      <c r="U75" s="309" t="s">
        <v>123</v>
      </c>
      <c r="V75" s="309"/>
      <c r="W75" s="309"/>
      <c r="X75" s="361">
        <v>15</v>
      </c>
      <c r="Y75" s="361"/>
      <c r="Z75" s="30" t="s">
        <v>124</v>
      </c>
    </row>
    <row r="76" spans="1:26" ht="21" customHeight="1" x14ac:dyDescent="0.7">
      <c r="A76" s="310" t="s">
        <v>0</v>
      </c>
      <c r="B76" s="311"/>
      <c r="C76" s="311"/>
      <c r="D76" s="311"/>
      <c r="E76" s="376" t="s">
        <v>209</v>
      </c>
      <c r="F76" s="365"/>
      <c r="G76" s="365"/>
      <c r="H76" s="365"/>
      <c r="I76" s="365"/>
      <c r="J76" s="365"/>
      <c r="K76" s="365"/>
      <c r="L76" s="365"/>
      <c r="M76" s="365"/>
      <c r="N76" s="365"/>
      <c r="O76" s="365"/>
      <c r="P76" s="365"/>
      <c r="Q76" s="365"/>
      <c r="R76" s="365"/>
      <c r="S76" s="365"/>
      <c r="T76" s="365"/>
      <c r="U76" s="365"/>
      <c r="V76" s="365"/>
      <c r="W76" s="365"/>
      <c r="X76" s="365"/>
      <c r="Y76" s="365"/>
      <c r="Z76" s="366"/>
    </row>
    <row r="77" spans="1:26" ht="21" customHeight="1" x14ac:dyDescent="0.7">
      <c r="A77" s="315" t="s">
        <v>134</v>
      </c>
      <c r="B77" s="316"/>
      <c r="C77" s="316"/>
      <c r="D77" s="316"/>
      <c r="E77" s="374" t="s">
        <v>128</v>
      </c>
      <c r="F77" s="364"/>
      <c r="G77" s="364"/>
      <c r="H77" s="102" t="s">
        <v>51</v>
      </c>
      <c r="I77" s="315" t="s">
        <v>37</v>
      </c>
      <c r="J77" s="316"/>
      <c r="K77" s="316"/>
      <c r="L77" s="319"/>
      <c r="M77" s="375" t="s">
        <v>218</v>
      </c>
      <c r="N77" s="359"/>
      <c r="O77" s="359"/>
      <c r="P77" s="359"/>
      <c r="Q77" s="360"/>
      <c r="R77" s="315" t="s">
        <v>38</v>
      </c>
      <c r="S77" s="316"/>
      <c r="T77" s="316"/>
      <c r="U77" s="316"/>
      <c r="V77" s="358" t="s">
        <v>219</v>
      </c>
      <c r="W77" s="359"/>
      <c r="X77" s="359"/>
      <c r="Y77" s="359"/>
      <c r="Z77" s="360"/>
    </row>
  </sheetData>
  <mergeCells count="180">
    <mergeCell ref="U68:W68"/>
    <mergeCell ref="A69:E69"/>
    <mergeCell ref="K69:L69"/>
    <mergeCell ref="M69:R69"/>
    <mergeCell ref="S69:T69"/>
    <mergeCell ref="U69:X69"/>
    <mergeCell ref="X68:Y68"/>
    <mergeCell ref="A66:D66"/>
    <mergeCell ref="E66:F66"/>
    <mergeCell ref="A70:E70"/>
    <mergeCell ref="K70:L70"/>
    <mergeCell ref="M70:Z70"/>
    <mergeCell ref="A71:E71"/>
    <mergeCell ref="K71:L71"/>
    <mergeCell ref="M71:Z71"/>
    <mergeCell ref="X36:Y36"/>
    <mergeCell ref="T66:Y66"/>
    <mergeCell ref="X63:Y63"/>
    <mergeCell ref="X54:Y54"/>
    <mergeCell ref="X50:Y50"/>
    <mergeCell ref="U63:W63"/>
    <mergeCell ref="U44:W44"/>
    <mergeCell ref="U36:W36"/>
    <mergeCell ref="G59:I59"/>
    <mergeCell ref="K59:P59"/>
    <mergeCell ref="Q59:S59"/>
    <mergeCell ref="A61:F61"/>
    <mergeCell ref="G61:I61"/>
    <mergeCell ref="K61:P61"/>
    <mergeCell ref="Q61:S61"/>
    <mergeCell ref="U57:Z61"/>
    <mergeCell ref="A58:F58"/>
    <mergeCell ref="H66:L66"/>
    <mergeCell ref="V77:Z77"/>
    <mergeCell ref="X75:Y75"/>
    <mergeCell ref="A72:E72"/>
    <mergeCell ref="K72:L72"/>
    <mergeCell ref="M72:Z72"/>
    <mergeCell ref="A73:E73"/>
    <mergeCell ref="K73:L73"/>
    <mergeCell ref="M73:R73"/>
    <mergeCell ref="S73:T73"/>
    <mergeCell ref="U73:Z73"/>
    <mergeCell ref="A77:D77"/>
    <mergeCell ref="E77:G77"/>
    <mergeCell ref="I77:L77"/>
    <mergeCell ref="M77:Q77"/>
    <mergeCell ref="R77:U77"/>
    <mergeCell ref="U75:W75"/>
    <mergeCell ref="A76:D76"/>
    <mergeCell ref="E76:Z76"/>
    <mergeCell ref="Q58:S58"/>
    <mergeCell ref="A59:F59"/>
    <mergeCell ref="A64:D64"/>
    <mergeCell ref="E64:Z64"/>
    <mergeCell ref="A65:D65"/>
    <mergeCell ref="E65:M65"/>
    <mergeCell ref="N65:Q65"/>
    <mergeCell ref="R65:Z65"/>
    <mergeCell ref="A60:F60"/>
    <mergeCell ref="A57:F57"/>
    <mergeCell ref="G57:I57"/>
    <mergeCell ref="K57:P57"/>
    <mergeCell ref="Q57:S57"/>
    <mergeCell ref="G60:I60"/>
    <mergeCell ref="K60:P60"/>
    <mergeCell ref="Q60:S60"/>
    <mergeCell ref="A46:D46"/>
    <mergeCell ref="E46:O46"/>
    <mergeCell ref="P46:S46"/>
    <mergeCell ref="A48:D48"/>
    <mergeCell ref="N48:Y48"/>
    <mergeCell ref="U50:W50"/>
    <mergeCell ref="A51:Z52"/>
    <mergeCell ref="U54:W54"/>
    <mergeCell ref="A55:J55"/>
    <mergeCell ref="K55:T55"/>
    <mergeCell ref="U55:Z56"/>
    <mergeCell ref="A56:F56"/>
    <mergeCell ref="G56:J56"/>
    <mergeCell ref="K56:P56"/>
    <mergeCell ref="Q56:T56"/>
    <mergeCell ref="G58:I58"/>
    <mergeCell ref="K58:P58"/>
    <mergeCell ref="T46:Z46"/>
    <mergeCell ref="A47:D47"/>
    <mergeCell ref="E47:O47"/>
    <mergeCell ref="P47:S47"/>
    <mergeCell ref="T47:X47"/>
    <mergeCell ref="A37:F37"/>
    <mergeCell ref="A38:F39"/>
    <mergeCell ref="U41:W41"/>
    <mergeCell ref="A42:D42"/>
    <mergeCell ref="E42:K42"/>
    <mergeCell ref="L42:N42"/>
    <mergeCell ref="O42:S42"/>
    <mergeCell ref="T42:V42"/>
    <mergeCell ref="W42:X42"/>
    <mergeCell ref="X41:Y41"/>
    <mergeCell ref="A33:D33"/>
    <mergeCell ref="A34:D34"/>
    <mergeCell ref="K34:L34"/>
    <mergeCell ref="M34:N34"/>
    <mergeCell ref="O34:P34"/>
    <mergeCell ref="S34:U34"/>
    <mergeCell ref="A24:E24"/>
    <mergeCell ref="F24:H24"/>
    <mergeCell ref="I24:K24"/>
    <mergeCell ref="O24:T24"/>
    <mergeCell ref="U27:W27"/>
    <mergeCell ref="A28:D28"/>
    <mergeCell ref="A29:D29"/>
    <mergeCell ref="A30:D31"/>
    <mergeCell ref="A32:D32"/>
    <mergeCell ref="P32:Q32"/>
    <mergeCell ref="S32:V32"/>
    <mergeCell ref="W32:Y32"/>
    <mergeCell ref="X27:Y27"/>
    <mergeCell ref="K32:N32"/>
    <mergeCell ref="A17:E17"/>
    <mergeCell ref="F17:Z17"/>
    <mergeCell ref="U19:W19"/>
    <mergeCell ref="X24:Y24"/>
    <mergeCell ref="A25:E25"/>
    <mergeCell ref="F25:H25"/>
    <mergeCell ref="I25:K25"/>
    <mergeCell ref="O25:T25"/>
    <mergeCell ref="X25:Y25"/>
    <mergeCell ref="U22:W22"/>
    <mergeCell ref="A23:E23"/>
    <mergeCell ref="F23:H23"/>
    <mergeCell ref="I23:K23"/>
    <mergeCell ref="O23:T23"/>
    <mergeCell ref="X23:Y23"/>
    <mergeCell ref="X22:Y22"/>
    <mergeCell ref="R13:T13"/>
    <mergeCell ref="U13:Z13"/>
    <mergeCell ref="A14:E14"/>
    <mergeCell ref="F14:Z14"/>
    <mergeCell ref="A15:E15"/>
    <mergeCell ref="F15:H15"/>
    <mergeCell ref="J15:M15"/>
    <mergeCell ref="N15:P15"/>
    <mergeCell ref="A16:E16"/>
    <mergeCell ref="F16:Z16"/>
    <mergeCell ref="A6:C6"/>
    <mergeCell ref="D6:Z6"/>
    <mergeCell ref="U8:W8"/>
    <mergeCell ref="A9:E9"/>
    <mergeCell ref="F9:G9"/>
    <mergeCell ref="H9:Q9"/>
    <mergeCell ref="R9:T9"/>
    <mergeCell ref="U9:Z9"/>
    <mergeCell ref="F20:H20"/>
    <mergeCell ref="K20:M20"/>
    <mergeCell ref="O20:R20"/>
    <mergeCell ref="T20:U20"/>
    <mergeCell ref="X19:Y19"/>
    <mergeCell ref="A20:E20"/>
    <mergeCell ref="A10:E10"/>
    <mergeCell ref="F10:G10"/>
    <mergeCell ref="H10:Q10"/>
    <mergeCell ref="R10:T10"/>
    <mergeCell ref="U10:Z10"/>
    <mergeCell ref="U12:W12"/>
    <mergeCell ref="X12:Y12"/>
    <mergeCell ref="A13:E13"/>
    <mergeCell ref="F13:G13"/>
    <mergeCell ref="H13:Q13"/>
    <mergeCell ref="A1:Z1"/>
    <mergeCell ref="U3:W3"/>
    <mergeCell ref="A4:C4"/>
    <mergeCell ref="D4:Q4"/>
    <mergeCell ref="R4:T4"/>
    <mergeCell ref="U4:Z4"/>
    <mergeCell ref="X3:Y3"/>
    <mergeCell ref="A5:C5"/>
    <mergeCell ref="D5:Q5"/>
    <mergeCell ref="R5:T5"/>
    <mergeCell ref="U5:Z5"/>
  </mergeCells>
  <phoneticPr fontId="1"/>
  <conditionalFormatting sqref="H29 I33:N33 J34:L34 P34:U34">
    <cfRule type="notContainsBlanks" dxfId="97" priority="11">
      <formula>LEN(TRIM(H29))&gt;0</formula>
    </cfRule>
  </conditionalFormatting>
  <conditionalFormatting sqref="O30:S31 E30:M31">
    <cfRule type="expression" dxfId="96" priority="13">
      <formula>$F30="無"</formula>
    </cfRule>
  </conditionalFormatting>
  <conditionalFormatting sqref="J28:K28">
    <cfRule type="notContainsBlanks" dxfId="95" priority="12">
      <formula>LEN(TRIM(J28))&gt;0</formula>
    </cfRule>
  </conditionalFormatting>
  <conditionalFormatting sqref="O37">
    <cfRule type="notContainsBlanks" dxfId="94" priority="10">
      <formula>LEN(TRIM(O37))&gt;0</formula>
    </cfRule>
  </conditionalFormatting>
  <conditionalFormatting sqref="R38:R39 T38:T39">
    <cfRule type="notContainsBlanks" dxfId="93" priority="7">
      <formula>LEN(TRIM(R38))&gt;0</formula>
    </cfRule>
  </conditionalFormatting>
  <conditionalFormatting sqref="Q39">
    <cfRule type="expression" dxfId="92" priority="9">
      <formula>$F43="無"</formula>
    </cfRule>
  </conditionalFormatting>
  <conditionalFormatting sqref="O38:O39">
    <cfRule type="notContainsBlanks" dxfId="91" priority="8">
      <formula>LEN(TRIM(O38))&gt;0</formula>
    </cfRule>
  </conditionalFormatting>
  <conditionalFormatting sqref="U38:Z39">
    <cfRule type="notContainsBlanks" dxfId="90" priority="6">
      <formula>LEN(TRIM(U38))&gt;0</formula>
    </cfRule>
  </conditionalFormatting>
  <conditionalFormatting sqref="Q38">
    <cfRule type="expression" dxfId="89" priority="14">
      <formula>#REF!="無"</formula>
    </cfRule>
  </conditionalFormatting>
  <conditionalFormatting sqref="H32">
    <cfRule type="notContainsBlanks" dxfId="88" priority="5">
      <formula>LEN(TRIM(H32))&gt;0</formula>
    </cfRule>
  </conditionalFormatting>
  <conditionalFormatting sqref="A46:Z48">
    <cfRule type="expression" dxfId="87" priority="3" stopIfTrue="1">
      <formula>$F$45="■"</formula>
    </cfRule>
  </conditionalFormatting>
  <conditionalFormatting sqref="S38:S39">
    <cfRule type="expression" dxfId="86" priority="2">
      <formula>$F38="無"</formula>
    </cfRule>
  </conditionalFormatting>
  <conditionalFormatting sqref="P38:P39">
    <cfRule type="expression" dxfId="85" priority="1">
      <formula>$F38="無"</formula>
    </cfRule>
  </conditionalFormatting>
  <dataValidations count="1">
    <dataValidation type="list" allowBlank="1" showInputMessage="1" showErrorMessage="1" sqref="E48 H48" xr:uid="{00000000-0002-0000-0300-000000000000}">
      <formula1>"□,■"</formula1>
    </dataValidation>
  </dataValidations>
  <pageMargins left="0.70866141732283472" right="0.35433070866141736" top="0.74803149606299213" bottom="0.74803149606299213" header="0.31496062992125984" footer="0.31496062992125984"/>
  <pageSetup paperSize="9" scale="96" orientation="portrait" r:id="rId1"/>
  <headerFooter>
    <oddFooter>&amp;C&amp;P / &amp;N ページ</oddFooter>
  </headerFooter>
  <rowBreaks count="2" manualBreakCount="2">
    <brk id="35" max="16383" man="1"/>
    <brk id="6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40"/>
  <sheetViews>
    <sheetView view="pageBreakPreview" topLeftCell="A24" zoomScaleNormal="100" zoomScaleSheetLayoutView="100" workbookViewId="0">
      <selection activeCell="X25" sqref="X25:Z25"/>
    </sheetView>
  </sheetViews>
  <sheetFormatPr defaultColWidth="3.625" defaultRowHeight="17.649999999999999" x14ac:dyDescent="0.7"/>
  <cols>
    <col min="1" max="6" width="3.625" customWidth="1"/>
    <col min="7" max="7" width="3.6875" customWidth="1"/>
    <col min="8" max="22" width="3.625" customWidth="1"/>
    <col min="23" max="23" width="2.375" customWidth="1"/>
    <col min="24" max="24" width="16.6875" customWidth="1"/>
    <col min="25" max="25" width="5.125" style="131" customWidth="1"/>
    <col min="26" max="26" width="16.6875" style="131" customWidth="1"/>
    <col min="27" max="27" width="15.625" style="131" bestFit="1" customWidth="1"/>
    <col min="28" max="28" width="11.625" customWidth="1"/>
    <col min="29" max="29" width="11.1875" bestFit="1" customWidth="1"/>
    <col min="30" max="38" width="5.125" style="115" customWidth="1"/>
    <col min="39" max="39" width="3.625" customWidth="1"/>
  </cols>
  <sheetData>
    <row r="1" spans="1:39" ht="38.25" customHeight="1" x14ac:dyDescent="0.7">
      <c r="A1" s="387" t="s">
        <v>265</v>
      </c>
      <c r="B1" s="387"/>
      <c r="C1" s="387"/>
      <c r="D1" s="387"/>
      <c r="E1" s="387"/>
      <c r="F1" s="387"/>
      <c r="G1" s="387"/>
      <c r="H1" s="387"/>
      <c r="I1" s="387"/>
      <c r="J1" s="387"/>
      <c r="K1" s="387"/>
      <c r="L1" s="387"/>
      <c r="M1" s="387"/>
      <c r="N1" s="387"/>
      <c r="O1" s="387"/>
      <c r="P1" s="387"/>
      <c r="Q1" s="387"/>
      <c r="R1" s="387"/>
      <c r="S1" s="387"/>
      <c r="T1" s="387"/>
      <c r="U1" s="387"/>
      <c r="V1" s="387"/>
      <c r="W1" s="387" t="s">
        <v>270</v>
      </c>
      <c r="X1" s="387"/>
      <c r="Y1" s="387"/>
      <c r="Z1" s="387"/>
      <c r="AA1" s="387"/>
      <c r="AB1" s="387"/>
      <c r="AC1" s="387"/>
    </row>
    <row r="2" spans="1:39" ht="11.25" customHeight="1" x14ac:dyDescent="0.7"/>
    <row r="3" spans="1:39" ht="18" thickBot="1" x14ac:dyDescent="0.75">
      <c r="A3" t="s">
        <v>227</v>
      </c>
      <c r="X3" s="390" t="s">
        <v>271</v>
      </c>
      <c r="Y3" s="390" t="s">
        <v>272</v>
      </c>
      <c r="Z3" s="386" t="s">
        <v>273</v>
      </c>
      <c r="AA3" s="386" t="s">
        <v>276</v>
      </c>
      <c r="AB3" s="386" t="s">
        <v>275</v>
      </c>
      <c r="AC3" s="386" t="s">
        <v>293</v>
      </c>
    </row>
    <row r="4" spans="1:39" ht="18.75" customHeight="1" x14ac:dyDescent="0.7">
      <c r="A4" s="184" t="s">
        <v>245</v>
      </c>
      <c r="B4" s="185" t="s">
        <v>232</v>
      </c>
      <c r="C4" s="185"/>
      <c r="D4" s="185"/>
      <c r="E4" s="185"/>
      <c r="F4" s="185"/>
      <c r="G4" s="186" t="s">
        <v>79</v>
      </c>
      <c r="H4" s="185" t="s">
        <v>255</v>
      </c>
      <c r="I4" s="185"/>
      <c r="J4" s="185"/>
      <c r="K4" s="186" t="s">
        <v>233</v>
      </c>
      <c r="L4" s="185" t="s">
        <v>266</v>
      </c>
      <c r="M4" s="185"/>
      <c r="N4" s="185"/>
      <c r="O4" s="186" t="s">
        <v>79</v>
      </c>
      <c r="P4" s="185" t="s">
        <v>234</v>
      </c>
      <c r="Q4" s="185"/>
      <c r="R4" s="185"/>
      <c r="S4" s="185"/>
      <c r="T4" s="185"/>
      <c r="U4" s="185"/>
      <c r="V4" s="187"/>
      <c r="X4" s="390"/>
      <c r="Y4" s="390"/>
      <c r="Z4" s="386"/>
      <c r="AA4" s="386"/>
      <c r="AB4" s="386"/>
      <c r="AC4" s="386"/>
    </row>
    <row r="5" spans="1:39" ht="18.75" customHeight="1" x14ac:dyDescent="0.7">
      <c r="A5" s="188"/>
      <c r="B5" s="1"/>
      <c r="C5" s="1"/>
      <c r="D5" s="1"/>
      <c r="E5" s="1"/>
      <c r="F5" s="1"/>
      <c r="G5" s="214" t="s">
        <v>79</v>
      </c>
      <c r="H5" s="1" t="s">
        <v>267</v>
      </c>
      <c r="I5" s="1"/>
      <c r="J5" s="1" t="s">
        <v>287</v>
      </c>
      <c r="K5" s="400"/>
      <c r="L5" s="400"/>
      <c r="M5" s="1" t="s">
        <v>288</v>
      </c>
      <c r="N5" s="1"/>
      <c r="O5" s="1" t="s">
        <v>289</v>
      </c>
      <c r="P5" s="1"/>
      <c r="Q5" s="1"/>
      <c r="R5" s="1"/>
      <c r="S5" s="1"/>
      <c r="T5" s="1"/>
      <c r="U5" s="1"/>
      <c r="V5" s="189"/>
      <c r="X5" s="173"/>
      <c r="Y5" s="174"/>
      <c r="Z5" s="174"/>
      <c r="AA5" s="129">
        <f>Y5*Z5</f>
        <v>0</v>
      </c>
      <c r="AB5" s="134"/>
      <c r="AC5" s="135">
        <f>AA5*AB5/100</f>
        <v>0</v>
      </c>
      <c r="AD5" s="131"/>
      <c r="AE5" s="131"/>
      <c r="AF5" s="131"/>
      <c r="AG5" s="131"/>
      <c r="AH5" s="131"/>
      <c r="AI5" s="131"/>
      <c r="AJ5" s="131"/>
      <c r="AK5" s="131"/>
      <c r="AL5" s="131"/>
    </row>
    <row r="6" spans="1:39" x14ac:dyDescent="0.7">
      <c r="A6" s="219" t="s">
        <v>246</v>
      </c>
      <c r="B6" s="28" t="s">
        <v>228</v>
      </c>
      <c r="C6" s="28"/>
      <c r="D6" s="28"/>
      <c r="E6" s="28"/>
      <c r="F6" s="28"/>
      <c r="G6" s="217" t="s">
        <v>268</v>
      </c>
      <c r="H6" s="28" t="s">
        <v>262</v>
      </c>
      <c r="I6" s="28"/>
      <c r="J6" s="28"/>
      <c r="K6" s="28"/>
      <c r="L6" s="28"/>
      <c r="M6" s="28"/>
      <c r="N6" s="28"/>
      <c r="O6" s="28"/>
      <c r="P6" s="28"/>
      <c r="Q6" s="28"/>
      <c r="R6" s="28"/>
      <c r="S6" s="28"/>
      <c r="T6" s="28"/>
      <c r="U6" s="28"/>
      <c r="V6" s="192"/>
      <c r="X6" s="173"/>
      <c r="Y6" s="174"/>
      <c r="Z6" s="174"/>
      <c r="AA6" s="129">
        <f>Y6*Z6</f>
        <v>0</v>
      </c>
      <c r="AB6" s="134"/>
      <c r="AC6" s="135">
        <f>AA6*AB6/100</f>
        <v>0</v>
      </c>
      <c r="AM6" s="115" t="str">
        <f>IF(COUNTIF(算定資料!D4:O4,"○")=0,"○","")</f>
        <v>○</v>
      </c>
    </row>
    <row r="7" spans="1:39" x14ac:dyDescent="0.7">
      <c r="A7" s="219" t="s">
        <v>247</v>
      </c>
      <c r="B7" s="28" t="s">
        <v>229</v>
      </c>
      <c r="C7" s="28"/>
      <c r="D7" s="28"/>
      <c r="E7" s="28"/>
      <c r="F7" s="28"/>
      <c r="G7" s="392">
        <f>AA16</f>
        <v>0</v>
      </c>
      <c r="H7" s="392"/>
      <c r="I7" s="28" t="s">
        <v>235</v>
      </c>
      <c r="J7" s="28" t="s">
        <v>277</v>
      </c>
      <c r="K7" s="28"/>
      <c r="L7" s="28"/>
      <c r="M7" s="28"/>
      <c r="N7" s="28"/>
      <c r="O7" s="28"/>
      <c r="P7" s="28"/>
      <c r="Q7" s="28"/>
      <c r="R7" s="28"/>
      <c r="S7" s="28"/>
      <c r="T7" s="28"/>
      <c r="U7" s="28"/>
      <c r="V7" s="192"/>
      <c r="X7" s="173"/>
      <c r="Y7" s="174"/>
      <c r="Z7" s="174"/>
      <c r="AA7" s="129">
        <f t="shared" ref="AA7:AA15" si="0">Y7*Z7</f>
        <v>0</v>
      </c>
      <c r="AB7" s="175"/>
      <c r="AC7" s="135">
        <f>AA7*AB7/100</f>
        <v>0</v>
      </c>
    </row>
    <row r="8" spans="1:39" x14ac:dyDescent="0.7">
      <c r="A8" s="219" t="s">
        <v>248</v>
      </c>
      <c r="B8" s="28" t="s">
        <v>292</v>
      </c>
      <c r="C8" s="28"/>
      <c r="D8" s="28"/>
      <c r="E8" s="28"/>
      <c r="F8" s="28"/>
      <c r="G8" s="392">
        <f>AC16</f>
        <v>0</v>
      </c>
      <c r="H8" s="392"/>
      <c r="I8" s="28" t="s">
        <v>235</v>
      </c>
      <c r="J8" s="28" t="s">
        <v>277</v>
      </c>
      <c r="K8" s="28"/>
      <c r="L8" s="28"/>
      <c r="M8" s="28"/>
      <c r="N8" s="28"/>
      <c r="O8" s="28"/>
      <c r="P8" s="28"/>
      <c r="Q8" s="28"/>
      <c r="R8" s="28"/>
      <c r="S8" s="28"/>
      <c r="T8" s="28"/>
      <c r="U8" s="28"/>
      <c r="V8" s="192"/>
      <c r="X8" s="173"/>
      <c r="Y8" s="174"/>
      <c r="Z8" s="174"/>
      <c r="AA8" s="129"/>
      <c r="AB8" s="134"/>
      <c r="AC8" s="135">
        <f>AA8*AB8/100</f>
        <v>0</v>
      </c>
      <c r="AD8" s="131"/>
      <c r="AE8" s="131"/>
      <c r="AF8" s="131"/>
      <c r="AG8" s="131"/>
      <c r="AH8" s="131"/>
      <c r="AI8" s="131"/>
      <c r="AJ8" s="131"/>
      <c r="AK8" s="131"/>
      <c r="AL8" s="131"/>
    </row>
    <row r="9" spans="1:39" x14ac:dyDescent="0.7">
      <c r="A9" s="194" t="s">
        <v>249</v>
      </c>
      <c r="B9" s="1" t="s">
        <v>278</v>
      </c>
      <c r="C9" s="116"/>
      <c r="D9" s="116"/>
      <c r="E9" s="116"/>
      <c r="F9" s="116"/>
      <c r="G9" s="391"/>
      <c r="H9" s="391"/>
      <c r="I9" s="116" t="s">
        <v>281</v>
      </c>
      <c r="J9" s="116"/>
      <c r="K9" s="116"/>
      <c r="L9" s="116"/>
      <c r="M9" s="116"/>
      <c r="N9" s="116"/>
      <c r="O9" s="116"/>
      <c r="P9" s="116"/>
      <c r="Q9" s="1"/>
      <c r="R9" s="116"/>
      <c r="S9" s="116"/>
      <c r="T9" s="116"/>
      <c r="U9" s="116"/>
      <c r="V9" s="191"/>
      <c r="X9" s="173"/>
      <c r="Y9" s="174"/>
      <c r="Z9" s="174"/>
      <c r="AA9" s="129">
        <f t="shared" si="0"/>
        <v>0</v>
      </c>
      <c r="AB9" s="134"/>
      <c r="AC9" s="135">
        <f t="shared" ref="AC9:AC15" si="1">AA9*AB9/100</f>
        <v>0</v>
      </c>
      <c r="AD9" s="131"/>
      <c r="AE9" s="131"/>
      <c r="AF9" s="131"/>
      <c r="AG9" s="131"/>
      <c r="AH9" s="131"/>
      <c r="AI9" s="131"/>
      <c r="AJ9" s="131"/>
      <c r="AK9" s="131"/>
      <c r="AL9" s="131"/>
    </row>
    <row r="10" spans="1:39" x14ac:dyDescent="0.7">
      <c r="A10" s="190" t="s">
        <v>279</v>
      </c>
      <c r="B10" s="28" t="s">
        <v>230</v>
      </c>
      <c r="C10" s="28"/>
      <c r="D10" s="28"/>
      <c r="E10" s="28"/>
      <c r="F10" s="28"/>
      <c r="G10" s="159" t="s">
        <v>79</v>
      </c>
      <c r="H10" s="28" t="s">
        <v>238</v>
      </c>
      <c r="I10" s="28"/>
      <c r="J10" s="159" t="s">
        <v>79</v>
      </c>
      <c r="K10" s="28" t="s">
        <v>239</v>
      </c>
      <c r="L10" s="28"/>
      <c r="M10" s="159" t="s">
        <v>233</v>
      </c>
      <c r="N10" s="28" t="s">
        <v>240</v>
      </c>
      <c r="O10" s="28"/>
      <c r="P10" s="159" t="s">
        <v>233</v>
      </c>
      <c r="Q10" s="116"/>
      <c r="R10" s="28" t="s">
        <v>236</v>
      </c>
      <c r="S10" s="28"/>
      <c r="T10" s="28"/>
      <c r="U10" s="28"/>
      <c r="V10" s="192"/>
      <c r="X10" s="173"/>
      <c r="Y10" s="174"/>
      <c r="Z10" s="174"/>
      <c r="AA10" s="129">
        <f t="shared" si="0"/>
        <v>0</v>
      </c>
      <c r="AB10" s="134"/>
      <c r="AC10" s="135">
        <f t="shared" si="1"/>
        <v>0</v>
      </c>
    </row>
    <row r="11" spans="1:39" x14ac:dyDescent="0.7">
      <c r="A11" s="190" t="s">
        <v>291</v>
      </c>
      <c r="B11" s="4" t="s">
        <v>231</v>
      </c>
      <c r="C11" s="4"/>
      <c r="D11" s="4"/>
      <c r="E11" s="4"/>
      <c r="F11" s="4"/>
      <c r="G11" s="4"/>
      <c r="H11" s="4"/>
      <c r="I11" s="4"/>
      <c r="J11" s="4"/>
      <c r="K11" s="4"/>
      <c r="L11" s="394">
        <f>_xlfn.XLOOKUP("○",H16:H18,F16:F18,_xlfn.XLOOKUP("○",N16:N18,L16:L18,_xlfn.XLOOKUP("○",T16:T18,R16:R18,S20)))</f>
        <v>0</v>
      </c>
      <c r="M11" s="394"/>
      <c r="N11" s="4" t="s">
        <v>254</v>
      </c>
      <c r="O11" s="4"/>
      <c r="P11" s="4"/>
      <c r="Q11" s="4"/>
      <c r="R11" s="4"/>
      <c r="S11" s="4"/>
      <c r="T11" s="4"/>
      <c r="U11" s="4"/>
      <c r="V11" s="196"/>
      <c r="X11" s="173"/>
      <c r="Y11" s="174"/>
      <c r="Z11" s="174"/>
      <c r="AA11" s="129">
        <f t="shared" si="0"/>
        <v>0</v>
      </c>
      <c r="AB11" s="134"/>
      <c r="AC11" s="135">
        <f t="shared" si="1"/>
        <v>0</v>
      </c>
    </row>
    <row r="12" spans="1:39" x14ac:dyDescent="0.7">
      <c r="A12" s="195"/>
      <c r="B12" s="116"/>
      <c r="C12" s="116"/>
      <c r="D12" s="116"/>
      <c r="E12" s="116"/>
      <c r="F12" s="116"/>
      <c r="G12" s="116"/>
      <c r="H12" s="116"/>
      <c r="I12" s="116"/>
      <c r="J12" s="116"/>
      <c r="K12" s="116"/>
      <c r="L12" s="116"/>
      <c r="M12" s="116"/>
      <c r="N12" s="116"/>
      <c r="O12" s="116"/>
      <c r="P12" s="116"/>
      <c r="Q12" s="116"/>
      <c r="R12" s="116"/>
      <c r="S12" s="116"/>
      <c r="T12" s="116"/>
      <c r="U12" s="116"/>
      <c r="V12" s="191"/>
      <c r="X12" s="173"/>
      <c r="Y12" s="174"/>
      <c r="Z12" s="174"/>
      <c r="AA12" s="129">
        <f t="shared" si="0"/>
        <v>0</v>
      </c>
      <c r="AB12" s="134"/>
      <c r="AC12" s="135">
        <f t="shared" si="1"/>
        <v>0</v>
      </c>
      <c r="AD12" s="131"/>
      <c r="AE12" s="131"/>
      <c r="AF12" s="131"/>
      <c r="AG12" s="131"/>
      <c r="AH12" s="131"/>
      <c r="AI12" s="131"/>
      <c r="AJ12" s="131"/>
      <c r="AK12" s="131"/>
      <c r="AL12" s="131"/>
    </row>
    <row r="13" spans="1:39" x14ac:dyDescent="0.7">
      <c r="A13" s="195"/>
      <c r="B13" s="216" t="s">
        <v>79</v>
      </c>
      <c r="C13" s="116" t="s">
        <v>284</v>
      </c>
      <c r="D13" s="116"/>
      <c r="E13" s="116"/>
      <c r="F13" s="116"/>
      <c r="G13" s="116"/>
      <c r="H13" s="116"/>
      <c r="I13" s="116"/>
      <c r="J13" s="116"/>
      <c r="K13" s="116"/>
      <c r="L13" s="116"/>
      <c r="M13" s="116"/>
      <c r="N13" s="116"/>
      <c r="O13" s="116"/>
      <c r="P13" s="116"/>
      <c r="Q13" s="116"/>
      <c r="R13" s="116"/>
      <c r="S13" s="116"/>
      <c r="T13" s="116"/>
      <c r="U13" s="116"/>
      <c r="V13" s="191"/>
      <c r="X13" s="173"/>
      <c r="Y13" s="174"/>
      <c r="Z13" s="174"/>
      <c r="AA13" s="129">
        <f t="shared" si="0"/>
        <v>0</v>
      </c>
      <c r="AB13" s="134"/>
      <c r="AC13" s="135">
        <f t="shared" si="1"/>
        <v>0</v>
      </c>
    </row>
    <row r="14" spans="1:39" ht="18.75" customHeight="1" x14ac:dyDescent="0.7">
      <c r="A14" s="195"/>
      <c r="B14" s="116"/>
      <c r="C14" s="393" t="s">
        <v>237</v>
      </c>
      <c r="D14" s="393"/>
      <c r="E14" s="393"/>
      <c r="F14" s="395" t="s">
        <v>242</v>
      </c>
      <c r="G14" s="396"/>
      <c r="H14" s="393" t="s">
        <v>243</v>
      </c>
      <c r="I14" s="393" t="s">
        <v>237</v>
      </c>
      <c r="J14" s="393"/>
      <c r="K14" s="393"/>
      <c r="L14" s="395" t="s">
        <v>242</v>
      </c>
      <c r="M14" s="396"/>
      <c r="N14" s="393" t="s">
        <v>243</v>
      </c>
      <c r="O14" s="393" t="s">
        <v>237</v>
      </c>
      <c r="P14" s="393"/>
      <c r="Q14" s="393"/>
      <c r="R14" s="395" t="s">
        <v>242</v>
      </c>
      <c r="S14" s="396"/>
      <c r="T14" s="393" t="s">
        <v>243</v>
      </c>
      <c r="U14" s="116"/>
      <c r="V14" s="191"/>
      <c r="X14" s="173"/>
      <c r="Y14" s="174"/>
      <c r="Z14" s="174"/>
      <c r="AA14" s="129">
        <f t="shared" si="0"/>
        <v>0</v>
      </c>
      <c r="AB14" s="134"/>
      <c r="AC14" s="135">
        <f t="shared" si="1"/>
        <v>0</v>
      </c>
    </row>
    <row r="15" spans="1:39" x14ac:dyDescent="0.7">
      <c r="A15" s="195"/>
      <c r="B15" s="116"/>
      <c r="C15" s="393"/>
      <c r="D15" s="393"/>
      <c r="E15" s="393"/>
      <c r="F15" s="396"/>
      <c r="G15" s="396"/>
      <c r="H15" s="393"/>
      <c r="I15" s="393"/>
      <c r="J15" s="393"/>
      <c r="K15" s="393"/>
      <c r="L15" s="396"/>
      <c r="M15" s="396"/>
      <c r="N15" s="393"/>
      <c r="O15" s="393"/>
      <c r="P15" s="393"/>
      <c r="Q15" s="393"/>
      <c r="R15" s="396"/>
      <c r="S15" s="396"/>
      <c r="T15" s="393"/>
      <c r="U15" s="116"/>
      <c r="V15" s="191"/>
      <c r="X15" s="173"/>
      <c r="Y15" s="174"/>
      <c r="Z15" s="174"/>
      <c r="AA15" s="129">
        <f t="shared" si="0"/>
        <v>0</v>
      </c>
      <c r="AB15" s="134"/>
      <c r="AC15" s="135">
        <f t="shared" si="1"/>
        <v>0</v>
      </c>
    </row>
    <row r="16" spans="1:39" x14ac:dyDescent="0.7">
      <c r="A16" s="195"/>
      <c r="B16" s="116"/>
      <c r="C16" s="397">
        <v>1</v>
      </c>
      <c r="D16" s="397"/>
      <c r="E16" s="397"/>
      <c r="F16" s="397" t="str">
        <f>算定資料!C5</f>
        <v xml:space="preserve"> </v>
      </c>
      <c r="G16" s="397"/>
      <c r="H16" s="133"/>
      <c r="I16" s="397">
        <v>3</v>
      </c>
      <c r="J16" s="397"/>
      <c r="K16" s="397"/>
      <c r="L16" s="397" t="str">
        <f>算定資料!C8</f>
        <v xml:space="preserve"> </v>
      </c>
      <c r="M16" s="397"/>
      <c r="N16" s="120"/>
      <c r="O16" s="397">
        <v>6</v>
      </c>
      <c r="P16" s="397"/>
      <c r="Q16" s="397"/>
      <c r="R16" s="397" t="str">
        <f>算定資料!C11</f>
        <v xml:space="preserve"> </v>
      </c>
      <c r="S16" s="397"/>
      <c r="T16" s="120"/>
      <c r="U16" s="116"/>
      <c r="V16" s="191"/>
      <c r="X16" s="347" t="s">
        <v>143</v>
      </c>
      <c r="Y16" s="348"/>
      <c r="Z16" s="348"/>
      <c r="AA16" s="135">
        <f>SUM(AA5:AA15)</f>
        <v>0</v>
      </c>
      <c r="AB16" s="122"/>
      <c r="AC16" s="135">
        <f>SUM(AC5:AC15)</f>
        <v>0</v>
      </c>
    </row>
    <row r="17" spans="1:38" x14ac:dyDescent="0.7">
      <c r="A17" s="195"/>
      <c r="B17" s="116"/>
      <c r="C17" s="397">
        <v>1.5</v>
      </c>
      <c r="D17" s="397"/>
      <c r="E17" s="397"/>
      <c r="F17" s="397" t="str">
        <f>算定資料!C6</f>
        <v xml:space="preserve"> </v>
      </c>
      <c r="G17" s="397"/>
      <c r="H17" s="133"/>
      <c r="I17" s="397">
        <v>4</v>
      </c>
      <c r="J17" s="397"/>
      <c r="K17" s="397"/>
      <c r="L17" s="397" t="str">
        <f>算定資料!C9</f>
        <v xml:space="preserve"> </v>
      </c>
      <c r="M17" s="397"/>
      <c r="N17" s="120"/>
      <c r="O17" s="397">
        <v>7</v>
      </c>
      <c r="P17" s="397"/>
      <c r="Q17" s="397"/>
      <c r="R17" s="397" t="str">
        <f>算定資料!C12</f>
        <v xml:space="preserve"> </v>
      </c>
      <c r="S17" s="397"/>
      <c r="T17" s="120"/>
      <c r="U17" s="116"/>
      <c r="V17" s="191"/>
      <c r="X17" s="172"/>
      <c r="Y17" s="172"/>
      <c r="Z17" s="172"/>
    </row>
    <row r="18" spans="1:38" x14ac:dyDescent="0.7">
      <c r="A18" s="195"/>
      <c r="B18" s="116"/>
      <c r="C18" s="397">
        <v>2</v>
      </c>
      <c r="D18" s="397"/>
      <c r="E18" s="397"/>
      <c r="F18" s="397" t="str">
        <f>算定資料!C7</f>
        <v xml:space="preserve"> </v>
      </c>
      <c r="G18" s="397"/>
      <c r="H18" s="133"/>
      <c r="I18" s="397">
        <v>5</v>
      </c>
      <c r="J18" s="397"/>
      <c r="K18" s="397"/>
      <c r="L18" s="397" t="str">
        <f>算定資料!C10</f>
        <v xml:space="preserve"> </v>
      </c>
      <c r="M18" s="397"/>
      <c r="N18" s="120"/>
      <c r="O18" s="397">
        <v>8</v>
      </c>
      <c r="P18" s="397"/>
      <c r="Q18" s="397"/>
      <c r="R18" s="397" t="str">
        <f>算定資料!C13</f>
        <v xml:space="preserve"> </v>
      </c>
      <c r="S18" s="397"/>
      <c r="T18" s="120"/>
      <c r="U18" s="116"/>
      <c r="V18" s="191"/>
      <c r="X18" t="s">
        <v>375</v>
      </c>
    </row>
    <row r="19" spans="1:38" ht="10.5" customHeight="1" x14ac:dyDescent="0.7">
      <c r="A19" s="195"/>
      <c r="B19" s="116"/>
      <c r="C19" s="116"/>
      <c r="D19" s="116"/>
      <c r="E19" s="116"/>
      <c r="F19" s="116"/>
      <c r="G19" s="116"/>
      <c r="H19" s="116"/>
      <c r="I19" s="116"/>
      <c r="J19" s="116"/>
      <c r="K19" s="116"/>
      <c r="L19" s="116"/>
      <c r="M19" s="116"/>
      <c r="N19" s="116"/>
      <c r="O19" s="116"/>
      <c r="P19" s="116"/>
      <c r="Q19" s="116"/>
      <c r="R19" s="116"/>
      <c r="S19" s="116"/>
      <c r="T19" s="116"/>
      <c r="U19" s="116"/>
      <c r="V19" s="191"/>
      <c r="X19" s="390" t="s">
        <v>271</v>
      </c>
      <c r="Y19" s="390" t="s">
        <v>272</v>
      </c>
      <c r="Z19" s="386" t="s">
        <v>273</v>
      </c>
      <c r="AA19" s="386" t="s">
        <v>276</v>
      </c>
      <c r="AB19" s="386" t="s">
        <v>275</v>
      </c>
      <c r="AC19" s="386" t="s">
        <v>378</v>
      </c>
      <c r="AD19" s="131"/>
      <c r="AE19" s="131"/>
      <c r="AF19" s="131"/>
      <c r="AG19" s="131"/>
      <c r="AH19" s="131"/>
      <c r="AI19" s="131"/>
      <c r="AJ19" s="131"/>
      <c r="AK19" s="131"/>
      <c r="AL19" s="131"/>
    </row>
    <row r="20" spans="1:38" x14ac:dyDescent="0.7">
      <c r="A20" s="195"/>
      <c r="B20" s="216" t="s">
        <v>79</v>
      </c>
      <c r="C20" s="116" t="s">
        <v>286</v>
      </c>
      <c r="D20" s="116"/>
      <c r="E20" s="116"/>
      <c r="F20" s="116"/>
      <c r="G20" s="116"/>
      <c r="H20" s="116"/>
      <c r="I20" s="116"/>
      <c r="J20" s="116"/>
      <c r="K20" s="116"/>
      <c r="L20" s="116"/>
      <c r="M20" s="116"/>
      <c r="N20" s="116"/>
      <c r="O20" s="398" t="s">
        <v>280</v>
      </c>
      <c r="P20" s="398"/>
      <c r="Q20" s="398"/>
      <c r="R20" s="398"/>
      <c r="S20" s="400"/>
      <c r="T20" s="400"/>
      <c r="U20" s="116" t="s">
        <v>254</v>
      </c>
      <c r="V20" s="191"/>
      <c r="X20" s="390"/>
      <c r="Y20" s="390"/>
      <c r="Z20" s="386"/>
      <c r="AA20" s="386"/>
      <c r="AB20" s="386"/>
      <c r="AC20" s="386"/>
      <c r="AD20" s="131"/>
      <c r="AE20" s="131"/>
      <c r="AF20" s="131"/>
      <c r="AG20" s="131"/>
      <c r="AH20" s="131"/>
      <c r="AI20" s="131"/>
      <c r="AJ20" s="131"/>
      <c r="AK20" s="131"/>
      <c r="AL20" s="131"/>
    </row>
    <row r="21" spans="1:38" ht="8.25" customHeight="1" thickBot="1" x14ac:dyDescent="0.75">
      <c r="A21" s="199"/>
      <c r="B21" s="200"/>
      <c r="C21" s="200"/>
      <c r="D21" s="200"/>
      <c r="E21" s="200"/>
      <c r="F21" s="200"/>
      <c r="G21" s="200"/>
      <c r="H21" s="200"/>
      <c r="I21" s="200"/>
      <c r="J21" s="200"/>
      <c r="K21" s="200"/>
      <c r="L21" s="200"/>
      <c r="M21" s="200"/>
      <c r="N21" s="200"/>
      <c r="O21" s="200"/>
      <c r="P21" s="200"/>
      <c r="Q21" s="200"/>
      <c r="R21" s="200"/>
      <c r="S21" s="200"/>
      <c r="T21" s="200"/>
      <c r="U21" s="200"/>
      <c r="V21" s="201"/>
      <c r="X21" s="390"/>
      <c r="Y21" s="390"/>
      <c r="Z21" s="386"/>
      <c r="AA21" s="386"/>
      <c r="AB21" s="386"/>
      <c r="AC21" s="386"/>
    </row>
    <row r="22" spans="1:38" x14ac:dyDescent="0.7">
      <c r="X22" s="173"/>
      <c r="Y22" s="174"/>
      <c r="Z22" s="174"/>
      <c r="AA22" s="211">
        <f>Y22*Z22</f>
        <v>0</v>
      </c>
      <c r="AB22" s="134"/>
      <c r="AC22" s="135">
        <f>AA22*AB22/100</f>
        <v>0</v>
      </c>
    </row>
    <row r="23" spans="1:38" ht="18" thickBot="1" x14ac:dyDescent="0.75">
      <c r="A23" t="s">
        <v>244</v>
      </c>
      <c r="X23" s="173"/>
      <c r="Y23" s="174"/>
      <c r="Z23" s="174"/>
      <c r="AA23" s="211">
        <f>Y23*Z23</f>
        <v>0</v>
      </c>
      <c r="AB23" s="134"/>
      <c r="AC23" s="135">
        <f>AA23*AB23/100</f>
        <v>0</v>
      </c>
    </row>
    <row r="24" spans="1:38" x14ac:dyDescent="0.7">
      <c r="A24" s="202"/>
      <c r="B24" s="389" t="s">
        <v>269</v>
      </c>
      <c r="C24" s="389"/>
      <c r="D24" s="389"/>
      <c r="E24" s="389"/>
      <c r="F24" s="389"/>
      <c r="G24" s="215" t="s">
        <v>251</v>
      </c>
      <c r="H24" s="389" t="s">
        <v>250</v>
      </c>
      <c r="I24" s="389"/>
      <c r="J24" s="389"/>
      <c r="K24" s="389"/>
      <c r="L24" s="389"/>
      <c r="M24" s="215" t="s">
        <v>251</v>
      </c>
      <c r="N24" s="389" t="s">
        <v>252</v>
      </c>
      <c r="O24" s="389"/>
      <c r="P24" s="215" t="s">
        <v>251</v>
      </c>
      <c r="Q24" s="401">
        <f>G7</f>
        <v>0</v>
      </c>
      <c r="R24" s="401"/>
      <c r="S24" s="215" t="s">
        <v>253</v>
      </c>
      <c r="T24" s="215">
        <v>14</v>
      </c>
      <c r="U24" s="185"/>
      <c r="V24" s="187"/>
      <c r="X24" s="173"/>
      <c r="Y24" s="174"/>
      <c r="Z24" s="174"/>
      <c r="AA24" s="211">
        <f>Y24*Z24</f>
        <v>0</v>
      </c>
      <c r="AB24" s="134"/>
      <c r="AC24" s="135">
        <f>AA24*AB24/100</f>
        <v>0</v>
      </c>
      <c r="AD24" s="131"/>
      <c r="AE24" s="131"/>
      <c r="AF24" s="131"/>
      <c r="AG24" s="131"/>
      <c r="AH24" s="131"/>
      <c r="AI24" s="131"/>
      <c r="AJ24" s="131"/>
      <c r="AK24" s="131"/>
      <c r="AL24" s="131"/>
    </row>
    <row r="25" spans="1:38" x14ac:dyDescent="0.7">
      <c r="A25" s="195"/>
      <c r="B25" s="116"/>
      <c r="C25" s="116"/>
      <c r="D25" s="116"/>
      <c r="E25" s="116"/>
      <c r="F25" s="116"/>
      <c r="G25" s="116"/>
      <c r="H25" s="116"/>
      <c r="I25" s="116"/>
      <c r="J25" s="116"/>
      <c r="K25" s="116"/>
      <c r="L25" s="116"/>
      <c r="M25" s="116"/>
      <c r="N25" s="116"/>
      <c r="O25" s="116"/>
      <c r="P25" s="212" t="s">
        <v>251</v>
      </c>
      <c r="Q25" s="404">
        <f>Q24/14</f>
        <v>0</v>
      </c>
      <c r="R25" s="404"/>
      <c r="S25" s="212" t="s">
        <v>307</v>
      </c>
      <c r="T25" s="398">
        <f>L11</f>
        <v>0</v>
      </c>
      <c r="U25" s="398"/>
      <c r="V25" s="191"/>
      <c r="X25" s="347" t="s">
        <v>143</v>
      </c>
      <c r="Y25" s="348"/>
      <c r="Z25" s="348"/>
      <c r="AA25" s="135">
        <f>SUM(AA14:AA24)</f>
        <v>0</v>
      </c>
      <c r="AB25" s="122"/>
      <c r="AC25" s="135">
        <f>SUM(AC22:AC24)</f>
        <v>0</v>
      </c>
    </row>
    <row r="26" spans="1:38" ht="9.75" customHeight="1" x14ac:dyDescent="0.7">
      <c r="A26" s="195"/>
      <c r="B26" s="116"/>
      <c r="C26" s="116"/>
      <c r="D26" s="116"/>
      <c r="E26" s="116"/>
      <c r="F26" s="116"/>
      <c r="G26" s="116"/>
      <c r="H26" s="116"/>
      <c r="I26" s="116"/>
      <c r="J26" s="116"/>
      <c r="K26" s="116"/>
      <c r="L26" s="116"/>
      <c r="M26" s="116"/>
      <c r="N26" s="116"/>
      <c r="O26" s="116"/>
      <c r="P26" s="116"/>
      <c r="Q26" s="116"/>
      <c r="R26" s="116"/>
      <c r="S26" s="116"/>
      <c r="T26" s="116"/>
      <c r="U26" s="116"/>
      <c r="V26" s="191"/>
      <c r="Y26"/>
      <c r="Z26"/>
      <c r="AA26"/>
    </row>
    <row r="27" spans="1:38" ht="18" thickBot="1" x14ac:dyDescent="0.75">
      <c r="A27" s="204"/>
      <c r="B27" s="200"/>
      <c r="C27" s="200"/>
      <c r="D27" s="205" t="s">
        <v>260</v>
      </c>
      <c r="E27" s="200" t="s">
        <v>285</v>
      </c>
      <c r="F27" s="200"/>
      <c r="G27" s="200"/>
      <c r="H27" s="200"/>
      <c r="I27" s="200"/>
      <c r="J27" s="200"/>
      <c r="K27" s="200"/>
      <c r="L27" s="200"/>
      <c r="M27" s="200"/>
      <c r="N27" s="200"/>
      <c r="O27" s="200"/>
      <c r="P27" s="206"/>
      <c r="Q27" s="206"/>
      <c r="R27" s="206"/>
      <c r="S27" s="206"/>
      <c r="T27" s="206"/>
      <c r="U27" s="206"/>
      <c r="V27" s="201"/>
      <c r="X27" t="s">
        <v>340</v>
      </c>
      <c r="Y27"/>
      <c r="Z27" s="119" t="s">
        <v>341</v>
      </c>
      <c r="AA27"/>
      <c r="AD27" s="131"/>
      <c r="AE27" s="131"/>
      <c r="AF27" s="131"/>
      <c r="AG27" s="131"/>
      <c r="AH27" s="131"/>
      <c r="AI27" s="131"/>
      <c r="AJ27" s="131"/>
      <c r="AK27" s="131"/>
      <c r="AL27" s="131"/>
    </row>
    <row r="28" spans="1:38" ht="18.75" customHeight="1" x14ac:dyDescent="0.7">
      <c r="X28" s="390" t="s">
        <v>342</v>
      </c>
      <c r="Y28" s="390"/>
      <c r="Z28" s="238" t="s">
        <v>344</v>
      </c>
      <c r="AA28" s="238" t="s">
        <v>345</v>
      </c>
      <c r="AB28" s="238" t="s">
        <v>346</v>
      </c>
      <c r="AD28" s="131"/>
      <c r="AE28" s="131"/>
      <c r="AF28" s="131"/>
      <c r="AG28" s="131"/>
      <c r="AH28" s="131"/>
      <c r="AI28" s="131"/>
      <c r="AJ28" s="131"/>
      <c r="AK28" s="131"/>
      <c r="AL28" s="131"/>
    </row>
    <row r="29" spans="1:38" ht="18" thickBot="1" x14ac:dyDescent="0.75">
      <c r="A29" t="s">
        <v>261</v>
      </c>
      <c r="X29" s="390" t="s">
        <v>343</v>
      </c>
      <c r="Y29" s="390"/>
      <c r="Z29" s="211">
        <v>70</v>
      </c>
      <c r="AA29" s="211">
        <v>80</v>
      </c>
      <c r="AB29" s="211">
        <v>90</v>
      </c>
    </row>
    <row r="30" spans="1:38" x14ac:dyDescent="0.7">
      <c r="A30" s="202"/>
      <c r="B30" s="389" t="s">
        <v>282</v>
      </c>
      <c r="C30" s="389"/>
      <c r="D30" s="389"/>
      <c r="E30" s="389"/>
      <c r="F30" s="389"/>
      <c r="G30" s="389"/>
      <c r="H30" s="215" t="s">
        <v>251</v>
      </c>
      <c r="I30" s="389" t="s">
        <v>283</v>
      </c>
      <c r="J30" s="389"/>
      <c r="K30" s="389"/>
      <c r="L30" s="215" t="s">
        <v>251</v>
      </c>
      <c r="M30" s="401">
        <f>G7</f>
        <v>0</v>
      </c>
      <c r="N30" s="401"/>
      <c r="O30" s="215" t="s">
        <v>253</v>
      </c>
      <c r="P30" s="215">
        <v>14</v>
      </c>
      <c r="Q30" s="215" t="s">
        <v>259</v>
      </c>
      <c r="R30" s="239">
        <v>1</v>
      </c>
      <c r="S30" s="185"/>
      <c r="T30" s="185"/>
      <c r="U30" s="185"/>
      <c r="V30" s="187"/>
    </row>
    <row r="31" spans="1:38" ht="18" thickBot="1" x14ac:dyDescent="0.75">
      <c r="A31" s="204"/>
      <c r="B31" s="200"/>
      <c r="C31" s="200"/>
      <c r="D31" s="200"/>
      <c r="E31" s="200"/>
      <c r="F31" s="200"/>
      <c r="G31" s="200"/>
      <c r="H31" s="200"/>
      <c r="I31" s="200"/>
      <c r="J31" s="200"/>
      <c r="K31" s="200"/>
      <c r="L31" s="206" t="s">
        <v>251</v>
      </c>
      <c r="M31" s="402">
        <f>M30/P30*R30</f>
        <v>0</v>
      </c>
      <c r="N31" s="402"/>
      <c r="O31" s="206" t="s">
        <v>307</v>
      </c>
      <c r="P31" s="403"/>
      <c r="Q31" s="403"/>
      <c r="R31" s="200" t="s">
        <v>371</v>
      </c>
      <c r="S31" s="200"/>
      <c r="T31" s="200"/>
      <c r="U31" s="200"/>
      <c r="V31" s="201"/>
      <c r="X31" s="229" t="s">
        <v>347</v>
      </c>
      <c r="Y31" s="229"/>
    </row>
    <row r="32" spans="1:38" ht="18.75" customHeight="1" x14ac:dyDescent="0.7">
      <c r="X32" s="236" t="s">
        <v>348</v>
      </c>
      <c r="Y32" s="405" t="s">
        <v>349</v>
      </c>
      <c r="Z32" s="405"/>
      <c r="AA32" s="237" t="s">
        <v>350</v>
      </c>
      <c r="AB32" s="405" t="s">
        <v>351</v>
      </c>
      <c r="AC32" s="405"/>
    </row>
    <row r="33" spans="1:29" ht="18" thickBot="1" x14ac:dyDescent="0.75">
      <c r="A33" t="s">
        <v>256</v>
      </c>
      <c r="X33" s="211" t="s">
        <v>352</v>
      </c>
      <c r="Y33" s="397">
        <v>100</v>
      </c>
      <c r="Z33" s="397"/>
      <c r="AA33" s="211">
        <v>100</v>
      </c>
      <c r="AB33" s="397">
        <v>100</v>
      </c>
      <c r="AC33" s="397"/>
    </row>
    <row r="34" spans="1:29" ht="18.75" customHeight="1" x14ac:dyDescent="0.7">
      <c r="A34" s="202"/>
      <c r="B34" s="215" t="s">
        <v>79</v>
      </c>
      <c r="C34" s="207" t="s">
        <v>257</v>
      </c>
      <c r="D34" s="215"/>
      <c r="E34" s="215"/>
      <c r="F34" s="215"/>
      <c r="G34" s="215"/>
      <c r="H34" s="215" t="s">
        <v>79</v>
      </c>
      <c r="I34" s="185" t="s">
        <v>258</v>
      </c>
      <c r="J34" s="185"/>
      <c r="K34" s="185"/>
      <c r="L34" s="185"/>
      <c r="M34" s="185"/>
      <c r="N34" s="215" t="s">
        <v>79</v>
      </c>
      <c r="O34" s="185" t="s">
        <v>373</v>
      </c>
      <c r="P34" s="185"/>
      <c r="Q34" s="185"/>
      <c r="R34" s="185"/>
      <c r="S34" s="185"/>
      <c r="T34" s="185"/>
      <c r="U34" s="185"/>
      <c r="V34" s="187"/>
      <c r="X34" s="211" t="s">
        <v>353</v>
      </c>
      <c r="Y34" s="397">
        <v>70</v>
      </c>
      <c r="Z34" s="397"/>
      <c r="AA34" s="211">
        <v>70</v>
      </c>
      <c r="AB34" s="397">
        <v>95</v>
      </c>
      <c r="AC34" s="397"/>
    </row>
    <row r="35" spans="1:29" x14ac:dyDescent="0.7">
      <c r="A35" s="195"/>
      <c r="B35" s="398" t="str">
        <f>算定資料!C17</f>
        <v>平均ガス消費量÷28×1.2</v>
      </c>
      <c r="C35" s="398"/>
      <c r="D35" s="398"/>
      <c r="E35" s="398"/>
      <c r="F35" s="398"/>
      <c r="G35" s="398"/>
      <c r="H35" s="212" t="s">
        <v>251</v>
      </c>
      <c r="I35" s="398" t="str">
        <f>算定資料!D17</f>
        <v>④÷28×1.2</v>
      </c>
      <c r="J35" s="398"/>
      <c r="K35" s="398"/>
      <c r="L35" s="212" t="s">
        <v>251</v>
      </c>
      <c r="M35" s="399">
        <f>AC16</f>
        <v>0</v>
      </c>
      <c r="N35" s="399"/>
      <c r="O35" s="212" t="s">
        <v>253</v>
      </c>
      <c r="P35" s="212">
        <v>28</v>
      </c>
      <c r="Q35" s="212" t="s">
        <v>259</v>
      </c>
      <c r="R35" s="213">
        <f>算定資料!E17</f>
        <v>1.2</v>
      </c>
      <c r="S35" s="116"/>
      <c r="T35" s="116"/>
      <c r="U35" s="116"/>
      <c r="V35" s="191"/>
      <c r="X35" s="211" t="s">
        <v>354</v>
      </c>
      <c r="Y35" s="397">
        <v>60</v>
      </c>
      <c r="Z35" s="397"/>
      <c r="AA35" s="211">
        <v>50</v>
      </c>
      <c r="AB35" s="397">
        <v>80</v>
      </c>
      <c r="AC35" s="397"/>
    </row>
    <row r="36" spans="1:29" x14ac:dyDescent="0.7">
      <c r="A36" s="195"/>
      <c r="B36" s="116"/>
      <c r="C36" s="116"/>
      <c r="D36" s="116"/>
      <c r="E36" s="116"/>
      <c r="F36" s="116"/>
      <c r="G36" s="116"/>
      <c r="H36" s="116"/>
      <c r="I36" s="116"/>
      <c r="J36" s="116"/>
      <c r="K36" s="116"/>
      <c r="L36" s="212" t="s">
        <v>251</v>
      </c>
      <c r="M36" s="398">
        <f>M35/P35*R35</f>
        <v>0</v>
      </c>
      <c r="N36" s="398"/>
      <c r="O36" s="212" t="s">
        <v>307</v>
      </c>
      <c r="P36" s="388"/>
      <c r="Q36" s="388"/>
      <c r="R36" s="116" t="s">
        <v>372</v>
      </c>
      <c r="S36" s="116"/>
      <c r="T36" s="116"/>
      <c r="U36" s="116"/>
      <c r="V36" s="191"/>
      <c r="X36" s="211" t="s">
        <v>355</v>
      </c>
      <c r="Y36" s="397">
        <v>55</v>
      </c>
      <c r="Z36" s="397"/>
      <c r="AA36" s="211">
        <v>30</v>
      </c>
      <c r="AB36" s="397">
        <v>78</v>
      </c>
      <c r="AC36" s="397"/>
    </row>
    <row r="37" spans="1:29" x14ac:dyDescent="0.7">
      <c r="A37" s="195"/>
      <c r="B37" s="116"/>
      <c r="C37" s="116"/>
      <c r="D37" s="116"/>
      <c r="E37" s="116"/>
      <c r="F37" s="116"/>
      <c r="G37" s="116"/>
      <c r="H37" s="116"/>
      <c r="I37" s="116"/>
      <c r="J37" s="116"/>
      <c r="K37" s="116"/>
      <c r="L37" s="116"/>
      <c r="M37" s="116"/>
      <c r="N37" s="116"/>
      <c r="O37" s="116"/>
      <c r="P37" s="116"/>
      <c r="Q37" s="116"/>
      <c r="R37" s="116"/>
      <c r="S37" s="116"/>
      <c r="T37" s="116"/>
      <c r="U37" s="116"/>
      <c r="V37" s="191"/>
      <c r="X37" s="211" t="s">
        <v>356</v>
      </c>
      <c r="Y37" s="397">
        <v>55</v>
      </c>
      <c r="Z37" s="397"/>
      <c r="AA37" s="211">
        <v>30</v>
      </c>
      <c r="AB37" s="397">
        <v>75</v>
      </c>
      <c r="AC37" s="397"/>
    </row>
    <row r="38" spans="1:29" x14ac:dyDescent="0.7">
      <c r="A38" s="195"/>
      <c r="B38" s="212" t="s">
        <v>79</v>
      </c>
      <c r="C38" s="116" t="s">
        <v>374</v>
      </c>
      <c r="D38" s="116"/>
      <c r="E38" s="116"/>
      <c r="F38" s="116"/>
      <c r="G38" s="116"/>
      <c r="H38" s="116"/>
      <c r="I38" s="116"/>
      <c r="J38" s="116"/>
      <c r="K38" s="116"/>
      <c r="L38" s="116"/>
      <c r="M38" s="116"/>
      <c r="N38" s="116"/>
      <c r="O38" s="116"/>
      <c r="P38" s="116"/>
      <c r="Q38" s="116"/>
      <c r="R38" s="116"/>
      <c r="S38" s="116"/>
      <c r="T38" s="116"/>
      <c r="U38" s="116"/>
      <c r="V38" s="191"/>
      <c r="X38" s="119" t="s">
        <v>357</v>
      </c>
      <c r="AA38" s="131" t="s">
        <v>358</v>
      </c>
    </row>
    <row r="39" spans="1:29" ht="18" customHeight="1" x14ac:dyDescent="0.7">
      <c r="A39" s="195"/>
      <c r="B39" s="398" t="s">
        <v>364</v>
      </c>
      <c r="C39" s="398"/>
      <c r="D39" s="398"/>
      <c r="E39" s="398"/>
      <c r="F39" s="398"/>
      <c r="G39" s="398"/>
      <c r="H39" s="212" t="s">
        <v>28</v>
      </c>
      <c r="I39" s="398" t="s">
        <v>379</v>
      </c>
      <c r="J39" s="398"/>
      <c r="K39" s="398"/>
      <c r="L39" s="212" t="s">
        <v>28</v>
      </c>
      <c r="M39" s="399">
        <f>AC25</f>
        <v>0</v>
      </c>
      <c r="N39" s="399"/>
      <c r="O39" s="212" t="s">
        <v>363</v>
      </c>
      <c r="P39" s="212">
        <v>28</v>
      </c>
      <c r="Q39" s="212" t="s">
        <v>6</v>
      </c>
      <c r="R39" s="213">
        <v>1</v>
      </c>
      <c r="S39" s="116"/>
      <c r="T39" s="116"/>
      <c r="U39" s="116"/>
      <c r="V39" s="191"/>
      <c r="X39" s="119" t="s">
        <v>359</v>
      </c>
      <c r="AA39" s="131" t="s">
        <v>360</v>
      </c>
    </row>
    <row r="40" spans="1:29" ht="18" thickBot="1" x14ac:dyDescent="0.75">
      <c r="A40" s="204"/>
      <c r="B40" s="200"/>
      <c r="C40" s="200"/>
      <c r="D40" s="200"/>
      <c r="E40" s="200"/>
      <c r="F40" s="200"/>
      <c r="G40" s="200"/>
      <c r="H40" s="200"/>
      <c r="I40" s="200"/>
      <c r="J40" s="200"/>
      <c r="K40" s="200"/>
      <c r="L40" s="206" t="s">
        <v>28</v>
      </c>
      <c r="M40" s="406">
        <f>M39/P39*R39</f>
        <v>0</v>
      </c>
      <c r="N40" s="406"/>
      <c r="O40" s="206" t="s">
        <v>307</v>
      </c>
      <c r="P40" s="403"/>
      <c r="Q40" s="403"/>
      <c r="R40" s="200" t="s">
        <v>370</v>
      </c>
      <c r="S40" s="200"/>
      <c r="T40" s="200"/>
      <c r="U40" s="200"/>
      <c r="V40" s="201"/>
      <c r="X40" s="119" t="s">
        <v>361</v>
      </c>
      <c r="AA40" s="131" t="s">
        <v>362</v>
      </c>
    </row>
  </sheetData>
  <mergeCells count="85">
    <mergeCell ref="AB33:AC33"/>
    <mergeCell ref="M39:N39"/>
    <mergeCell ref="B39:G39"/>
    <mergeCell ref="I39:K39"/>
    <mergeCell ref="M40:N40"/>
    <mergeCell ref="P40:Q40"/>
    <mergeCell ref="Y37:Z37"/>
    <mergeCell ref="Y36:Z36"/>
    <mergeCell ref="AB36:AC36"/>
    <mergeCell ref="M36:N36"/>
    <mergeCell ref="AB37:AC37"/>
    <mergeCell ref="X19:X21"/>
    <mergeCell ref="X25:Z25"/>
    <mergeCell ref="Y34:Z34"/>
    <mergeCell ref="AB34:AC34"/>
    <mergeCell ref="Y35:Z35"/>
    <mergeCell ref="AB35:AC35"/>
    <mergeCell ref="X29:Y29"/>
    <mergeCell ref="X28:Y28"/>
    <mergeCell ref="Z19:Z21"/>
    <mergeCell ref="Y19:Y21"/>
    <mergeCell ref="AC19:AC21"/>
    <mergeCell ref="AB19:AB21"/>
    <mergeCell ref="AA19:AA21"/>
    <mergeCell ref="Y33:Z33"/>
    <mergeCell ref="Y32:Z32"/>
    <mergeCell ref="AB32:AC32"/>
    <mergeCell ref="T25:U25"/>
    <mergeCell ref="L18:M18"/>
    <mergeCell ref="H24:L24"/>
    <mergeCell ref="C14:E15"/>
    <mergeCell ref="C18:E18"/>
    <mergeCell ref="Q24:R24"/>
    <mergeCell ref="R14:S15"/>
    <mergeCell ref="F14:G15"/>
    <mergeCell ref="T14:T15"/>
    <mergeCell ref="O14:Q15"/>
    <mergeCell ref="C17:E17"/>
    <mergeCell ref="C16:E16"/>
    <mergeCell ref="O18:Q18"/>
    <mergeCell ref="O17:Q17"/>
    <mergeCell ref="O16:Q16"/>
    <mergeCell ref="F16:G16"/>
    <mergeCell ref="O20:R20"/>
    <mergeCell ref="S20:T20"/>
    <mergeCell ref="I16:K16"/>
    <mergeCell ref="F17:G17"/>
    <mergeCell ref="F18:G18"/>
    <mergeCell ref="I18:K18"/>
    <mergeCell ref="I17:K17"/>
    <mergeCell ref="L16:M16"/>
    <mergeCell ref="L17:M17"/>
    <mergeCell ref="R16:S16"/>
    <mergeCell ref="AB3:AB4"/>
    <mergeCell ref="R17:S17"/>
    <mergeCell ref="R18:S18"/>
    <mergeCell ref="B35:G35"/>
    <mergeCell ref="I35:K35"/>
    <mergeCell ref="M35:N35"/>
    <mergeCell ref="K5:L5"/>
    <mergeCell ref="X16:Z16"/>
    <mergeCell ref="N24:O24"/>
    <mergeCell ref="G8:H8"/>
    <mergeCell ref="B30:G30"/>
    <mergeCell ref="I30:K30"/>
    <mergeCell ref="M30:N30"/>
    <mergeCell ref="M31:N31"/>
    <mergeCell ref="P31:Q31"/>
    <mergeCell ref="Q25:R25"/>
    <mergeCell ref="AC3:AC4"/>
    <mergeCell ref="A1:V1"/>
    <mergeCell ref="P36:Q36"/>
    <mergeCell ref="B24:F24"/>
    <mergeCell ref="W1:AC1"/>
    <mergeCell ref="X3:X4"/>
    <mergeCell ref="Y3:Y4"/>
    <mergeCell ref="Z3:Z4"/>
    <mergeCell ref="AA3:AA4"/>
    <mergeCell ref="G9:H9"/>
    <mergeCell ref="G7:H7"/>
    <mergeCell ref="N14:N15"/>
    <mergeCell ref="H14:H15"/>
    <mergeCell ref="L11:M11"/>
    <mergeCell ref="I14:K15"/>
    <mergeCell ref="L14:M15"/>
  </mergeCells>
  <phoneticPr fontId="14"/>
  <conditionalFormatting sqref="G6">
    <cfRule type="notContainsBlanks" dxfId="84" priority="48" stopIfTrue="1">
      <formula>LEN(TRIM(G6))&gt;0</formula>
    </cfRule>
  </conditionalFormatting>
  <conditionalFormatting sqref="L11:M11 G7 P36">
    <cfRule type="cellIs" dxfId="83" priority="46" stopIfTrue="1" operator="notEqual">
      <formula>0</formula>
    </cfRule>
  </conditionalFormatting>
  <conditionalFormatting sqref="G10 J10 M10 P10">
    <cfRule type="expression" dxfId="82" priority="39" stopIfTrue="1">
      <formula>COUNTIF($G$10:$P$10,"■")=1</formula>
    </cfRule>
  </conditionalFormatting>
  <conditionalFormatting sqref="G4:G5 K4 O4">
    <cfRule type="expression" dxfId="81" priority="38" stopIfTrue="1">
      <formula>COUNTIF($G$4:$O$5,"■")=1</formula>
    </cfRule>
  </conditionalFormatting>
  <conditionalFormatting sqref="AA9:AC15 AA5:AA7 AB5:AB6 AA8:AB8 AC5:AC8">
    <cfRule type="cellIs" dxfId="80" priority="37" stopIfTrue="1" operator="equal">
      <formula>0</formula>
    </cfRule>
  </conditionalFormatting>
  <conditionalFormatting sqref="AC16">
    <cfRule type="cellIs" dxfId="79" priority="36" stopIfTrue="1" operator="equal">
      <formula>0</formula>
    </cfRule>
  </conditionalFormatting>
  <conditionalFormatting sqref="G9">
    <cfRule type="notContainsBlanks" dxfId="78" priority="32" stopIfTrue="1">
      <formula>LEN(TRIM(G9))&gt;0</formula>
    </cfRule>
  </conditionalFormatting>
  <conditionalFormatting sqref="H16:H18 N16:N18 T16:T18">
    <cfRule type="expression" dxfId="77" priority="21" stopIfTrue="1">
      <formula>$B$13="□"</formula>
    </cfRule>
    <cfRule type="expression" dxfId="76" priority="50" stopIfTrue="1">
      <formula>COUNTIF($H$16:$T$18,"○")=1</formula>
    </cfRule>
  </conditionalFormatting>
  <conditionalFormatting sqref="B13 B20">
    <cfRule type="expression" dxfId="75" priority="28" stopIfTrue="1">
      <formula>COUNTIF($B$13:$B$20,"■")=1</formula>
    </cfRule>
  </conditionalFormatting>
  <conditionalFormatting sqref="S20:T20">
    <cfRule type="notContainsBlanks" dxfId="74" priority="26" stopIfTrue="1">
      <formula>LEN(TRIM(S20))&gt;0</formula>
    </cfRule>
    <cfRule type="expression" dxfId="73" priority="27" stopIfTrue="1">
      <formula>$B$20="■"</formula>
    </cfRule>
  </conditionalFormatting>
  <conditionalFormatting sqref="C14:T18">
    <cfRule type="expression" dxfId="72" priority="20" stopIfTrue="1">
      <formula>$B$20="■"</formula>
    </cfRule>
  </conditionalFormatting>
  <conditionalFormatting sqref="M30:N31 M35:N36 Q24:R25 T25:U25">
    <cfRule type="cellIs" dxfId="71" priority="19" stopIfTrue="1" operator="equal">
      <formula>0</formula>
    </cfRule>
  </conditionalFormatting>
  <conditionalFormatting sqref="AA16">
    <cfRule type="cellIs" dxfId="70" priority="18" stopIfTrue="1" operator="equal">
      <formula>0</formula>
    </cfRule>
  </conditionalFormatting>
  <conditionalFormatting sqref="G8">
    <cfRule type="cellIs" dxfId="69" priority="16" stopIfTrue="1" operator="notEqual">
      <formula>0</formula>
    </cfRule>
  </conditionalFormatting>
  <conditionalFormatting sqref="G7:H8">
    <cfRule type="cellIs" dxfId="68" priority="15" stopIfTrue="1" operator="equal">
      <formula>0</formula>
    </cfRule>
  </conditionalFormatting>
  <conditionalFormatting sqref="X5:Z15 AB8:AB15 AB5:AB6">
    <cfRule type="expression" dxfId="67" priority="55" stopIfTrue="1">
      <formula>COUNTA($X$5:$Z$5,$AB$5)=4</formula>
    </cfRule>
  </conditionalFormatting>
  <conditionalFormatting sqref="AB7">
    <cfRule type="cellIs" dxfId="66" priority="11" stopIfTrue="1" operator="equal">
      <formula>0</formula>
    </cfRule>
  </conditionalFormatting>
  <conditionalFormatting sqref="AB7">
    <cfRule type="expression" dxfId="65" priority="12" stopIfTrue="1">
      <formula>COUNTA($X$5:$Z$5,$AB$5)=4</formula>
    </cfRule>
  </conditionalFormatting>
  <conditionalFormatting sqref="P31">
    <cfRule type="cellIs" dxfId="64" priority="10" stopIfTrue="1" operator="notEqual">
      <formula>0</formula>
    </cfRule>
  </conditionalFormatting>
  <conditionalFormatting sqref="P40">
    <cfRule type="cellIs" dxfId="63" priority="9" stopIfTrue="1" operator="notEqual">
      <formula>0</formula>
    </cfRule>
  </conditionalFormatting>
  <conditionalFormatting sqref="M39:N40">
    <cfRule type="cellIs" dxfId="62" priority="7" stopIfTrue="1" operator="equal">
      <formula>0</formula>
    </cfRule>
  </conditionalFormatting>
  <conditionalFormatting sqref="AA22:AC23">
    <cfRule type="cellIs" dxfId="61" priority="5" stopIfTrue="1" operator="equal">
      <formula>0</formula>
    </cfRule>
  </conditionalFormatting>
  <conditionalFormatting sqref="X22:Z23 AB22:AB23">
    <cfRule type="expression" dxfId="60" priority="6" stopIfTrue="1">
      <formula>COUNTA($X$5:$Z$5,$AB$5)=4</formula>
    </cfRule>
  </conditionalFormatting>
  <conditionalFormatting sqref="AA24:AC24">
    <cfRule type="cellIs" dxfId="59" priority="3" stopIfTrue="1" operator="equal">
      <formula>0</formula>
    </cfRule>
  </conditionalFormatting>
  <conditionalFormatting sqref="AC25">
    <cfRule type="cellIs" dxfId="58" priority="2" stopIfTrue="1" operator="equal">
      <formula>0</formula>
    </cfRule>
  </conditionalFormatting>
  <conditionalFormatting sqref="AA25">
    <cfRule type="cellIs" dxfId="57" priority="1" stopIfTrue="1" operator="equal">
      <formula>0</formula>
    </cfRule>
  </conditionalFormatting>
  <conditionalFormatting sqref="X24:Z24 AB24">
    <cfRule type="expression" dxfId="56" priority="4" stopIfTrue="1">
      <formula>COUNTA($X$5:$Z$5,$AB$5)=4</formula>
    </cfRule>
  </conditionalFormatting>
  <dataValidations count="3">
    <dataValidation type="list" allowBlank="1" showInputMessage="1" showErrorMessage="1" sqref="N16:N18 T16:T18 H16:H18" xr:uid="{00000000-0002-0000-0400-000000000000}">
      <formula1>"○"</formula1>
    </dataValidation>
    <dataValidation type="list" allowBlank="1" showInputMessage="1" showErrorMessage="1" sqref="B20 O4 G4:G5 G10 J10 M10 P10 B34 H34 K4 B13 B38 N34" xr:uid="{00000000-0002-0000-0400-000001000000}">
      <formula1>"□,■"</formula1>
    </dataValidation>
    <dataValidation type="list" allowBlank="1" showInputMessage="1" showErrorMessage="1" sqref="N5" xr:uid="{00000000-0002-0000-0400-000002000000}">
      <formula1>"縦,横"</formula1>
    </dataValidation>
  </dataValidations>
  <pageMargins left="0.7" right="0.7" top="0.75" bottom="0.75" header="0.3" footer="0.3"/>
  <pageSetup paperSize="9" scale="9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I52"/>
  <sheetViews>
    <sheetView view="pageBreakPreview" topLeftCell="A24" zoomScaleNormal="100" zoomScaleSheetLayoutView="100" workbookViewId="0">
      <selection activeCell="R41" sqref="R41"/>
    </sheetView>
  </sheetViews>
  <sheetFormatPr defaultColWidth="3.625" defaultRowHeight="17.649999999999999" x14ac:dyDescent="0.7"/>
  <cols>
    <col min="1" max="6" width="3.625" customWidth="1"/>
    <col min="7" max="7" width="3.6875" customWidth="1"/>
    <col min="8" max="22" width="3.625" customWidth="1"/>
  </cols>
  <sheetData>
    <row r="1" spans="1:22" ht="38.25" customHeight="1" x14ac:dyDescent="0.7">
      <c r="A1" s="387" t="s">
        <v>265</v>
      </c>
      <c r="B1" s="387"/>
      <c r="C1" s="387"/>
      <c r="D1" s="387"/>
      <c r="E1" s="387"/>
      <c r="F1" s="387"/>
      <c r="G1" s="387"/>
      <c r="H1" s="387"/>
      <c r="I1" s="387"/>
      <c r="J1" s="387"/>
      <c r="K1" s="387"/>
      <c r="L1" s="387"/>
      <c r="M1" s="387"/>
      <c r="N1" s="387"/>
      <c r="O1" s="387"/>
      <c r="P1" s="387"/>
      <c r="Q1" s="387"/>
      <c r="R1" s="387"/>
      <c r="S1" s="387"/>
      <c r="T1" s="387"/>
      <c r="U1" s="387"/>
      <c r="V1" s="387"/>
    </row>
    <row r="2" spans="1:22" ht="11.25" customHeight="1" x14ac:dyDescent="0.7"/>
    <row r="3" spans="1:22" ht="18.75" customHeight="1" thickBot="1" x14ac:dyDescent="0.75">
      <c r="A3" t="s">
        <v>227</v>
      </c>
    </row>
    <row r="4" spans="1:22" ht="18.75" customHeight="1" x14ac:dyDescent="0.7">
      <c r="A4" s="184" t="s">
        <v>245</v>
      </c>
      <c r="B4" s="185" t="s">
        <v>232</v>
      </c>
      <c r="C4" s="185"/>
      <c r="D4" s="185"/>
      <c r="E4" s="185"/>
      <c r="F4" s="185"/>
      <c r="G4" s="186" t="s">
        <v>79</v>
      </c>
      <c r="H4" s="185" t="s">
        <v>255</v>
      </c>
      <c r="I4" s="185"/>
      <c r="J4" s="185"/>
      <c r="K4" s="186" t="s">
        <v>79</v>
      </c>
      <c r="L4" s="185" t="s">
        <v>266</v>
      </c>
      <c r="M4" s="185"/>
      <c r="N4" s="185"/>
      <c r="O4" s="186" t="s">
        <v>79</v>
      </c>
      <c r="P4" s="185" t="s">
        <v>234</v>
      </c>
      <c r="Q4" s="185"/>
      <c r="R4" s="185"/>
      <c r="S4" s="185"/>
      <c r="T4" s="185"/>
      <c r="U4" s="185"/>
      <c r="V4" s="187"/>
    </row>
    <row r="5" spans="1:22" ht="18.75" customHeight="1" x14ac:dyDescent="0.7">
      <c r="A5" s="188"/>
      <c r="B5" s="1"/>
      <c r="C5" s="1"/>
      <c r="D5" s="1"/>
      <c r="E5" s="1"/>
      <c r="F5" s="1"/>
      <c r="G5" s="162" t="s">
        <v>79</v>
      </c>
      <c r="H5" s="1" t="s">
        <v>267</v>
      </c>
      <c r="I5" s="1"/>
      <c r="J5" s="1" t="s">
        <v>287</v>
      </c>
      <c r="K5" s="400"/>
      <c r="L5" s="400"/>
      <c r="M5" s="1" t="s">
        <v>288</v>
      </c>
      <c r="N5" s="1" t="s">
        <v>306</v>
      </c>
      <c r="O5" s="1" t="s">
        <v>289</v>
      </c>
      <c r="P5" s="1"/>
      <c r="Q5" s="1"/>
      <c r="R5" s="1"/>
      <c r="S5" s="1"/>
      <c r="T5" s="1"/>
      <c r="U5" s="1"/>
      <c r="V5" s="189"/>
    </row>
    <row r="6" spans="1:22" x14ac:dyDescent="0.7">
      <c r="A6" s="190" t="s">
        <v>246</v>
      </c>
      <c r="B6" s="4" t="s">
        <v>228</v>
      </c>
      <c r="C6" s="4"/>
      <c r="D6" s="4"/>
      <c r="E6" s="4"/>
      <c r="F6" s="4"/>
      <c r="G6" s="159"/>
      <c r="H6" s="4" t="s">
        <v>262</v>
      </c>
      <c r="I6" s="4"/>
      <c r="J6" s="4"/>
      <c r="K6" s="4"/>
      <c r="L6" s="4"/>
      <c r="M6" s="116"/>
      <c r="N6" s="170" t="s">
        <v>247</v>
      </c>
      <c r="O6" s="116" t="s">
        <v>278</v>
      </c>
      <c r="P6" s="116"/>
      <c r="Q6" s="116"/>
      <c r="R6" s="116"/>
      <c r="S6" s="388"/>
      <c r="T6" s="388"/>
      <c r="U6" s="116" t="s">
        <v>281</v>
      </c>
      <c r="V6" s="191"/>
    </row>
    <row r="7" spans="1:22" x14ac:dyDescent="0.7">
      <c r="A7" s="155" t="s">
        <v>248</v>
      </c>
      <c r="B7" s="28" t="s">
        <v>320</v>
      </c>
      <c r="C7" s="28"/>
      <c r="D7" s="28"/>
      <c r="E7" s="28"/>
      <c r="F7" s="409"/>
      <c r="G7" s="409"/>
      <c r="H7" s="28" t="s">
        <v>321</v>
      </c>
      <c r="I7" s="28"/>
      <c r="J7" s="28"/>
      <c r="K7" s="28"/>
      <c r="L7" s="28"/>
      <c r="M7" s="28"/>
      <c r="N7" s="138" t="s">
        <v>322</v>
      </c>
      <c r="O7" s="28" t="s">
        <v>323</v>
      </c>
      <c r="P7" s="28"/>
      <c r="Q7" s="28"/>
      <c r="R7" s="28"/>
      <c r="S7" s="410" t="str">
        <f>IF(F7="","",ROUNDUP(178*F7^(-0.4628),0))</f>
        <v/>
      </c>
      <c r="T7" s="410"/>
      <c r="U7" s="139" t="s">
        <v>324</v>
      </c>
      <c r="V7" s="192"/>
    </row>
    <row r="8" spans="1:22" x14ac:dyDescent="0.7">
      <c r="A8" s="190" t="s">
        <v>279</v>
      </c>
      <c r="B8" s="169" t="s">
        <v>292</v>
      </c>
      <c r="C8" s="169"/>
      <c r="D8" s="169"/>
      <c r="E8" s="169"/>
      <c r="F8" s="169"/>
      <c r="G8" s="408">
        <f>_xlfn.XLOOKUP("○",$B$11:$B$16,$F$11:$F$16,0)</f>
        <v>0</v>
      </c>
      <c r="H8" s="408"/>
      <c r="I8" s="169" t="s">
        <v>381</v>
      </c>
      <c r="K8" s="169" t="s">
        <v>327</v>
      </c>
      <c r="L8" s="169"/>
      <c r="M8" s="169"/>
      <c r="N8" s="169"/>
      <c r="O8" s="169"/>
      <c r="P8" s="169"/>
      <c r="Q8" s="169"/>
      <c r="R8" s="169"/>
      <c r="S8" s="169"/>
      <c r="T8" s="169"/>
      <c r="U8" s="169"/>
      <c r="V8" s="193"/>
    </row>
    <row r="9" spans="1:22" ht="7.5" customHeight="1" x14ac:dyDescent="0.7">
      <c r="A9" s="194"/>
      <c r="B9" s="116"/>
      <c r="C9" s="116"/>
      <c r="D9" s="116"/>
      <c r="E9" s="116"/>
      <c r="F9" s="161"/>
      <c r="G9" s="161"/>
      <c r="H9" s="160"/>
      <c r="I9" s="116"/>
      <c r="J9" s="116"/>
      <c r="K9" s="116"/>
      <c r="L9" s="116"/>
      <c r="M9" s="116"/>
      <c r="N9" s="160"/>
      <c r="O9" s="116"/>
      <c r="P9" s="116"/>
      <c r="Q9" s="116"/>
      <c r="R9" s="116"/>
      <c r="S9" s="177"/>
      <c r="T9" s="177"/>
      <c r="U9" s="116"/>
      <c r="V9" s="191"/>
    </row>
    <row r="10" spans="1:22" ht="13.5" customHeight="1" x14ac:dyDescent="0.7">
      <c r="A10" s="194"/>
      <c r="B10" s="140" t="s">
        <v>319</v>
      </c>
      <c r="C10" s="407"/>
      <c r="D10" s="407"/>
      <c r="E10" s="407"/>
      <c r="F10" s="178" t="s">
        <v>308</v>
      </c>
      <c r="G10" s="179"/>
      <c r="H10" s="176"/>
      <c r="I10" s="396" t="s">
        <v>309</v>
      </c>
      <c r="J10" s="396"/>
      <c r="K10" s="396"/>
      <c r="L10" s="396"/>
      <c r="M10" s="396"/>
      <c r="N10" s="396"/>
      <c r="O10" s="396"/>
      <c r="P10" s="396"/>
      <c r="Q10" s="396"/>
      <c r="R10" s="396"/>
      <c r="S10" s="116"/>
      <c r="T10" s="116"/>
      <c r="U10" s="116"/>
      <c r="V10" s="191"/>
    </row>
    <row r="11" spans="1:22" ht="13.5" customHeight="1" x14ac:dyDescent="0.7">
      <c r="A11" s="194"/>
      <c r="B11" s="182"/>
      <c r="C11" s="396" t="s">
        <v>310</v>
      </c>
      <c r="D11" s="396"/>
      <c r="E11" s="396"/>
      <c r="F11" s="407">
        <v>37.299999999999997</v>
      </c>
      <c r="G11" s="407"/>
      <c r="H11" s="407"/>
      <c r="I11" s="396" t="s">
        <v>311</v>
      </c>
      <c r="J11" s="396"/>
      <c r="K11" s="396"/>
      <c r="L11" s="396"/>
      <c r="M11" s="396"/>
      <c r="N11" s="396"/>
      <c r="O11" s="396"/>
      <c r="P11" s="396"/>
      <c r="Q11" s="396"/>
      <c r="R11" s="396"/>
      <c r="S11" s="116"/>
      <c r="T11" s="116"/>
      <c r="U11" s="116"/>
      <c r="V11" s="191"/>
    </row>
    <row r="12" spans="1:22" ht="13.5" customHeight="1" x14ac:dyDescent="0.7">
      <c r="A12" s="194"/>
      <c r="B12" s="182"/>
      <c r="C12" s="396"/>
      <c r="D12" s="396"/>
      <c r="E12" s="396"/>
      <c r="F12" s="407">
        <v>32.700000000000003</v>
      </c>
      <c r="G12" s="407"/>
      <c r="H12" s="407"/>
      <c r="I12" s="396" t="s">
        <v>312</v>
      </c>
      <c r="J12" s="396"/>
      <c r="K12" s="396"/>
      <c r="L12" s="396"/>
      <c r="M12" s="396"/>
      <c r="N12" s="396"/>
      <c r="O12" s="396"/>
      <c r="P12" s="396"/>
      <c r="Q12" s="396"/>
      <c r="R12" s="396"/>
      <c r="S12" s="116"/>
      <c r="T12" s="116"/>
      <c r="U12" s="116"/>
      <c r="V12" s="191"/>
    </row>
    <row r="13" spans="1:22" ht="13.5" customHeight="1" x14ac:dyDescent="0.7">
      <c r="A13" s="194"/>
      <c r="B13" s="182"/>
      <c r="C13" s="396"/>
      <c r="D13" s="396"/>
      <c r="E13" s="396"/>
      <c r="F13" s="407">
        <v>28</v>
      </c>
      <c r="G13" s="407"/>
      <c r="H13" s="407"/>
      <c r="I13" s="396" t="s">
        <v>313</v>
      </c>
      <c r="J13" s="396"/>
      <c r="K13" s="396"/>
      <c r="L13" s="396"/>
      <c r="M13" s="396"/>
      <c r="N13" s="396"/>
      <c r="O13" s="396"/>
      <c r="P13" s="396"/>
      <c r="Q13" s="396"/>
      <c r="R13" s="396"/>
      <c r="S13" s="116"/>
      <c r="T13" s="116"/>
      <c r="U13" s="116"/>
      <c r="V13" s="191"/>
    </row>
    <row r="14" spans="1:22" ht="13.5" customHeight="1" x14ac:dyDescent="0.7">
      <c r="A14" s="195"/>
      <c r="B14" s="182"/>
      <c r="C14" s="396" t="s">
        <v>314</v>
      </c>
      <c r="D14" s="396"/>
      <c r="E14" s="396"/>
      <c r="F14" s="407">
        <v>23.3</v>
      </c>
      <c r="G14" s="407"/>
      <c r="H14" s="407"/>
      <c r="I14" s="396" t="s">
        <v>315</v>
      </c>
      <c r="J14" s="396"/>
      <c r="K14" s="396"/>
      <c r="L14" s="396"/>
      <c r="M14" s="396"/>
      <c r="N14" s="396"/>
      <c r="O14" s="396"/>
      <c r="P14" s="396"/>
      <c r="Q14" s="396"/>
      <c r="R14" s="396"/>
      <c r="S14" s="116"/>
      <c r="T14" s="116"/>
      <c r="U14" s="116"/>
      <c r="V14" s="191"/>
    </row>
    <row r="15" spans="1:22" ht="13.5" customHeight="1" x14ac:dyDescent="0.7">
      <c r="A15" s="194"/>
      <c r="B15" s="182"/>
      <c r="C15" s="396" t="s">
        <v>316</v>
      </c>
      <c r="D15" s="396"/>
      <c r="E15" s="396"/>
      <c r="F15" s="407">
        <v>18.7</v>
      </c>
      <c r="G15" s="407"/>
      <c r="H15" s="407"/>
      <c r="I15" s="396" t="s">
        <v>317</v>
      </c>
      <c r="J15" s="396"/>
      <c r="K15" s="396"/>
      <c r="L15" s="396"/>
      <c r="M15" s="396"/>
      <c r="N15" s="396"/>
      <c r="O15" s="396"/>
      <c r="P15" s="396"/>
      <c r="Q15" s="396"/>
      <c r="R15" s="396"/>
      <c r="S15" s="116"/>
      <c r="T15" s="116"/>
      <c r="U15" s="116"/>
      <c r="V15" s="191"/>
    </row>
    <row r="16" spans="1:22" ht="13.5" customHeight="1" x14ac:dyDescent="0.7">
      <c r="A16" s="194"/>
      <c r="B16" s="182"/>
      <c r="C16" s="396"/>
      <c r="D16" s="396"/>
      <c r="E16" s="396"/>
      <c r="F16" s="407">
        <v>14</v>
      </c>
      <c r="G16" s="407"/>
      <c r="H16" s="407"/>
      <c r="I16" s="396" t="s">
        <v>318</v>
      </c>
      <c r="J16" s="396"/>
      <c r="K16" s="396"/>
      <c r="L16" s="396"/>
      <c r="M16" s="396"/>
      <c r="N16" s="396"/>
      <c r="O16" s="396"/>
      <c r="P16" s="396"/>
      <c r="Q16" s="396"/>
      <c r="R16" s="396"/>
      <c r="S16" s="116"/>
      <c r="T16" s="116"/>
      <c r="U16" s="116"/>
      <c r="V16" s="191"/>
    </row>
    <row r="17" spans="1:22" ht="7.5" customHeight="1" x14ac:dyDescent="0.7">
      <c r="A17" s="195"/>
      <c r="B17" s="116"/>
      <c r="C17" s="116"/>
      <c r="D17" s="116"/>
      <c r="E17" s="116"/>
      <c r="F17" s="116"/>
      <c r="G17" s="116"/>
      <c r="H17" s="116"/>
      <c r="I17" s="116"/>
      <c r="J17" s="116"/>
      <c r="K17" s="116"/>
      <c r="L17" s="116"/>
      <c r="M17" s="116"/>
      <c r="N17" s="116"/>
      <c r="O17" s="116"/>
      <c r="P17" s="116"/>
      <c r="Q17" s="116"/>
      <c r="R17" s="116"/>
      <c r="S17" s="116"/>
      <c r="T17" s="116"/>
      <c r="U17" s="116"/>
      <c r="V17" s="191"/>
    </row>
    <row r="18" spans="1:22" x14ac:dyDescent="0.7">
      <c r="A18" s="155" t="s">
        <v>291</v>
      </c>
      <c r="B18" s="28" t="s">
        <v>229</v>
      </c>
      <c r="C18" s="28"/>
      <c r="D18" s="28"/>
      <c r="E18" s="28"/>
      <c r="F18" s="392">
        <f>IF(F7="",0,F7*G8*S7/100)</f>
        <v>0</v>
      </c>
      <c r="G18" s="392"/>
      <c r="H18" s="28" t="s">
        <v>235</v>
      </c>
      <c r="I18" s="28"/>
      <c r="J18" s="28"/>
      <c r="K18" s="28"/>
      <c r="L18" s="28"/>
      <c r="M18" s="28"/>
      <c r="N18" s="28"/>
      <c r="O18" s="28"/>
      <c r="P18" s="28"/>
      <c r="Q18" s="28"/>
      <c r="R18" s="28"/>
      <c r="S18" s="392"/>
      <c r="T18" s="392"/>
      <c r="U18" s="28"/>
      <c r="V18" s="192"/>
    </row>
    <row r="19" spans="1:22" x14ac:dyDescent="0.7">
      <c r="A19" s="190" t="s">
        <v>325</v>
      </c>
      <c r="B19" s="28" t="s">
        <v>230</v>
      </c>
      <c r="C19" s="28"/>
      <c r="D19" s="28"/>
      <c r="E19" s="28"/>
      <c r="F19" s="28"/>
      <c r="G19" s="159" t="s">
        <v>79</v>
      </c>
      <c r="H19" s="28" t="s">
        <v>238</v>
      </c>
      <c r="I19" s="28"/>
      <c r="J19" s="159" t="s">
        <v>79</v>
      </c>
      <c r="K19" s="28" t="s">
        <v>239</v>
      </c>
      <c r="L19" s="28"/>
      <c r="M19" s="159" t="s">
        <v>233</v>
      </c>
      <c r="N19" s="28" t="s">
        <v>240</v>
      </c>
      <c r="O19" s="28"/>
      <c r="P19" s="159" t="s">
        <v>233</v>
      </c>
      <c r="Q19" s="116"/>
      <c r="R19" s="28" t="s">
        <v>236</v>
      </c>
      <c r="S19" s="28"/>
      <c r="T19" s="28"/>
      <c r="U19" s="28"/>
      <c r="V19" s="192"/>
    </row>
    <row r="20" spans="1:22" x14ac:dyDescent="0.7">
      <c r="A20" s="190" t="s">
        <v>326</v>
      </c>
      <c r="B20" s="4" t="s">
        <v>231</v>
      </c>
      <c r="C20" s="4"/>
      <c r="D20" s="4"/>
      <c r="E20" s="4"/>
      <c r="F20" s="4"/>
      <c r="G20" s="4"/>
      <c r="H20" s="4"/>
      <c r="I20" s="4"/>
      <c r="J20" s="4"/>
      <c r="K20" s="4"/>
      <c r="L20" s="394">
        <f>_xlfn.XLOOKUP("○",H25:H27,F25:F27,_xlfn.XLOOKUP("○",N25:N27,L25:L27,_xlfn.XLOOKUP("○",T25:T27,R25:R27,S29)))</f>
        <v>0</v>
      </c>
      <c r="M20" s="394"/>
      <c r="N20" s="4" t="s">
        <v>254</v>
      </c>
      <c r="O20" s="4"/>
      <c r="P20" s="4"/>
      <c r="Q20" s="4"/>
      <c r="R20" s="4"/>
      <c r="S20" s="4"/>
      <c r="T20" s="4"/>
      <c r="U20" s="4"/>
      <c r="V20" s="196"/>
    </row>
    <row r="21" spans="1:22" ht="7.5" customHeight="1" x14ac:dyDescent="0.7">
      <c r="A21" s="195"/>
      <c r="B21" s="116"/>
      <c r="C21" s="116"/>
      <c r="D21" s="116"/>
      <c r="E21" s="116"/>
      <c r="F21" s="116"/>
      <c r="G21" s="116"/>
      <c r="H21" s="116"/>
      <c r="I21" s="116"/>
      <c r="J21" s="116"/>
      <c r="K21" s="116"/>
      <c r="L21" s="116"/>
      <c r="M21" s="116"/>
      <c r="N21" s="116"/>
      <c r="O21" s="116"/>
      <c r="P21" s="116"/>
      <c r="Q21" s="116"/>
      <c r="R21" s="116"/>
      <c r="S21" s="116"/>
      <c r="T21" s="116"/>
      <c r="U21" s="116"/>
      <c r="V21" s="191"/>
    </row>
    <row r="22" spans="1:22" x14ac:dyDescent="0.7">
      <c r="A22" s="195"/>
      <c r="B22" s="171" t="s">
        <v>79</v>
      </c>
      <c r="C22" s="116" t="s">
        <v>284</v>
      </c>
      <c r="D22" s="116"/>
      <c r="E22" s="116"/>
      <c r="F22" s="116"/>
      <c r="G22" s="116"/>
      <c r="H22" s="116"/>
      <c r="I22" s="116"/>
      <c r="J22" s="116"/>
      <c r="K22" s="116"/>
      <c r="L22" s="116"/>
      <c r="M22" s="116"/>
      <c r="N22" s="116"/>
      <c r="O22" s="116"/>
      <c r="P22" s="116"/>
      <c r="Q22" s="116"/>
      <c r="R22" s="116"/>
      <c r="S22" s="116"/>
      <c r="T22" s="116"/>
      <c r="U22" s="116"/>
      <c r="V22" s="191"/>
    </row>
    <row r="23" spans="1:22" s="181" customFormat="1" ht="18.75" customHeight="1" x14ac:dyDescent="0.7">
      <c r="A23" s="197"/>
      <c r="B23" s="180"/>
      <c r="C23" s="395" t="s">
        <v>237</v>
      </c>
      <c r="D23" s="395"/>
      <c r="E23" s="395"/>
      <c r="F23" s="395" t="s">
        <v>242</v>
      </c>
      <c r="G23" s="396"/>
      <c r="H23" s="395" t="s">
        <v>243</v>
      </c>
      <c r="I23" s="395" t="s">
        <v>237</v>
      </c>
      <c r="J23" s="395"/>
      <c r="K23" s="395"/>
      <c r="L23" s="395" t="s">
        <v>242</v>
      </c>
      <c r="M23" s="396"/>
      <c r="N23" s="395" t="s">
        <v>243</v>
      </c>
      <c r="O23" s="395" t="s">
        <v>237</v>
      </c>
      <c r="P23" s="395"/>
      <c r="Q23" s="395"/>
      <c r="R23" s="395" t="s">
        <v>242</v>
      </c>
      <c r="S23" s="396"/>
      <c r="T23" s="395" t="s">
        <v>243</v>
      </c>
      <c r="U23" s="180"/>
      <c r="V23" s="198"/>
    </row>
    <row r="24" spans="1:22" s="181" customFormat="1" ht="12.75" x14ac:dyDescent="0.7">
      <c r="A24" s="197"/>
      <c r="B24" s="180"/>
      <c r="C24" s="395"/>
      <c r="D24" s="395"/>
      <c r="E24" s="395"/>
      <c r="F24" s="396"/>
      <c r="G24" s="396"/>
      <c r="H24" s="395"/>
      <c r="I24" s="395"/>
      <c r="J24" s="395"/>
      <c r="K24" s="395"/>
      <c r="L24" s="396"/>
      <c r="M24" s="396"/>
      <c r="N24" s="395"/>
      <c r="O24" s="395"/>
      <c r="P24" s="395"/>
      <c r="Q24" s="395"/>
      <c r="R24" s="396"/>
      <c r="S24" s="396"/>
      <c r="T24" s="395"/>
      <c r="U24" s="180"/>
      <c r="V24" s="198"/>
    </row>
    <row r="25" spans="1:22" s="181" customFormat="1" ht="12.75" x14ac:dyDescent="0.7">
      <c r="A25" s="197"/>
      <c r="B25" s="180"/>
      <c r="C25" s="396">
        <v>1</v>
      </c>
      <c r="D25" s="396"/>
      <c r="E25" s="396"/>
      <c r="F25" s="396" t="str">
        <f>算定資料!C23</f>
        <v xml:space="preserve"> </v>
      </c>
      <c r="G25" s="396"/>
      <c r="H25" s="182"/>
      <c r="I25" s="396">
        <v>3</v>
      </c>
      <c r="J25" s="396"/>
      <c r="K25" s="396"/>
      <c r="L25" s="396" t="str">
        <f>算定資料!C26</f>
        <v xml:space="preserve"> </v>
      </c>
      <c r="M25" s="396"/>
      <c r="N25" s="183"/>
      <c r="O25" s="396">
        <v>6</v>
      </c>
      <c r="P25" s="396"/>
      <c r="Q25" s="396"/>
      <c r="R25" s="396" t="str">
        <f>算定資料!C29</f>
        <v xml:space="preserve"> </v>
      </c>
      <c r="S25" s="396"/>
      <c r="T25" s="183"/>
      <c r="U25" s="180"/>
      <c r="V25" s="198"/>
    </row>
    <row r="26" spans="1:22" s="181" customFormat="1" ht="12.75" x14ac:dyDescent="0.7">
      <c r="A26" s="197"/>
      <c r="B26" s="180"/>
      <c r="C26" s="396">
        <v>1.5</v>
      </c>
      <c r="D26" s="396"/>
      <c r="E26" s="396"/>
      <c r="F26" s="396" t="str">
        <f>算定資料!C24</f>
        <v xml:space="preserve"> </v>
      </c>
      <c r="G26" s="396"/>
      <c r="H26" s="182"/>
      <c r="I26" s="396">
        <v>4</v>
      </c>
      <c r="J26" s="396"/>
      <c r="K26" s="396"/>
      <c r="L26" s="396" t="str">
        <f>算定資料!C27</f>
        <v xml:space="preserve"> </v>
      </c>
      <c r="M26" s="396"/>
      <c r="N26" s="183"/>
      <c r="O26" s="396">
        <v>7</v>
      </c>
      <c r="P26" s="396"/>
      <c r="Q26" s="396"/>
      <c r="R26" s="396" t="str">
        <f>算定資料!C30</f>
        <v xml:space="preserve"> </v>
      </c>
      <c r="S26" s="396"/>
      <c r="T26" s="183"/>
      <c r="U26" s="180"/>
      <c r="V26" s="198"/>
    </row>
    <row r="27" spans="1:22" s="181" customFormat="1" ht="12.75" x14ac:dyDescent="0.7">
      <c r="A27" s="197"/>
      <c r="B27" s="180"/>
      <c r="C27" s="396">
        <v>2</v>
      </c>
      <c r="D27" s="396"/>
      <c r="E27" s="396"/>
      <c r="F27" s="396" t="str">
        <f>算定資料!C25</f>
        <v xml:space="preserve"> </v>
      </c>
      <c r="G27" s="396"/>
      <c r="H27" s="182"/>
      <c r="I27" s="396">
        <v>5</v>
      </c>
      <c r="J27" s="396"/>
      <c r="K27" s="396"/>
      <c r="L27" s="396" t="str">
        <f>算定資料!C28</f>
        <v xml:space="preserve"> </v>
      </c>
      <c r="M27" s="396"/>
      <c r="N27" s="182"/>
      <c r="O27" s="396">
        <v>8</v>
      </c>
      <c r="P27" s="396"/>
      <c r="Q27" s="396"/>
      <c r="R27" s="396" t="str">
        <f>算定資料!C31</f>
        <v xml:space="preserve"> </v>
      </c>
      <c r="S27" s="396"/>
      <c r="T27" s="183"/>
      <c r="U27" s="180"/>
      <c r="V27" s="198"/>
    </row>
    <row r="28" spans="1:22" ht="7.5" customHeight="1" x14ac:dyDescent="0.7">
      <c r="A28" s="195"/>
      <c r="B28" s="116"/>
      <c r="C28" s="116"/>
      <c r="D28" s="116"/>
      <c r="E28" s="116"/>
      <c r="F28" s="116"/>
      <c r="G28" s="116"/>
      <c r="H28" s="116"/>
      <c r="I28" s="116"/>
      <c r="J28" s="116"/>
      <c r="K28" s="116"/>
      <c r="L28" s="116"/>
      <c r="M28" s="116"/>
      <c r="N28" s="116"/>
      <c r="O28" s="116"/>
      <c r="P28" s="116"/>
      <c r="Q28" s="116"/>
      <c r="R28" s="116"/>
      <c r="S28" s="116"/>
      <c r="T28" s="116"/>
      <c r="U28" s="116"/>
      <c r="V28" s="191"/>
    </row>
    <row r="29" spans="1:22" x14ac:dyDescent="0.7">
      <c r="A29" s="195"/>
      <c r="B29" s="171" t="s">
        <v>79</v>
      </c>
      <c r="C29" s="116" t="s">
        <v>286</v>
      </c>
      <c r="D29" s="116"/>
      <c r="E29" s="116"/>
      <c r="F29" s="116"/>
      <c r="G29" s="116"/>
      <c r="H29" s="116"/>
      <c r="I29" s="116"/>
      <c r="J29" s="116"/>
      <c r="K29" s="116"/>
      <c r="L29" s="116"/>
      <c r="M29" s="116"/>
      <c r="N29" s="116"/>
      <c r="O29" s="398" t="s">
        <v>280</v>
      </c>
      <c r="P29" s="398"/>
      <c r="Q29" s="398"/>
      <c r="R29" s="398"/>
      <c r="S29" s="400"/>
      <c r="T29" s="400"/>
      <c r="U29" s="116" t="s">
        <v>254</v>
      </c>
      <c r="V29" s="191"/>
    </row>
    <row r="30" spans="1:22" ht="8.25" customHeight="1" thickBot="1" x14ac:dyDescent="0.75">
      <c r="A30" s="199"/>
      <c r="B30" s="200"/>
      <c r="C30" s="200"/>
      <c r="D30" s="200"/>
      <c r="E30" s="200"/>
      <c r="F30" s="200"/>
      <c r="G30" s="200"/>
      <c r="H30" s="200"/>
      <c r="I30" s="200"/>
      <c r="J30" s="200"/>
      <c r="K30" s="200"/>
      <c r="L30" s="200"/>
      <c r="M30" s="200"/>
      <c r="N30" s="200"/>
      <c r="O30" s="200"/>
      <c r="P30" s="200"/>
      <c r="Q30" s="200"/>
      <c r="R30" s="200"/>
      <c r="S30" s="200"/>
      <c r="T30" s="200"/>
      <c r="U30" s="200"/>
      <c r="V30" s="201"/>
    </row>
    <row r="31" spans="1:22" s="131" customFormat="1" ht="10.5" customHeight="1" x14ac:dyDescent="0.7">
      <c r="A31"/>
      <c r="B31"/>
      <c r="C31"/>
      <c r="D31"/>
      <c r="E31"/>
      <c r="F31"/>
      <c r="G31"/>
      <c r="H31"/>
      <c r="I31"/>
      <c r="J31"/>
      <c r="K31"/>
      <c r="L31"/>
      <c r="M31"/>
      <c r="N31"/>
      <c r="O31"/>
      <c r="P31"/>
      <c r="Q31"/>
      <c r="R31"/>
      <c r="S31"/>
      <c r="T31"/>
      <c r="U31"/>
      <c r="V31"/>
    </row>
    <row r="32" spans="1:22" ht="18" thickBot="1" x14ac:dyDescent="0.75">
      <c r="A32" t="s">
        <v>244</v>
      </c>
    </row>
    <row r="33" spans="1:22" x14ac:dyDescent="0.7">
      <c r="A33" s="202"/>
      <c r="B33" s="389" t="s">
        <v>269</v>
      </c>
      <c r="C33" s="389"/>
      <c r="D33" s="389"/>
      <c r="E33" s="389"/>
      <c r="F33" s="389"/>
      <c r="G33" s="203" t="s">
        <v>251</v>
      </c>
      <c r="H33" s="389" t="s">
        <v>250</v>
      </c>
      <c r="I33" s="389"/>
      <c r="J33" s="389"/>
      <c r="K33" s="389"/>
      <c r="L33" s="389"/>
      <c r="M33" s="203" t="s">
        <v>251</v>
      </c>
      <c r="N33" s="389" t="s">
        <v>328</v>
      </c>
      <c r="O33" s="389"/>
      <c r="P33" s="203" t="s">
        <v>251</v>
      </c>
      <c r="Q33" s="401">
        <f>F18</f>
        <v>0</v>
      </c>
      <c r="R33" s="401"/>
      <c r="S33" s="203" t="s">
        <v>253</v>
      </c>
      <c r="T33" s="203">
        <v>14</v>
      </c>
      <c r="U33" s="185"/>
      <c r="V33" s="187"/>
    </row>
    <row r="34" spans="1:22" x14ac:dyDescent="0.7">
      <c r="A34" s="195"/>
      <c r="B34" s="116"/>
      <c r="C34" s="116"/>
      <c r="D34" s="116"/>
      <c r="E34" s="116"/>
      <c r="F34" s="116"/>
      <c r="G34" s="116"/>
      <c r="H34" s="116"/>
      <c r="I34" s="116"/>
      <c r="J34" s="116"/>
      <c r="K34" s="116"/>
      <c r="L34" s="116"/>
      <c r="M34" s="116"/>
      <c r="N34" s="116"/>
      <c r="O34" s="116"/>
      <c r="P34" s="160" t="s">
        <v>251</v>
      </c>
      <c r="Q34" s="404">
        <f>IF(Q33="","",Q33/14)</f>
        <v>0</v>
      </c>
      <c r="R34" s="404"/>
      <c r="S34" s="160" t="s">
        <v>307</v>
      </c>
      <c r="T34" s="398">
        <f>L20</f>
        <v>0</v>
      </c>
      <c r="U34" s="398"/>
      <c r="V34" s="191"/>
    </row>
    <row r="35" spans="1:22" ht="10.5" customHeight="1" x14ac:dyDescent="0.7">
      <c r="A35" s="195"/>
      <c r="B35" s="116"/>
      <c r="C35" s="116"/>
      <c r="D35" s="116"/>
      <c r="E35" s="116"/>
      <c r="F35" s="116"/>
      <c r="G35" s="116"/>
      <c r="H35" s="116"/>
      <c r="I35" s="116"/>
      <c r="J35" s="116"/>
      <c r="K35" s="116"/>
      <c r="L35" s="116"/>
      <c r="M35" s="116"/>
      <c r="N35" s="116"/>
      <c r="O35" s="116"/>
      <c r="P35" s="116"/>
      <c r="Q35" s="116"/>
      <c r="R35" s="116"/>
      <c r="S35" s="116"/>
      <c r="T35" s="116"/>
      <c r="U35" s="116"/>
      <c r="V35" s="191"/>
    </row>
    <row r="36" spans="1:22" x14ac:dyDescent="0.7">
      <c r="A36" s="195"/>
      <c r="B36" s="116"/>
      <c r="C36" s="116"/>
      <c r="D36" s="168" t="s">
        <v>260</v>
      </c>
      <c r="E36" s="116" t="s">
        <v>285</v>
      </c>
      <c r="F36" s="116"/>
      <c r="G36" s="116"/>
      <c r="H36" s="116"/>
      <c r="I36" s="116"/>
      <c r="J36" s="116"/>
      <c r="K36" s="116"/>
      <c r="L36" s="116"/>
      <c r="M36" s="116"/>
      <c r="N36" s="116"/>
      <c r="O36" s="116"/>
      <c r="P36" s="212"/>
      <c r="Q36" s="212"/>
      <c r="R36" s="212"/>
      <c r="S36" s="212"/>
      <c r="T36" s="212"/>
      <c r="U36" s="212"/>
      <c r="V36" s="191"/>
    </row>
    <row r="37" spans="1:22" ht="5.25" customHeight="1" thickBot="1" x14ac:dyDescent="0.75">
      <c r="A37" s="204"/>
      <c r="B37" s="200"/>
      <c r="C37" s="200"/>
      <c r="D37" s="205"/>
      <c r="E37" s="200"/>
      <c r="F37" s="200"/>
      <c r="G37" s="200"/>
      <c r="H37" s="200"/>
      <c r="I37" s="200"/>
      <c r="J37" s="200"/>
      <c r="K37" s="200"/>
      <c r="L37" s="200"/>
      <c r="M37" s="200"/>
      <c r="N37" s="200"/>
      <c r="O37" s="200"/>
      <c r="P37" s="206"/>
      <c r="Q37" s="206"/>
      <c r="R37" s="206"/>
      <c r="S37" s="206"/>
      <c r="T37" s="206"/>
      <c r="U37" s="206"/>
      <c r="V37" s="201"/>
    </row>
    <row r="38" spans="1:22" ht="10.5" customHeight="1" x14ac:dyDescent="0.7"/>
    <row r="39" spans="1:22" ht="18" thickBot="1" x14ac:dyDescent="0.75">
      <c r="A39" t="s">
        <v>261</v>
      </c>
    </row>
    <row r="40" spans="1:22" x14ac:dyDescent="0.7">
      <c r="A40" s="202"/>
      <c r="B40" s="389" t="s">
        <v>282</v>
      </c>
      <c r="C40" s="389"/>
      <c r="D40" s="389"/>
      <c r="E40" s="389"/>
      <c r="F40" s="389"/>
      <c r="G40" s="389"/>
      <c r="H40" s="203" t="s">
        <v>251</v>
      </c>
      <c r="I40" s="389" t="s">
        <v>329</v>
      </c>
      <c r="J40" s="389"/>
      <c r="K40" s="389"/>
      <c r="L40" s="203" t="s">
        <v>251</v>
      </c>
      <c r="M40" s="401">
        <f>F18</f>
        <v>0</v>
      </c>
      <c r="N40" s="401"/>
      <c r="O40" s="203" t="s">
        <v>253</v>
      </c>
      <c r="P40" s="203">
        <v>14</v>
      </c>
      <c r="Q40" s="203" t="s">
        <v>259</v>
      </c>
      <c r="R40" s="208">
        <v>1</v>
      </c>
      <c r="S40" s="185"/>
      <c r="T40" s="185"/>
      <c r="U40" s="185"/>
      <c r="V40" s="187"/>
    </row>
    <row r="41" spans="1:22" x14ac:dyDescent="0.7">
      <c r="A41" s="195"/>
      <c r="B41" s="116"/>
      <c r="C41" s="116"/>
      <c r="D41" s="116"/>
      <c r="E41" s="116"/>
      <c r="F41" s="116"/>
      <c r="G41" s="116"/>
      <c r="H41" s="116"/>
      <c r="I41" s="116"/>
      <c r="J41" s="116"/>
      <c r="K41" s="116"/>
      <c r="L41" s="160" t="s">
        <v>251</v>
      </c>
      <c r="M41" s="404">
        <f>IF(M40="","",M40/P40*R40)</f>
        <v>0</v>
      </c>
      <c r="N41" s="404"/>
      <c r="O41" s="160" t="s">
        <v>307</v>
      </c>
      <c r="P41" s="388"/>
      <c r="Q41" s="388"/>
      <c r="R41" s="116" t="s">
        <v>369</v>
      </c>
      <c r="S41" s="116"/>
      <c r="T41" s="116"/>
      <c r="U41" s="116"/>
      <c r="V41" s="191"/>
    </row>
    <row r="42" spans="1:22" s="131" customFormat="1" ht="5.25" customHeight="1" thickBot="1" x14ac:dyDescent="0.75">
      <c r="A42" s="204"/>
      <c r="B42" s="200"/>
      <c r="C42" s="200"/>
      <c r="D42" s="205"/>
      <c r="E42" s="200"/>
      <c r="F42" s="200"/>
      <c r="G42" s="200"/>
      <c r="H42" s="200"/>
      <c r="I42" s="200"/>
      <c r="J42" s="200"/>
      <c r="K42" s="200"/>
      <c r="L42" s="200"/>
      <c r="M42" s="200"/>
      <c r="N42" s="200"/>
      <c r="O42" s="200"/>
      <c r="P42" s="200"/>
      <c r="Q42" s="200"/>
      <c r="R42" s="200"/>
      <c r="S42" s="200"/>
      <c r="T42" s="200"/>
      <c r="U42" s="200"/>
      <c r="V42" s="201"/>
    </row>
    <row r="43" spans="1:22" s="131" customFormat="1" ht="10.5" customHeight="1" x14ac:dyDescent="0.7">
      <c r="A43"/>
      <c r="B43"/>
      <c r="C43"/>
      <c r="D43"/>
      <c r="E43"/>
      <c r="F43"/>
      <c r="G43"/>
      <c r="H43"/>
      <c r="I43"/>
      <c r="J43"/>
      <c r="K43"/>
      <c r="L43"/>
      <c r="M43"/>
      <c r="N43"/>
      <c r="O43"/>
      <c r="P43"/>
      <c r="Q43"/>
      <c r="R43"/>
      <c r="S43"/>
      <c r="T43"/>
      <c r="U43"/>
      <c r="V43"/>
    </row>
    <row r="44" spans="1:22" s="131" customFormat="1" ht="18" thickBot="1" x14ac:dyDescent="0.75">
      <c r="A44" t="s">
        <v>256</v>
      </c>
      <c r="B44"/>
      <c r="C44"/>
      <c r="D44"/>
      <c r="E44"/>
      <c r="F44"/>
      <c r="G44"/>
      <c r="H44"/>
      <c r="I44"/>
      <c r="J44"/>
      <c r="K44"/>
      <c r="L44"/>
      <c r="M44"/>
      <c r="N44"/>
      <c r="O44"/>
      <c r="P44"/>
      <c r="Q44"/>
      <c r="R44"/>
      <c r="S44"/>
      <c r="T44"/>
      <c r="U44"/>
      <c r="V44"/>
    </row>
    <row r="45" spans="1:22" s="131" customFormat="1" x14ac:dyDescent="0.7">
      <c r="A45" s="202"/>
      <c r="B45" s="215" t="s">
        <v>79</v>
      </c>
      <c r="C45" s="207" t="s">
        <v>257</v>
      </c>
      <c r="D45" s="215"/>
      <c r="E45" s="215"/>
      <c r="F45" s="215"/>
      <c r="G45" s="215"/>
      <c r="H45" s="215" t="s">
        <v>79</v>
      </c>
      <c r="I45" s="185" t="s">
        <v>258</v>
      </c>
      <c r="J45" s="185"/>
      <c r="K45" s="185"/>
      <c r="L45" s="185"/>
      <c r="M45" s="185"/>
      <c r="N45" s="215"/>
      <c r="O45" s="185"/>
      <c r="P45" s="185"/>
      <c r="Q45" s="185"/>
      <c r="R45" s="185"/>
      <c r="S45" s="185"/>
      <c r="T45" s="185"/>
      <c r="U45" s="185"/>
      <c r="V45" s="187"/>
    </row>
    <row r="46" spans="1:22" s="131" customFormat="1" x14ac:dyDescent="0.7">
      <c r="A46" s="195"/>
      <c r="B46" s="398" t="str">
        <f>算定資料!C35</f>
        <v>最大消費量÷28×1.2</v>
      </c>
      <c r="C46" s="398"/>
      <c r="D46" s="398"/>
      <c r="E46" s="398"/>
      <c r="F46" s="398"/>
      <c r="G46" s="398"/>
      <c r="H46" s="212" t="s">
        <v>251</v>
      </c>
      <c r="I46" s="398" t="str">
        <f>算定資料!D35</f>
        <v>⑦÷28×1.2</v>
      </c>
      <c r="J46" s="398"/>
      <c r="K46" s="398"/>
      <c r="L46" s="212" t="s">
        <v>251</v>
      </c>
      <c r="M46" s="399">
        <f>F18</f>
        <v>0</v>
      </c>
      <c r="N46" s="399"/>
      <c r="O46" s="212" t="s">
        <v>253</v>
      </c>
      <c r="P46" s="212">
        <v>28</v>
      </c>
      <c r="Q46" s="212" t="s">
        <v>259</v>
      </c>
      <c r="R46" s="213">
        <f>算定資料!E35</f>
        <v>1.2</v>
      </c>
      <c r="S46" s="116"/>
      <c r="T46" s="116"/>
      <c r="U46" s="116"/>
      <c r="V46" s="191"/>
    </row>
    <row r="47" spans="1:22" s="131" customFormat="1" x14ac:dyDescent="0.7">
      <c r="A47" s="195"/>
      <c r="B47" s="116"/>
      <c r="C47" s="116"/>
      <c r="D47" s="116"/>
      <c r="E47" s="116"/>
      <c r="F47" s="116"/>
      <c r="G47" s="116"/>
      <c r="H47" s="116"/>
      <c r="I47" s="116"/>
      <c r="J47" s="116"/>
      <c r="K47" s="116"/>
      <c r="L47" s="212" t="s">
        <v>251</v>
      </c>
      <c r="M47" s="398">
        <f>M46/P46*R46</f>
        <v>0</v>
      </c>
      <c r="N47" s="398"/>
      <c r="O47" s="212" t="s">
        <v>307</v>
      </c>
      <c r="P47" s="388"/>
      <c r="Q47" s="388"/>
      <c r="R47" s="116" t="s">
        <v>370</v>
      </c>
      <c r="S47" s="116"/>
      <c r="T47" s="116"/>
      <c r="U47" s="116"/>
      <c r="V47" s="191"/>
    </row>
    <row r="48" spans="1:22" ht="10.5" customHeight="1" x14ac:dyDescent="0.7">
      <c r="A48" s="195"/>
      <c r="B48" s="116"/>
      <c r="C48" s="116"/>
      <c r="D48" s="116"/>
      <c r="E48" s="116"/>
      <c r="F48" s="116"/>
      <c r="G48" s="116"/>
      <c r="H48" s="116"/>
      <c r="I48" s="116"/>
      <c r="J48" s="116"/>
      <c r="K48" s="116"/>
      <c r="L48" s="116"/>
      <c r="M48" s="116"/>
      <c r="N48" s="116"/>
      <c r="O48" s="116"/>
      <c r="P48" s="116"/>
      <c r="Q48" s="116"/>
      <c r="R48" s="116"/>
      <c r="S48" s="116"/>
      <c r="T48" s="116"/>
      <c r="U48" s="116"/>
      <c r="V48" s="191"/>
    </row>
    <row r="49" spans="1:35" ht="18.75" customHeight="1" x14ac:dyDescent="0.7">
      <c r="A49" s="195"/>
      <c r="B49" s="212" t="s">
        <v>79</v>
      </c>
      <c r="C49" s="116" t="s">
        <v>374</v>
      </c>
      <c r="D49" s="116"/>
      <c r="E49" s="116"/>
      <c r="F49" s="116"/>
      <c r="G49" s="116"/>
      <c r="H49" s="116"/>
      <c r="I49" s="116"/>
      <c r="J49" s="116"/>
      <c r="K49" s="116"/>
      <c r="L49" s="116"/>
      <c r="M49" s="116"/>
      <c r="N49" s="116"/>
      <c r="O49" s="116"/>
      <c r="P49" s="116"/>
      <c r="Q49" s="116"/>
      <c r="R49" s="116"/>
      <c r="S49" s="116"/>
      <c r="T49" s="116"/>
      <c r="U49" s="116"/>
      <c r="V49" s="191"/>
    </row>
    <row r="50" spans="1:35" x14ac:dyDescent="0.7">
      <c r="A50" s="195"/>
      <c r="B50" s="398" t="s">
        <v>364</v>
      </c>
      <c r="C50" s="398"/>
      <c r="D50" s="398"/>
      <c r="E50" s="398"/>
      <c r="F50" s="398"/>
      <c r="G50" s="398"/>
      <c r="H50" s="212" t="s">
        <v>28</v>
      </c>
      <c r="I50" s="398" t="s">
        <v>368</v>
      </c>
      <c r="J50" s="398"/>
      <c r="K50" s="398"/>
      <c r="L50" s="212" t="s">
        <v>28</v>
      </c>
      <c r="M50" s="399">
        <f>G8</f>
        <v>0</v>
      </c>
      <c r="N50" s="399"/>
      <c r="O50" s="212" t="s">
        <v>363</v>
      </c>
      <c r="P50" s="212">
        <v>28</v>
      </c>
      <c r="Q50" s="212" t="s">
        <v>6</v>
      </c>
      <c r="R50" s="213">
        <v>1</v>
      </c>
      <c r="S50" s="116"/>
      <c r="T50" s="116"/>
      <c r="U50" s="116"/>
      <c r="V50" s="191"/>
      <c r="AA50" s="131"/>
      <c r="AB50" s="131"/>
      <c r="AC50" s="131"/>
      <c r="AD50" s="131"/>
      <c r="AE50" s="131"/>
      <c r="AF50" s="131"/>
      <c r="AG50" s="131"/>
      <c r="AH50" s="131"/>
      <c r="AI50" s="131"/>
    </row>
    <row r="51" spans="1:35" x14ac:dyDescent="0.7">
      <c r="A51" s="195"/>
      <c r="B51" s="116"/>
      <c r="C51" s="116"/>
      <c r="D51" s="116"/>
      <c r="E51" s="116"/>
      <c r="F51" s="116"/>
      <c r="G51" s="116"/>
      <c r="H51" s="116"/>
      <c r="I51" s="116"/>
      <c r="J51" s="116"/>
      <c r="K51" s="116"/>
      <c r="L51" s="212" t="s">
        <v>28</v>
      </c>
      <c r="M51" s="398">
        <f>M50/P50*R50</f>
        <v>0</v>
      </c>
      <c r="N51" s="398"/>
      <c r="O51" s="212" t="s">
        <v>307</v>
      </c>
      <c r="P51" s="388"/>
      <c r="Q51" s="388"/>
      <c r="R51" t="s">
        <v>370</v>
      </c>
      <c r="U51" s="116"/>
      <c r="V51" s="191"/>
      <c r="AA51" s="131"/>
      <c r="AB51" s="131"/>
      <c r="AC51" s="131"/>
      <c r="AD51" s="131"/>
      <c r="AE51" s="131"/>
      <c r="AF51" s="131"/>
      <c r="AG51" s="131"/>
      <c r="AH51" s="131"/>
      <c r="AI51" s="131"/>
    </row>
    <row r="52" spans="1:35" ht="5.25" customHeight="1" thickBot="1" x14ac:dyDescent="0.75">
      <c r="A52" s="204"/>
      <c r="B52" s="200"/>
      <c r="C52" s="200"/>
      <c r="D52" s="200"/>
      <c r="E52" s="200"/>
      <c r="F52" s="200"/>
      <c r="G52" s="200"/>
      <c r="H52" s="200"/>
      <c r="I52" s="200"/>
      <c r="J52" s="200"/>
      <c r="K52" s="200"/>
      <c r="L52" s="200"/>
      <c r="M52" s="200"/>
      <c r="N52" s="200"/>
      <c r="O52" s="200"/>
      <c r="P52" s="200"/>
      <c r="Q52" s="200"/>
      <c r="R52" s="200"/>
      <c r="S52" s="200"/>
      <c r="T52" s="200"/>
      <c r="U52" s="200"/>
      <c r="V52" s="201"/>
    </row>
  </sheetData>
  <mergeCells count="76">
    <mergeCell ref="M51:N51"/>
    <mergeCell ref="C15:E16"/>
    <mergeCell ref="R26:S26"/>
    <mergeCell ref="C25:E25"/>
    <mergeCell ref="R25:S25"/>
    <mergeCell ref="R23:S24"/>
    <mergeCell ref="B50:G50"/>
    <mergeCell ref="I50:K50"/>
    <mergeCell ref="M50:N50"/>
    <mergeCell ref="P51:Q51"/>
    <mergeCell ref="F16:H16"/>
    <mergeCell ref="F15:H15"/>
    <mergeCell ref="F14:H14"/>
    <mergeCell ref="F13:H13"/>
    <mergeCell ref="L26:M26"/>
    <mergeCell ref="O26:Q26"/>
    <mergeCell ref="F25:G25"/>
    <mergeCell ref="I25:K25"/>
    <mergeCell ref="L25:M25"/>
    <mergeCell ref="O25:Q25"/>
    <mergeCell ref="O23:Q24"/>
    <mergeCell ref="I15:R15"/>
    <mergeCell ref="I14:R14"/>
    <mergeCell ref="M46:N46"/>
    <mergeCell ref="M47:N47"/>
    <mergeCell ref="B46:G46"/>
    <mergeCell ref="I46:K46"/>
    <mergeCell ref="C11:E13"/>
    <mergeCell ref="P47:Q47"/>
    <mergeCell ref="I11:R11"/>
    <mergeCell ref="Q33:R33"/>
    <mergeCell ref="C27:E27"/>
    <mergeCell ref="F27:G27"/>
    <mergeCell ref="I27:K27"/>
    <mergeCell ref="L27:M27"/>
    <mergeCell ref="O27:Q27"/>
    <mergeCell ref="R27:S27"/>
    <mergeCell ref="C26:E26"/>
    <mergeCell ref="F26:G26"/>
    <mergeCell ref="I26:K26"/>
    <mergeCell ref="C14:E14"/>
    <mergeCell ref="O29:R29"/>
    <mergeCell ref="S29:T29"/>
    <mergeCell ref="B33:F33"/>
    <mergeCell ref="H33:L33"/>
    <mergeCell ref="N33:O33"/>
    <mergeCell ref="P41:Q41"/>
    <mergeCell ref="Q34:R34"/>
    <mergeCell ref="T34:U34"/>
    <mergeCell ref="B40:G40"/>
    <mergeCell ref="I40:K40"/>
    <mergeCell ref="M40:N40"/>
    <mergeCell ref="M41:N41"/>
    <mergeCell ref="A1:V1"/>
    <mergeCell ref="K5:L5"/>
    <mergeCell ref="F18:G18"/>
    <mergeCell ref="G8:H8"/>
    <mergeCell ref="S6:T6"/>
    <mergeCell ref="C10:E10"/>
    <mergeCell ref="F7:G7"/>
    <mergeCell ref="S7:T7"/>
    <mergeCell ref="I10:R10"/>
    <mergeCell ref="S18:T18"/>
    <mergeCell ref="F12:H12"/>
    <mergeCell ref="T23:T24"/>
    <mergeCell ref="C23:E24"/>
    <mergeCell ref="I13:R13"/>
    <mergeCell ref="L20:M20"/>
    <mergeCell ref="F11:H11"/>
    <mergeCell ref="I12:R12"/>
    <mergeCell ref="I16:R16"/>
    <mergeCell ref="F23:G24"/>
    <mergeCell ref="H23:H24"/>
    <mergeCell ref="I23:K24"/>
    <mergeCell ref="L23:M24"/>
    <mergeCell ref="N23:N24"/>
  </mergeCells>
  <phoneticPr fontId="16"/>
  <conditionalFormatting sqref="G6">
    <cfRule type="notContainsBlanks" dxfId="55" priority="42" stopIfTrue="1">
      <formula>LEN(TRIM(G6))&gt;0</formula>
    </cfRule>
  </conditionalFormatting>
  <conditionalFormatting sqref="L20:M20 F18 P41 P51">
    <cfRule type="cellIs" dxfId="54" priority="41" stopIfTrue="1" operator="notEqual">
      <formula>0</formula>
    </cfRule>
  </conditionalFormatting>
  <conditionalFormatting sqref="G19 J19 M19 P19">
    <cfRule type="expression" dxfId="53" priority="40" stopIfTrue="1">
      <formula>COUNTIF($G$19:$P$19,"■")=1</formula>
    </cfRule>
  </conditionalFormatting>
  <conditionalFormatting sqref="G4:G5 K4 O4">
    <cfRule type="expression" dxfId="52" priority="39" stopIfTrue="1">
      <formula>COUNTIF($G$4:$O$5,"■")=1</formula>
    </cfRule>
  </conditionalFormatting>
  <conditionalFormatting sqref="S6 F7">
    <cfRule type="notContainsBlanks" dxfId="51" priority="36" stopIfTrue="1">
      <formula>LEN(TRIM(F6))&gt;0</formula>
    </cfRule>
  </conditionalFormatting>
  <conditionalFormatting sqref="H25:H27 N25:N27 T25:T27">
    <cfRule type="expression" dxfId="50" priority="31" stopIfTrue="1">
      <formula>$B$22="□"</formula>
    </cfRule>
    <cfRule type="expression" dxfId="49" priority="43" stopIfTrue="1">
      <formula>COUNTIF($H$25:$T$27,"○")=1</formula>
    </cfRule>
  </conditionalFormatting>
  <conditionalFormatting sqref="B22 B29">
    <cfRule type="expression" dxfId="48" priority="35" stopIfTrue="1">
      <formula>COUNTIF($B$22:$B$29,"■")=1</formula>
    </cfRule>
  </conditionalFormatting>
  <conditionalFormatting sqref="S29:T29">
    <cfRule type="notContainsBlanks" dxfId="47" priority="33" stopIfTrue="1">
      <formula>LEN(TRIM(S29))&gt;0</formula>
    </cfRule>
    <cfRule type="expression" dxfId="46" priority="34" stopIfTrue="1">
      <formula>$B$29="■"</formula>
    </cfRule>
  </conditionalFormatting>
  <conditionalFormatting sqref="C23:T27">
    <cfRule type="expression" dxfId="45" priority="30" stopIfTrue="1">
      <formula>$B$29="■"</formula>
    </cfRule>
  </conditionalFormatting>
  <conditionalFormatting sqref="M40:N41 M46:N46 Q33:R34 T34:U34 G8:H8 F18:G18">
    <cfRule type="cellIs" dxfId="44" priority="29" stopIfTrue="1" operator="equal">
      <formula>0</formula>
    </cfRule>
  </conditionalFormatting>
  <conditionalFormatting sqref="G8">
    <cfRule type="cellIs" dxfId="43" priority="27" stopIfTrue="1" operator="notEqual">
      <formula>0</formula>
    </cfRule>
  </conditionalFormatting>
  <conditionalFormatting sqref="S9">
    <cfRule type="cellIs" dxfId="42" priority="25" stopIfTrue="1" operator="notEqual">
      <formula>0</formula>
    </cfRule>
  </conditionalFormatting>
  <conditionalFormatting sqref="S9:T9">
    <cfRule type="cellIs" dxfId="41" priority="24" stopIfTrue="1" operator="equal">
      <formula>0</formula>
    </cfRule>
  </conditionalFormatting>
  <conditionalFormatting sqref="S18">
    <cfRule type="cellIs" dxfId="40" priority="21" stopIfTrue="1" operator="notEqual">
      <formula>0</formula>
    </cfRule>
  </conditionalFormatting>
  <conditionalFormatting sqref="S18:T18">
    <cfRule type="cellIs" dxfId="39" priority="20" stopIfTrue="1" operator="equal">
      <formula>0</formula>
    </cfRule>
  </conditionalFormatting>
  <conditionalFormatting sqref="B11:B16">
    <cfRule type="expression" dxfId="38" priority="19" stopIfTrue="1">
      <formula>COUNTIF($B$11:$B$16,"○")=1</formula>
    </cfRule>
  </conditionalFormatting>
  <conditionalFormatting sqref="P47">
    <cfRule type="cellIs" dxfId="37" priority="8" stopIfTrue="1" operator="notEqual">
      <formula>0</formula>
    </cfRule>
  </conditionalFormatting>
  <conditionalFormatting sqref="B46:V46 B47:L47 O47:V47">
    <cfRule type="expression" dxfId="36" priority="7" stopIfTrue="1">
      <formula>$N$45="■"</formula>
    </cfRule>
  </conditionalFormatting>
  <conditionalFormatting sqref="M50:N50">
    <cfRule type="cellIs" dxfId="35" priority="6" stopIfTrue="1" operator="equal">
      <formula>0</formula>
    </cfRule>
  </conditionalFormatting>
  <conditionalFormatting sqref="M50:N50">
    <cfRule type="expression" dxfId="34" priority="5" stopIfTrue="1">
      <formula>$N$45="■"</formula>
    </cfRule>
  </conditionalFormatting>
  <conditionalFormatting sqref="M51:N51">
    <cfRule type="cellIs" dxfId="33" priority="4" stopIfTrue="1" operator="equal">
      <formula>0</formula>
    </cfRule>
  </conditionalFormatting>
  <conditionalFormatting sqref="M51:N51">
    <cfRule type="expression" dxfId="32" priority="3" stopIfTrue="1">
      <formula>$N$45="■"</formula>
    </cfRule>
  </conditionalFormatting>
  <conditionalFormatting sqref="M47:N47">
    <cfRule type="cellIs" dxfId="31" priority="2" stopIfTrue="1" operator="equal">
      <formula>0</formula>
    </cfRule>
  </conditionalFormatting>
  <dataValidations count="3">
    <dataValidation type="list" allowBlank="1" showInputMessage="1" showErrorMessage="1" sqref="N5" xr:uid="{00000000-0002-0000-0500-000000000000}">
      <formula1>"縦,横"</formula1>
    </dataValidation>
    <dataValidation type="list" allowBlank="1" showInputMessage="1" showErrorMessage="1" sqref="B29 O4 G4:G5 G19 J19 M19 P19 B45 H45 K4 B22 B49 N45" xr:uid="{00000000-0002-0000-0500-000001000000}">
      <formula1>"□,■"</formula1>
    </dataValidation>
    <dataValidation type="list" allowBlank="1" showInputMessage="1" showErrorMessage="1" sqref="N25:N27 T25:T27 H25:H27 B11:B16" xr:uid="{00000000-0002-0000-0500-000002000000}">
      <formula1>"○"</formula1>
    </dataValidation>
  </dataValidations>
  <pageMargins left="0.7" right="0.7" top="0.66" bottom="0.42" header="0.3" footer="0.3"/>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43"/>
  <sheetViews>
    <sheetView tabSelected="1" view="pageBreakPreview" topLeftCell="A19" zoomScaleNormal="100" zoomScaleSheetLayoutView="100" workbookViewId="0">
      <selection activeCell="T21" sqref="T21"/>
    </sheetView>
  </sheetViews>
  <sheetFormatPr defaultColWidth="3.625" defaultRowHeight="17.649999999999999" x14ac:dyDescent="0.7"/>
  <cols>
    <col min="1" max="6" width="3.625" customWidth="1"/>
    <col min="7" max="7" width="3.6875" customWidth="1"/>
    <col min="8" max="22" width="3.625" customWidth="1"/>
    <col min="23" max="23" width="2.375" customWidth="1"/>
    <col min="24" max="24" width="16.6875" customWidth="1"/>
    <col min="25" max="25" width="5.125" style="131" customWidth="1"/>
    <col min="26" max="26" width="16.6875" style="131" customWidth="1"/>
    <col min="27" max="27" width="15.625" style="131" bestFit="1" customWidth="1"/>
    <col min="28" max="28" width="11.625" customWidth="1"/>
    <col min="29" max="29" width="11.1875" bestFit="1" customWidth="1"/>
    <col min="30" max="38" width="5.125" style="131" customWidth="1"/>
    <col min="39" max="39" width="3.625" customWidth="1"/>
  </cols>
  <sheetData>
    <row r="1" spans="1:39" ht="38.25" customHeight="1" x14ac:dyDescent="0.7">
      <c r="A1" s="387" t="s">
        <v>265</v>
      </c>
      <c r="B1" s="387"/>
      <c r="C1" s="387"/>
      <c r="D1" s="387"/>
      <c r="E1" s="387"/>
      <c r="F1" s="387"/>
      <c r="G1" s="387"/>
      <c r="H1" s="387"/>
      <c r="I1" s="387"/>
      <c r="J1" s="387"/>
      <c r="K1" s="387"/>
      <c r="L1" s="387"/>
      <c r="M1" s="387"/>
      <c r="N1" s="387"/>
      <c r="O1" s="387"/>
      <c r="P1" s="387"/>
      <c r="Q1" s="387"/>
      <c r="R1" s="387"/>
      <c r="S1" s="387"/>
      <c r="T1" s="387"/>
      <c r="U1" s="387"/>
      <c r="V1" s="387"/>
      <c r="W1" s="387" t="s">
        <v>270</v>
      </c>
      <c r="X1" s="387"/>
      <c r="Y1" s="387"/>
      <c r="Z1" s="387"/>
      <c r="AA1" s="387"/>
      <c r="AB1" s="387"/>
      <c r="AC1" s="387"/>
    </row>
    <row r="2" spans="1:39" ht="11.25" customHeight="1" x14ac:dyDescent="0.7"/>
    <row r="3" spans="1:39" ht="18" thickBot="1" x14ac:dyDescent="0.75">
      <c r="A3" t="s">
        <v>227</v>
      </c>
      <c r="X3" s="390" t="s">
        <v>271</v>
      </c>
      <c r="Y3" s="390" t="s">
        <v>272</v>
      </c>
      <c r="Z3" s="386" t="s">
        <v>273</v>
      </c>
      <c r="AA3" s="386" t="s">
        <v>274</v>
      </c>
      <c r="AB3" s="386" t="s">
        <v>275</v>
      </c>
      <c r="AC3" s="386" t="s">
        <v>293</v>
      </c>
    </row>
    <row r="4" spans="1:39" ht="18.75" customHeight="1" x14ac:dyDescent="0.7">
      <c r="A4" s="184" t="s">
        <v>245</v>
      </c>
      <c r="B4" s="185" t="s">
        <v>232</v>
      </c>
      <c r="C4" s="185"/>
      <c r="D4" s="185"/>
      <c r="E4" s="185"/>
      <c r="F4" s="185"/>
      <c r="G4" s="186" t="s">
        <v>79</v>
      </c>
      <c r="H4" s="185" t="s">
        <v>255</v>
      </c>
      <c r="I4" s="185"/>
      <c r="J4" s="185"/>
      <c r="K4" s="186" t="s">
        <v>79</v>
      </c>
      <c r="L4" s="185" t="s">
        <v>266</v>
      </c>
      <c r="M4" s="185"/>
      <c r="N4" s="185"/>
      <c r="O4" s="186" t="s">
        <v>79</v>
      </c>
      <c r="P4" s="185" t="s">
        <v>234</v>
      </c>
      <c r="Q4" s="185"/>
      <c r="R4" s="185"/>
      <c r="S4" s="185"/>
      <c r="T4" s="185"/>
      <c r="U4" s="185"/>
      <c r="V4" s="187"/>
      <c r="X4" s="390"/>
      <c r="Y4" s="390"/>
      <c r="Z4" s="386"/>
      <c r="AA4" s="390"/>
      <c r="AB4" s="386"/>
      <c r="AC4" s="386"/>
    </row>
    <row r="5" spans="1:39" ht="18.75" customHeight="1" x14ac:dyDescent="0.7">
      <c r="A5" s="188"/>
      <c r="B5" s="1"/>
      <c r="C5" s="1"/>
      <c r="D5" s="1"/>
      <c r="E5" s="1"/>
      <c r="F5" s="1"/>
      <c r="G5" s="214" t="s">
        <v>79</v>
      </c>
      <c r="H5" s="1" t="s">
        <v>267</v>
      </c>
      <c r="I5" s="1"/>
      <c r="J5" s="1" t="s">
        <v>287</v>
      </c>
      <c r="K5" s="400"/>
      <c r="L5" s="400"/>
      <c r="M5" s="1" t="s">
        <v>288</v>
      </c>
      <c r="N5" s="1"/>
      <c r="O5" s="1" t="s">
        <v>289</v>
      </c>
      <c r="P5" s="1"/>
      <c r="Q5" s="1"/>
      <c r="R5" s="1"/>
      <c r="S5" s="1"/>
      <c r="T5" s="1"/>
      <c r="U5" s="1"/>
      <c r="V5" s="189"/>
      <c r="X5" s="133"/>
      <c r="Y5" s="134"/>
      <c r="Z5" s="134"/>
      <c r="AA5" s="129">
        <f>Y5*Z5</f>
        <v>0</v>
      </c>
      <c r="AB5" s="134"/>
      <c r="AC5" s="135">
        <f>AA5*AB5/100</f>
        <v>0</v>
      </c>
    </row>
    <row r="6" spans="1:39" x14ac:dyDescent="0.7">
      <c r="A6" s="219" t="s">
        <v>246</v>
      </c>
      <c r="B6" s="28" t="s">
        <v>228</v>
      </c>
      <c r="C6" s="28"/>
      <c r="D6" s="28"/>
      <c r="E6" s="28"/>
      <c r="F6" s="28"/>
      <c r="G6" s="217" t="s">
        <v>268</v>
      </c>
      <c r="H6" s="28" t="s">
        <v>262</v>
      </c>
      <c r="I6" s="28"/>
      <c r="J6" s="28"/>
      <c r="K6" s="28"/>
      <c r="L6" s="28"/>
      <c r="M6" s="28"/>
      <c r="N6" s="28"/>
      <c r="O6" s="28"/>
      <c r="P6" s="28"/>
      <c r="Q6" s="28"/>
      <c r="R6" s="28"/>
      <c r="S6" s="28"/>
      <c r="T6" s="28"/>
      <c r="U6" s="28"/>
      <c r="V6" s="192"/>
      <c r="X6" s="133"/>
      <c r="Y6" s="134"/>
      <c r="Z6" s="134"/>
      <c r="AA6" s="129">
        <f>Y6*Z6</f>
        <v>0</v>
      </c>
      <c r="AB6" s="134"/>
      <c r="AC6" s="135">
        <f>AA6*AB6/100</f>
        <v>0</v>
      </c>
      <c r="AM6" s="131" t="str">
        <f>IF(COUNTIF(算定資料!D4:O4,"○")=0,"○","")</f>
        <v>○</v>
      </c>
    </row>
    <row r="7" spans="1:39" x14ac:dyDescent="0.7">
      <c r="A7" s="219" t="s">
        <v>247</v>
      </c>
      <c r="B7" s="28" t="s">
        <v>229</v>
      </c>
      <c r="C7" s="28"/>
      <c r="D7" s="28"/>
      <c r="E7" s="28"/>
      <c r="F7" s="28"/>
      <c r="G7" s="392">
        <f>AA10</f>
        <v>0</v>
      </c>
      <c r="H7" s="392"/>
      <c r="I7" s="28" t="s">
        <v>235</v>
      </c>
      <c r="J7" s="28" t="s">
        <v>277</v>
      </c>
      <c r="K7" s="28"/>
      <c r="L7" s="28"/>
      <c r="M7" s="28"/>
      <c r="N7" s="28"/>
      <c r="O7" s="28"/>
      <c r="P7" s="28"/>
      <c r="Q7" s="28"/>
      <c r="R7" s="28"/>
      <c r="S7" s="28"/>
      <c r="T7" s="28"/>
      <c r="U7" s="28"/>
      <c r="V7" s="192"/>
      <c r="X7" s="133"/>
      <c r="Y7" s="134"/>
      <c r="Z7" s="134"/>
      <c r="AA7" s="129">
        <f>Y7*Z7</f>
        <v>0</v>
      </c>
      <c r="AB7" s="134"/>
      <c r="AC7" s="135">
        <f>AA7*AB7/100</f>
        <v>0</v>
      </c>
    </row>
    <row r="8" spans="1:39" x14ac:dyDescent="0.7">
      <c r="A8" s="219" t="s">
        <v>248</v>
      </c>
      <c r="B8" s="28" t="s">
        <v>292</v>
      </c>
      <c r="C8" s="28"/>
      <c r="D8" s="28"/>
      <c r="E8" s="28"/>
      <c r="F8" s="28"/>
      <c r="G8" s="392">
        <f>AC10</f>
        <v>0</v>
      </c>
      <c r="H8" s="392"/>
      <c r="I8" s="28" t="s">
        <v>235</v>
      </c>
      <c r="J8" s="28" t="s">
        <v>277</v>
      </c>
      <c r="K8" s="28"/>
      <c r="L8" s="28"/>
      <c r="M8" s="28"/>
      <c r="N8" s="209" t="s">
        <v>249</v>
      </c>
      <c r="O8" s="28" t="s">
        <v>278</v>
      </c>
      <c r="P8" s="28"/>
      <c r="Q8" s="28"/>
      <c r="R8" s="28"/>
      <c r="S8" s="409"/>
      <c r="T8" s="409"/>
      <c r="U8" s="28" t="s">
        <v>281</v>
      </c>
      <c r="V8" s="192"/>
      <c r="X8" s="133"/>
      <c r="Y8" s="134"/>
      <c r="Z8" s="134"/>
      <c r="AA8" s="129"/>
      <c r="AB8" s="134"/>
      <c r="AC8" s="135"/>
    </row>
    <row r="9" spans="1:39" x14ac:dyDescent="0.7">
      <c r="A9" s="190" t="s">
        <v>279</v>
      </c>
      <c r="B9" s="28" t="s">
        <v>230</v>
      </c>
      <c r="C9" s="28"/>
      <c r="D9" s="28"/>
      <c r="E9" s="28"/>
      <c r="F9" s="28"/>
      <c r="G9" s="159" t="s">
        <v>79</v>
      </c>
      <c r="H9" s="28" t="s">
        <v>238</v>
      </c>
      <c r="I9" s="28"/>
      <c r="J9" s="159" t="s">
        <v>79</v>
      </c>
      <c r="K9" s="28" t="s">
        <v>239</v>
      </c>
      <c r="L9" s="28"/>
      <c r="M9" s="159" t="s">
        <v>79</v>
      </c>
      <c r="N9" s="1" t="s">
        <v>240</v>
      </c>
      <c r="O9" s="1"/>
      <c r="P9" s="216" t="s">
        <v>233</v>
      </c>
      <c r="Q9" s="116"/>
      <c r="R9" s="1" t="s">
        <v>236</v>
      </c>
      <c r="S9" s="1"/>
      <c r="T9" s="1"/>
      <c r="U9" s="1"/>
      <c r="V9" s="189"/>
      <c r="X9" s="133"/>
      <c r="Y9" s="134"/>
      <c r="Z9" s="134"/>
      <c r="AA9" s="129">
        <f>Y9*Z9</f>
        <v>0</v>
      </c>
      <c r="AB9" s="134"/>
      <c r="AC9" s="135">
        <f>AA9*AB9/100</f>
        <v>0</v>
      </c>
    </row>
    <row r="10" spans="1:39" x14ac:dyDescent="0.7">
      <c r="A10" s="190" t="s">
        <v>291</v>
      </c>
      <c r="B10" s="4" t="s">
        <v>231</v>
      </c>
      <c r="C10" s="4"/>
      <c r="D10" s="4"/>
      <c r="E10" s="4"/>
      <c r="F10" s="4"/>
      <c r="G10" s="4"/>
      <c r="H10" s="4"/>
      <c r="I10" s="4"/>
      <c r="J10" s="4"/>
      <c r="K10" s="4"/>
      <c r="L10" s="408">
        <f>_xlfn.XLOOKUP("○",H15:H17,F15:F17,_xlfn.XLOOKUP("○",N15:N17,L15:L17,_xlfn.XLOOKUP("○",T15:T17,R15:R17,S19)))</f>
        <v>0</v>
      </c>
      <c r="M10" s="408"/>
      <c r="N10" s="4" t="s">
        <v>254</v>
      </c>
      <c r="O10" s="4"/>
      <c r="P10" s="4"/>
      <c r="Q10" s="4"/>
      <c r="R10" s="4"/>
      <c r="S10" s="4"/>
      <c r="T10" s="4"/>
      <c r="U10" s="4"/>
      <c r="V10" s="196"/>
      <c r="X10" s="347" t="s">
        <v>143</v>
      </c>
      <c r="Y10" s="348"/>
      <c r="Z10" s="348"/>
      <c r="AA10" s="135">
        <f>SUM(AA5:AA9)</f>
        <v>0</v>
      </c>
      <c r="AB10" s="122"/>
      <c r="AC10" s="135">
        <f>SUM(AC5:AC9)</f>
        <v>0</v>
      </c>
    </row>
    <row r="11" spans="1:39" ht="10.5" customHeight="1" x14ac:dyDescent="0.7">
      <c r="A11" s="195"/>
      <c r="B11" s="116"/>
      <c r="C11" s="116"/>
      <c r="D11" s="116"/>
      <c r="E11" s="116"/>
      <c r="F11" s="116"/>
      <c r="G11" s="116"/>
      <c r="H11" s="116"/>
      <c r="I11" s="116"/>
      <c r="J11" s="116"/>
      <c r="K11" s="116"/>
      <c r="L11" s="116"/>
      <c r="M11" s="116"/>
      <c r="N11" s="116"/>
      <c r="O11" s="116"/>
      <c r="P11" s="116"/>
      <c r="Q11" s="116"/>
      <c r="R11" s="116"/>
      <c r="S11" s="116"/>
      <c r="T11" s="116"/>
      <c r="U11" s="116"/>
      <c r="V11" s="191"/>
    </row>
    <row r="12" spans="1:39" x14ac:dyDescent="0.7">
      <c r="A12" s="195"/>
      <c r="B12" s="216" t="s">
        <v>79</v>
      </c>
      <c r="C12" s="116" t="s">
        <v>284</v>
      </c>
      <c r="D12" s="116"/>
      <c r="E12" s="116"/>
      <c r="F12" s="116"/>
      <c r="G12" s="116"/>
      <c r="H12" s="116"/>
      <c r="I12" s="116"/>
      <c r="J12" s="116"/>
      <c r="K12" s="116"/>
      <c r="L12" s="116"/>
      <c r="M12" s="116"/>
      <c r="N12" s="116"/>
      <c r="O12" s="116"/>
      <c r="P12" s="116"/>
      <c r="Q12" s="116"/>
      <c r="R12" s="116"/>
      <c r="S12" s="116"/>
      <c r="T12" s="116"/>
      <c r="U12" s="116"/>
      <c r="V12" s="191"/>
      <c r="X12" s="118"/>
      <c r="Y12" s="118"/>
      <c r="Z12" s="118"/>
    </row>
    <row r="13" spans="1:39" ht="18.75" customHeight="1" x14ac:dyDescent="0.7">
      <c r="A13" s="195"/>
      <c r="B13" s="116"/>
      <c r="C13" s="393" t="s">
        <v>237</v>
      </c>
      <c r="D13" s="393"/>
      <c r="E13" s="393"/>
      <c r="F13" s="395" t="s">
        <v>242</v>
      </c>
      <c r="G13" s="396"/>
      <c r="H13" s="393" t="s">
        <v>243</v>
      </c>
      <c r="I13" s="393" t="s">
        <v>237</v>
      </c>
      <c r="J13" s="393"/>
      <c r="K13" s="393"/>
      <c r="L13" s="395" t="s">
        <v>242</v>
      </c>
      <c r="M13" s="396"/>
      <c r="N13" s="393" t="s">
        <v>243</v>
      </c>
      <c r="O13" s="393" t="s">
        <v>237</v>
      </c>
      <c r="P13" s="393"/>
      <c r="Q13" s="393"/>
      <c r="R13" s="395" t="s">
        <v>242</v>
      </c>
      <c r="S13" s="396"/>
      <c r="T13" s="393" t="s">
        <v>243</v>
      </c>
      <c r="U13" s="116"/>
      <c r="V13" s="191"/>
      <c r="X13" t="s">
        <v>375</v>
      </c>
    </row>
    <row r="14" spans="1:39" ht="18.75" customHeight="1" x14ac:dyDescent="0.7">
      <c r="A14" s="195"/>
      <c r="B14" s="116"/>
      <c r="C14" s="393"/>
      <c r="D14" s="393"/>
      <c r="E14" s="393"/>
      <c r="F14" s="396"/>
      <c r="G14" s="396"/>
      <c r="H14" s="393"/>
      <c r="I14" s="393"/>
      <c r="J14" s="393"/>
      <c r="K14" s="393"/>
      <c r="L14" s="396"/>
      <c r="M14" s="396"/>
      <c r="N14" s="393"/>
      <c r="O14" s="393"/>
      <c r="P14" s="393"/>
      <c r="Q14" s="393"/>
      <c r="R14" s="396"/>
      <c r="S14" s="396"/>
      <c r="T14" s="393"/>
      <c r="U14" s="116"/>
      <c r="V14" s="191"/>
      <c r="X14" s="420" t="s">
        <v>271</v>
      </c>
      <c r="Y14" s="420" t="s">
        <v>272</v>
      </c>
      <c r="Z14" s="418" t="s">
        <v>273</v>
      </c>
      <c r="AA14" s="418" t="s">
        <v>276</v>
      </c>
      <c r="AB14" s="418" t="s">
        <v>275</v>
      </c>
      <c r="AC14" s="418" t="s">
        <v>378</v>
      </c>
    </row>
    <row r="15" spans="1:39" x14ac:dyDescent="0.7">
      <c r="A15" s="195"/>
      <c r="B15" s="116"/>
      <c r="C15" s="397">
        <v>1</v>
      </c>
      <c r="D15" s="397"/>
      <c r="E15" s="397"/>
      <c r="F15" s="397" t="str">
        <f>算定資料!C41</f>
        <v xml:space="preserve"> </v>
      </c>
      <c r="G15" s="397"/>
      <c r="H15" s="133"/>
      <c r="I15" s="397">
        <v>3</v>
      </c>
      <c r="J15" s="397"/>
      <c r="K15" s="397"/>
      <c r="L15" s="397" t="str">
        <f>算定資料!C44</f>
        <v xml:space="preserve"> </v>
      </c>
      <c r="M15" s="397"/>
      <c r="N15" s="120"/>
      <c r="O15" s="397">
        <v>6</v>
      </c>
      <c r="P15" s="397"/>
      <c r="Q15" s="397"/>
      <c r="R15" s="397" t="str">
        <f>算定資料!C47</f>
        <v xml:space="preserve"> </v>
      </c>
      <c r="S15" s="397"/>
      <c r="T15" s="120"/>
      <c r="U15" s="116"/>
      <c r="V15" s="191"/>
      <c r="X15" s="421"/>
      <c r="Y15" s="421"/>
      <c r="Z15" s="419"/>
      <c r="AA15" s="419"/>
      <c r="AB15" s="419"/>
      <c r="AC15" s="419"/>
    </row>
    <row r="16" spans="1:39" x14ac:dyDescent="0.7">
      <c r="A16" s="195"/>
      <c r="B16" s="116"/>
      <c r="C16" s="397">
        <v>1.5</v>
      </c>
      <c r="D16" s="397"/>
      <c r="E16" s="397"/>
      <c r="F16" s="397" t="str">
        <f>算定資料!C42</f>
        <v xml:space="preserve"> </v>
      </c>
      <c r="G16" s="397"/>
      <c r="H16" s="133"/>
      <c r="I16" s="397">
        <v>4</v>
      </c>
      <c r="J16" s="397"/>
      <c r="K16" s="397"/>
      <c r="L16" s="397" t="str">
        <f>算定資料!C45</f>
        <v xml:space="preserve"> </v>
      </c>
      <c r="M16" s="397"/>
      <c r="N16" s="120"/>
      <c r="O16" s="397">
        <v>7</v>
      </c>
      <c r="P16" s="397"/>
      <c r="Q16" s="397"/>
      <c r="R16" s="397" t="str">
        <f>算定資料!C48</f>
        <v xml:space="preserve"> </v>
      </c>
      <c r="S16" s="397"/>
      <c r="T16" s="120"/>
      <c r="U16" s="116"/>
      <c r="V16" s="191"/>
      <c r="X16" s="173"/>
      <c r="Y16" s="174"/>
      <c r="Z16" s="174"/>
      <c r="AA16" s="211">
        <f>Y16*Z16</f>
        <v>0</v>
      </c>
      <c r="AB16" s="134"/>
      <c r="AC16" s="135">
        <f>AA16*AB16/100</f>
        <v>0</v>
      </c>
    </row>
    <row r="17" spans="1:38" x14ac:dyDescent="0.7">
      <c r="A17" s="195"/>
      <c r="B17" s="116"/>
      <c r="C17" s="397">
        <v>2</v>
      </c>
      <c r="D17" s="397"/>
      <c r="E17" s="397"/>
      <c r="F17" s="397" t="str">
        <f>算定資料!C43</f>
        <v xml:space="preserve"> </v>
      </c>
      <c r="G17" s="397"/>
      <c r="H17" s="133"/>
      <c r="I17" s="397">
        <v>5</v>
      </c>
      <c r="J17" s="397"/>
      <c r="K17" s="397"/>
      <c r="L17" s="397" t="str">
        <f>算定資料!C46</f>
        <v xml:space="preserve"> </v>
      </c>
      <c r="M17" s="397"/>
      <c r="N17" s="120"/>
      <c r="O17" s="397">
        <v>8</v>
      </c>
      <c r="P17" s="397"/>
      <c r="Q17" s="397"/>
      <c r="R17" s="397" t="str">
        <f>算定資料!C49</f>
        <v xml:space="preserve"> </v>
      </c>
      <c r="S17" s="397"/>
      <c r="T17" s="120"/>
      <c r="U17" s="116"/>
      <c r="V17" s="191"/>
      <c r="X17" s="173"/>
      <c r="Y17" s="174"/>
      <c r="Z17" s="174"/>
      <c r="AA17" s="211">
        <f>Y17*Z17</f>
        <v>0</v>
      </c>
      <c r="AB17" s="134"/>
      <c r="AC17" s="135">
        <f>AA17*AB17/100</f>
        <v>0</v>
      </c>
    </row>
    <row r="18" spans="1:38" ht="6.75" customHeight="1" x14ac:dyDescent="0.7">
      <c r="A18" s="195"/>
      <c r="B18" s="116"/>
      <c r="C18" s="116"/>
      <c r="D18" s="116"/>
      <c r="E18" s="116"/>
      <c r="F18" s="116"/>
      <c r="G18" s="116"/>
      <c r="H18" s="116"/>
      <c r="I18" s="116"/>
      <c r="J18" s="116"/>
      <c r="K18" s="116"/>
      <c r="L18" s="116"/>
      <c r="M18" s="116"/>
      <c r="N18" s="116"/>
      <c r="O18" s="116"/>
      <c r="P18" s="116"/>
      <c r="Q18" s="116"/>
      <c r="R18" s="116"/>
      <c r="S18" s="116"/>
      <c r="T18" s="116"/>
      <c r="U18" s="116"/>
      <c r="V18" s="191"/>
      <c r="X18" s="415"/>
      <c r="Y18" s="428"/>
      <c r="Z18" s="428"/>
      <c r="AA18" s="426">
        <f>Y18*Z18</f>
        <v>0</v>
      </c>
      <c r="AB18" s="424"/>
      <c r="AC18" s="422">
        <f>AA18*AB18/100</f>
        <v>0</v>
      </c>
    </row>
    <row r="19" spans="1:38" x14ac:dyDescent="0.7">
      <c r="A19" s="195"/>
      <c r="B19" s="216" t="s">
        <v>79</v>
      </c>
      <c r="C19" s="116" t="s">
        <v>286</v>
      </c>
      <c r="D19" s="116"/>
      <c r="E19" s="116"/>
      <c r="F19" s="116"/>
      <c r="G19" s="116"/>
      <c r="H19" s="116"/>
      <c r="I19" s="116"/>
      <c r="J19" s="116"/>
      <c r="K19" s="116"/>
      <c r="L19" s="116"/>
      <c r="M19" s="116"/>
      <c r="N19" s="116"/>
      <c r="O19" s="398" t="s">
        <v>280</v>
      </c>
      <c r="P19" s="398"/>
      <c r="Q19" s="398"/>
      <c r="R19" s="398"/>
      <c r="S19" s="400"/>
      <c r="T19" s="400"/>
      <c r="U19" s="116" t="s">
        <v>254</v>
      </c>
      <c r="V19" s="191"/>
      <c r="X19" s="416"/>
      <c r="Y19" s="429"/>
      <c r="Z19" s="429"/>
      <c r="AA19" s="427"/>
      <c r="AB19" s="425"/>
      <c r="AC19" s="423"/>
    </row>
    <row r="20" spans="1:38" ht="8.25" customHeight="1" thickBot="1" x14ac:dyDescent="0.75">
      <c r="A20" s="199"/>
      <c r="B20" s="200"/>
      <c r="C20" s="200"/>
      <c r="D20" s="200"/>
      <c r="E20" s="200"/>
      <c r="F20" s="200"/>
      <c r="G20" s="200"/>
      <c r="H20" s="200"/>
      <c r="I20" s="200"/>
      <c r="J20" s="200"/>
      <c r="K20" s="200"/>
      <c r="L20" s="200"/>
      <c r="M20" s="200"/>
      <c r="N20" s="200"/>
      <c r="O20" s="200"/>
      <c r="P20" s="200"/>
      <c r="Q20" s="200"/>
      <c r="R20" s="200"/>
      <c r="S20" s="200"/>
      <c r="T20" s="200"/>
      <c r="U20" s="200"/>
      <c r="V20" s="201"/>
      <c r="X20" s="397" t="s">
        <v>143</v>
      </c>
      <c r="Y20" s="397"/>
      <c r="Z20" s="397"/>
      <c r="AA20" s="430">
        <f>SUM(AA16:AA19)</f>
        <v>0</v>
      </c>
      <c r="AB20" s="397"/>
      <c r="AC20" s="430">
        <f>SUM(AC16:AC19)</f>
        <v>0</v>
      </c>
    </row>
    <row r="21" spans="1:38" ht="7.5" customHeight="1" x14ac:dyDescent="0.7">
      <c r="X21" s="397"/>
      <c r="Y21" s="397"/>
      <c r="Z21" s="397"/>
      <c r="AA21" s="430"/>
      <c r="AB21" s="397"/>
      <c r="AC21" s="430"/>
    </row>
    <row r="22" spans="1:38" ht="18" thickBot="1" x14ac:dyDescent="0.75">
      <c r="A22" t="s">
        <v>244</v>
      </c>
      <c r="X22" s="397"/>
      <c r="Y22" s="397"/>
      <c r="Z22" s="397"/>
      <c r="AA22" s="430"/>
      <c r="AB22" s="397"/>
      <c r="AC22" s="430"/>
    </row>
    <row r="23" spans="1:38" x14ac:dyDescent="0.7">
      <c r="A23" s="234"/>
      <c r="B23" s="389" t="s">
        <v>269</v>
      </c>
      <c r="C23" s="389"/>
      <c r="D23" s="389"/>
      <c r="E23" s="389"/>
      <c r="F23" s="389"/>
      <c r="G23" s="215" t="s">
        <v>251</v>
      </c>
      <c r="H23" s="389" t="s">
        <v>250</v>
      </c>
      <c r="I23" s="389"/>
      <c r="J23" s="389"/>
      <c r="K23" s="389"/>
      <c r="L23" s="389"/>
      <c r="M23" s="215" t="s">
        <v>251</v>
      </c>
      <c r="N23" s="389" t="s">
        <v>252</v>
      </c>
      <c r="O23" s="389"/>
      <c r="P23" s="215" t="s">
        <v>251</v>
      </c>
      <c r="Q23" s="401">
        <f>G7</f>
        <v>0</v>
      </c>
      <c r="R23" s="401"/>
      <c r="S23" s="215" t="s">
        <v>253</v>
      </c>
      <c r="T23" s="215">
        <v>14</v>
      </c>
      <c r="U23" s="185"/>
      <c r="V23" s="187"/>
      <c r="AL23"/>
    </row>
    <row r="24" spans="1:38" x14ac:dyDescent="0.7">
      <c r="A24" s="195"/>
      <c r="B24" s="116"/>
      <c r="C24" s="116"/>
      <c r="D24" s="116"/>
      <c r="E24" s="116"/>
      <c r="F24" s="116"/>
      <c r="G24" s="116"/>
      <c r="H24" s="116"/>
      <c r="I24" s="116"/>
      <c r="J24" s="116"/>
      <c r="K24" s="116"/>
      <c r="L24" s="116"/>
      <c r="M24" s="116"/>
      <c r="N24" s="116"/>
      <c r="O24" s="116"/>
      <c r="P24" s="212" t="s">
        <v>251</v>
      </c>
      <c r="Q24" s="404">
        <f>IF(Q23="","",Q23/14)</f>
        <v>0</v>
      </c>
      <c r="R24" s="404"/>
      <c r="S24" s="212" t="s">
        <v>376</v>
      </c>
      <c r="T24" s="399">
        <f>L10</f>
        <v>0</v>
      </c>
      <c r="U24" s="398"/>
      <c r="V24" s="191"/>
      <c r="W24" s="118"/>
      <c r="X24" t="s">
        <v>340</v>
      </c>
      <c r="Y24"/>
      <c r="Z24" s="119" t="s">
        <v>341</v>
      </c>
      <c r="AA24"/>
      <c r="AL24"/>
    </row>
    <row r="25" spans="1:38" ht="10.5" customHeight="1" x14ac:dyDescent="0.7">
      <c r="A25" s="195"/>
      <c r="B25" s="116"/>
      <c r="C25" s="116"/>
      <c r="D25" s="116"/>
      <c r="E25" s="116"/>
      <c r="F25" s="116"/>
      <c r="G25" s="116"/>
      <c r="H25" s="116"/>
      <c r="I25" s="116"/>
      <c r="J25" s="116"/>
      <c r="K25" s="116"/>
      <c r="L25" s="116"/>
      <c r="M25" s="116"/>
      <c r="N25" s="116"/>
      <c r="O25" s="116"/>
      <c r="P25" s="116"/>
      <c r="Q25" s="116"/>
      <c r="R25" s="116"/>
      <c r="S25" s="116"/>
      <c r="T25" s="116"/>
      <c r="U25" s="116"/>
      <c r="V25" s="191"/>
      <c r="X25" s="390" t="s">
        <v>342</v>
      </c>
      <c r="Y25" s="390"/>
      <c r="Z25" s="414" t="s">
        <v>344</v>
      </c>
      <c r="AA25" s="414" t="s">
        <v>345</v>
      </c>
      <c r="AB25" s="414" t="s">
        <v>346</v>
      </c>
      <c r="AL25"/>
    </row>
    <row r="26" spans="1:38" ht="18" thickBot="1" x14ac:dyDescent="0.75">
      <c r="A26" s="204"/>
      <c r="B26" s="235" t="s">
        <v>377</v>
      </c>
      <c r="C26" s="200"/>
      <c r="D26" s="200"/>
      <c r="E26" s="200"/>
      <c r="F26" s="200"/>
      <c r="G26" s="200"/>
      <c r="H26" s="200"/>
      <c r="I26" s="200"/>
      <c r="J26" s="200"/>
      <c r="K26" s="200"/>
      <c r="L26" s="200"/>
      <c r="M26" s="200"/>
      <c r="N26" s="200"/>
      <c r="O26" s="200"/>
      <c r="P26" s="206"/>
      <c r="Q26" s="206"/>
      <c r="R26" s="206"/>
      <c r="S26" s="206"/>
      <c r="T26" s="206"/>
      <c r="U26" s="206"/>
      <c r="V26" s="201"/>
      <c r="W26" s="118"/>
      <c r="X26" s="390"/>
      <c r="Y26" s="390"/>
      <c r="Z26" s="414"/>
      <c r="AA26" s="414"/>
      <c r="AB26" s="414"/>
      <c r="AL26"/>
    </row>
    <row r="27" spans="1:38" ht="10.5" customHeight="1" x14ac:dyDescent="0.7">
      <c r="X27" s="390" t="s">
        <v>343</v>
      </c>
      <c r="Y27" s="390"/>
      <c r="Z27" s="397">
        <v>70</v>
      </c>
      <c r="AA27" s="397">
        <v>80</v>
      </c>
      <c r="AB27" s="397">
        <v>90</v>
      </c>
    </row>
    <row r="28" spans="1:38" ht="18" thickBot="1" x14ac:dyDescent="0.75">
      <c r="A28" t="s">
        <v>294</v>
      </c>
      <c r="X28" s="390"/>
      <c r="Y28" s="390"/>
      <c r="Z28" s="397"/>
      <c r="AA28" s="397"/>
      <c r="AB28" s="397"/>
    </row>
    <row r="29" spans="1:38" x14ac:dyDescent="0.7">
      <c r="A29" s="202"/>
      <c r="B29" s="389" t="s">
        <v>295</v>
      </c>
      <c r="C29" s="389"/>
      <c r="D29" s="389"/>
      <c r="E29" s="389"/>
      <c r="F29" s="389"/>
      <c r="G29" s="389"/>
      <c r="H29" s="215" t="s">
        <v>251</v>
      </c>
      <c r="I29" s="389" t="s">
        <v>296</v>
      </c>
      <c r="J29" s="389"/>
      <c r="K29" s="389"/>
      <c r="L29" s="215" t="s">
        <v>251</v>
      </c>
      <c r="M29" s="401">
        <f>G7</f>
        <v>0</v>
      </c>
      <c r="N29" s="401"/>
      <c r="O29" s="215" t="s">
        <v>253</v>
      </c>
      <c r="P29" s="215">
        <v>14</v>
      </c>
      <c r="Q29" s="215" t="s">
        <v>259</v>
      </c>
      <c r="R29" s="215">
        <v>1.2</v>
      </c>
      <c r="S29" s="185"/>
      <c r="T29" s="185"/>
      <c r="U29" s="185"/>
      <c r="V29" s="231">
        <f>P30</f>
        <v>0</v>
      </c>
      <c r="W29" s="118"/>
      <c r="AL29"/>
    </row>
    <row r="30" spans="1:38" ht="18" thickBot="1" x14ac:dyDescent="0.75">
      <c r="A30" s="199"/>
      <c r="B30" s="206"/>
      <c r="C30" s="206"/>
      <c r="D30" s="206"/>
      <c r="E30" s="206"/>
      <c r="F30" s="206"/>
      <c r="G30" s="206"/>
      <c r="H30" s="206"/>
      <c r="I30" s="206"/>
      <c r="J30" s="206"/>
      <c r="K30" s="206"/>
      <c r="L30" s="206" t="s">
        <v>251</v>
      </c>
      <c r="M30" s="402">
        <f>M29/P29*R29</f>
        <v>0</v>
      </c>
      <c r="N30" s="402"/>
      <c r="O30" s="206" t="s">
        <v>337</v>
      </c>
      <c r="P30" s="403"/>
      <c r="Q30" s="403"/>
      <c r="R30" s="200" t="s">
        <v>371</v>
      </c>
      <c r="S30" s="230"/>
      <c r="T30" s="230"/>
      <c r="U30" s="206"/>
      <c r="V30" s="232"/>
      <c r="W30" s="212"/>
      <c r="X30" s="412" t="s">
        <v>347</v>
      </c>
      <c r="Y30" s="412"/>
      <c r="Z30" s="412"/>
      <c r="AA30" s="412"/>
      <c r="AB30" s="412"/>
      <c r="AC30" s="412"/>
      <c r="AL30"/>
    </row>
    <row r="31" spans="1:38" ht="10.5" customHeight="1" x14ac:dyDescent="0.7">
      <c r="X31" s="413"/>
      <c r="Y31" s="413"/>
      <c r="Z31" s="413"/>
      <c r="AA31" s="413"/>
      <c r="AB31" s="413"/>
      <c r="AC31" s="413"/>
    </row>
    <row r="32" spans="1:38" ht="18" thickBot="1" x14ac:dyDescent="0.75">
      <c r="A32" t="s">
        <v>261</v>
      </c>
      <c r="X32" s="236" t="s">
        <v>348</v>
      </c>
      <c r="Y32" s="405" t="s">
        <v>349</v>
      </c>
      <c r="Z32" s="405"/>
      <c r="AA32" s="237" t="s">
        <v>350</v>
      </c>
      <c r="AB32" s="405" t="s">
        <v>351</v>
      </c>
      <c r="AC32" s="405"/>
    </row>
    <row r="33" spans="1:39" x14ac:dyDescent="0.7">
      <c r="A33" s="202"/>
      <c r="B33" s="389" t="s">
        <v>282</v>
      </c>
      <c r="C33" s="389"/>
      <c r="D33" s="389"/>
      <c r="E33" s="389"/>
      <c r="F33" s="389"/>
      <c r="G33" s="389"/>
      <c r="H33" s="215" t="s">
        <v>251</v>
      </c>
      <c r="I33" s="389" t="s">
        <v>283</v>
      </c>
      <c r="J33" s="389"/>
      <c r="K33" s="389"/>
      <c r="L33" s="215" t="s">
        <v>251</v>
      </c>
      <c r="M33" s="401">
        <f>G7</f>
        <v>0</v>
      </c>
      <c r="N33" s="401"/>
      <c r="O33" s="215" t="s">
        <v>253</v>
      </c>
      <c r="P33" s="215">
        <v>14</v>
      </c>
      <c r="Q33" s="215" t="s">
        <v>259</v>
      </c>
      <c r="R33" s="239">
        <v>1</v>
      </c>
      <c r="S33" s="185"/>
      <c r="T33" s="185"/>
      <c r="U33" s="185"/>
      <c r="V33" s="231">
        <f>P34</f>
        <v>0</v>
      </c>
      <c r="W33" s="118"/>
      <c r="X33" s="228" t="s">
        <v>352</v>
      </c>
      <c r="Y33" s="397">
        <v>100</v>
      </c>
      <c r="Z33" s="397"/>
      <c r="AA33" s="228">
        <v>100</v>
      </c>
      <c r="AB33" s="397">
        <v>100</v>
      </c>
      <c r="AC33" s="397"/>
      <c r="AL33"/>
    </row>
    <row r="34" spans="1:39" ht="18" thickBot="1" x14ac:dyDescent="0.75">
      <c r="A34" s="199"/>
      <c r="B34" s="206"/>
      <c r="C34" s="206"/>
      <c r="D34" s="200"/>
      <c r="E34" s="200"/>
      <c r="F34" s="200"/>
      <c r="G34" s="200"/>
      <c r="H34" s="206"/>
      <c r="I34" s="206"/>
      <c r="J34" s="206"/>
      <c r="K34" s="206"/>
      <c r="L34" s="206" t="s">
        <v>251</v>
      </c>
      <c r="M34" s="417">
        <f>M33/P33*R33</f>
        <v>0</v>
      </c>
      <c r="N34" s="417"/>
      <c r="O34" s="206" t="s">
        <v>337</v>
      </c>
      <c r="P34" s="403"/>
      <c r="Q34" s="403"/>
      <c r="R34" s="200" t="s">
        <v>371</v>
      </c>
      <c r="S34" s="233"/>
      <c r="T34" s="233"/>
      <c r="U34" s="206"/>
      <c r="V34" s="232"/>
      <c r="W34" s="212"/>
      <c r="X34" s="228" t="s">
        <v>353</v>
      </c>
      <c r="Y34" s="397">
        <v>70</v>
      </c>
      <c r="Z34" s="397"/>
      <c r="AA34" s="228">
        <v>70</v>
      </c>
      <c r="AB34" s="397">
        <v>95</v>
      </c>
      <c r="AC34" s="397"/>
      <c r="AL34"/>
    </row>
    <row r="35" spans="1:39" s="131" customFormat="1" ht="10.5" customHeight="1" x14ac:dyDescent="0.7">
      <c r="A35"/>
      <c r="B35"/>
      <c r="C35"/>
      <c r="D35"/>
      <c r="E35"/>
      <c r="F35"/>
      <c r="G35"/>
      <c r="H35"/>
      <c r="I35"/>
      <c r="J35"/>
      <c r="K35"/>
      <c r="L35"/>
      <c r="M35"/>
      <c r="N35"/>
      <c r="O35"/>
      <c r="P35"/>
      <c r="Q35"/>
      <c r="R35"/>
      <c r="S35"/>
      <c r="T35"/>
      <c r="V35"/>
      <c r="W35"/>
      <c r="X35" s="397" t="s">
        <v>354</v>
      </c>
      <c r="Y35" s="397">
        <v>60</v>
      </c>
      <c r="Z35" s="397"/>
      <c r="AA35" s="397">
        <v>50</v>
      </c>
      <c r="AB35" s="397">
        <v>80</v>
      </c>
      <c r="AC35" s="397"/>
      <c r="AM35"/>
    </row>
    <row r="36" spans="1:39" s="131" customFormat="1" ht="18" thickBot="1" x14ac:dyDescent="0.75">
      <c r="A36" t="s">
        <v>256</v>
      </c>
      <c r="B36"/>
      <c r="C36"/>
      <c r="D36"/>
      <c r="E36"/>
      <c r="F36"/>
      <c r="G36"/>
      <c r="H36"/>
      <c r="I36"/>
      <c r="J36"/>
      <c r="K36"/>
      <c r="L36"/>
      <c r="M36"/>
      <c r="N36"/>
      <c r="O36"/>
      <c r="P36"/>
      <c r="Q36"/>
      <c r="R36"/>
      <c r="S36"/>
      <c r="T36"/>
      <c r="V36"/>
      <c r="W36"/>
      <c r="X36" s="397"/>
      <c r="Y36" s="397"/>
      <c r="Z36" s="397"/>
      <c r="AA36" s="397"/>
      <c r="AB36" s="397"/>
      <c r="AC36" s="397"/>
      <c r="AM36"/>
    </row>
    <row r="37" spans="1:39" x14ac:dyDescent="0.7">
      <c r="A37" s="202"/>
      <c r="B37" s="215" t="s">
        <v>79</v>
      </c>
      <c r="C37" s="207" t="s">
        <v>257</v>
      </c>
      <c r="D37" s="215"/>
      <c r="E37" s="215"/>
      <c r="F37" s="215"/>
      <c r="G37" s="215"/>
      <c r="H37" s="215" t="s">
        <v>79</v>
      </c>
      <c r="I37" s="185" t="s">
        <v>258</v>
      </c>
      <c r="J37" s="185"/>
      <c r="K37" s="185"/>
      <c r="L37" s="185"/>
      <c r="M37" s="185"/>
      <c r="N37" s="215" t="s">
        <v>79</v>
      </c>
      <c r="O37" s="185" t="s">
        <v>373</v>
      </c>
      <c r="P37" s="185"/>
      <c r="Q37" s="185"/>
      <c r="R37" s="185"/>
      <c r="S37" s="185"/>
      <c r="T37" s="185"/>
      <c r="U37" s="185"/>
      <c r="V37" s="187"/>
      <c r="X37" s="228" t="s">
        <v>355</v>
      </c>
      <c r="Y37" s="397">
        <v>55</v>
      </c>
      <c r="Z37" s="397"/>
      <c r="AA37" s="228">
        <v>30</v>
      </c>
      <c r="AB37" s="397">
        <v>78</v>
      </c>
      <c r="AC37" s="397"/>
    </row>
    <row r="38" spans="1:39" x14ac:dyDescent="0.7">
      <c r="A38" s="195"/>
      <c r="B38" s="398" t="str">
        <f>算定資料!C53</f>
        <v>平均ガス消費量÷28×1.2</v>
      </c>
      <c r="C38" s="398"/>
      <c r="D38" s="398"/>
      <c r="E38" s="398"/>
      <c r="F38" s="398"/>
      <c r="G38" s="398"/>
      <c r="H38" s="212" t="s">
        <v>251</v>
      </c>
      <c r="I38" s="398" t="str">
        <f>算定資料!D53</f>
        <v>④÷28×1.2</v>
      </c>
      <c r="J38" s="398"/>
      <c r="K38" s="398"/>
      <c r="L38" s="212" t="s">
        <v>251</v>
      </c>
      <c r="M38" s="399">
        <f>AC10</f>
        <v>0</v>
      </c>
      <c r="N38" s="399"/>
      <c r="O38" s="212" t="s">
        <v>253</v>
      </c>
      <c r="P38" s="212">
        <v>28</v>
      </c>
      <c r="Q38" s="212" t="s">
        <v>259</v>
      </c>
      <c r="R38" s="213">
        <f>算定資料!E53</f>
        <v>1.2</v>
      </c>
      <c r="S38" s="116"/>
      <c r="T38" s="116"/>
      <c r="U38" s="116"/>
      <c r="V38" s="191"/>
      <c r="X38" s="228" t="s">
        <v>356</v>
      </c>
      <c r="Y38" s="397">
        <v>55</v>
      </c>
      <c r="Z38" s="397"/>
      <c r="AA38" s="228">
        <v>30</v>
      </c>
      <c r="AB38" s="397">
        <v>75</v>
      </c>
      <c r="AC38" s="397"/>
    </row>
    <row r="39" spans="1:39" x14ac:dyDescent="0.7">
      <c r="A39" s="195"/>
      <c r="B39" s="116"/>
      <c r="C39" s="116"/>
      <c r="D39" s="116"/>
      <c r="E39" s="116"/>
      <c r="F39" s="116"/>
      <c r="G39" s="116"/>
      <c r="H39" s="116"/>
      <c r="I39" s="116"/>
      <c r="J39" s="116"/>
      <c r="K39" s="116"/>
      <c r="L39" s="212" t="s">
        <v>251</v>
      </c>
      <c r="M39" s="398">
        <f>M38/P38*R38</f>
        <v>0</v>
      </c>
      <c r="N39" s="398"/>
      <c r="O39" s="212" t="s">
        <v>307</v>
      </c>
      <c r="P39" s="388"/>
      <c r="Q39" s="388"/>
      <c r="R39" s="116" t="s">
        <v>372</v>
      </c>
      <c r="S39" s="116"/>
      <c r="T39" s="116"/>
      <c r="U39" s="116"/>
      <c r="V39" s="191"/>
      <c r="X39" s="119" t="s">
        <v>357</v>
      </c>
      <c r="AA39" s="119" t="s">
        <v>358</v>
      </c>
    </row>
    <row r="40" spans="1:39" ht="10.5" customHeight="1" x14ac:dyDescent="0.7">
      <c r="A40" s="195"/>
      <c r="B40" s="116"/>
      <c r="C40" s="116"/>
      <c r="D40" s="116"/>
      <c r="E40" s="116"/>
      <c r="F40" s="116"/>
      <c r="G40" s="116"/>
      <c r="H40" s="116"/>
      <c r="I40" s="116"/>
      <c r="J40" s="116"/>
      <c r="K40" s="116"/>
      <c r="L40" s="116"/>
      <c r="M40" s="116"/>
      <c r="N40" s="116"/>
      <c r="O40" s="116"/>
      <c r="P40" s="116"/>
      <c r="Q40" s="116"/>
      <c r="R40" s="116"/>
      <c r="S40" s="116"/>
      <c r="T40" s="116"/>
      <c r="U40" s="116"/>
      <c r="V40" s="191"/>
      <c r="X40" s="411" t="s">
        <v>359</v>
      </c>
      <c r="Y40" s="411"/>
      <c r="Z40" s="411"/>
      <c r="AA40" s="411" t="s">
        <v>360</v>
      </c>
    </row>
    <row r="41" spans="1:39" x14ac:dyDescent="0.7">
      <c r="A41" s="195"/>
      <c r="B41" s="212" t="s">
        <v>79</v>
      </c>
      <c r="C41" s="116" t="s">
        <v>374</v>
      </c>
      <c r="D41" s="116"/>
      <c r="E41" s="116"/>
      <c r="F41" s="116"/>
      <c r="G41" s="116"/>
      <c r="H41" s="116"/>
      <c r="I41" s="116"/>
      <c r="J41" s="116"/>
      <c r="K41" s="116"/>
      <c r="L41" s="116"/>
      <c r="M41" s="116"/>
      <c r="N41" s="116"/>
      <c r="O41" s="116"/>
      <c r="P41" s="116"/>
      <c r="Q41" s="116"/>
      <c r="R41" s="116"/>
      <c r="S41" s="116"/>
      <c r="T41" s="116"/>
      <c r="U41" s="116"/>
      <c r="V41" s="191"/>
      <c r="X41" s="411"/>
      <c r="Y41" s="411"/>
      <c r="Z41" s="411"/>
      <c r="AA41" s="411"/>
    </row>
    <row r="42" spans="1:39" x14ac:dyDescent="0.7">
      <c r="A42" s="195"/>
      <c r="B42" s="398" t="s">
        <v>364</v>
      </c>
      <c r="C42" s="398"/>
      <c r="D42" s="398"/>
      <c r="E42" s="398"/>
      <c r="F42" s="398"/>
      <c r="G42" s="398"/>
      <c r="H42" s="212" t="s">
        <v>28</v>
      </c>
      <c r="I42" s="398" t="s">
        <v>379</v>
      </c>
      <c r="J42" s="398"/>
      <c r="K42" s="398"/>
      <c r="L42" s="212" t="s">
        <v>28</v>
      </c>
      <c r="M42" s="399">
        <f>AC20</f>
        <v>0</v>
      </c>
      <c r="N42" s="399"/>
      <c r="O42" s="212" t="s">
        <v>363</v>
      </c>
      <c r="P42" s="212">
        <v>28</v>
      </c>
      <c r="Q42" s="212" t="s">
        <v>6</v>
      </c>
      <c r="R42" s="213">
        <v>1</v>
      </c>
      <c r="S42" s="116"/>
      <c r="T42" s="116"/>
      <c r="U42" s="116"/>
      <c r="V42" s="191"/>
      <c r="X42" s="119" t="s">
        <v>361</v>
      </c>
      <c r="AA42" s="119" t="s">
        <v>362</v>
      </c>
    </row>
    <row r="43" spans="1:39" ht="18" thickBot="1" x14ac:dyDescent="0.75">
      <c r="A43" s="204"/>
      <c r="B43" s="200"/>
      <c r="C43" s="200"/>
      <c r="D43" s="200"/>
      <c r="E43" s="200"/>
      <c r="F43" s="200"/>
      <c r="G43" s="200"/>
      <c r="H43" s="200"/>
      <c r="I43" s="200"/>
      <c r="J43" s="200"/>
      <c r="K43" s="200"/>
      <c r="L43" s="206" t="s">
        <v>28</v>
      </c>
      <c r="M43" s="406">
        <f>M42/P42*R42</f>
        <v>0</v>
      </c>
      <c r="N43" s="406"/>
      <c r="O43" s="206" t="s">
        <v>307</v>
      </c>
      <c r="P43" s="403"/>
      <c r="Q43" s="403"/>
      <c r="R43" s="200" t="s">
        <v>370</v>
      </c>
      <c r="S43" s="200"/>
      <c r="T43" s="200"/>
      <c r="U43" s="200"/>
      <c r="V43" s="201"/>
    </row>
  </sheetData>
  <mergeCells count="110">
    <mergeCell ref="AC18:AC19"/>
    <mergeCell ref="AB18:AB19"/>
    <mergeCell ref="AA18:AA19"/>
    <mergeCell ref="Z18:Z19"/>
    <mergeCell ref="Y18:Y19"/>
    <mergeCell ref="AC20:AC22"/>
    <mergeCell ref="AB20:AB22"/>
    <mergeCell ref="AA20:AA22"/>
    <mergeCell ref="X20:Z22"/>
    <mergeCell ref="AC14:AC15"/>
    <mergeCell ref="AB14:AB15"/>
    <mergeCell ref="AA14:AA15"/>
    <mergeCell ref="Z14:Z15"/>
    <mergeCell ref="Y14:Y15"/>
    <mergeCell ref="X14:X15"/>
    <mergeCell ref="M39:N39"/>
    <mergeCell ref="P39:Q39"/>
    <mergeCell ref="B42:G42"/>
    <mergeCell ref="I42:K42"/>
    <mergeCell ref="M42:N42"/>
    <mergeCell ref="C15:E15"/>
    <mergeCell ref="F15:G15"/>
    <mergeCell ref="I15:K15"/>
    <mergeCell ref="L15:M15"/>
    <mergeCell ref="O15:Q15"/>
    <mergeCell ref="R15:S15"/>
    <mergeCell ref="R17:S17"/>
    <mergeCell ref="C16:E16"/>
    <mergeCell ref="F16:G16"/>
    <mergeCell ref="I16:K16"/>
    <mergeCell ref="L16:M16"/>
    <mergeCell ref="O16:Q16"/>
    <mergeCell ref="R16:S16"/>
    <mergeCell ref="M43:N43"/>
    <mergeCell ref="P43:Q43"/>
    <mergeCell ref="Q23:R23"/>
    <mergeCell ref="Q24:R24"/>
    <mergeCell ref="T24:U24"/>
    <mergeCell ref="B38:G38"/>
    <mergeCell ref="I38:K38"/>
    <mergeCell ref="M38:N38"/>
    <mergeCell ref="B33:G33"/>
    <mergeCell ref="I33:K33"/>
    <mergeCell ref="M33:N33"/>
    <mergeCell ref="A1:V1"/>
    <mergeCell ref="W1:AC1"/>
    <mergeCell ref="X3:X4"/>
    <mergeCell ref="Y3:Y4"/>
    <mergeCell ref="Z3:Z4"/>
    <mergeCell ref="AA3:AA4"/>
    <mergeCell ref="AB3:AB4"/>
    <mergeCell ref="AC3:AC4"/>
    <mergeCell ref="K5:L5"/>
    <mergeCell ref="G7:H7"/>
    <mergeCell ref="S8:T8"/>
    <mergeCell ref="L10:M10"/>
    <mergeCell ref="C13:E14"/>
    <mergeCell ref="F13:G14"/>
    <mergeCell ref="H13:H14"/>
    <mergeCell ref="I13:K14"/>
    <mergeCell ref="L13:M14"/>
    <mergeCell ref="N13:N14"/>
    <mergeCell ref="O13:Q14"/>
    <mergeCell ref="R13:S14"/>
    <mergeCell ref="T13:T14"/>
    <mergeCell ref="M34:N34"/>
    <mergeCell ref="B23:F23"/>
    <mergeCell ref="H23:L23"/>
    <mergeCell ref="N23:O23"/>
    <mergeCell ref="G8:H8"/>
    <mergeCell ref="P34:Q34"/>
    <mergeCell ref="I17:K17"/>
    <mergeCell ref="L17:M17"/>
    <mergeCell ref="O17:Q17"/>
    <mergeCell ref="X10:Z10"/>
    <mergeCell ref="B29:G29"/>
    <mergeCell ref="I29:K29"/>
    <mergeCell ref="M29:N29"/>
    <mergeCell ref="M30:N30"/>
    <mergeCell ref="S19:T19"/>
    <mergeCell ref="C17:E17"/>
    <mergeCell ref="F17:G17"/>
    <mergeCell ref="P30:Q30"/>
    <mergeCell ref="X18:X19"/>
    <mergeCell ref="O19:R19"/>
    <mergeCell ref="AB25:AB26"/>
    <mergeCell ref="AA25:AA26"/>
    <mergeCell ref="Z25:Z26"/>
    <mergeCell ref="X25:Y26"/>
    <mergeCell ref="AB35:AC36"/>
    <mergeCell ref="AA35:AA36"/>
    <mergeCell ref="Y35:Z36"/>
    <mergeCell ref="Y34:Z34"/>
    <mergeCell ref="AB34:AC34"/>
    <mergeCell ref="Y37:Z37"/>
    <mergeCell ref="AB37:AC37"/>
    <mergeCell ref="X35:X36"/>
    <mergeCell ref="AA40:AA41"/>
    <mergeCell ref="X40:Z41"/>
    <mergeCell ref="Y38:Z38"/>
    <mergeCell ref="AB38:AC38"/>
    <mergeCell ref="X27:Y28"/>
    <mergeCell ref="Z27:Z28"/>
    <mergeCell ref="AA27:AA28"/>
    <mergeCell ref="AB27:AB28"/>
    <mergeCell ref="X30:AC31"/>
    <mergeCell ref="Y32:Z32"/>
    <mergeCell ref="AB32:AC32"/>
    <mergeCell ref="Y33:Z33"/>
    <mergeCell ref="AB33:AC33"/>
  </mergeCells>
  <phoneticPr fontId="15"/>
  <conditionalFormatting sqref="G6">
    <cfRule type="notContainsBlanks" dxfId="30" priority="36" stopIfTrue="1">
      <formula>LEN(TRIM(G6))&gt;0</formula>
    </cfRule>
  </conditionalFormatting>
  <conditionalFormatting sqref="G7 P34">
    <cfRule type="cellIs" dxfId="29" priority="35" stopIfTrue="1" operator="notEqual">
      <formula>0</formula>
    </cfRule>
  </conditionalFormatting>
  <conditionalFormatting sqref="G9 J9 M9 P9">
    <cfRule type="expression" dxfId="28" priority="34" stopIfTrue="1">
      <formula>COUNTIF($G$9:$P$9,"■")=1</formula>
    </cfRule>
  </conditionalFormatting>
  <conditionalFormatting sqref="G4:G5 K4 O4">
    <cfRule type="expression" dxfId="27" priority="33" stopIfTrue="1">
      <formula>COUNTIF($G$4:$O$5,"■")=1</formula>
    </cfRule>
  </conditionalFormatting>
  <conditionalFormatting sqref="AA5:AC9 V33:V34 V29:V30 S34 M34 M33:N33 S30:T30 L30:M30 M29:N30">
    <cfRule type="cellIs" dxfId="26" priority="32" stopIfTrue="1" operator="equal">
      <formula>0</formula>
    </cfRule>
  </conditionalFormatting>
  <conditionalFormatting sqref="AC10">
    <cfRule type="cellIs" dxfId="25" priority="31" stopIfTrue="1" operator="equal">
      <formula>0</formula>
    </cfRule>
  </conditionalFormatting>
  <conditionalFormatting sqref="S8">
    <cfRule type="notContainsBlanks" dxfId="24" priority="30" stopIfTrue="1">
      <formula>LEN(TRIM(S8))&gt;0</formula>
    </cfRule>
  </conditionalFormatting>
  <conditionalFormatting sqref="H15:H17 N15:N17 T15:T17">
    <cfRule type="expression" dxfId="23" priority="24" stopIfTrue="1">
      <formula>$B$12="□"</formula>
    </cfRule>
    <cfRule type="expression" dxfId="22" priority="37" stopIfTrue="1">
      <formula>COUNTIF($H$15:$T$17,"○")=1</formula>
    </cfRule>
  </conditionalFormatting>
  <conditionalFormatting sqref="B12 B19">
    <cfRule type="expression" dxfId="21" priority="29" stopIfTrue="1">
      <formula>COUNTIF($B$12:$B$19,"■")=1</formula>
    </cfRule>
  </conditionalFormatting>
  <conditionalFormatting sqref="S19:T19">
    <cfRule type="notContainsBlanks" dxfId="20" priority="27" stopIfTrue="1">
      <formula>LEN(TRIM(S19))&gt;0</formula>
    </cfRule>
    <cfRule type="expression" dxfId="19" priority="28" stopIfTrue="1">
      <formula>$B$19="■"</formula>
    </cfRule>
  </conditionalFormatting>
  <conditionalFormatting sqref="X5:Z9 AB5:AB9">
    <cfRule type="expression" dxfId="18" priority="26" stopIfTrue="1">
      <formula>COUNTA($X$5:$Z$5,$AB$5)=4</formula>
    </cfRule>
  </conditionalFormatting>
  <conditionalFormatting sqref="C13:T17">
    <cfRule type="expression" dxfId="17" priority="25" stopIfTrue="1">
      <formula>$B$19="■"</formula>
    </cfRule>
  </conditionalFormatting>
  <conditionalFormatting sqref="G8">
    <cfRule type="cellIs" dxfId="16" priority="22" stopIfTrue="1" operator="notEqual">
      <formula>0</formula>
    </cfRule>
  </conditionalFormatting>
  <conditionalFormatting sqref="AA10">
    <cfRule type="cellIs" dxfId="15" priority="21" stopIfTrue="1" operator="equal">
      <formula>0</formula>
    </cfRule>
  </conditionalFormatting>
  <conditionalFormatting sqref="P30">
    <cfRule type="cellIs" dxfId="14" priority="20" stopIfTrue="1" operator="notEqual">
      <formula>0</formula>
    </cfRule>
  </conditionalFormatting>
  <conditionalFormatting sqref="G7:H8">
    <cfRule type="cellIs" dxfId="13" priority="18" stopIfTrue="1" operator="equal">
      <formula>0</formula>
    </cfRule>
  </conditionalFormatting>
  <conditionalFormatting sqref="L10">
    <cfRule type="cellIs" dxfId="12" priority="17" stopIfTrue="1" operator="notEqual">
      <formula>0</formula>
    </cfRule>
  </conditionalFormatting>
  <conditionalFormatting sqref="L10:M10">
    <cfRule type="cellIs" dxfId="11" priority="16" stopIfTrue="1" operator="equal">
      <formula>0</formula>
    </cfRule>
  </conditionalFormatting>
  <conditionalFormatting sqref="Q23:R24 T24:U24">
    <cfRule type="cellIs" dxfId="10" priority="13" stopIfTrue="1" operator="equal">
      <formula>0</formula>
    </cfRule>
  </conditionalFormatting>
  <conditionalFormatting sqref="P39">
    <cfRule type="cellIs" dxfId="9" priority="12" stopIfTrue="1" operator="notEqual">
      <formula>0</formula>
    </cfRule>
  </conditionalFormatting>
  <conditionalFormatting sqref="M38:N39">
    <cfRule type="cellIs" dxfId="8" priority="11" stopIfTrue="1" operator="equal">
      <formula>0</formula>
    </cfRule>
  </conditionalFormatting>
  <conditionalFormatting sqref="P43">
    <cfRule type="cellIs" dxfId="7" priority="10" stopIfTrue="1" operator="notEqual">
      <formula>0</formula>
    </cfRule>
  </conditionalFormatting>
  <conditionalFormatting sqref="M42:N43">
    <cfRule type="cellIs" dxfId="6" priority="9" stopIfTrue="1" operator="equal">
      <formula>0</formula>
    </cfRule>
  </conditionalFormatting>
  <conditionalFormatting sqref="AA17:AC18">
    <cfRule type="cellIs" dxfId="5" priority="7" stopIfTrue="1" operator="equal">
      <formula>0</formula>
    </cfRule>
  </conditionalFormatting>
  <conditionalFormatting sqref="X17:Z18 AB17:AB18">
    <cfRule type="expression" dxfId="4" priority="8" stopIfTrue="1">
      <formula>COUNTA($X$5:$Z$5,$AB$5)=4</formula>
    </cfRule>
  </conditionalFormatting>
  <conditionalFormatting sqref="AC20">
    <cfRule type="cellIs" dxfId="3" priority="4" stopIfTrue="1" operator="equal">
      <formula>0</formula>
    </cfRule>
  </conditionalFormatting>
  <conditionalFormatting sqref="AA20">
    <cfRule type="cellIs" dxfId="2" priority="3" stopIfTrue="1" operator="equal">
      <formula>0</formula>
    </cfRule>
  </conditionalFormatting>
  <conditionalFormatting sqref="AA16:AC16">
    <cfRule type="cellIs" dxfId="1" priority="1" stopIfTrue="1" operator="equal">
      <formula>0</formula>
    </cfRule>
  </conditionalFormatting>
  <conditionalFormatting sqref="X16:Z16 AB16">
    <cfRule type="expression" dxfId="0" priority="2" stopIfTrue="1">
      <formula>COUNTA($X$5:$Z$5,$AB$5)=4</formula>
    </cfRule>
  </conditionalFormatting>
  <dataValidations count="3">
    <dataValidation type="list" allowBlank="1" showInputMessage="1" showErrorMessage="1" sqref="N5" xr:uid="{00000000-0002-0000-0600-000000000000}">
      <formula1>"縦,横"</formula1>
    </dataValidation>
    <dataValidation type="list" allowBlank="1" showInputMessage="1" showErrorMessage="1" sqref="B19 O4 G4:G5 G9 J9 M9 P9 K4 B12 B37 H37 B41 N37" xr:uid="{00000000-0002-0000-0600-000001000000}">
      <formula1>"□,■"</formula1>
    </dataValidation>
    <dataValidation type="list" allowBlank="1" showInputMessage="1" showErrorMessage="1" sqref="N15:N17 T15:T17 H15:H17" xr:uid="{00000000-0002-0000-0600-000002000000}">
      <formula1>"○"</formula1>
    </dataValidation>
  </dataValidations>
  <pageMargins left="0.7" right="0.45" top="0.75" bottom="0.75" header="0.3" footer="0.3"/>
  <pageSetup paperSize="9" scale="95" orientation="portrait" r:id="rId1"/>
  <colBreaks count="1" manualBreakCount="1">
    <brk id="22" max="4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3"/>
  <sheetViews>
    <sheetView topLeftCell="A10" workbookViewId="0">
      <selection activeCell="J34" sqref="J34"/>
    </sheetView>
  </sheetViews>
  <sheetFormatPr defaultRowHeight="17.649999999999999" x14ac:dyDescent="0.7"/>
  <cols>
    <col min="3" max="3" width="9" customWidth="1"/>
  </cols>
  <sheetData>
    <row r="1" spans="1:16" ht="18" thickBot="1" x14ac:dyDescent="0.75">
      <c r="A1" t="s">
        <v>338</v>
      </c>
    </row>
    <row r="2" spans="1:16" x14ac:dyDescent="0.7">
      <c r="A2" s="438" t="s">
        <v>237</v>
      </c>
      <c r="B2" s="439"/>
      <c r="C2" s="443" t="s">
        <v>243</v>
      </c>
      <c r="D2" s="445" t="s">
        <v>255</v>
      </c>
      <c r="E2" s="446"/>
      <c r="F2" s="446"/>
      <c r="G2" s="447"/>
      <c r="H2" s="448" t="s">
        <v>241</v>
      </c>
      <c r="I2" s="446"/>
      <c r="J2" s="446"/>
      <c r="K2" s="443"/>
      <c r="L2" s="445" t="s">
        <v>234</v>
      </c>
      <c r="M2" s="446"/>
      <c r="N2" s="446"/>
      <c r="O2" s="443"/>
      <c r="P2" s="435" t="s">
        <v>267</v>
      </c>
    </row>
    <row r="3" spans="1:16" x14ac:dyDescent="0.7">
      <c r="A3" s="440"/>
      <c r="B3" s="393"/>
      <c r="C3" s="347"/>
      <c r="D3" s="143" t="s">
        <v>236</v>
      </c>
      <c r="E3" s="129" t="s">
        <v>240</v>
      </c>
      <c r="F3" s="129" t="s">
        <v>239</v>
      </c>
      <c r="G3" s="144" t="s">
        <v>238</v>
      </c>
      <c r="H3" s="128" t="s">
        <v>236</v>
      </c>
      <c r="I3" s="129" t="s">
        <v>240</v>
      </c>
      <c r="J3" s="129" t="s">
        <v>239</v>
      </c>
      <c r="K3" s="126" t="s">
        <v>238</v>
      </c>
      <c r="L3" s="143" t="s">
        <v>236</v>
      </c>
      <c r="M3" s="129" t="s">
        <v>240</v>
      </c>
      <c r="N3" s="129" t="s">
        <v>239</v>
      </c>
      <c r="O3" s="126" t="s">
        <v>238</v>
      </c>
      <c r="P3" s="436"/>
    </row>
    <row r="4" spans="1:16" ht="18" thickBot="1" x14ac:dyDescent="0.75">
      <c r="A4" s="441"/>
      <c r="B4" s="442"/>
      <c r="C4" s="444"/>
      <c r="D4" s="145" t="str">
        <f>IF('算定根拠(戸別供給・業務用)'!$G$4="■",IF('算定根拠(戸別供給・業務用)'!$P$10="■","○",""),"")</f>
        <v/>
      </c>
      <c r="E4" s="130" t="str">
        <f>IF('算定根拠(戸別供給・業務用)'!$G$4="■",IF('算定根拠(戸別供給・業務用)'!$M$10="■","○",""),"")</f>
        <v/>
      </c>
      <c r="F4" s="130" t="str">
        <f>IF('算定根拠(戸別供給・業務用)'!$G$4="■",IF('算定根拠(戸別供給・業務用)'!$J$10="■","○",""),"")</f>
        <v/>
      </c>
      <c r="G4" s="146" t="str">
        <f>IF('算定根拠(戸別供給・業務用)'!$G$4="■",IF('算定根拠(戸別供給・業務用)'!$G$10="■","○",""),"")</f>
        <v/>
      </c>
      <c r="H4" s="142" t="str">
        <f>IF('算定根拠(戸別供給・業務用)'!$K$4="■",IF('算定根拠(戸別供給・業務用)'!$P$10="■","○",""),"")</f>
        <v/>
      </c>
      <c r="I4" s="130" t="str">
        <f>IF('算定根拠(戸別供給・業務用)'!$K$4="■",IF('算定根拠(戸別供給・業務用)'!$M$10="■","○",""),"")</f>
        <v/>
      </c>
      <c r="J4" s="130" t="str">
        <f>IF('算定根拠(戸別供給・業務用)'!$K$4="■",IF('算定根拠(戸別供給・業務用)'!$J$10="■","○",""),"")</f>
        <v/>
      </c>
      <c r="K4" s="154" t="str">
        <f>IF('算定根拠(戸別供給・業務用)'!$K$4="■",IF('算定根拠(戸別供給・業務用)'!$G$10="■","○",""),"")</f>
        <v/>
      </c>
      <c r="L4" s="145" t="str">
        <f>IF('算定根拠(戸別供給・業務用)'!$O$4="■",IF('算定根拠(戸別供給・業務用)'!$P$10="■","○",""),"")</f>
        <v/>
      </c>
      <c r="M4" s="130" t="str">
        <f>IF('算定根拠(戸別供給・業務用)'!$O$4="■",IF('算定根拠(戸別供給・業務用)'!$M$10="■","○",""),"")</f>
        <v/>
      </c>
      <c r="N4" s="130" t="str">
        <f>IF('算定根拠(戸別供給・業務用)'!$O$4="■",IF('算定根拠(戸別供給・業務用)'!$J$10="■","○",""),"")</f>
        <v/>
      </c>
      <c r="O4" s="154" t="str">
        <f>IF('算定根拠(戸別供給・業務用)'!$O$4="■",IF('算定根拠(戸別供給・業務用)'!$G$10="■","○",""),"")</f>
        <v/>
      </c>
      <c r="P4" s="164" t="str">
        <f>IF(COUNTIF(D4:O4,"○")=0,"○")</f>
        <v>○</v>
      </c>
    </row>
    <row r="5" spans="1:16" ht="18" thickTop="1" x14ac:dyDescent="0.7">
      <c r="A5" s="437">
        <v>1</v>
      </c>
      <c r="B5" s="427"/>
      <c r="C5" s="50" t="str">
        <f>_xlfn.XLOOKUP("○",$D$4:$P$4,D5:P5)</f>
        <v xml:space="preserve"> </v>
      </c>
      <c r="D5" s="147">
        <v>42.8</v>
      </c>
      <c r="E5" s="132">
        <v>37.200000000000003</v>
      </c>
      <c r="F5" s="132">
        <v>31.6</v>
      </c>
      <c r="G5" s="148">
        <v>25.9</v>
      </c>
      <c r="H5" s="152">
        <v>83</v>
      </c>
      <c r="I5" s="132">
        <v>72.2</v>
      </c>
      <c r="J5" s="132">
        <v>61.3</v>
      </c>
      <c r="K5" s="50">
        <v>50.2</v>
      </c>
      <c r="L5" s="147">
        <v>81.900000000000006</v>
      </c>
      <c r="M5" s="132">
        <v>71.2</v>
      </c>
      <c r="N5" s="132">
        <v>60.4</v>
      </c>
      <c r="O5" s="50">
        <v>49.5</v>
      </c>
      <c r="P5" s="165" t="s">
        <v>290</v>
      </c>
    </row>
    <row r="6" spans="1:16" x14ac:dyDescent="0.7">
      <c r="A6" s="432">
        <v>1.5</v>
      </c>
      <c r="B6" s="397"/>
      <c r="C6" s="50" t="str">
        <f>_xlfn.XLOOKUP("○",$D$4:$P$4,D6:P6)</f>
        <v xml:space="preserve"> </v>
      </c>
      <c r="D6" s="143">
        <v>29.8</v>
      </c>
      <c r="E6" s="129">
        <v>25.9</v>
      </c>
      <c r="F6" s="135">
        <v>22</v>
      </c>
      <c r="G6" s="153">
        <v>18</v>
      </c>
      <c r="H6" s="128">
        <v>57.1</v>
      </c>
      <c r="I6" s="129">
        <v>49.7</v>
      </c>
      <c r="J6" s="129">
        <v>42.1</v>
      </c>
      <c r="K6" s="126">
        <v>34.5</v>
      </c>
      <c r="L6" s="143">
        <v>56.3</v>
      </c>
      <c r="M6" s="129">
        <v>48.9</v>
      </c>
      <c r="N6" s="129">
        <v>41.5</v>
      </c>
      <c r="O6" s="136">
        <v>34</v>
      </c>
      <c r="P6" s="166" t="s">
        <v>290</v>
      </c>
    </row>
    <row r="7" spans="1:16" x14ac:dyDescent="0.7">
      <c r="A7" s="432">
        <v>2</v>
      </c>
      <c r="B7" s="397"/>
      <c r="C7" s="50" t="str">
        <f t="shared" ref="C7:C13" si="0">_xlfn.SINGLE(_xlfn.XLOOKUP("○",$D$4:$P$4,D7:P7))</f>
        <v xml:space="preserve"> </v>
      </c>
      <c r="D7" s="143">
        <v>23.4</v>
      </c>
      <c r="E7" s="129">
        <v>20.3</v>
      </c>
      <c r="F7" s="129">
        <v>17.2</v>
      </c>
      <c r="G7" s="153">
        <v>14</v>
      </c>
      <c r="H7" s="128">
        <v>44.2</v>
      </c>
      <c r="I7" s="129">
        <v>38.4</v>
      </c>
      <c r="J7" s="129">
        <v>32.6</v>
      </c>
      <c r="K7" s="126">
        <v>26.6</v>
      </c>
      <c r="L7" s="143">
        <v>43.5</v>
      </c>
      <c r="M7" s="129">
        <v>37.799999999999997</v>
      </c>
      <c r="N7" s="129">
        <v>32.1</v>
      </c>
      <c r="O7" s="126">
        <v>26.2</v>
      </c>
      <c r="P7" s="165" t="s">
        <v>290</v>
      </c>
    </row>
    <row r="8" spans="1:16" x14ac:dyDescent="0.7">
      <c r="A8" s="432">
        <v>3</v>
      </c>
      <c r="B8" s="397"/>
      <c r="C8" s="50" t="str">
        <f t="shared" si="0"/>
        <v xml:space="preserve"> </v>
      </c>
      <c r="D8" s="143">
        <v>16.899999999999999</v>
      </c>
      <c r="E8" s="129">
        <v>14.7</v>
      </c>
      <c r="F8" s="129">
        <v>12.4</v>
      </c>
      <c r="G8" s="144">
        <v>10.1</v>
      </c>
      <c r="H8" s="128">
        <v>31.4</v>
      </c>
      <c r="I8" s="129">
        <v>27.2</v>
      </c>
      <c r="J8" s="135">
        <v>23</v>
      </c>
      <c r="K8" s="126">
        <v>18.8</v>
      </c>
      <c r="L8" s="143">
        <v>30.8</v>
      </c>
      <c r="M8" s="129">
        <v>26.8</v>
      </c>
      <c r="N8" s="129">
        <v>22.6</v>
      </c>
      <c r="O8" s="126">
        <v>18.5</v>
      </c>
      <c r="P8" s="166" t="s">
        <v>290</v>
      </c>
    </row>
    <row r="9" spans="1:16" x14ac:dyDescent="0.7">
      <c r="A9" s="432">
        <v>4</v>
      </c>
      <c r="B9" s="397"/>
      <c r="C9" s="50" t="str">
        <f t="shared" si="0"/>
        <v xml:space="preserve"> </v>
      </c>
      <c r="D9" s="143">
        <v>13.7</v>
      </c>
      <c r="E9" s="129">
        <v>11.9</v>
      </c>
      <c r="F9" s="135">
        <v>10</v>
      </c>
      <c r="G9" s="144">
        <v>8.1999999999999993</v>
      </c>
      <c r="H9" s="137">
        <v>25</v>
      </c>
      <c r="I9" s="129">
        <v>21.7</v>
      </c>
      <c r="J9" s="129">
        <v>18.3</v>
      </c>
      <c r="K9" s="126">
        <v>14.9</v>
      </c>
      <c r="L9" s="143">
        <v>24.5</v>
      </c>
      <c r="M9" s="129">
        <v>21.2</v>
      </c>
      <c r="N9" s="135">
        <v>18</v>
      </c>
      <c r="O9" s="126">
        <v>14.6</v>
      </c>
      <c r="P9" s="165" t="s">
        <v>290</v>
      </c>
    </row>
    <row r="10" spans="1:16" x14ac:dyDescent="0.7">
      <c r="A10" s="431">
        <v>5</v>
      </c>
      <c r="B10" s="349"/>
      <c r="C10" s="50" t="str">
        <f>_xlfn.XLOOKUP("○",$D$4:$P$4,D10:P10)</f>
        <v xml:space="preserve"> </v>
      </c>
      <c r="D10" s="143">
        <v>11.8</v>
      </c>
      <c r="E10" s="129">
        <v>10.3</v>
      </c>
      <c r="F10" s="129">
        <v>8.6</v>
      </c>
      <c r="G10" s="153">
        <v>7</v>
      </c>
      <c r="H10" s="128">
        <v>21.2</v>
      </c>
      <c r="I10" s="129">
        <v>18.3</v>
      </c>
      <c r="J10" s="129">
        <v>15.5</v>
      </c>
      <c r="K10" s="126">
        <v>12.6</v>
      </c>
      <c r="L10" s="143">
        <v>20.7</v>
      </c>
      <c r="M10" s="135">
        <v>18</v>
      </c>
      <c r="N10" s="129">
        <v>15.2</v>
      </c>
      <c r="O10" s="126">
        <v>12.4</v>
      </c>
      <c r="P10" s="166" t="s">
        <v>290</v>
      </c>
    </row>
    <row r="11" spans="1:16" x14ac:dyDescent="0.7">
      <c r="A11" s="432">
        <v>6</v>
      </c>
      <c r="B11" s="397"/>
      <c r="C11" s="50" t="str">
        <f t="shared" si="0"/>
        <v xml:space="preserve"> </v>
      </c>
      <c r="D11" s="143">
        <v>10.6</v>
      </c>
      <c r="E11" s="129">
        <v>9.1999999999999993</v>
      </c>
      <c r="F11" s="129">
        <v>7.7</v>
      </c>
      <c r="G11" s="144">
        <v>6.3</v>
      </c>
      <c r="H11" s="128">
        <v>18.7</v>
      </c>
      <c r="I11" s="129">
        <v>16.2</v>
      </c>
      <c r="J11" s="129">
        <v>13.6</v>
      </c>
      <c r="K11" s="126">
        <v>11.1</v>
      </c>
      <c r="L11" s="143">
        <v>18.2</v>
      </c>
      <c r="M11" s="129">
        <v>15.8</v>
      </c>
      <c r="N11" s="129">
        <v>13.3</v>
      </c>
      <c r="O11" s="126">
        <v>10.8</v>
      </c>
      <c r="P11" s="165" t="s">
        <v>290</v>
      </c>
    </row>
    <row r="12" spans="1:16" x14ac:dyDescent="0.7">
      <c r="A12" s="432">
        <v>7</v>
      </c>
      <c r="B12" s="397"/>
      <c r="C12" s="50" t="str">
        <f t="shared" si="0"/>
        <v xml:space="preserve"> </v>
      </c>
      <c r="D12" s="143">
        <v>9.8000000000000007</v>
      </c>
      <c r="E12" s="129">
        <v>8.4</v>
      </c>
      <c r="F12" s="129">
        <v>7.1</v>
      </c>
      <c r="G12" s="144">
        <v>5.7</v>
      </c>
      <c r="H12" s="128">
        <v>16.899999999999999</v>
      </c>
      <c r="I12" s="129">
        <v>14.6</v>
      </c>
      <c r="J12" s="129">
        <v>12.3</v>
      </c>
      <c r="K12" s="136">
        <v>10</v>
      </c>
      <c r="L12" s="143">
        <v>16.5</v>
      </c>
      <c r="M12" s="129">
        <v>14.3</v>
      </c>
      <c r="N12" s="135">
        <v>12</v>
      </c>
      <c r="O12" s="126">
        <v>9.8000000000000007</v>
      </c>
      <c r="P12" s="166" t="s">
        <v>290</v>
      </c>
    </row>
    <row r="13" spans="1:16" ht="18" thickBot="1" x14ac:dyDescent="0.75">
      <c r="A13" s="433">
        <v>8</v>
      </c>
      <c r="B13" s="434"/>
      <c r="C13" s="156" t="str">
        <f t="shared" si="0"/>
        <v xml:space="preserve"> </v>
      </c>
      <c r="D13" s="149">
        <v>9.1</v>
      </c>
      <c r="E13" s="150">
        <v>7.9</v>
      </c>
      <c r="F13" s="150">
        <v>6.6</v>
      </c>
      <c r="G13" s="151">
        <v>5.4</v>
      </c>
      <c r="H13" s="157">
        <v>15.6</v>
      </c>
      <c r="I13" s="150">
        <v>13.5</v>
      </c>
      <c r="J13" s="150">
        <v>11.4</v>
      </c>
      <c r="K13" s="158">
        <v>9.1999999999999993</v>
      </c>
      <c r="L13" s="149">
        <v>15.2</v>
      </c>
      <c r="M13" s="150">
        <v>13.2</v>
      </c>
      <c r="N13" s="150">
        <v>11.1</v>
      </c>
      <c r="O13" s="163">
        <v>9</v>
      </c>
      <c r="P13" s="167" t="s">
        <v>290</v>
      </c>
    </row>
    <row r="14" spans="1:16" x14ac:dyDescent="0.7">
      <c r="D14" s="115"/>
      <c r="E14" s="115"/>
      <c r="F14" s="115"/>
      <c r="G14" s="115"/>
      <c r="H14" s="115"/>
      <c r="I14" s="115"/>
      <c r="J14" s="115"/>
      <c r="K14" s="115"/>
      <c r="L14" s="115"/>
      <c r="M14" s="115"/>
      <c r="N14" s="115"/>
      <c r="O14" s="115"/>
    </row>
    <row r="15" spans="1:16" x14ac:dyDescent="0.7">
      <c r="B15">
        <f>COUNTIF('算定根拠(戸別供給・業務用)'!H34,"■")</f>
        <v>0</v>
      </c>
      <c r="C15" s="119" t="s">
        <v>297</v>
      </c>
      <c r="D15" s="115" t="s">
        <v>299</v>
      </c>
      <c r="E15" s="115">
        <v>1</v>
      </c>
      <c r="F15" s="117"/>
      <c r="H15" s="119"/>
      <c r="I15" s="131"/>
      <c r="J15" s="131"/>
      <c r="K15" s="115"/>
      <c r="L15" s="115"/>
      <c r="M15" s="115"/>
      <c r="N15" s="115"/>
      <c r="O15" s="115"/>
    </row>
    <row r="16" spans="1:16" x14ac:dyDescent="0.7">
      <c r="B16">
        <f>COUNTIF('算定根拠(戸別供給・業務用)'!B34,"■")</f>
        <v>0</v>
      </c>
      <c r="C16" s="119" t="s">
        <v>298</v>
      </c>
      <c r="D16" s="115" t="s">
        <v>300</v>
      </c>
      <c r="E16" s="115">
        <v>1.2</v>
      </c>
      <c r="F16" s="117"/>
      <c r="H16" s="119"/>
      <c r="I16" s="131"/>
      <c r="J16" s="131"/>
      <c r="K16" s="115"/>
      <c r="L16" s="115"/>
      <c r="M16" s="115"/>
      <c r="N16" s="115"/>
      <c r="O16" s="115"/>
    </row>
    <row r="17" spans="1:16" x14ac:dyDescent="0.7">
      <c r="C17" s="119" t="str">
        <f>VLOOKUP(1,B15:H16,2)</f>
        <v>平均ガス消費量÷28×1.2</v>
      </c>
      <c r="D17" s="115" t="str">
        <f>VLOOKUP(1,B15:H16,3)</f>
        <v>④÷28×1.2</v>
      </c>
      <c r="E17" s="115">
        <f>VLOOKUP(1,B15:H16,4)</f>
        <v>1.2</v>
      </c>
      <c r="F17" s="115"/>
      <c r="H17" s="119" t="e">
        <f>VLOOKUP(1,G15:M16,2)</f>
        <v>#N/A</v>
      </c>
      <c r="I17" s="131" t="e">
        <f>VLOOKUP(1,G15:M16,3)</f>
        <v>#N/A</v>
      </c>
      <c r="J17" s="131" t="e">
        <f>VLOOKUP(1,G15:M16,4)</f>
        <v>#N/A</v>
      </c>
      <c r="K17" s="115"/>
      <c r="L17" s="115"/>
      <c r="M17" s="115"/>
      <c r="N17" s="115"/>
      <c r="O17" s="115"/>
    </row>
    <row r="18" spans="1:16" x14ac:dyDescent="0.7">
      <c r="C18" s="119"/>
      <c r="D18" s="131"/>
      <c r="E18" s="131"/>
      <c r="F18" s="131"/>
      <c r="H18" s="119"/>
      <c r="I18" s="131"/>
      <c r="J18" s="131"/>
      <c r="K18" s="131"/>
      <c r="L18" s="131"/>
      <c r="M18" s="131"/>
      <c r="N18" s="131"/>
      <c r="O18" s="131"/>
    </row>
    <row r="19" spans="1:16" ht="18" thickBot="1" x14ac:dyDescent="0.75">
      <c r="A19" t="s">
        <v>339</v>
      </c>
    </row>
    <row r="20" spans="1:16" x14ac:dyDescent="0.7">
      <c r="A20" s="438" t="s">
        <v>237</v>
      </c>
      <c r="B20" s="439"/>
      <c r="C20" s="443" t="s">
        <v>243</v>
      </c>
      <c r="D20" s="445" t="s">
        <v>255</v>
      </c>
      <c r="E20" s="446"/>
      <c r="F20" s="446"/>
      <c r="G20" s="447"/>
      <c r="H20" s="448" t="s">
        <v>241</v>
      </c>
      <c r="I20" s="446"/>
      <c r="J20" s="446"/>
      <c r="K20" s="443"/>
      <c r="L20" s="445" t="s">
        <v>234</v>
      </c>
      <c r="M20" s="446"/>
      <c r="N20" s="446"/>
      <c r="O20" s="443"/>
      <c r="P20" s="435" t="s">
        <v>267</v>
      </c>
    </row>
    <row r="21" spans="1:16" x14ac:dyDescent="0.7">
      <c r="A21" s="440"/>
      <c r="B21" s="393"/>
      <c r="C21" s="347"/>
      <c r="D21" s="218" t="s">
        <v>236</v>
      </c>
      <c r="E21" s="211" t="s">
        <v>240</v>
      </c>
      <c r="F21" s="211" t="s">
        <v>239</v>
      </c>
      <c r="G21" s="144" t="s">
        <v>238</v>
      </c>
      <c r="H21" s="210" t="s">
        <v>236</v>
      </c>
      <c r="I21" s="211" t="s">
        <v>240</v>
      </c>
      <c r="J21" s="211" t="s">
        <v>239</v>
      </c>
      <c r="K21" s="209" t="s">
        <v>238</v>
      </c>
      <c r="L21" s="218" t="s">
        <v>236</v>
      </c>
      <c r="M21" s="211" t="s">
        <v>240</v>
      </c>
      <c r="N21" s="211" t="s">
        <v>239</v>
      </c>
      <c r="O21" s="209" t="s">
        <v>238</v>
      </c>
      <c r="P21" s="436"/>
    </row>
    <row r="22" spans="1:16" ht="18" thickBot="1" x14ac:dyDescent="0.75">
      <c r="A22" s="441"/>
      <c r="B22" s="442"/>
      <c r="C22" s="444"/>
      <c r="D22" s="145" t="str">
        <f>IF('算定根拠(集団供給)'!$G$4="■",IF('算定根拠(集団供給)'!$P$19="■","○",""),"")</f>
        <v/>
      </c>
      <c r="E22" s="130" t="str">
        <f>IF('算定根拠(集団供給)'!$G$4="■",IF('算定根拠(集団供給)'!$M$19="■","○",""),"")</f>
        <v/>
      </c>
      <c r="F22" s="130" t="str">
        <f>IF('算定根拠(集団供給)'!$G$4="■",IF('算定根拠(集団供給)'!$J$19="■","○",""),"")</f>
        <v/>
      </c>
      <c r="G22" s="146" t="str">
        <f>IF('算定根拠(集団供給)'!$G$4="■",IF('算定根拠(集団供給)'!$G$19="■","○",""),"")</f>
        <v/>
      </c>
      <c r="H22" s="142" t="str">
        <f>IF('算定根拠(集団供給)'!$K$4="■",IF('算定根拠(集団供給)'!$P$19="■","○",""),"")</f>
        <v/>
      </c>
      <c r="I22" s="130" t="str">
        <f>IF('算定根拠(集団供給)'!$K$4="■",IF('算定根拠(集団供給)'!$M$19="■","○",""),"")</f>
        <v/>
      </c>
      <c r="J22" s="130" t="str">
        <f>IF('算定根拠(集団供給)'!$K$4="■",IF('算定根拠(集団供給)'!$J$19="■","○",""),"")</f>
        <v/>
      </c>
      <c r="K22" s="220" t="str">
        <f>IF('算定根拠(集団供給)'!$K$4="■",IF('算定根拠(集団供給)'!$G$19="■","○",""),"")</f>
        <v/>
      </c>
      <c r="L22" s="145" t="str">
        <f>IF('算定根拠(集団供給)'!$O$4="■",IF('算定根拠(集団供給)'!$P$19="■","○",""),"")</f>
        <v/>
      </c>
      <c r="M22" s="130" t="str">
        <f>IF('算定根拠(集団供給)'!$O$4="■",IF('算定根拠(集団供給)'!$M$19="■","○",""),"")</f>
        <v/>
      </c>
      <c r="N22" s="130" t="str">
        <f>IF('算定根拠(集団供給)'!$O$4="■",IF('算定根拠(集団供給)'!$J$19="■","○",""),"")</f>
        <v/>
      </c>
      <c r="O22" s="220" t="str">
        <f>IF('算定根拠(集団供給)'!$O$4="■",IF('算定根拠(集団供給)'!$G$19="■","○",""),"")</f>
        <v/>
      </c>
      <c r="P22" s="164" t="str">
        <f>IF(COUNTIF(D22:O22,"○")=0,"○")</f>
        <v>○</v>
      </c>
    </row>
    <row r="23" spans="1:16" ht="18" thickTop="1" x14ac:dyDescent="0.7">
      <c r="A23" s="437">
        <v>1</v>
      </c>
      <c r="B23" s="427"/>
      <c r="C23" s="50" t="str">
        <f>_xlfn.XLOOKUP("○",$D$22:$P$22,D23:P23)</f>
        <v xml:space="preserve"> </v>
      </c>
      <c r="D23" s="221">
        <v>42.8</v>
      </c>
      <c r="E23" s="222">
        <v>37.200000000000003</v>
      </c>
      <c r="F23" s="222">
        <v>31.6</v>
      </c>
      <c r="G23" s="148">
        <v>25.9</v>
      </c>
      <c r="H23" s="152">
        <v>83</v>
      </c>
      <c r="I23" s="222">
        <v>72.2</v>
      </c>
      <c r="J23" s="222">
        <v>61.3</v>
      </c>
      <c r="K23" s="50">
        <v>50.2</v>
      </c>
      <c r="L23" s="221">
        <v>81.900000000000006</v>
      </c>
      <c r="M23" s="222">
        <v>71.2</v>
      </c>
      <c r="N23" s="222">
        <v>60.4</v>
      </c>
      <c r="O23" s="50">
        <v>49.5</v>
      </c>
      <c r="P23" s="225" t="s">
        <v>290</v>
      </c>
    </row>
    <row r="24" spans="1:16" x14ac:dyDescent="0.7">
      <c r="A24" s="432">
        <v>1.5</v>
      </c>
      <c r="B24" s="397"/>
      <c r="C24" s="50" t="str">
        <f t="shared" ref="C24:C31" si="1">_xlfn.SINGLE(_xlfn.XLOOKUP("○",$D$22:$P$22,D24:P24))</f>
        <v xml:space="preserve"> </v>
      </c>
      <c r="D24" s="218">
        <v>29.8</v>
      </c>
      <c r="E24" s="211">
        <v>25.9</v>
      </c>
      <c r="F24" s="135">
        <v>22</v>
      </c>
      <c r="G24" s="153">
        <v>18</v>
      </c>
      <c r="H24" s="210">
        <v>57.1</v>
      </c>
      <c r="I24" s="211">
        <v>49.7</v>
      </c>
      <c r="J24" s="211">
        <v>42.1</v>
      </c>
      <c r="K24" s="209">
        <v>34.5</v>
      </c>
      <c r="L24" s="218">
        <v>56.3</v>
      </c>
      <c r="M24" s="211">
        <v>48.9</v>
      </c>
      <c r="N24" s="211">
        <v>41.5</v>
      </c>
      <c r="O24" s="136">
        <v>34</v>
      </c>
      <c r="P24" s="166" t="s">
        <v>290</v>
      </c>
    </row>
    <row r="25" spans="1:16" x14ac:dyDescent="0.7">
      <c r="A25" s="432">
        <v>2</v>
      </c>
      <c r="B25" s="397"/>
      <c r="C25" s="50" t="str">
        <f t="shared" si="1"/>
        <v xml:space="preserve"> </v>
      </c>
      <c r="D25" s="218">
        <v>23.4</v>
      </c>
      <c r="E25" s="211">
        <v>20.3</v>
      </c>
      <c r="F25" s="211">
        <v>17.2</v>
      </c>
      <c r="G25" s="153">
        <v>14</v>
      </c>
      <c r="H25" s="210">
        <v>44.2</v>
      </c>
      <c r="I25" s="211">
        <v>38.4</v>
      </c>
      <c r="J25" s="211">
        <v>32.6</v>
      </c>
      <c r="K25" s="209">
        <v>26.6</v>
      </c>
      <c r="L25" s="218">
        <v>43.5</v>
      </c>
      <c r="M25" s="211">
        <v>37.799999999999997</v>
      </c>
      <c r="N25" s="211">
        <v>32.1</v>
      </c>
      <c r="O25" s="209">
        <v>26.2</v>
      </c>
      <c r="P25" s="225" t="s">
        <v>290</v>
      </c>
    </row>
    <row r="26" spans="1:16" x14ac:dyDescent="0.7">
      <c r="A26" s="432">
        <v>3</v>
      </c>
      <c r="B26" s="397"/>
      <c r="C26" s="50" t="str">
        <f>_xlfn.XLOOKUP("○",$D$22:$P$22,D26:P26)</f>
        <v xml:space="preserve"> </v>
      </c>
      <c r="D26" s="218">
        <v>16.899999999999999</v>
      </c>
      <c r="E26" s="211">
        <v>14.7</v>
      </c>
      <c r="F26" s="211">
        <v>12.4</v>
      </c>
      <c r="G26" s="144">
        <v>10.1</v>
      </c>
      <c r="H26" s="210">
        <v>31.4</v>
      </c>
      <c r="I26" s="211">
        <v>27.2</v>
      </c>
      <c r="J26" s="135">
        <v>23</v>
      </c>
      <c r="K26" s="209">
        <v>18.8</v>
      </c>
      <c r="L26" s="218">
        <v>30.8</v>
      </c>
      <c r="M26" s="211">
        <v>26.8</v>
      </c>
      <c r="N26" s="211">
        <v>22.6</v>
      </c>
      <c r="O26" s="209">
        <v>18.5</v>
      </c>
      <c r="P26" s="166" t="s">
        <v>290</v>
      </c>
    </row>
    <row r="27" spans="1:16" x14ac:dyDescent="0.7">
      <c r="A27" s="432">
        <v>4</v>
      </c>
      <c r="B27" s="397"/>
      <c r="C27" s="50" t="str">
        <f t="shared" si="1"/>
        <v xml:space="preserve"> </v>
      </c>
      <c r="D27" s="218">
        <v>13.7</v>
      </c>
      <c r="E27" s="211">
        <v>11.9</v>
      </c>
      <c r="F27" s="135">
        <v>10</v>
      </c>
      <c r="G27" s="144">
        <v>8.1999999999999993</v>
      </c>
      <c r="H27" s="137">
        <v>25</v>
      </c>
      <c r="I27" s="211">
        <v>21.7</v>
      </c>
      <c r="J27" s="211">
        <v>18.3</v>
      </c>
      <c r="K27" s="209">
        <v>14.9</v>
      </c>
      <c r="L27" s="218">
        <v>24.5</v>
      </c>
      <c r="M27" s="211">
        <v>21.2</v>
      </c>
      <c r="N27" s="135">
        <v>18</v>
      </c>
      <c r="O27" s="209">
        <v>14.6</v>
      </c>
      <c r="P27" s="225" t="s">
        <v>290</v>
      </c>
    </row>
    <row r="28" spans="1:16" x14ac:dyDescent="0.7">
      <c r="A28" s="431">
        <v>5</v>
      </c>
      <c r="B28" s="349"/>
      <c r="C28" s="50" t="str">
        <f t="shared" si="1"/>
        <v xml:space="preserve"> </v>
      </c>
      <c r="D28" s="218">
        <v>11.8</v>
      </c>
      <c r="E28" s="211">
        <v>10.3</v>
      </c>
      <c r="F28" s="211">
        <v>8.6</v>
      </c>
      <c r="G28" s="153">
        <v>7</v>
      </c>
      <c r="H28" s="210">
        <v>21.2</v>
      </c>
      <c r="I28" s="211">
        <v>18.3</v>
      </c>
      <c r="J28" s="211">
        <v>15.5</v>
      </c>
      <c r="K28" s="209">
        <v>12.6</v>
      </c>
      <c r="L28" s="218">
        <v>20.7</v>
      </c>
      <c r="M28" s="135">
        <v>18</v>
      </c>
      <c r="N28" s="211">
        <v>15.2</v>
      </c>
      <c r="O28" s="209">
        <v>12.4</v>
      </c>
      <c r="P28" s="166" t="s">
        <v>290</v>
      </c>
    </row>
    <row r="29" spans="1:16" x14ac:dyDescent="0.7">
      <c r="A29" s="432">
        <v>6</v>
      </c>
      <c r="B29" s="397"/>
      <c r="C29" s="50" t="str">
        <f t="shared" si="1"/>
        <v xml:space="preserve"> </v>
      </c>
      <c r="D29" s="218">
        <v>10.6</v>
      </c>
      <c r="E29" s="211">
        <v>9.1999999999999993</v>
      </c>
      <c r="F29" s="211">
        <v>7.7</v>
      </c>
      <c r="G29" s="144">
        <v>6.3</v>
      </c>
      <c r="H29" s="210">
        <v>18.7</v>
      </c>
      <c r="I29" s="211">
        <v>16.2</v>
      </c>
      <c r="J29" s="211">
        <v>13.6</v>
      </c>
      <c r="K29" s="209">
        <v>11.1</v>
      </c>
      <c r="L29" s="218">
        <v>18.2</v>
      </c>
      <c r="M29" s="211">
        <v>15.8</v>
      </c>
      <c r="N29" s="211">
        <v>13.3</v>
      </c>
      <c r="O29" s="209">
        <v>10.8</v>
      </c>
      <c r="P29" s="225" t="s">
        <v>290</v>
      </c>
    </row>
    <row r="30" spans="1:16" x14ac:dyDescent="0.7">
      <c r="A30" s="432">
        <v>7</v>
      </c>
      <c r="B30" s="397"/>
      <c r="C30" s="50" t="str">
        <f t="shared" si="1"/>
        <v xml:space="preserve"> </v>
      </c>
      <c r="D30" s="218">
        <v>9.8000000000000007</v>
      </c>
      <c r="E30" s="211">
        <v>8.4</v>
      </c>
      <c r="F30" s="211">
        <v>7.1</v>
      </c>
      <c r="G30" s="144">
        <v>5.7</v>
      </c>
      <c r="H30" s="210">
        <v>16.899999999999999</v>
      </c>
      <c r="I30" s="211">
        <v>14.6</v>
      </c>
      <c r="J30" s="211">
        <v>12.3</v>
      </c>
      <c r="K30" s="136">
        <v>10</v>
      </c>
      <c r="L30" s="218">
        <v>16.5</v>
      </c>
      <c r="M30" s="211">
        <v>14.3</v>
      </c>
      <c r="N30" s="135">
        <v>12</v>
      </c>
      <c r="O30" s="209">
        <v>9.8000000000000007</v>
      </c>
      <c r="P30" s="166" t="s">
        <v>290</v>
      </c>
    </row>
    <row r="31" spans="1:16" ht="18" thickBot="1" x14ac:dyDescent="0.75">
      <c r="A31" s="433">
        <v>8</v>
      </c>
      <c r="B31" s="434"/>
      <c r="C31" s="156" t="str">
        <f t="shared" si="1"/>
        <v xml:space="preserve"> </v>
      </c>
      <c r="D31" s="223">
        <v>9.1</v>
      </c>
      <c r="E31" s="224">
        <v>7.9</v>
      </c>
      <c r="F31" s="224">
        <v>6.6</v>
      </c>
      <c r="G31" s="151">
        <v>5.4</v>
      </c>
      <c r="H31" s="157">
        <v>15.6</v>
      </c>
      <c r="I31" s="224">
        <v>13.5</v>
      </c>
      <c r="J31" s="224">
        <v>11.4</v>
      </c>
      <c r="K31" s="158">
        <v>9.1999999999999993</v>
      </c>
      <c r="L31" s="223">
        <v>15.2</v>
      </c>
      <c r="M31" s="224">
        <v>13.2</v>
      </c>
      <c r="N31" s="224">
        <v>11.1</v>
      </c>
      <c r="O31" s="163">
        <v>9</v>
      </c>
      <c r="P31" s="167" t="s">
        <v>290</v>
      </c>
    </row>
    <row r="32" spans="1:16" x14ac:dyDescent="0.7">
      <c r="D32" s="131"/>
      <c r="E32" s="131"/>
      <c r="F32" s="131"/>
      <c r="G32" s="131"/>
      <c r="H32" s="131"/>
      <c r="I32" s="131"/>
      <c r="J32" s="131"/>
      <c r="K32" s="131"/>
      <c r="L32" s="131"/>
      <c r="M32" s="131"/>
      <c r="N32" s="131"/>
      <c r="O32" s="131"/>
    </row>
    <row r="33" spans="1:16" x14ac:dyDescent="0.7">
      <c r="B33">
        <f>COUNTIF('算定根拠(集団供給)'!$H$45,"■")</f>
        <v>0</v>
      </c>
      <c r="C33" s="119" t="s">
        <v>365</v>
      </c>
      <c r="D33" s="131" t="s">
        <v>366</v>
      </c>
      <c r="E33" s="131">
        <v>1</v>
      </c>
      <c r="F33" s="131"/>
      <c r="G33" s="131"/>
      <c r="H33" s="131"/>
      <c r="I33" s="131"/>
      <c r="J33" s="131"/>
    </row>
    <row r="34" spans="1:16" x14ac:dyDescent="0.7">
      <c r="B34">
        <f>COUNTIF('算定根拠(集団供給)'!$B$45,"■")</f>
        <v>0</v>
      </c>
      <c r="C34" s="119" t="s">
        <v>380</v>
      </c>
      <c r="D34" s="131" t="s">
        <v>367</v>
      </c>
      <c r="E34" s="131">
        <v>1.2</v>
      </c>
      <c r="F34" s="131"/>
      <c r="G34" s="131"/>
      <c r="H34" s="131"/>
      <c r="I34" s="131"/>
      <c r="J34" s="131"/>
    </row>
    <row r="35" spans="1:16" x14ac:dyDescent="0.7">
      <c r="C35" s="119" t="str">
        <f>VLOOKUP(1,B33:H34,2)</f>
        <v>最大消費量÷28×1.2</v>
      </c>
      <c r="D35" s="131" t="str">
        <f>VLOOKUP(1,B33:H34,3)</f>
        <v>⑦÷28×1.2</v>
      </c>
      <c r="E35" s="131">
        <f>VLOOKUP(1,B33:H34,4)</f>
        <v>1.2</v>
      </c>
      <c r="F35" s="131"/>
      <c r="G35" s="131"/>
      <c r="H35" s="131"/>
      <c r="I35" s="131"/>
      <c r="J35" s="131"/>
    </row>
    <row r="36" spans="1:16" x14ac:dyDescent="0.7">
      <c r="C36" s="119"/>
      <c r="D36" s="131"/>
      <c r="E36" s="131"/>
      <c r="F36" s="131"/>
      <c r="H36" s="119"/>
      <c r="I36" s="131"/>
      <c r="J36" s="131"/>
      <c r="K36" s="131"/>
      <c r="L36" s="131"/>
      <c r="M36" s="131"/>
      <c r="N36" s="131"/>
      <c r="O36" s="131"/>
    </row>
    <row r="37" spans="1:16" ht="18" thickBot="1" x14ac:dyDescent="0.75">
      <c r="A37" t="s">
        <v>305</v>
      </c>
    </row>
    <row r="38" spans="1:16" x14ac:dyDescent="0.7">
      <c r="A38" s="438" t="s">
        <v>237</v>
      </c>
      <c r="B38" s="439"/>
      <c r="C38" s="443" t="s">
        <v>243</v>
      </c>
      <c r="D38" s="445" t="s">
        <v>255</v>
      </c>
      <c r="E38" s="446"/>
      <c r="F38" s="446"/>
      <c r="G38" s="447"/>
      <c r="H38" s="448" t="s">
        <v>266</v>
      </c>
      <c r="I38" s="446"/>
      <c r="J38" s="446"/>
      <c r="K38" s="443"/>
      <c r="L38" s="445" t="s">
        <v>234</v>
      </c>
      <c r="M38" s="446"/>
      <c r="N38" s="446"/>
      <c r="O38" s="443"/>
      <c r="P38" s="435" t="s">
        <v>267</v>
      </c>
    </row>
    <row r="39" spans="1:16" x14ac:dyDescent="0.7">
      <c r="A39" s="440"/>
      <c r="B39" s="393"/>
      <c r="C39" s="347"/>
      <c r="D39" s="143" t="s">
        <v>236</v>
      </c>
      <c r="E39" s="129" t="s">
        <v>240</v>
      </c>
      <c r="F39" s="129" t="s">
        <v>239</v>
      </c>
      <c r="G39" s="144" t="s">
        <v>238</v>
      </c>
      <c r="H39" s="128" t="s">
        <v>236</v>
      </c>
      <c r="I39" s="129" t="s">
        <v>240</v>
      </c>
      <c r="J39" s="129" t="s">
        <v>239</v>
      </c>
      <c r="K39" s="126" t="s">
        <v>238</v>
      </c>
      <c r="L39" s="143" t="s">
        <v>236</v>
      </c>
      <c r="M39" s="129" t="s">
        <v>240</v>
      </c>
      <c r="N39" s="129" t="s">
        <v>239</v>
      </c>
      <c r="O39" s="126" t="s">
        <v>238</v>
      </c>
      <c r="P39" s="436"/>
    </row>
    <row r="40" spans="1:16" ht="18" thickBot="1" x14ac:dyDescent="0.75">
      <c r="A40" s="441"/>
      <c r="B40" s="442"/>
      <c r="C40" s="444"/>
      <c r="D40" s="145" t="str">
        <f>IF('算定根拠(戸別-気化器あり)'!$G$4="■",IF('算定根拠(戸別-気化器あり)'!$P$9="■","○",""),"")</f>
        <v/>
      </c>
      <c r="E40" s="130" t="str">
        <f>IF('算定根拠(戸別-気化器あり)'!$G$4="■",IF('算定根拠(戸別-気化器あり)'!$M$9="■","○",""),"")</f>
        <v/>
      </c>
      <c r="F40" s="130" t="str">
        <f>IF('算定根拠(戸別-気化器あり)'!$G$4="■",IF('算定根拠(戸別-気化器あり)'!$J$9="■","○",""),"")</f>
        <v/>
      </c>
      <c r="G40" s="146" t="str">
        <f>IF('算定根拠(戸別-気化器あり)'!$G$4="■",IF('算定根拠(戸別-気化器あり)'!$G$9="■","○",""),"")</f>
        <v/>
      </c>
      <c r="H40" s="142" t="str">
        <f>IF('算定根拠(戸別-気化器あり)'!$K$4="■",IF('算定根拠(戸別-気化器あり)'!$P$9="■","○",""),"")</f>
        <v/>
      </c>
      <c r="I40" s="130" t="str">
        <f>IF('算定根拠(戸別-気化器あり)'!$K$4="■",IF('算定根拠(戸別-気化器あり)'!$M$9="■","○",""),"")</f>
        <v/>
      </c>
      <c r="J40" s="130" t="str">
        <f>IF('算定根拠(戸別-気化器あり)'!$K$4="■",IF('算定根拠(戸別-気化器あり)'!$J$9="■","○",""),"")</f>
        <v/>
      </c>
      <c r="K40" s="154" t="str">
        <f>IF('算定根拠(戸別-気化器あり)'!$K$4="■",IF('算定根拠(戸別-気化器あり)'!$G$9="■","○",""),"")</f>
        <v/>
      </c>
      <c r="L40" s="145" t="str">
        <f>IF('算定根拠(戸別-気化器あり)'!$O$4="■",IF('算定根拠(戸別-気化器あり)'!$P$9="■","○",""),"")</f>
        <v/>
      </c>
      <c r="M40" s="130" t="str">
        <f>IF('算定根拠(戸別-気化器あり)'!$O$4="■",IF('算定根拠(戸別-気化器あり)'!$M$9="■","○",""),"")</f>
        <v/>
      </c>
      <c r="N40" s="130" t="str">
        <f>IF('算定根拠(戸別-気化器あり)'!$O$4="■",IF('算定根拠(戸別-気化器あり)'!$J$9="■","○",""),"")</f>
        <v/>
      </c>
      <c r="O40" s="154" t="str">
        <f>IF('算定根拠(戸別-気化器あり)'!$O$4="■",IF('算定根拠(戸別-気化器あり)'!$G$9="■","○",""),"")</f>
        <v/>
      </c>
      <c r="P40" s="164" t="str">
        <f>IF(COUNTIF(D40:O40,"○")=0,"○")</f>
        <v>○</v>
      </c>
    </row>
    <row r="41" spans="1:16" ht="18" thickTop="1" x14ac:dyDescent="0.7">
      <c r="A41" s="437">
        <v>1</v>
      </c>
      <c r="B41" s="427"/>
      <c r="C41" s="50" t="str">
        <f>_xlfn.XLOOKUP("○",$D$40:$P$40,D41:P41)</f>
        <v xml:space="preserve"> </v>
      </c>
      <c r="D41" s="147">
        <v>42.8</v>
      </c>
      <c r="E41" s="132">
        <v>37.200000000000003</v>
      </c>
      <c r="F41" s="132">
        <v>31.6</v>
      </c>
      <c r="G41" s="148">
        <v>25.9</v>
      </c>
      <c r="H41" s="152">
        <v>83</v>
      </c>
      <c r="I41" s="132">
        <v>72.2</v>
      </c>
      <c r="J41" s="132">
        <v>61.3</v>
      </c>
      <c r="K41" s="50">
        <v>50.2</v>
      </c>
      <c r="L41" s="147">
        <v>81.900000000000006</v>
      </c>
      <c r="M41" s="132">
        <v>71.2</v>
      </c>
      <c r="N41" s="132">
        <v>60.4</v>
      </c>
      <c r="O41" s="50">
        <v>49.5</v>
      </c>
      <c r="P41" s="165" t="s">
        <v>290</v>
      </c>
    </row>
    <row r="42" spans="1:16" x14ac:dyDescent="0.7">
      <c r="A42" s="432">
        <v>1.5</v>
      </c>
      <c r="B42" s="397"/>
      <c r="C42" s="50" t="str">
        <f t="shared" ref="C42:C49" si="2">_xlfn.SINGLE(_xlfn.XLOOKUP("○",$D$40:$P$40,D42:P42))</f>
        <v xml:space="preserve"> </v>
      </c>
      <c r="D42" s="143">
        <v>29.8</v>
      </c>
      <c r="E42" s="129">
        <v>25.9</v>
      </c>
      <c r="F42" s="135">
        <v>22</v>
      </c>
      <c r="G42" s="153">
        <v>18</v>
      </c>
      <c r="H42" s="128">
        <v>57.1</v>
      </c>
      <c r="I42" s="129">
        <v>49.7</v>
      </c>
      <c r="J42" s="129">
        <v>42.1</v>
      </c>
      <c r="K42" s="126">
        <v>34.5</v>
      </c>
      <c r="L42" s="143">
        <v>56.3</v>
      </c>
      <c r="M42" s="129">
        <v>48.9</v>
      </c>
      <c r="N42" s="129">
        <v>41.5</v>
      </c>
      <c r="O42" s="136">
        <v>34</v>
      </c>
      <c r="P42" s="166" t="s">
        <v>290</v>
      </c>
    </row>
    <row r="43" spans="1:16" x14ac:dyDescent="0.7">
      <c r="A43" s="432">
        <v>2</v>
      </c>
      <c r="B43" s="397"/>
      <c r="C43" s="50" t="str">
        <f t="shared" si="2"/>
        <v xml:space="preserve"> </v>
      </c>
      <c r="D43" s="143">
        <v>23.4</v>
      </c>
      <c r="E43" s="129">
        <v>20.3</v>
      </c>
      <c r="F43" s="129">
        <v>17.2</v>
      </c>
      <c r="G43" s="153">
        <v>14</v>
      </c>
      <c r="H43" s="128">
        <v>44.2</v>
      </c>
      <c r="I43" s="129">
        <v>38.4</v>
      </c>
      <c r="J43" s="129">
        <v>32.6</v>
      </c>
      <c r="K43" s="126">
        <v>26.6</v>
      </c>
      <c r="L43" s="143">
        <v>43.5</v>
      </c>
      <c r="M43" s="129">
        <v>37.799999999999997</v>
      </c>
      <c r="N43" s="129">
        <v>32.1</v>
      </c>
      <c r="O43" s="126">
        <v>26.2</v>
      </c>
      <c r="P43" s="165" t="s">
        <v>290</v>
      </c>
    </row>
    <row r="44" spans="1:16" x14ac:dyDescent="0.7">
      <c r="A44" s="432">
        <v>3</v>
      </c>
      <c r="B44" s="397"/>
      <c r="C44" s="50" t="str">
        <f t="shared" si="2"/>
        <v xml:space="preserve"> </v>
      </c>
      <c r="D44" s="143">
        <v>16.899999999999999</v>
      </c>
      <c r="E44" s="129">
        <v>14.7</v>
      </c>
      <c r="F44" s="129">
        <v>12.4</v>
      </c>
      <c r="G44" s="144">
        <v>10.1</v>
      </c>
      <c r="H44" s="128">
        <v>31.4</v>
      </c>
      <c r="I44" s="129">
        <v>27.2</v>
      </c>
      <c r="J44" s="135">
        <v>23</v>
      </c>
      <c r="K44" s="126">
        <v>18.8</v>
      </c>
      <c r="L44" s="143">
        <v>30.8</v>
      </c>
      <c r="M44" s="129">
        <v>26.8</v>
      </c>
      <c r="N44" s="129">
        <v>22.6</v>
      </c>
      <c r="O44" s="126">
        <v>18.5</v>
      </c>
      <c r="P44" s="166" t="s">
        <v>290</v>
      </c>
    </row>
    <row r="45" spans="1:16" x14ac:dyDescent="0.7">
      <c r="A45" s="432">
        <v>4</v>
      </c>
      <c r="B45" s="397"/>
      <c r="C45" s="50" t="str">
        <f t="shared" si="2"/>
        <v xml:space="preserve"> </v>
      </c>
      <c r="D45" s="143">
        <v>13.7</v>
      </c>
      <c r="E45" s="129">
        <v>11.9</v>
      </c>
      <c r="F45" s="135">
        <v>10</v>
      </c>
      <c r="G45" s="144">
        <v>8.1999999999999993</v>
      </c>
      <c r="H45" s="137">
        <v>25</v>
      </c>
      <c r="I45" s="129">
        <v>21.7</v>
      </c>
      <c r="J45" s="129">
        <v>18.3</v>
      </c>
      <c r="K45" s="126">
        <v>14.9</v>
      </c>
      <c r="L45" s="143">
        <v>24.5</v>
      </c>
      <c r="M45" s="129">
        <v>21.2</v>
      </c>
      <c r="N45" s="135">
        <v>18</v>
      </c>
      <c r="O45" s="126">
        <v>14.6</v>
      </c>
      <c r="P45" s="165" t="s">
        <v>290</v>
      </c>
    </row>
    <row r="46" spans="1:16" x14ac:dyDescent="0.7">
      <c r="A46" s="431">
        <v>5</v>
      </c>
      <c r="B46" s="349"/>
      <c r="C46" s="50" t="str">
        <f t="shared" si="2"/>
        <v xml:space="preserve"> </v>
      </c>
      <c r="D46" s="143">
        <v>11.8</v>
      </c>
      <c r="E46" s="129">
        <v>10.3</v>
      </c>
      <c r="F46" s="129">
        <v>8.6</v>
      </c>
      <c r="G46" s="153">
        <v>7</v>
      </c>
      <c r="H46" s="128">
        <v>21.2</v>
      </c>
      <c r="I46" s="129">
        <v>18.3</v>
      </c>
      <c r="J46" s="129">
        <v>15.5</v>
      </c>
      <c r="K46" s="126">
        <v>12.6</v>
      </c>
      <c r="L46" s="143">
        <v>20.7</v>
      </c>
      <c r="M46" s="135">
        <v>18</v>
      </c>
      <c r="N46" s="129">
        <v>15.2</v>
      </c>
      <c r="O46" s="126">
        <v>12.4</v>
      </c>
      <c r="P46" s="166" t="s">
        <v>290</v>
      </c>
    </row>
    <row r="47" spans="1:16" x14ac:dyDescent="0.7">
      <c r="A47" s="432">
        <v>6</v>
      </c>
      <c r="B47" s="397"/>
      <c r="C47" s="50" t="str">
        <f t="shared" si="2"/>
        <v xml:space="preserve"> </v>
      </c>
      <c r="D47" s="143">
        <v>10.6</v>
      </c>
      <c r="E47" s="129">
        <v>9.1999999999999993</v>
      </c>
      <c r="F47" s="129">
        <v>7.7</v>
      </c>
      <c r="G47" s="144">
        <v>6.3</v>
      </c>
      <c r="H47" s="128">
        <v>18.7</v>
      </c>
      <c r="I47" s="129">
        <v>16.2</v>
      </c>
      <c r="J47" s="129">
        <v>13.6</v>
      </c>
      <c r="K47" s="126">
        <v>11.1</v>
      </c>
      <c r="L47" s="143">
        <v>18.2</v>
      </c>
      <c r="M47" s="129">
        <v>15.8</v>
      </c>
      <c r="N47" s="129">
        <v>13.3</v>
      </c>
      <c r="O47" s="126">
        <v>10.8</v>
      </c>
      <c r="P47" s="165" t="s">
        <v>290</v>
      </c>
    </row>
    <row r="48" spans="1:16" x14ac:dyDescent="0.7">
      <c r="A48" s="432">
        <v>7</v>
      </c>
      <c r="B48" s="397"/>
      <c r="C48" s="50" t="str">
        <f t="shared" si="2"/>
        <v xml:space="preserve"> </v>
      </c>
      <c r="D48" s="143">
        <v>9.8000000000000007</v>
      </c>
      <c r="E48" s="129">
        <v>8.4</v>
      </c>
      <c r="F48" s="129">
        <v>7.1</v>
      </c>
      <c r="G48" s="144">
        <v>5.7</v>
      </c>
      <c r="H48" s="128">
        <v>16.899999999999999</v>
      </c>
      <c r="I48" s="129">
        <v>14.6</v>
      </c>
      <c r="J48" s="129">
        <v>12.3</v>
      </c>
      <c r="K48" s="136">
        <v>10</v>
      </c>
      <c r="L48" s="143">
        <v>16.5</v>
      </c>
      <c r="M48" s="129">
        <v>14.3</v>
      </c>
      <c r="N48" s="135">
        <v>12</v>
      </c>
      <c r="O48" s="126">
        <v>9.8000000000000007</v>
      </c>
      <c r="P48" s="166" t="s">
        <v>290</v>
      </c>
    </row>
    <row r="49" spans="1:16" ht="18" thickBot="1" x14ac:dyDescent="0.75">
      <c r="A49" s="433">
        <v>8</v>
      </c>
      <c r="B49" s="434"/>
      <c r="C49" s="156" t="str">
        <f t="shared" si="2"/>
        <v xml:space="preserve"> </v>
      </c>
      <c r="D49" s="149">
        <v>9.1</v>
      </c>
      <c r="E49" s="150">
        <v>7.9</v>
      </c>
      <c r="F49" s="150">
        <v>6.6</v>
      </c>
      <c r="G49" s="151">
        <v>5.4</v>
      </c>
      <c r="H49" s="157">
        <v>15.6</v>
      </c>
      <c r="I49" s="150">
        <v>13.5</v>
      </c>
      <c r="J49" s="150">
        <v>11.4</v>
      </c>
      <c r="K49" s="158">
        <v>9.1999999999999993</v>
      </c>
      <c r="L49" s="149">
        <v>15.2</v>
      </c>
      <c r="M49" s="150">
        <v>13.2</v>
      </c>
      <c r="N49" s="150">
        <v>11.1</v>
      </c>
      <c r="O49" s="163">
        <v>9</v>
      </c>
      <c r="P49" s="167" t="s">
        <v>290</v>
      </c>
    </row>
    <row r="51" spans="1:16" x14ac:dyDescent="0.7">
      <c r="B51">
        <f>COUNTIF('算定根拠(戸別-気化器あり)'!H37,"■")</f>
        <v>0</v>
      </c>
      <c r="C51" s="119" t="s">
        <v>297</v>
      </c>
      <c r="D51" s="131" t="s">
        <v>299</v>
      </c>
      <c r="E51" s="131">
        <v>1</v>
      </c>
    </row>
    <row r="52" spans="1:16" x14ac:dyDescent="0.7">
      <c r="B52">
        <f>COUNTIF('算定根拠(戸別-気化器あり)'!B37,"■")</f>
        <v>0</v>
      </c>
      <c r="C52" s="119" t="s">
        <v>298</v>
      </c>
      <c r="D52" s="131" t="s">
        <v>300</v>
      </c>
      <c r="E52" s="131">
        <v>1.2</v>
      </c>
    </row>
    <row r="53" spans="1:16" x14ac:dyDescent="0.7">
      <c r="C53" s="119" t="str">
        <f>VLOOKUP(1,B51:H52,2)</f>
        <v>平均ガス消費量÷28×1.2</v>
      </c>
      <c r="D53" s="131" t="str">
        <f>VLOOKUP(1,B51:H52,3)</f>
        <v>④÷28×1.2</v>
      </c>
      <c r="E53" s="131">
        <f>VLOOKUP(1,B51:H52,4)</f>
        <v>1.2</v>
      </c>
    </row>
  </sheetData>
  <mergeCells count="45">
    <mergeCell ref="A29:B29"/>
    <mergeCell ref="A30:B30"/>
    <mergeCell ref="A31:B31"/>
    <mergeCell ref="A23:B23"/>
    <mergeCell ref="A24:B24"/>
    <mergeCell ref="A25:B25"/>
    <mergeCell ref="A26:B26"/>
    <mergeCell ref="A27:B27"/>
    <mergeCell ref="A28:B28"/>
    <mergeCell ref="A20:B22"/>
    <mergeCell ref="C20:C22"/>
    <mergeCell ref="D20:G20"/>
    <mergeCell ref="H20:K20"/>
    <mergeCell ref="L20:O20"/>
    <mergeCell ref="P20:P21"/>
    <mergeCell ref="D2:G2"/>
    <mergeCell ref="A8:B8"/>
    <mergeCell ref="A9:B9"/>
    <mergeCell ref="A10:B10"/>
    <mergeCell ref="H2:K2"/>
    <mergeCell ref="L2:O2"/>
    <mergeCell ref="C2:C4"/>
    <mergeCell ref="A2:B4"/>
    <mergeCell ref="A5:B5"/>
    <mergeCell ref="A6:B6"/>
    <mergeCell ref="A7:B7"/>
    <mergeCell ref="A11:B11"/>
    <mergeCell ref="A12:B12"/>
    <mergeCell ref="A13:B13"/>
    <mergeCell ref="P2:P3"/>
    <mergeCell ref="A46:B46"/>
    <mergeCell ref="A47:B47"/>
    <mergeCell ref="A48:B48"/>
    <mergeCell ref="A49:B49"/>
    <mergeCell ref="P38:P39"/>
    <mergeCell ref="A41:B41"/>
    <mergeCell ref="A42:B42"/>
    <mergeCell ref="A43:B43"/>
    <mergeCell ref="A44:B44"/>
    <mergeCell ref="A45:B45"/>
    <mergeCell ref="A38:B40"/>
    <mergeCell ref="C38:C40"/>
    <mergeCell ref="D38:G38"/>
    <mergeCell ref="H38:K38"/>
    <mergeCell ref="L38:O38"/>
  </mergeCells>
  <phoneticPr fontId="1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必要書類</vt:lpstr>
      <vt:lpstr>様式</vt:lpstr>
      <vt:lpstr>明細書 (バルク)</vt:lpstr>
      <vt:lpstr>明細書 (バルク) 記入例</vt:lpstr>
      <vt:lpstr>算定根拠(戸別供給・業務用)</vt:lpstr>
      <vt:lpstr>算定根拠(集団供給)</vt:lpstr>
      <vt:lpstr>算定根拠(戸別-気化器あり)</vt:lpstr>
      <vt:lpstr>算定資料</vt:lpstr>
      <vt:lpstr>'算定根拠(戸別-気化器あり)'!Print_Area</vt:lpstr>
      <vt:lpstr>'算定根拠(戸別供給・業務用)'!Print_Area</vt:lpstr>
      <vt:lpstr>'算定根拠(集団供給)'!Print_Area</vt:lpstr>
      <vt:lpstr>'明細書 (バルク)'!Print_Area</vt:lpstr>
      <vt:lpstr>'明細書 (バルク) 記入例'!Print_Area</vt:lpstr>
      <vt:lpstr>'明細書 (バルク)'!Print_Titles</vt:lpstr>
      <vt:lpstr>'明細書 (バルク) 記入例'!Print_Titles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2024-04-10T07:39:20Z</dcterms:created>
  <dcterms:modified xsi:type="dcterms:W3CDTF">2024-12-27T00:44:05Z</dcterms:modified>
</cp:coreProperties>
</file>