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50500農業経営課\#21 環境保全型農業担当\環境②ー\特別栽培農農産物制度\HP更新台帳\"/>
    </mc:Choice>
  </mc:AlternateContent>
  <xr:revisionPtr revIDLastSave="0" documentId="13_ncr:101_{43E6F607-37E1-41E5-A73C-800D53102214}" xr6:coauthVersionLast="47" xr6:coauthVersionMax="47" xr10:uidLastSave="{00000000-0000-0000-0000-000000000000}"/>
  <workbookProtection workbookAlgorithmName="SHA-512" workbookHashValue="77kU6GFKzsRk88NV13QX7sdsEYy5BCchQhgAELalEw7YmnSt4Wf3MiYuqMTGuIIm5faXJkje9CPJoUHTRZNtdA==" workbookSaltValue="GDm48Zg5oSWePrwYMViD/g==" workbookSpinCount="100000" lockStructure="1"/>
  <bookViews>
    <workbookView xWindow="2170" yWindow="-17390" windowWidth="30940" windowHeight="16780" activeTab="1" xr2:uid="{E5ABBB79-F30D-4B4D-A017-46B764A66C80}"/>
  </bookViews>
  <sheets>
    <sheet name="参照（年度等）" sheetId="2" r:id="rId1"/>
    <sheet name="入力" sheetId="1" r:id="rId2"/>
    <sheet name="印刷用リスト" sheetId="3" r:id="rId3"/>
  </sheets>
  <definedNames>
    <definedName name="_xlnm._FilterDatabase" localSheetId="1" hidden="1">入力!$A$4:$AL$311</definedName>
    <definedName name="_xlnm.Print_Area" localSheetId="1">入力!$B$3:$AA$311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93" i="1" l="1"/>
  <c r="U94" i="1"/>
  <c r="U95" i="1"/>
  <c r="U303" i="1" l="1"/>
  <c r="U304" i="1"/>
  <c r="U305" i="1"/>
  <c r="U306" i="1"/>
  <c r="U309" i="1"/>
  <c r="U310" i="1"/>
  <c r="U311" i="1"/>
  <c r="U307" i="1"/>
  <c r="U308" i="1"/>
  <c r="U300" i="1"/>
  <c r="U302" i="1" l="1"/>
  <c r="U301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8" i="1"/>
  <c r="U257" i="1"/>
  <c r="U256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4" i="1"/>
  <c r="U233" i="1"/>
  <c r="U232" i="1"/>
  <c r="U231" i="1"/>
  <c r="U230" i="1"/>
  <c r="U229" i="1"/>
  <c r="U228" i="1"/>
  <c r="U227" i="1"/>
  <c r="U226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106" i="1" l="1"/>
  <c r="U105" i="1"/>
  <c r="U104" i="1"/>
  <c r="U103" i="1"/>
  <c r="U102" i="1"/>
  <c r="U101" i="1"/>
  <c r="U100" i="1"/>
  <c r="U99" i="1"/>
  <c r="U98" i="1"/>
  <c r="U97" i="1"/>
  <c r="U96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6" i="1"/>
  <c r="U65" i="1"/>
  <c r="U64" i="1"/>
  <c r="U63" i="1"/>
  <c r="U62" i="1"/>
  <c r="U59" i="1"/>
  <c r="U58" i="1"/>
  <c r="U57" i="1"/>
  <c r="U56" i="1"/>
  <c r="U55" i="1"/>
  <c r="U54" i="1"/>
  <c r="U53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0" i="1"/>
  <c r="U8" i="1"/>
  <c r="U7" i="1"/>
  <c r="U6" i="1"/>
  <c r="S3" i="3" l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2" i="3" l="1"/>
  <c r="B2" i="3"/>
  <c r="T4" i="3" l="1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2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J3" i="3" l="1"/>
  <c r="H3" i="3"/>
  <c r="I3" i="3"/>
  <c r="J15" i="3"/>
  <c r="I15" i="3"/>
  <c r="H15" i="3"/>
  <c r="J23" i="3"/>
  <c r="I23" i="3"/>
  <c r="H23" i="3"/>
  <c r="J35" i="3"/>
  <c r="I35" i="3"/>
  <c r="H35" i="3"/>
  <c r="H8" i="3"/>
  <c r="I8" i="3"/>
  <c r="J8" i="3"/>
  <c r="H12" i="3"/>
  <c r="I12" i="3"/>
  <c r="J12" i="3"/>
  <c r="H16" i="3"/>
  <c r="I16" i="3"/>
  <c r="J16" i="3"/>
  <c r="H20" i="3"/>
  <c r="J20" i="3"/>
  <c r="I20" i="3"/>
  <c r="H24" i="3"/>
  <c r="J24" i="3"/>
  <c r="I24" i="3"/>
  <c r="H28" i="3"/>
  <c r="J28" i="3"/>
  <c r="I28" i="3"/>
  <c r="J32" i="3"/>
  <c r="H32" i="3"/>
  <c r="I32" i="3"/>
  <c r="J36" i="3"/>
  <c r="H36" i="3"/>
  <c r="I36" i="3"/>
  <c r="H40" i="3"/>
  <c r="I40" i="3"/>
  <c r="J40" i="3"/>
  <c r="J11" i="3"/>
  <c r="I11" i="3"/>
  <c r="H11" i="3"/>
  <c r="J27" i="3"/>
  <c r="H27" i="3"/>
  <c r="I27" i="3"/>
  <c r="J39" i="3"/>
  <c r="I39" i="3"/>
  <c r="H39" i="3"/>
  <c r="H5" i="3"/>
  <c r="I5" i="3"/>
  <c r="J5" i="3"/>
  <c r="H9" i="3"/>
  <c r="I9" i="3"/>
  <c r="J9" i="3"/>
  <c r="H13" i="3"/>
  <c r="I13" i="3"/>
  <c r="J13" i="3"/>
  <c r="H17" i="3"/>
  <c r="I17" i="3"/>
  <c r="J17" i="3"/>
  <c r="H21" i="3"/>
  <c r="I21" i="3"/>
  <c r="J21" i="3"/>
  <c r="H25" i="3"/>
  <c r="I25" i="3"/>
  <c r="J25" i="3"/>
  <c r="H29" i="3"/>
  <c r="I29" i="3"/>
  <c r="J29" i="3"/>
  <c r="H33" i="3"/>
  <c r="I33" i="3"/>
  <c r="J33" i="3"/>
  <c r="H37" i="3"/>
  <c r="I37" i="3"/>
  <c r="J37" i="3"/>
  <c r="J7" i="3"/>
  <c r="I7" i="3"/>
  <c r="H7" i="3"/>
  <c r="J19" i="3"/>
  <c r="I19" i="3"/>
  <c r="H19" i="3"/>
  <c r="J31" i="3"/>
  <c r="I31" i="3"/>
  <c r="H31" i="3"/>
  <c r="J4" i="3"/>
  <c r="H4" i="3"/>
  <c r="I4" i="3"/>
  <c r="I6" i="3"/>
  <c r="J6" i="3"/>
  <c r="H6" i="3"/>
  <c r="I10" i="3"/>
  <c r="H10" i="3"/>
  <c r="J10" i="3"/>
  <c r="I14" i="3"/>
  <c r="J14" i="3"/>
  <c r="H14" i="3"/>
  <c r="I18" i="3"/>
  <c r="J18" i="3"/>
  <c r="H18" i="3"/>
  <c r="I22" i="3"/>
  <c r="J22" i="3"/>
  <c r="H22" i="3"/>
  <c r="I26" i="3"/>
  <c r="H26" i="3"/>
  <c r="J26" i="3"/>
  <c r="I30" i="3"/>
  <c r="H30" i="3"/>
  <c r="J30" i="3"/>
  <c r="I34" i="3"/>
  <c r="J34" i="3"/>
  <c r="H34" i="3"/>
  <c r="I38" i="3"/>
  <c r="J38" i="3"/>
  <c r="H38" i="3"/>
  <c r="U3" i="3"/>
  <c r="V3" i="3"/>
  <c r="W3" i="3"/>
  <c r="X3" i="3"/>
  <c r="U4" i="3"/>
  <c r="V4" i="3"/>
  <c r="W4" i="3"/>
  <c r="X4" i="3"/>
  <c r="U5" i="3"/>
  <c r="V5" i="3"/>
  <c r="W5" i="3"/>
  <c r="X5" i="3"/>
  <c r="U6" i="3"/>
  <c r="V6" i="3"/>
  <c r="W6" i="3"/>
  <c r="X6" i="3"/>
  <c r="U7" i="3"/>
  <c r="V7" i="3"/>
  <c r="W7" i="3"/>
  <c r="X7" i="3"/>
  <c r="U8" i="3"/>
  <c r="V8" i="3"/>
  <c r="W8" i="3"/>
  <c r="X8" i="3"/>
  <c r="U9" i="3"/>
  <c r="V9" i="3"/>
  <c r="W9" i="3"/>
  <c r="X9" i="3"/>
  <c r="U10" i="3"/>
  <c r="V10" i="3"/>
  <c r="W10" i="3"/>
  <c r="X10" i="3"/>
  <c r="U11" i="3"/>
  <c r="V11" i="3"/>
  <c r="W11" i="3"/>
  <c r="X11" i="3"/>
  <c r="U12" i="3"/>
  <c r="V12" i="3"/>
  <c r="W12" i="3"/>
  <c r="X12" i="3"/>
  <c r="U13" i="3"/>
  <c r="V13" i="3"/>
  <c r="W13" i="3"/>
  <c r="X13" i="3"/>
  <c r="U14" i="3"/>
  <c r="V14" i="3"/>
  <c r="W14" i="3"/>
  <c r="X14" i="3"/>
  <c r="U15" i="3"/>
  <c r="V15" i="3"/>
  <c r="W15" i="3"/>
  <c r="X15" i="3"/>
  <c r="U16" i="3"/>
  <c r="V16" i="3"/>
  <c r="W16" i="3"/>
  <c r="X16" i="3"/>
  <c r="U17" i="3"/>
  <c r="V17" i="3"/>
  <c r="W17" i="3"/>
  <c r="X17" i="3"/>
  <c r="U18" i="3"/>
  <c r="V18" i="3"/>
  <c r="W18" i="3"/>
  <c r="X18" i="3"/>
  <c r="U19" i="3"/>
  <c r="V19" i="3"/>
  <c r="W19" i="3"/>
  <c r="X19" i="3"/>
  <c r="U20" i="3"/>
  <c r="V20" i="3"/>
  <c r="W20" i="3"/>
  <c r="X20" i="3"/>
  <c r="U21" i="3"/>
  <c r="V21" i="3"/>
  <c r="W21" i="3"/>
  <c r="X21" i="3"/>
  <c r="U22" i="3"/>
  <c r="V22" i="3"/>
  <c r="W22" i="3"/>
  <c r="X22" i="3"/>
  <c r="U23" i="3"/>
  <c r="V23" i="3"/>
  <c r="W23" i="3"/>
  <c r="X23" i="3"/>
  <c r="U24" i="3"/>
  <c r="V24" i="3"/>
  <c r="W24" i="3"/>
  <c r="X24" i="3"/>
  <c r="U25" i="3"/>
  <c r="V25" i="3"/>
  <c r="W25" i="3"/>
  <c r="X25" i="3"/>
  <c r="U26" i="3"/>
  <c r="V26" i="3"/>
  <c r="W26" i="3"/>
  <c r="X26" i="3"/>
  <c r="U27" i="3"/>
  <c r="V27" i="3"/>
  <c r="W27" i="3"/>
  <c r="X27" i="3"/>
  <c r="U28" i="3"/>
  <c r="V28" i="3"/>
  <c r="W28" i="3"/>
  <c r="X28" i="3"/>
  <c r="U29" i="3"/>
  <c r="V29" i="3"/>
  <c r="W29" i="3"/>
  <c r="X29" i="3"/>
  <c r="U30" i="3"/>
  <c r="V30" i="3"/>
  <c r="W30" i="3"/>
  <c r="X30" i="3"/>
  <c r="U31" i="3"/>
  <c r="V31" i="3"/>
  <c r="W31" i="3"/>
  <c r="X31" i="3"/>
  <c r="U32" i="3"/>
  <c r="V32" i="3"/>
  <c r="W32" i="3"/>
  <c r="X32" i="3"/>
  <c r="U33" i="3"/>
  <c r="V33" i="3"/>
  <c r="W33" i="3"/>
  <c r="X33" i="3"/>
  <c r="U34" i="3"/>
  <c r="V34" i="3"/>
  <c r="W34" i="3"/>
  <c r="X34" i="3"/>
  <c r="U35" i="3"/>
  <c r="V35" i="3"/>
  <c r="W35" i="3"/>
  <c r="X35" i="3"/>
  <c r="U36" i="3"/>
  <c r="V36" i="3"/>
  <c r="W36" i="3"/>
  <c r="X36" i="3"/>
  <c r="U37" i="3"/>
  <c r="V37" i="3"/>
  <c r="W37" i="3"/>
  <c r="X37" i="3"/>
  <c r="U38" i="3"/>
  <c r="V38" i="3"/>
  <c r="W38" i="3"/>
  <c r="X38" i="3"/>
  <c r="U39" i="3"/>
  <c r="V39" i="3"/>
  <c r="W39" i="3"/>
  <c r="X39" i="3"/>
  <c r="U40" i="3"/>
  <c r="V40" i="3"/>
  <c r="W40" i="3"/>
  <c r="X40" i="3"/>
  <c r="X2" i="3"/>
  <c r="W2" i="3"/>
  <c r="V2" i="3"/>
  <c r="U2" i="3"/>
  <c r="C2" i="3"/>
  <c r="R40" i="3"/>
  <c r="Q40" i="3"/>
  <c r="P40" i="3"/>
  <c r="O40" i="3"/>
  <c r="N40" i="3"/>
  <c r="M40" i="3"/>
  <c r="L40" i="3"/>
  <c r="K40" i="3"/>
  <c r="C40" i="3"/>
  <c r="B40" i="3"/>
  <c r="R39" i="3"/>
  <c r="Q39" i="3"/>
  <c r="P39" i="3"/>
  <c r="O39" i="3"/>
  <c r="N39" i="3"/>
  <c r="M39" i="3"/>
  <c r="L39" i="3"/>
  <c r="K39" i="3"/>
  <c r="C39" i="3"/>
  <c r="B39" i="3"/>
  <c r="R38" i="3"/>
  <c r="Q38" i="3"/>
  <c r="P38" i="3"/>
  <c r="O38" i="3"/>
  <c r="N38" i="3"/>
  <c r="M38" i="3"/>
  <c r="L38" i="3"/>
  <c r="K38" i="3"/>
  <c r="C38" i="3"/>
  <c r="B38" i="3"/>
  <c r="R37" i="3"/>
  <c r="Q37" i="3"/>
  <c r="P37" i="3"/>
  <c r="O37" i="3"/>
  <c r="N37" i="3"/>
  <c r="M37" i="3"/>
  <c r="L37" i="3"/>
  <c r="K37" i="3"/>
  <c r="C37" i="3"/>
  <c r="B37" i="3"/>
  <c r="R36" i="3"/>
  <c r="Q36" i="3"/>
  <c r="P36" i="3"/>
  <c r="O36" i="3"/>
  <c r="N36" i="3"/>
  <c r="M36" i="3"/>
  <c r="L36" i="3"/>
  <c r="K36" i="3"/>
  <c r="C36" i="3"/>
  <c r="B36" i="3"/>
  <c r="R35" i="3"/>
  <c r="Q35" i="3"/>
  <c r="P35" i="3"/>
  <c r="O35" i="3"/>
  <c r="N35" i="3"/>
  <c r="M35" i="3"/>
  <c r="L35" i="3"/>
  <c r="K35" i="3"/>
  <c r="C35" i="3"/>
  <c r="B35" i="3"/>
  <c r="R34" i="3"/>
  <c r="Q34" i="3"/>
  <c r="P34" i="3"/>
  <c r="O34" i="3"/>
  <c r="N34" i="3"/>
  <c r="M34" i="3"/>
  <c r="L34" i="3"/>
  <c r="K34" i="3"/>
  <c r="C34" i="3"/>
  <c r="B34" i="3"/>
  <c r="R33" i="3"/>
  <c r="Q33" i="3"/>
  <c r="P33" i="3"/>
  <c r="O33" i="3"/>
  <c r="N33" i="3"/>
  <c r="M33" i="3"/>
  <c r="L33" i="3"/>
  <c r="K33" i="3"/>
  <c r="C33" i="3"/>
  <c r="B33" i="3"/>
  <c r="R32" i="3"/>
  <c r="Q32" i="3"/>
  <c r="P32" i="3"/>
  <c r="O32" i="3"/>
  <c r="N32" i="3"/>
  <c r="M32" i="3"/>
  <c r="L32" i="3"/>
  <c r="K32" i="3"/>
  <c r="C32" i="3"/>
  <c r="B32" i="3"/>
  <c r="R31" i="3"/>
  <c r="Q31" i="3"/>
  <c r="P31" i="3"/>
  <c r="O31" i="3"/>
  <c r="N31" i="3"/>
  <c r="M31" i="3"/>
  <c r="L31" i="3"/>
  <c r="K31" i="3"/>
  <c r="C31" i="3"/>
  <c r="B31" i="3"/>
  <c r="R30" i="3"/>
  <c r="Q30" i="3"/>
  <c r="P30" i="3"/>
  <c r="O30" i="3"/>
  <c r="N30" i="3"/>
  <c r="M30" i="3"/>
  <c r="L30" i="3"/>
  <c r="K30" i="3"/>
  <c r="C30" i="3"/>
  <c r="B30" i="3"/>
  <c r="R29" i="3"/>
  <c r="Q29" i="3"/>
  <c r="P29" i="3"/>
  <c r="O29" i="3"/>
  <c r="N29" i="3"/>
  <c r="M29" i="3"/>
  <c r="L29" i="3"/>
  <c r="K29" i="3"/>
  <c r="C29" i="3"/>
  <c r="B29" i="3"/>
  <c r="R28" i="3"/>
  <c r="Q28" i="3"/>
  <c r="P28" i="3"/>
  <c r="O28" i="3"/>
  <c r="N28" i="3"/>
  <c r="M28" i="3"/>
  <c r="L28" i="3"/>
  <c r="K28" i="3"/>
  <c r="C28" i="3"/>
  <c r="B28" i="3"/>
  <c r="R27" i="3"/>
  <c r="Q27" i="3"/>
  <c r="P27" i="3"/>
  <c r="O27" i="3"/>
  <c r="N27" i="3"/>
  <c r="M27" i="3"/>
  <c r="L27" i="3"/>
  <c r="K27" i="3"/>
  <c r="C27" i="3"/>
  <c r="B27" i="3"/>
  <c r="R26" i="3"/>
  <c r="Q26" i="3"/>
  <c r="P26" i="3"/>
  <c r="O26" i="3"/>
  <c r="N26" i="3"/>
  <c r="M26" i="3"/>
  <c r="L26" i="3"/>
  <c r="K26" i="3"/>
  <c r="C26" i="3"/>
  <c r="B26" i="3"/>
  <c r="R25" i="3"/>
  <c r="Q25" i="3"/>
  <c r="P25" i="3"/>
  <c r="O25" i="3"/>
  <c r="N25" i="3"/>
  <c r="M25" i="3"/>
  <c r="L25" i="3"/>
  <c r="K25" i="3"/>
  <c r="C25" i="3"/>
  <c r="B25" i="3"/>
  <c r="R24" i="3"/>
  <c r="Q24" i="3"/>
  <c r="P24" i="3"/>
  <c r="O24" i="3"/>
  <c r="N24" i="3"/>
  <c r="M24" i="3"/>
  <c r="L24" i="3"/>
  <c r="K24" i="3"/>
  <c r="C24" i="3"/>
  <c r="B24" i="3"/>
  <c r="R23" i="3"/>
  <c r="Q23" i="3"/>
  <c r="P23" i="3"/>
  <c r="O23" i="3"/>
  <c r="N23" i="3"/>
  <c r="M23" i="3"/>
  <c r="L23" i="3"/>
  <c r="K23" i="3"/>
  <c r="C23" i="3"/>
  <c r="B23" i="3"/>
  <c r="R22" i="3"/>
  <c r="Q22" i="3"/>
  <c r="P22" i="3"/>
  <c r="O22" i="3"/>
  <c r="N22" i="3"/>
  <c r="M22" i="3"/>
  <c r="L22" i="3"/>
  <c r="K22" i="3"/>
  <c r="C22" i="3"/>
  <c r="B22" i="3"/>
  <c r="R21" i="3"/>
  <c r="Q21" i="3"/>
  <c r="P21" i="3"/>
  <c r="O21" i="3"/>
  <c r="N21" i="3"/>
  <c r="M21" i="3"/>
  <c r="L21" i="3"/>
  <c r="K21" i="3"/>
  <c r="C21" i="3"/>
  <c r="B21" i="3"/>
  <c r="R20" i="3"/>
  <c r="Q20" i="3"/>
  <c r="P20" i="3"/>
  <c r="O20" i="3"/>
  <c r="N20" i="3"/>
  <c r="M20" i="3"/>
  <c r="L20" i="3"/>
  <c r="K20" i="3"/>
  <c r="C20" i="3"/>
  <c r="B20" i="3"/>
  <c r="R19" i="3"/>
  <c r="Q19" i="3"/>
  <c r="P19" i="3"/>
  <c r="O19" i="3"/>
  <c r="N19" i="3"/>
  <c r="M19" i="3"/>
  <c r="L19" i="3"/>
  <c r="K19" i="3"/>
  <c r="C19" i="3"/>
  <c r="B19" i="3"/>
  <c r="R18" i="3"/>
  <c r="Q18" i="3"/>
  <c r="P18" i="3"/>
  <c r="O18" i="3"/>
  <c r="N18" i="3"/>
  <c r="M18" i="3"/>
  <c r="L18" i="3"/>
  <c r="K18" i="3"/>
  <c r="C18" i="3"/>
  <c r="B18" i="3"/>
  <c r="R17" i="3"/>
  <c r="Q17" i="3"/>
  <c r="P17" i="3"/>
  <c r="O17" i="3"/>
  <c r="N17" i="3"/>
  <c r="M17" i="3"/>
  <c r="L17" i="3"/>
  <c r="K17" i="3"/>
  <c r="C17" i="3"/>
  <c r="B17" i="3"/>
  <c r="R16" i="3"/>
  <c r="Q16" i="3"/>
  <c r="P16" i="3"/>
  <c r="O16" i="3"/>
  <c r="N16" i="3"/>
  <c r="M16" i="3"/>
  <c r="L16" i="3"/>
  <c r="K16" i="3"/>
  <c r="C16" i="3"/>
  <c r="B16" i="3"/>
  <c r="R15" i="3"/>
  <c r="Q15" i="3"/>
  <c r="P15" i="3"/>
  <c r="O15" i="3"/>
  <c r="N15" i="3"/>
  <c r="M15" i="3"/>
  <c r="L15" i="3"/>
  <c r="K15" i="3"/>
  <c r="C15" i="3"/>
  <c r="B15" i="3"/>
  <c r="R14" i="3"/>
  <c r="Q14" i="3"/>
  <c r="P14" i="3"/>
  <c r="O14" i="3"/>
  <c r="N14" i="3"/>
  <c r="M14" i="3"/>
  <c r="L14" i="3"/>
  <c r="K14" i="3"/>
  <c r="C14" i="3"/>
  <c r="B14" i="3"/>
  <c r="R13" i="3"/>
  <c r="Q13" i="3"/>
  <c r="P13" i="3"/>
  <c r="O13" i="3"/>
  <c r="N13" i="3"/>
  <c r="M13" i="3"/>
  <c r="L13" i="3"/>
  <c r="K13" i="3"/>
  <c r="C13" i="3"/>
  <c r="B13" i="3"/>
  <c r="R12" i="3"/>
  <c r="Q12" i="3"/>
  <c r="P12" i="3"/>
  <c r="O12" i="3"/>
  <c r="N12" i="3"/>
  <c r="M12" i="3"/>
  <c r="L12" i="3"/>
  <c r="K12" i="3"/>
  <c r="C12" i="3"/>
  <c r="B12" i="3"/>
  <c r="R11" i="3"/>
  <c r="Q11" i="3"/>
  <c r="P11" i="3"/>
  <c r="O11" i="3"/>
  <c r="N11" i="3"/>
  <c r="M11" i="3"/>
  <c r="L11" i="3"/>
  <c r="K11" i="3"/>
  <c r="C11" i="3"/>
  <c r="B11" i="3"/>
  <c r="R10" i="3"/>
  <c r="Q10" i="3"/>
  <c r="P10" i="3"/>
  <c r="O10" i="3"/>
  <c r="N10" i="3"/>
  <c r="M10" i="3"/>
  <c r="L10" i="3"/>
  <c r="K10" i="3"/>
  <c r="C10" i="3"/>
  <c r="B10" i="3"/>
  <c r="R9" i="3"/>
  <c r="Q9" i="3"/>
  <c r="P9" i="3"/>
  <c r="O9" i="3"/>
  <c r="N9" i="3"/>
  <c r="M9" i="3"/>
  <c r="L9" i="3"/>
  <c r="K9" i="3"/>
  <c r="C9" i="3"/>
  <c r="B9" i="3"/>
  <c r="R8" i="3"/>
  <c r="Q8" i="3"/>
  <c r="P8" i="3"/>
  <c r="O8" i="3"/>
  <c r="N8" i="3"/>
  <c r="M8" i="3"/>
  <c r="L8" i="3"/>
  <c r="K8" i="3"/>
  <c r="C8" i="3"/>
  <c r="B8" i="3"/>
  <c r="R7" i="3"/>
  <c r="Q7" i="3"/>
  <c r="P7" i="3"/>
  <c r="O7" i="3"/>
  <c r="N7" i="3"/>
  <c r="M7" i="3"/>
  <c r="L7" i="3"/>
  <c r="K7" i="3"/>
  <c r="C7" i="3"/>
  <c r="B7" i="3"/>
  <c r="R6" i="3"/>
  <c r="Q6" i="3"/>
  <c r="P6" i="3"/>
  <c r="O6" i="3"/>
  <c r="N6" i="3"/>
  <c r="M6" i="3"/>
  <c r="L6" i="3"/>
  <c r="K6" i="3"/>
  <c r="C6" i="3"/>
  <c r="B6" i="3"/>
  <c r="R5" i="3"/>
  <c r="Q5" i="3"/>
  <c r="P5" i="3"/>
  <c r="O5" i="3"/>
  <c r="N5" i="3"/>
  <c r="M5" i="3"/>
  <c r="L5" i="3"/>
  <c r="K5" i="3"/>
  <c r="C5" i="3"/>
  <c r="B5" i="3"/>
  <c r="R4" i="3"/>
  <c r="Q4" i="3"/>
  <c r="P4" i="3"/>
  <c r="O4" i="3"/>
  <c r="N4" i="3"/>
  <c r="M4" i="3"/>
  <c r="L4" i="3"/>
  <c r="K4" i="3"/>
  <c r="C4" i="3"/>
  <c r="B4" i="3"/>
  <c r="R3" i="3"/>
  <c r="Q3" i="3"/>
  <c r="P3" i="3"/>
  <c r="O3" i="3"/>
  <c r="N3" i="3"/>
  <c r="M3" i="3"/>
  <c r="L3" i="3"/>
  <c r="K3" i="3"/>
  <c r="C3" i="3"/>
  <c r="B3" i="3"/>
  <c r="T3" i="3" s="1"/>
  <c r="R2" i="3"/>
  <c r="Q2" i="3"/>
  <c r="N2" i="3"/>
  <c r="M2" i="3"/>
  <c r="L2" i="3"/>
  <c r="K2" i="3"/>
  <c r="N5" i="1"/>
  <c r="M5" i="1"/>
  <c r="O2" i="3" s="1"/>
  <c r="P2" i="3" l="1"/>
  <c r="E4" i="3"/>
  <c r="F4" i="3"/>
  <c r="D4" i="3"/>
  <c r="D6" i="3"/>
  <c r="F6" i="3"/>
  <c r="E6" i="3"/>
  <c r="E8" i="3"/>
  <c r="D8" i="3"/>
  <c r="F8" i="3"/>
  <c r="D10" i="3"/>
  <c r="F10" i="3"/>
  <c r="E10" i="3"/>
  <c r="E12" i="3"/>
  <c r="D12" i="3"/>
  <c r="F12" i="3"/>
  <c r="F14" i="3"/>
  <c r="D14" i="3"/>
  <c r="E14" i="3"/>
  <c r="E16" i="3"/>
  <c r="F16" i="3"/>
  <c r="D16" i="3"/>
  <c r="F30" i="3"/>
  <c r="D30" i="3"/>
  <c r="E30" i="3"/>
  <c r="E32" i="3"/>
  <c r="F32" i="3"/>
  <c r="D32" i="3"/>
  <c r="D34" i="3"/>
  <c r="F34" i="3"/>
  <c r="E34" i="3"/>
  <c r="E36" i="3"/>
  <c r="F36" i="3"/>
  <c r="D36" i="3"/>
  <c r="D38" i="3"/>
  <c r="F38" i="3"/>
  <c r="E38" i="3"/>
  <c r="E40" i="3"/>
  <c r="D40" i="3"/>
  <c r="F40" i="3"/>
  <c r="D22" i="3"/>
  <c r="E22" i="3"/>
  <c r="F22" i="3"/>
  <c r="F5" i="3"/>
  <c r="E5" i="3"/>
  <c r="D5" i="3"/>
  <c r="D7" i="3"/>
  <c r="E7" i="3"/>
  <c r="F7" i="3"/>
  <c r="F9" i="3"/>
  <c r="D9" i="3"/>
  <c r="E9" i="3"/>
  <c r="D11" i="3"/>
  <c r="E11" i="3"/>
  <c r="F11" i="3"/>
  <c r="F13" i="3"/>
  <c r="E13" i="3"/>
  <c r="D13" i="3"/>
  <c r="D15" i="3"/>
  <c r="E15" i="3"/>
  <c r="F15" i="3"/>
  <c r="F17" i="3"/>
  <c r="E17" i="3"/>
  <c r="D17" i="3"/>
  <c r="D19" i="3"/>
  <c r="E19" i="3"/>
  <c r="F19" i="3"/>
  <c r="F21" i="3"/>
  <c r="E21" i="3"/>
  <c r="D21" i="3"/>
  <c r="D23" i="3"/>
  <c r="E23" i="3"/>
  <c r="F23" i="3"/>
  <c r="F25" i="3"/>
  <c r="E25" i="3"/>
  <c r="D25" i="3"/>
  <c r="D27" i="3"/>
  <c r="E27" i="3"/>
  <c r="F27" i="3"/>
  <c r="F29" i="3"/>
  <c r="D29" i="3"/>
  <c r="E29" i="3"/>
  <c r="D31" i="3"/>
  <c r="E31" i="3"/>
  <c r="F31" i="3"/>
  <c r="F33" i="3"/>
  <c r="E33" i="3"/>
  <c r="D33" i="3"/>
  <c r="D35" i="3"/>
  <c r="E35" i="3"/>
  <c r="F35" i="3"/>
  <c r="F37" i="3"/>
  <c r="E37" i="3"/>
  <c r="D37" i="3"/>
  <c r="D39" i="3"/>
  <c r="E39" i="3"/>
  <c r="F39" i="3"/>
  <c r="F18" i="3"/>
  <c r="D18" i="3"/>
  <c r="E18" i="3"/>
  <c r="E20" i="3"/>
  <c r="F20" i="3"/>
  <c r="D20" i="3"/>
  <c r="E24" i="3"/>
  <c r="D24" i="3"/>
  <c r="F24" i="3"/>
  <c r="F26" i="3"/>
  <c r="D26" i="3"/>
  <c r="E26" i="3"/>
  <c r="E28" i="3"/>
  <c r="F28" i="3"/>
  <c r="D28" i="3"/>
  <c r="D3" i="3"/>
  <c r="E3" i="3"/>
  <c r="F3" i="3"/>
  <c r="E2" i="3"/>
  <c r="G2" i="3" s="1"/>
  <c r="F2" i="3"/>
  <c r="D2" i="3"/>
  <c r="J2" i="3" l="1"/>
  <c r="I2" i="3"/>
  <c r="H2" i="3"/>
  <c r="P222" i="1"/>
  <c r="P178" i="1"/>
  <c r="P148" i="1"/>
  <c r="P124" i="1"/>
  <c r="P65" i="1"/>
  <c r="P59" i="1"/>
  <c r="P58" i="1"/>
  <c r="P57" i="1"/>
  <c r="P56" i="1"/>
  <c r="P18" i="1"/>
</calcChain>
</file>

<file path=xl/sharedStrings.xml><?xml version="1.0" encoding="utf-8"?>
<sst xmlns="http://schemas.openxmlformats.org/spreadsheetml/2006/main" count="4643" uniqueCount="1313">
  <si>
    <t>整理番号</t>
    <rPh sb="0" eb="2">
      <t>セイリ</t>
    </rPh>
    <rPh sb="2" eb="4">
      <t>バンゴウ</t>
    </rPh>
    <phoneticPr fontId="4"/>
  </si>
  <si>
    <t>申   請   者   住   所</t>
    <rPh sb="0" eb="9">
      <t>シンセイシャ</t>
    </rPh>
    <rPh sb="12" eb="17">
      <t>ジュウショ</t>
    </rPh>
    <phoneticPr fontId="4"/>
  </si>
  <si>
    <t>市町</t>
    <rPh sb="0" eb="1">
      <t>シ</t>
    </rPh>
    <rPh sb="1" eb="2">
      <t>マチ</t>
    </rPh>
    <phoneticPr fontId="3"/>
  </si>
  <si>
    <t>登録者</t>
    <rPh sb="0" eb="2">
      <t>トウロク</t>
    </rPh>
    <rPh sb="2" eb="3">
      <t>シャ</t>
    </rPh>
    <phoneticPr fontId="3"/>
  </si>
  <si>
    <t>連絡先</t>
    <rPh sb="0" eb="3">
      <t>レンラクサキ</t>
    </rPh>
    <phoneticPr fontId="3"/>
  </si>
  <si>
    <t>品目名</t>
    <rPh sb="0" eb="2">
      <t>ヒンモク</t>
    </rPh>
    <rPh sb="2" eb="3">
      <t>メイ</t>
    </rPh>
    <phoneticPr fontId="3"/>
  </si>
  <si>
    <t>作型（品種）</t>
    <rPh sb="0" eb="2">
      <t>サクガタ</t>
    </rPh>
    <rPh sb="3" eb="5">
      <t>ヒンシュ</t>
    </rPh>
    <phoneticPr fontId="3"/>
  </si>
  <si>
    <t>分類
略号</t>
    <rPh sb="0" eb="2">
      <t>ブンルイ</t>
    </rPh>
    <rPh sb="3" eb="5">
      <t>リャクゴウ</t>
    </rPh>
    <phoneticPr fontId="3"/>
  </si>
  <si>
    <t>化学合成農薬
の削減程度</t>
    <rPh sb="0" eb="2">
      <t>カガク</t>
    </rPh>
    <rPh sb="2" eb="4">
      <t>ゴウセイ</t>
    </rPh>
    <rPh sb="4" eb="6">
      <t>ノウヤク</t>
    </rPh>
    <rPh sb="8" eb="10">
      <t>サクゲン</t>
    </rPh>
    <rPh sb="10" eb="12">
      <t>テイド</t>
    </rPh>
    <phoneticPr fontId="3"/>
  </si>
  <si>
    <t>化学肥料(窒素)
の削減程度</t>
    <rPh sb="0" eb="2">
      <t>カガク</t>
    </rPh>
    <rPh sb="2" eb="4">
      <t>ヒリョウ</t>
    </rPh>
    <rPh sb="5" eb="7">
      <t>チッソ</t>
    </rPh>
    <rPh sb="10" eb="12">
      <t>サクゲン</t>
    </rPh>
    <rPh sb="12" eb="14">
      <t>テイド</t>
    </rPh>
    <phoneticPr fontId="3"/>
  </si>
  <si>
    <t>栽培面積
（ａ）</t>
    <rPh sb="0" eb="2">
      <t>サイバイ</t>
    </rPh>
    <rPh sb="2" eb="4">
      <t>メンセキ</t>
    </rPh>
    <phoneticPr fontId="3"/>
  </si>
  <si>
    <t>ＰR欄</t>
    <rPh sb="2" eb="3">
      <t>ラン</t>
    </rPh>
    <phoneticPr fontId="3"/>
  </si>
  <si>
    <t>佐賀　太郎</t>
    <rPh sb="0" eb="2">
      <t>サガ</t>
    </rPh>
    <rPh sb="3" eb="5">
      <t>タロウ</t>
    </rPh>
    <phoneticPr fontId="3"/>
  </si>
  <si>
    <t>特栽 次郎</t>
    <phoneticPr fontId="3"/>
  </si>
  <si>
    <t>米</t>
    <rPh sb="0" eb="1">
      <t>コメ</t>
    </rPh>
    <phoneticPr fontId="3"/>
  </si>
  <si>
    <t>早期（ｺｼﾋｶﾘ）</t>
    <rPh sb="0" eb="2">
      <t>ソウキ</t>
    </rPh>
    <phoneticPr fontId="3"/>
  </si>
  <si>
    <t>http:〇〇〇.html</t>
    <phoneticPr fontId="3"/>
  </si>
  <si>
    <t>Ｄ</t>
    <phoneticPr fontId="3"/>
  </si>
  <si>
    <t>HP掲載する項目</t>
    <rPh sb="2" eb="4">
      <t>ケイサイ</t>
    </rPh>
    <rPh sb="6" eb="8">
      <t>コウモク</t>
    </rPh>
    <phoneticPr fontId="3"/>
  </si>
  <si>
    <t>申請
年月日</t>
    <rPh sb="0" eb="2">
      <t>シンセイ</t>
    </rPh>
    <rPh sb="3" eb="6">
      <t>ネンガッピ</t>
    </rPh>
    <phoneticPr fontId="4"/>
  </si>
  <si>
    <t>登録番号</t>
    <rPh sb="0" eb="2">
      <t>トウロク</t>
    </rPh>
    <rPh sb="2" eb="4">
      <t>バンゴウ</t>
    </rPh>
    <phoneticPr fontId="3"/>
  </si>
  <si>
    <t>使用シール枚数</t>
    <rPh sb="0" eb="2">
      <t>シヨウ</t>
    </rPh>
    <rPh sb="5" eb="7">
      <t>マイスウ</t>
    </rPh>
    <phoneticPr fontId="3"/>
  </si>
  <si>
    <t>登録通知書の通知日</t>
    <rPh sb="0" eb="2">
      <t>トウロク</t>
    </rPh>
    <rPh sb="2" eb="5">
      <t>ツウチショ</t>
    </rPh>
    <rPh sb="6" eb="8">
      <t>ツウチ</t>
    </rPh>
    <rPh sb="8" eb="9">
      <t>ビ</t>
    </rPh>
    <phoneticPr fontId="3"/>
  </si>
  <si>
    <t>登録通知書の文書番号</t>
    <rPh sb="6" eb="8">
      <t>ブンショ</t>
    </rPh>
    <rPh sb="8" eb="10">
      <t>バンゴウ</t>
    </rPh>
    <phoneticPr fontId="3"/>
  </si>
  <si>
    <t>栽培責任者の住所</t>
    <rPh sb="0" eb="5">
      <t>サイバイセキニンシャ</t>
    </rPh>
    <rPh sb="6" eb="8">
      <t>ジュウショ</t>
    </rPh>
    <phoneticPr fontId="3"/>
  </si>
  <si>
    <t>確認責任者の住所</t>
    <rPh sb="0" eb="2">
      <t>カクニン</t>
    </rPh>
    <rPh sb="2" eb="4">
      <t>セキニン</t>
    </rPh>
    <rPh sb="4" eb="5">
      <t>シャ</t>
    </rPh>
    <rPh sb="6" eb="8">
      <t>ジュウショ</t>
    </rPh>
    <phoneticPr fontId="3"/>
  </si>
  <si>
    <t>栽培責任者の連絡先</t>
    <rPh sb="0" eb="5">
      <t>サイバイセキニンシャ</t>
    </rPh>
    <rPh sb="6" eb="9">
      <t>レンラクサキ</t>
    </rPh>
    <phoneticPr fontId="3"/>
  </si>
  <si>
    <t>通し番号</t>
    <rPh sb="0" eb="1">
      <t>トオ</t>
    </rPh>
    <rPh sb="2" eb="4">
      <t>バンゴウ</t>
    </rPh>
    <phoneticPr fontId="3"/>
  </si>
  <si>
    <t>※セル・行の結合はしないでください！！</t>
    <rPh sb="4" eb="5">
      <t>ギョウ</t>
    </rPh>
    <rPh sb="6" eb="8">
      <t>ケツゴウ</t>
    </rPh>
    <phoneticPr fontId="3"/>
  </si>
  <si>
    <t>確認責任者の連絡先</t>
    <rPh sb="0" eb="2">
      <t>カクニン</t>
    </rPh>
    <rPh sb="2" eb="5">
      <t>セキニンシャ</t>
    </rPh>
    <rPh sb="6" eb="9">
      <t>レンラクサキ</t>
    </rPh>
    <phoneticPr fontId="3"/>
  </si>
  <si>
    <t>確認責任者
（精米製茶確認者）</t>
    <rPh sb="0" eb="2">
      <t>カクニン</t>
    </rPh>
    <rPh sb="2" eb="5">
      <t>セキニンシャ</t>
    </rPh>
    <rPh sb="7" eb="9">
      <t>セイマイ</t>
    </rPh>
    <rPh sb="9" eb="11">
      <t>セイチャ</t>
    </rPh>
    <rPh sb="11" eb="13">
      <t>カクニン</t>
    </rPh>
    <rPh sb="13" eb="14">
      <t>シャ</t>
    </rPh>
    <phoneticPr fontId="3"/>
  </si>
  <si>
    <t>栽培責任者
（精米製茶責任者）</t>
    <rPh sb="0" eb="2">
      <t>サイバイ</t>
    </rPh>
    <rPh sb="2" eb="5">
      <t>セキニンシャ</t>
    </rPh>
    <rPh sb="7" eb="9">
      <t>セイマイ</t>
    </rPh>
    <rPh sb="9" eb="11">
      <t>セイチャ</t>
    </rPh>
    <rPh sb="11" eb="14">
      <t>セキニンシャ</t>
    </rPh>
    <phoneticPr fontId="3"/>
  </si>
  <si>
    <t>（登録様式）特栽登録台帳</t>
    <rPh sb="1" eb="5">
      <t>トウロクヨウシキ</t>
    </rPh>
    <rPh sb="6" eb="8">
      <t>トクサイ</t>
    </rPh>
    <rPh sb="8" eb="10">
      <t>トウロク</t>
    </rPh>
    <rPh sb="10" eb="12">
      <t>ダイチョウ</t>
    </rPh>
    <phoneticPr fontId="3"/>
  </si>
  <si>
    <t>伊万里市</t>
    <rPh sb="0" eb="4">
      <t>イマリシ</t>
    </rPh>
    <phoneticPr fontId="3"/>
  </si>
  <si>
    <r>
      <t>0955-××-</t>
    </r>
    <r>
      <rPr>
        <sz val="11"/>
        <color theme="1"/>
        <rFont val="游ゴシック"/>
        <family val="2"/>
        <charset val="128"/>
      </rPr>
      <t>△△</t>
    </r>
    <phoneticPr fontId="3"/>
  </si>
  <si>
    <t>H</t>
    <phoneticPr fontId="3"/>
  </si>
  <si>
    <t>R</t>
    <phoneticPr fontId="3"/>
  </si>
  <si>
    <t>Ａ</t>
  </si>
  <si>
    <t>使用せず</t>
    <rPh sb="0" eb="2">
      <t>シヨウ</t>
    </rPh>
    <phoneticPr fontId="13"/>
  </si>
  <si>
    <t>Ｂ</t>
  </si>
  <si>
    <t>５割以上減</t>
    <rPh sb="1" eb="4">
      <t>ワリイジョウ</t>
    </rPh>
    <rPh sb="4" eb="5">
      <t>ゲン</t>
    </rPh>
    <phoneticPr fontId="13"/>
  </si>
  <si>
    <t>Ｃ</t>
  </si>
  <si>
    <t>５割以上減</t>
  </si>
  <si>
    <t>化学農薬の
削減程度</t>
    <rPh sb="0" eb="2">
      <t>カガク</t>
    </rPh>
    <rPh sb="2" eb="3">
      <t>ノウ</t>
    </rPh>
    <rPh sb="3" eb="4">
      <t>クスリ</t>
    </rPh>
    <rPh sb="6" eb="8">
      <t>サクゲン</t>
    </rPh>
    <rPh sb="8" eb="10">
      <t>テイド</t>
    </rPh>
    <phoneticPr fontId="11"/>
  </si>
  <si>
    <t>化学肥料の
削減程度</t>
    <rPh sb="0" eb="2">
      <t>カガク</t>
    </rPh>
    <rPh sb="2" eb="4">
      <t>ヒリョウ</t>
    </rPh>
    <rPh sb="6" eb="8">
      <t>サクゲン</t>
    </rPh>
    <rPh sb="8" eb="10">
      <t>テイド</t>
    </rPh>
    <phoneticPr fontId="11"/>
  </si>
  <si>
    <t>その他情報</t>
    <rPh sb="2" eb="3">
      <t>タ</t>
    </rPh>
    <rPh sb="3" eb="5">
      <t>ジョウホウ</t>
    </rPh>
    <phoneticPr fontId="3"/>
  </si>
  <si>
    <t>（各農林事務所で適宜追加）</t>
    <phoneticPr fontId="3"/>
  </si>
  <si>
    <t>新</t>
    <rPh sb="0" eb="1">
      <t>シン</t>
    </rPh>
    <phoneticPr fontId="3"/>
  </si>
  <si>
    <t>継</t>
    <rPh sb="0" eb="1">
      <t>ツギ</t>
    </rPh>
    <phoneticPr fontId="3"/>
  </si>
  <si>
    <t>変</t>
    <rPh sb="0" eb="1">
      <t>ヘン</t>
    </rPh>
    <phoneticPr fontId="3"/>
  </si>
  <si>
    <t>構成農家数
(団体の場合）</t>
    <rPh sb="0" eb="2">
      <t>コウセイ</t>
    </rPh>
    <rPh sb="2" eb="5">
      <t>ノウカスウ</t>
    </rPh>
    <rPh sb="11" eb="12">
      <t>ア</t>
    </rPh>
    <phoneticPr fontId="3"/>
  </si>
  <si>
    <t>新規
継続
変更</t>
    <rPh sb="6" eb="8">
      <t>ヘンコウ</t>
    </rPh>
    <phoneticPr fontId="3"/>
  </si>
  <si>
    <t>個人
団体</t>
    <rPh sb="3" eb="5">
      <t>ダンタイ</t>
    </rPh>
    <phoneticPr fontId="3"/>
  </si>
  <si>
    <t>団体</t>
    <rPh sb="0" eb="2">
      <t>ダンタイ</t>
    </rPh>
    <phoneticPr fontId="3"/>
  </si>
  <si>
    <t>個人</t>
    <rPh sb="0" eb="2">
      <t>コジン</t>
    </rPh>
    <phoneticPr fontId="3"/>
  </si>
  <si>
    <t>文書番号</t>
    <rPh sb="0" eb="4">
      <t>ブンショバンゴウ</t>
    </rPh>
    <phoneticPr fontId="3"/>
  </si>
  <si>
    <t>通知年月日</t>
    <rPh sb="0" eb="5">
      <t>ツウチネンガッピ</t>
    </rPh>
    <phoneticPr fontId="3"/>
  </si>
  <si>
    <t>申請者名</t>
    <rPh sb="0" eb="4">
      <t>シンセイシャメイ</t>
    </rPh>
    <phoneticPr fontId="3"/>
  </si>
  <si>
    <t>1.登録番号</t>
    <rPh sb="2" eb="6">
      <t>トウロクバンゴウ</t>
    </rPh>
    <phoneticPr fontId="3"/>
  </si>
  <si>
    <t>2.品目名</t>
    <rPh sb="2" eb="4">
      <t>ヒンモク</t>
    </rPh>
    <rPh sb="4" eb="5">
      <t>メイ</t>
    </rPh>
    <phoneticPr fontId="3"/>
  </si>
  <si>
    <t>3.作型等</t>
    <rPh sb="2" eb="4">
      <t>サクガタ</t>
    </rPh>
    <rPh sb="4" eb="5">
      <t>トウ</t>
    </rPh>
    <phoneticPr fontId="3"/>
  </si>
  <si>
    <t>5.栽培責任者名</t>
    <rPh sb="2" eb="4">
      <t>サイバイ</t>
    </rPh>
    <rPh sb="4" eb="7">
      <t>セキニンシャ</t>
    </rPh>
    <rPh sb="7" eb="8">
      <t>メイ</t>
    </rPh>
    <phoneticPr fontId="3"/>
  </si>
  <si>
    <t>6.確認責任者名</t>
    <rPh sb="2" eb="7">
      <t>カクニンセキニンシャ</t>
    </rPh>
    <rPh sb="7" eb="8">
      <t>メイ</t>
    </rPh>
    <phoneticPr fontId="3"/>
  </si>
  <si>
    <t>7.使用するマーク数</t>
    <rPh sb="2" eb="4">
      <t>シヨウ</t>
    </rPh>
    <rPh sb="9" eb="10">
      <t>スウ</t>
    </rPh>
    <phoneticPr fontId="3"/>
  </si>
  <si>
    <t>例）伊万里</t>
    <rPh sb="0" eb="1">
      <t>レイ</t>
    </rPh>
    <rPh sb="2" eb="5">
      <t>イマリ</t>
    </rPh>
    <phoneticPr fontId="3"/>
  </si>
  <si>
    <t>例）22-伊-001</t>
    <rPh sb="0" eb="1">
      <t>レイ</t>
    </rPh>
    <rPh sb="5" eb="6">
      <t>イ</t>
    </rPh>
    <phoneticPr fontId="3"/>
  </si>
  <si>
    <t>佐賀市城内１丁目1-59</t>
    <rPh sb="0" eb="3">
      <t>サガシ</t>
    </rPh>
    <rPh sb="3" eb="5">
      <t>ジョウナイ</t>
    </rPh>
    <rPh sb="6" eb="8">
      <t>チョウメ</t>
    </rPh>
    <phoneticPr fontId="3"/>
  </si>
  <si>
    <t>22-07-000</t>
    <phoneticPr fontId="3"/>
  </si>
  <si>
    <t>22-06-000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</si>
  <si>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</si>
  <si>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</si>
  <si>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年</t>
    <phoneticPr fontId="3"/>
  </si>
  <si>
    <t>4.登録区分(化学肥料）</t>
    <rPh sb="2" eb="6">
      <t>トウロククブン</t>
    </rPh>
    <rPh sb="7" eb="11">
      <t>カガクヒリョウ</t>
    </rPh>
    <phoneticPr fontId="3"/>
  </si>
  <si>
    <t>4.登録区分(化学農薬）</t>
    <rPh sb="2" eb="6">
      <t>トウロククブン</t>
    </rPh>
    <rPh sb="7" eb="9">
      <t>カガク</t>
    </rPh>
    <rPh sb="9" eb="11">
      <t>ノウヤク</t>
    </rPh>
    <phoneticPr fontId="3"/>
  </si>
  <si>
    <t>文書</t>
    <rPh sb="0" eb="2">
      <t>ブンショ</t>
    </rPh>
    <phoneticPr fontId="3"/>
  </si>
  <si>
    <t>所属</t>
    <rPh sb="0" eb="2">
      <t>ショゾク</t>
    </rPh>
    <phoneticPr fontId="3"/>
  </si>
  <si>
    <t>職名</t>
    <rPh sb="0" eb="2">
      <t>ショクメイ</t>
    </rPh>
    <phoneticPr fontId="3"/>
  </si>
  <si>
    <t>所属長名</t>
    <rPh sb="0" eb="4">
      <t>ショゾクチョウメイ</t>
    </rPh>
    <phoneticPr fontId="3"/>
  </si>
  <si>
    <t>担当</t>
    <rPh sb="0" eb="2">
      <t>タントウ</t>
    </rPh>
    <phoneticPr fontId="3"/>
  </si>
  <si>
    <t>伊農第</t>
    <rPh sb="0" eb="1">
      <t>イ</t>
    </rPh>
    <rPh sb="1" eb="2">
      <t>ノウ</t>
    </rPh>
    <rPh sb="2" eb="3">
      <t>ダイ</t>
    </rPh>
    <phoneticPr fontId="3"/>
  </si>
  <si>
    <t>伊万里農林事務所</t>
    <rPh sb="0" eb="8">
      <t>イマリノウリンジムショ</t>
    </rPh>
    <phoneticPr fontId="3"/>
  </si>
  <si>
    <t>所長</t>
    <rPh sb="0" eb="2">
      <t>ショチョウ</t>
    </rPh>
    <phoneticPr fontId="3"/>
  </si>
  <si>
    <t>松尾　恭司</t>
    <rPh sb="0" eb="2">
      <t>マツオ</t>
    </rPh>
    <rPh sb="3" eb="5">
      <t>キョウジ</t>
    </rPh>
    <phoneticPr fontId="3"/>
  </si>
  <si>
    <t>伊万里農林　農政課</t>
    <rPh sb="0" eb="5">
      <t>イマリノウリン</t>
    </rPh>
    <rPh sb="6" eb="9">
      <t>ノウセイカ</t>
    </rPh>
    <phoneticPr fontId="3"/>
  </si>
  <si>
    <t>申請年月日</t>
    <rPh sb="0" eb="2">
      <t>シンセイ</t>
    </rPh>
    <rPh sb="2" eb="5">
      <t>ネンガッピ</t>
    </rPh>
    <phoneticPr fontId="3"/>
  </si>
  <si>
    <t>郵便番号</t>
    <rPh sb="0" eb="4">
      <t>ユウビンバンゴウ</t>
    </rPh>
    <phoneticPr fontId="3"/>
  </si>
  <si>
    <t>大　</t>
    <rPh sb="0" eb="1">
      <t>ダイ</t>
    </rPh>
    <phoneticPr fontId="3"/>
  </si>
  <si>
    <t>中</t>
    <rPh sb="0" eb="1">
      <t>チュウ</t>
    </rPh>
    <phoneticPr fontId="3"/>
  </si>
  <si>
    <t>小</t>
    <rPh sb="0" eb="1">
      <t>ショウ</t>
    </rPh>
    <phoneticPr fontId="3"/>
  </si>
  <si>
    <t>栽培責任者の
受講番号</t>
    <rPh sb="0" eb="2">
      <t>サイバイ</t>
    </rPh>
    <rPh sb="2" eb="5">
      <t>セキニンシャ</t>
    </rPh>
    <rPh sb="7" eb="11">
      <t>ジュコウバンゴウ</t>
    </rPh>
    <phoneticPr fontId="3"/>
  </si>
  <si>
    <t>確認責任者
の受講番号</t>
    <rPh sb="0" eb="2">
      <t>カクニン</t>
    </rPh>
    <rPh sb="2" eb="5">
      <t>セキニンシャ</t>
    </rPh>
    <rPh sb="7" eb="11">
      <t>ジュコウバンゴウ</t>
    </rPh>
    <phoneticPr fontId="3"/>
  </si>
  <si>
    <t>佐賀中部</t>
    <rPh sb="0" eb="4">
      <t>サガチュウブ</t>
    </rPh>
    <phoneticPr fontId="3"/>
  </si>
  <si>
    <t>佐賀市</t>
    <rPh sb="0" eb="3">
      <t>サガシ</t>
    </rPh>
    <phoneticPr fontId="3"/>
  </si>
  <si>
    <t>Ｄ</t>
  </si>
  <si>
    <t>普通期（夢しずく）</t>
    <rPh sb="0" eb="3">
      <t>フツウキ</t>
    </rPh>
    <rPh sb="4" eb="5">
      <t>ユメ</t>
    </rPh>
    <phoneticPr fontId="3"/>
  </si>
  <si>
    <t>小城市</t>
    <rPh sb="0" eb="3">
      <t>オギシ</t>
    </rPh>
    <phoneticPr fontId="3"/>
  </si>
  <si>
    <t>普通</t>
    <rPh sb="0" eb="2">
      <t>フツウ</t>
    </rPh>
    <phoneticPr fontId="3"/>
  </si>
  <si>
    <t>東部</t>
    <rPh sb="0" eb="2">
      <t>トウブ</t>
    </rPh>
    <phoneticPr fontId="3"/>
  </si>
  <si>
    <t>鳥栖市</t>
    <rPh sb="0" eb="3">
      <t>トスシ</t>
    </rPh>
    <phoneticPr fontId="3"/>
  </si>
  <si>
    <t>唐津</t>
    <rPh sb="0" eb="2">
      <t>カラツ</t>
    </rPh>
    <phoneticPr fontId="3"/>
  </si>
  <si>
    <t>唐津市</t>
    <rPh sb="0" eb="3">
      <t>カラツシ</t>
    </rPh>
    <phoneticPr fontId="3"/>
  </si>
  <si>
    <t>0952-73-2719</t>
  </si>
  <si>
    <t>計</t>
    <rPh sb="0" eb="1">
      <t>ケイ</t>
    </rPh>
    <phoneticPr fontId="3"/>
  </si>
  <si>
    <t>伊万里</t>
    <rPh sb="0" eb="3">
      <t>イマリ</t>
    </rPh>
    <phoneticPr fontId="3"/>
  </si>
  <si>
    <t>有田町</t>
    <rPh sb="0" eb="3">
      <t>アリタチョウ</t>
    </rPh>
    <phoneticPr fontId="3"/>
  </si>
  <si>
    <t>大豆</t>
    <rPh sb="0" eb="2">
      <t>ダイズ</t>
    </rPh>
    <phoneticPr fontId="3"/>
  </si>
  <si>
    <t>藤浦　正則</t>
    <rPh sb="0" eb="2">
      <t>フジウラ</t>
    </rPh>
    <rPh sb="3" eb="5">
      <t>マサノリ</t>
    </rPh>
    <phoneticPr fontId="3"/>
  </si>
  <si>
    <t>川田　耕一</t>
    <rPh sb="0" eb="2">
      <t>カワダ</t>
    </rPh>
    <rPh sb="3" eb="5">
      <t>コウイチ</t>
    </rPh>
    <phoneticPr fontId="3"/>
  </si>
  <si>
    <t>その他</t>
    <rPh sb="2" eb="3">
      <t>タ</t>
    </rPh>
    <phoneticPr fontId="3"/>
  </si>
  <si>
    <t>080-1278-4460</t>
  </si>
  <si>
    <t>0955-28-2266</t>
  </si>
  <si>
    <t>杵藤</t>
    <rPh sb="0" eb="2">
      <t>キトウ</t>
    </rPh>
    <phoneticPr fontId="1"/>
  </si>
  <si>
    <t>茶</t>
    <rPh sb="0" eb="1">
      <t>チャ</t>
    </rPh>
    <phoneticPr fontId="1"/>
  </si>
  <si>
    <t>米</t>
    <rPh sb="0" eb="1">
      <t>コメ</t>
    </rPh>
    <phoneticPr fontId="1"/>
  </si>
  <si>
    <t>普通期（ヒノヒカリ）</t>
  </si>
  <si>
    <t>0952-84-7010</t>
  </si>
  <si>
    <t>普通期（夢しずく）</t>
    <rPh sb="0" eb="3">
      <t>フツウキ</t>
    </rPh>
    <rPh sb="4" eb="5">
      <t>ユメ</t>
    </rPh>
    <phoneticPr fontId="1"/>
  </si>
  <si>
    <t>普通期（さがびより）</t>
    <rPh sb="0" eb="3">
      <t>フツウキ</t>
    </rPh>
    <phoneticPr fontId="1"/>
  </si>
  <si>
    <t>北原　良太</t>
    <rPh sb="0" eb="2">
      <t>キタハラ</t>
    </rPh>
    <rPh sb="3" eb="5">
      <t>リョウタ</t>
    </rPh>
    <phoneticPr fontId="1"/>
  </si>
  <si>
    <t>相島　幸正</t>
    <rPh sb="0" eb="2">
      <t>アイシマ</t>
    </rPh>
    <rPh sb="3" eb="5">
      <t>ユキマサ</t>
    </rPh>
    <phoneticPr fontId="1"/>
  </si>
  <si>
    <t>D</t>
  </si>
  <si>
    <t>A</t>
  </si>
  <si>
    <t>5割以上減</t>
    <rPh sb="1" eb="5">
      <t>ワリイジョウゲン</t>
    </rPh>
    <phoneticPr fontId="1"/>
  </si>
  <si>
    <t>使用せず</t>
    <rPh sb="0" eb="2">
      <t>シヨウ</t>
    </rPh>
    <phoneticPr fontId="1"/>
  </si>
  <si>
    <t>0952-86-3694</t>
  </si>
  <si>
    <t>山口　徳雄</t>
    <rPh sb="0" eb="2">
      <t>ヤマグチ</t>
    </rPh>
    <rPh sb="3" eb="5">
      <t>トクオ</t>
    </rPh>
    <phoneticPr fontId="3"/>
  </si>
  <si>
    <t>090-5297-8406</t>
  </si>
  <si>
    <t>江頭　邦彦</t>
    <rPh sb="0" eb="2">
      <t>エガシラ</t>
    </rPh>
    <rPh sb="3" eb="5">
      <t>クニヒコ</t>
    </rPh>
    <phoneticPr fontId="3"/>
  </si>
  <si>
    <t>普通期（ヒノヒカリ）</t>
    <rPh sb="0" eb="3">
      <t>フツウキ</t>
    </rPh>
    <phoneticPr fontId="3"/>
  </si>
  <si>
    <t>5割以上減</t>
    <rPh sb="1" eb="4">
      <t>ワリイジョウ</t>
    </rPh>
    <rPh sb="4" eb="5">
      <t>ゲン</t>
    </rPh>
    <phoneticPr fontId="3"/>
  </si>
  <si>
    <t>使用せず</t>
  </si>
  <si>
    <t>22-佐-0017</t>
    <rPh sb="3" eb="4">
      <t>サ</t>
    </rPh>
    <phoneticPr fontId="3"/>
  </si>
  <si>
    <t>22-佐-0019</t>
    <rPh sb="3" eb="4">
      <t>サ</t>
    </rPh>
    <phoneticPr fontId="3"/>
  </si>
  <si>
    <t>北村　広紀</t>
    <rPh sb="0" eb="2">
      <t>キタムラ</t>
    </rPh>
    <rPh sb="3" eb="5">
      <t>ヒロキ</t>
    </rPh>
    <phoneticPr fontId="3"/>
  </si>
  <si>
    <t>0952-65-5300</t>
  </si>
  <si>
    <t>東島　清司</t>
    <rPh sb="0" eb="2">
      <t>ヒガシジマ</t>
    </rPh>
    <rPh sb="3" eb="5">
      <t>セイジ</t>
    </rPh>
    <phoneticPr fontId="3"/>
  </si>
  <si>
    <t>普通期（コシヒカリ）</t>
    <rPh sb="0" eb="3">
      <t>フツウキ</t>
    </rPh>
    <phoneticPr fontId="3"/>
  </si>
  <si>
    <t>22-佐-0020</t>
    <rPh sb="3" eb="4">
      <t>サ</t>
    </rPh>
    <phoneticPr fontId="3"/>
  </si>
  <si>
    <t>0952-45-2505</t>
  </si>
  <si>
    <t>普通期（さがびより）</t>
    <rPh sb="0" eb="3">
      <t>フツウキ</t>
    </rPh>
    <phoneticPr fontId="3"/>
  </si>
  <si>
    <t>22-佐-0021</t>
    <rPh sb="3" eb="4">
      <t>サ</t>
    </rPh>
    <phoneticPr fontId="3"/>
  </si>
  <si>
    <t>秋大豆（フクユタカ）</t>
    <rPh sb="0" eb="3">
      <t>アキダイズ</t>
    </rPh>
    <phoneticPr fontId="3"/>
  </si>
  <si>
    <t>22-佐-0022</t>
    <rPh sb="3" eb="4">
      <t>サ</t>
    </rPh>
    <phoneticPr fontId="3"/>
  </si>
  <si>
    <t>なな農園
代表　的野　直喜</t>
    <rPh sb="2" eb="4">
      <t>ノウエン</t>
    </rPh>
    <rPh sb="5" eb="7">
      <t>ダイヒョウ</t>
    </rPh>
    <rPh sb="8" eb="10">
      <t>マトノ</t>
    </rPh>
    <rPh sb="11" eb="13">
      <t>ナオキ</t>
    </rPh>
    <phoneticPr fontId="3"/>
  </si>
  <si>
    <t>090-4989-2632</t>
  </si>
  <si>
    <t>的野　直喜</t>
    <rPh sb="0" eb="2">
      <t>マトノ</t>
    </rPh>
    <rPh sb="3" eb="5">
      <t>ナオキ</t>
    </rPh>
    <phoneticPr fontId="3"/>
  </si>
  <si>
    <t>的野　亜希子</t>
    <rPh sb="0" eb="2">
      <t>マトノ</t>
    </rPh>
    <rPh sb="3" eb="6">
      <t>アキコ</t>
    </rPh>
    <phoneticPr fontId="3"/>
  </si>
  <si>
    <t>22-佐-0023</t>
    <rPh sb="3" eb="4">
      <t>サ</t>
    </rPh>
    <phoneticPr fontId="3"/>
  </si>
  <si>
    <t>090-9582-3597</t>
  </si>
  <si>
    <t>22-佐-0024</t>
    <rPh sb="3" eb="4">
      <t>サ</t>
    </rPh>
    <phoneticPr fontId="3"/>
  </si>
  <si>
    <t>22-佐-0025</t>
    <rPh sb="3" eb="4">
      <t>サ</t>
    </rPh>
    <phoneticPr fontId="3"/>
  </si>
  <si>
    <t>普通期（ゆめつくし）</t>
    <rPh sb="0" eb="3">
      <t>フツウキ</t>
    </rPh>
    <phoneticPr fontId="3"/>
  </si>
  <si>
    <t>22-佐-0026</t>
    <rPh sb="3" eb="4">
      <t>サ</t>
    </rPh>
    <phoneticPr fontId="3"/>
  </si>
  <si>
    <t>有限会社　田中農場
代表取締役　田中義生</t>
    <rPh sb="0" eb="4">
      <t>ユウゲンガイシャ</t>
    </rPh>
    <rPh sb="5" eb="7">
      <t>タナカ</t>
    </rPh>
    <rPh sb="7" eb="9">
      <t>ノウジョウ</t>
    </rPh>
    <rPh sb="10" eb="15">
      <t>ダイヒョウトリシマリヤク</t>
    </rPh>
    <rPh sb="16" eb="18">
      <t>タナカ</t>
    </rPh>
    <rPh sb="18" eb="20">
      <t>ヨシオ</t>
    </rPh>
    <phoneticPr fontId="3"/>
  </si>
  <si>
    <t>0952-66-0780</t>
  </si>
  <si>
    <t>田中　義生</t>
    <rPh sb="0" eb="2">
      <t>タナカ</t>
    </rPh>
    <rPh sb="3" eb="5">
      <t>ヨシオ</t>
    </rPh>
    <phoneticPr fontId="3"/>
  </si>
  <si>
    <t>藤田　靖直</t>
    <rPh sb="0" eb="2">
      <t>フジタ</t>
    </rPh>
    <rPh sb="3" eb="5">
      <t>ヤスナオ</t>
    </rPh>
    <phoneticPr fontId="3"/>
  </si>
  <si>
    <t>22-佐-0027</t>
    <rPh sb="3" eb="4">
      <t>サ</t>
    </rPh>
    <phoneticPr fontId="3"/>
  </si>
  <si>
    <t>22-佐-0028</t>
    <rPh sb="3" eb="4">
      <t>サ</t>
    </rPh>
    <phoneticPr fontId="3"/>
  </si>
  <si>
    <t>22-佐-0029</t>
    <rPh sb="3" eb="4">
      <t>サ</t>
    </rPh>
    <phoneticPr fontId="3"/>
  </si>
  <si>
    <t>株式会社しもむら農園
代表取締役　下村　宣弘</t>
    <rPh sb="0" eb="4">
      <t>カブシキガイシャ</t>
    </rPh>
    <rPh sb="8" eb="10">
      <t>ノウエン</t>
    </rPh>
    <rPh sb="11" eb="16">
      <t>ダイヒョウトリシマリヤク</t>
    </rPh>
    <rPh sb="17" eb="19">
      <t>シモムラ</t>
    </rPh>
    <rPh sb="20" eb="22">
      <t>ノブヒロ</t>
    </rPh>
    <phoneticPr fontId="3"/>
  </si>
  <si>
    <t>0952-65-4566</t>
  </si>
  <si>
    <t>下村　宣弘</t>
    <rPh sb="0" eb="2">
      <t>シモムラ</t>
    </rPh>
    <rPh sb="3" eb="5">
      <t>ノブヒロ</t>
    </rPh>
    <phoneticPr fontId="3"/>
  </si>
  <si>
    <t>山口　英彦</t>
    <rPh sb="0" eb="2">
      <t>ヤマグチ</t>
    </rPh>
    <rPh sb="3" eb="5">
      <t>ヒデヒコ</t>
    </rPh>
    <phoneticPr fontId="3"/>
  </si>
  <si>
    <t>shimomuranouen.com</t>
  </si>
  <si>
    <t>22-佐-0030</t>
    <rPh sb="3" eb="4">
      <t>サ</t>
    </rPh>
    <phoneticPr fontId="3"/>
  </si>
  <si>
    <t>22-佐-0031</t>
    <rPh sb="3" eb="4">
      <t>サ</t>
    </rPh>
    <phoneticPr fontId="3"/>
  </si>
  <si>
    <t>22-佐-0032</t>
    <rPh sb="3" eb="4">
      <t>サ</t>
    </rPh>
    <phoneticPr fontId="3"/>
  </si>
  <si>
    <t>有限会社　北川農産
代表取締役　北川公文</t>
    <rPh sb="0" eb="4">
      <t>ユウゲンガイシャ</t>
    </rPh>
    <rPh sb="5" eb="9">
      <t>キタガワノウサン</t>
    </rPh>
    <rPh sb="10" eb="15">
      <t>ダイヒョウトリシマリヤク</t>
    </rPh>
    <rPh sb="16" eb="18">
      <t>キタガワ</t>
    </rPh>
    <rPh sb="18" eb="19">
      <t>キミ</t>
    </rPh>
    <rPh sb="19" eb="20">
      <t>フミ</t>
    </rPh>
    <phoneticPr fontId="3"/>
  </si>
  <si>
    <t>0952-66-1186</t>
  </si>
  <si>
    <t>北川　公文</t>
    <rPh sb="0" eb="2">
      <t>キタガワ</t>
    </rPh>
    <rPh sb="3" eb="4">
      <t>キミ</t>
    </rPh>
    <rPh sb="4" eb="5">
      <t>フミ</t>
    </rPh>
    <phoneticPr fontId="3"/>
  </si>
  <si>
    <t>七島　満好</t>
    <rPh sb="0" eb="2">
      <t>ナナシマ</t>
    </rPh>
    <rPh sb="3" eb="5">
      <t>ミツヨシ</t>
    </rPh>
    <phoneticPr fontId="3"/>
  </si>
  <si>
    <t>22-佐-0033</t>
    <rPh sb="3" eb="4">
      <t>サ</t>
    </rPh>
    <phoneticPr fontId="3"/>
  </si>
  <si>
    <t>有限会社　山口農場
代表取締役　山口　英彦</t>
    <rPh sb="0" eb="4">
      <t>ユウゲンガイシャ</t>
    </rPh>
    <rPh sb="5" eb="7">
      <t>ヤマグチ</t>
    </rPh>
    <rPh sb="7" eb="9">
      <t>ノウジョウ</t>
    </rPh>
    <rPh sb="10" eb="15">
      <t>ダイヒョウトリシマリヤク</t>
    </rPh>
    <rPh sb="16" eb="18">
      <t>ヤマグチ</t>
    </rPh>
    <rPh sb="19" eb="21">
      <t>ヒデヒコ</t>
    </rPh>
    <phoneticPr fontId="3"/>
  </si>
  <si>
    <t>0952-66-0820</t>
  </si>
  <si>
    <t>22-佐-0034</t>
    <rPh sb="3" eb="4">
      <t>サ</t>
    </rPh>
    <phoneticPr fontId="3"/>
  </si>
  <si>
    <t>22-佐-0035</t>
    <rPh sb="3" eb="4">
      <t>サ</t>
    </rPh>
    <phoneticPr fontId="3"/>
  </si>
  <si>
    <t>22-佐-0036</t>
    <rPh sb="3" eb="4">
      <t>サ</t>
    </rPh>
    <phoneticPr fontId="3"/>
  </si>
  <si>
    <t>百匠大島　
代表　大島　仁</t>
    <rPh sb="0" eb="1">
      <t>ヒャク</t>
    </rPh>
    <rPh sb="1" eb="2">
      <t>ショウ</t>
    </rPh>
    <rPh sb="2" eb="4">
      <t>オオシマ</t>
    </rPh>
    <rPh sb="6" eb="8">
      <t>ダイヒョウ</t>
    </rPh>
    <rPh sb="9" eb="11">
      <t>オオシマ</t>
    </rPh>
    <rPh sb="12" eb="13">
      <t>ヒトシ</t>
    </rPh>
    <phoneticPr fontId="3"/>
  </si>
  <si>
    <t>090-7532-6315</t>
  </si>
  <si>
    <t>大島　仁</t>
    <rPh sb="0" eb="2">
      <t>オオシマ</t>
    </rPh>
    <rPh sb="3" eb="4">
      <t>ヒトシ</t>
    </rPh>
    <phoneticPr fontId="3"/>
  </si>
  <si>
    <t>松尾　健一</t>
    <rPh sb="0" eb="2">
      <t>マツオ</t>
    </rPh>
    <rPh sb="3" eb="5">
      <t>ケンイチ</t>
    </rPh>
    <phoneticPr fontId="3"/>
  </si>
  <si>
    <t>22-佐-0037</t>
    <rPh sb="3" eb="4">
      <t>サ</t>
    </rPh>
    <phoneticPr fontId="3"/>
  </si>
  <si>
    <t>22-佐-0038</t>
    <rPh sb="3" eb="4">
      <t>サ</t>
    </rPh>
    <phoneticPr fontId="3"/>
  </si>
  <si>
    <t>有限会社　七島農産
代表取締役　七島　和美</t>
    <rPh sb="0" eb="4">
      <t>ユウゲンガイシャ</t>
    </rPh>
    <rPh sb="5" eb="9">
      <t>ナナシマノウサン</t>
    </rPh>
    <rPh sb="10" eb="15">
      <t>ダイヒョウトリシマリヤク</t>
    </rPh>
    <rPh sb="16" eb="18">
      <t>ナナシマ</t>
    </rPh>
    <rPh sb="19" eb="21">
      <t>カズミ</t>
    </rPh>
    <phoneticPr fontId="3"/>
  </si>
  <si>
    <t>坂口　翔一郎</t>
    <rPh sb="0" eb="2">
      <t>サカグチ</t>
    </rPh>
    <rPh sb="3" eb="6">
      <t>ショウイチロウ</t>
    </rPh>
    <phoneticPr fontId="3"/>
  </si>
  <si>
    <t>22-佐-0039</t>
    <rPh sb="3" eb="4">
      <t>サ</t>
    </rPh>
    <phoneticPr fontId="3"/>
  </si>
  <si>
    <t>22-佐-0040</t>
    <rPh sb="3" eb="4">
      <t>サ</t>
    </rPh>
    <phoneticPr fontId="3"/>
  </si>
  <si>
    <t>中島 謙治</t>
    <rPh sb="0" eb="2">
      <t>ナカシマ</t>
    </rPh>
    <rPh sb="3" eb="5">
      <t>ケンジ</t>
    </rPh>
    <phoneticPr fontId="2"/>
  </si>
  <si>
    <t>0952-62-3751
090-8390-5105</t>
  </si>
  <si>
    <t>上滝　学</t>
    <rPh sb="0" eb="2">
      <t>ジョウタキ</t>
    </rPh>
    <rPh sb="3" eb="4">
      <t>マナブ</t>
    </rPh>
    <phoneticPr fontId="3"/>
  </si>
  <si>
    <t>22-佐-0041</t>
    <rPh sb="3" eb="4">
      <t>サ</t>
    </rPh>
    <phoneticPr fontId="3"/>
  </si>
  <si>
    <t>金丸　浩二</t>
    <rPh sb="0" eb="2">
      <t>カナマル</t>
    </rPh>
    <rPh sb="3" eb="5">
      <t>コウジ</t>
    </rPh>
    <phoneticPr fontId="3"/>
  </si>
  <si>
    <t>090-8665-8441</t>
  </si>
  <si>
    <t>金丸　聖哉</t>
    <rPh sb="0" eb="2">
      <t>カナマル</t>
    </rPh>
    <rPh sb="3" eb="5">
      <t>セイヤ</t>
    </rPh>
    <phoneticPr fontId="3"/>
  </si>
  <si>
    <t>22-佐-0042</t>
    <rPh sb="3" eb="4">
      <t>サ</t>
    </rPh>
    <phoneticPr fontId="3"/>
  </si>
  <si>
    <t>090-2584-4322</t>
  </si>
  <si>
    <t>22-佐-0043</t>
    <rPh sb="3" eb="4">
      <t>サ</t>
    </rPh>
    <phoneticPr fontId="3"/>
  </si>
  <si>
    <t>普通期（黒米・赤米）</t>
    <rPh sb="0" eb="3">
      <t>フツウキ</t>
    </rPh>
    <rPh sb="4" eb="6">
      <t>クロマイ</t>
    </rPh>
    <rPh sb="7" eb="9">
      <t>アカマイ</t>
    </rPh>
    <phoneticPr fontId="3"/>
  </si>
  <si>
    <t>22-佐-0044</t>
    <rPh sb="3" eb="4">
      <t>サ</t>
    </rPh>
    <phoneticPr fontId="3"/>
  </si>
  <si>
    <t>多久みらいくる地
中島　昌平</t>
    <rPh sb="0" eb="2">
      <t>タク</t>
    </rPh>
    <rPh sb="7" eb="8">
      <t>チ</t>
    </rPh>
    <rPh sb="9" eb="11">
      <t>ナカシマ</t>
    </rPh>
    <rPh sb="12" eb="14">
      <t>ショウヘイ</t>
    </rPh>
    <phoneticPr fontId="3"/>
  </si>
  <si>
    <t>多久市</t>
    <rPh sb="0" eb="3">
      <t>タクシ</t>
    </rPh>
    <phoneticPr fontId="3"/>
  </si>
  <si>
    <t>080-3181-8083</t>
  </si>
  <si>
    <t>中島　昌平</t>
    <rPh sb="0" eb="2">
      <t>ナカシマ</t>
    </rPh>
    <rPh sb="3" eb="5">
      <t>ショウヘイ</t>
    </rPh>
    <phoneticPr fontId="3"/>
  </si>
  <si>
    <t>22-佐-0045</t>
    <rPh sb="3" eb="4">
      <t>サ</t>
    </rPh>
    <phoneticPr fontId="3"/>
  </si>
  <si>
    <t>22-佐-0046</t>
    <rPh sb="3" eb="4">
      <t>サ</t>
    </rPh>
    <phoneticPr fontId="3"/>
  </si>
  <si>
    <t>株式会社SUMRICE
松尾　健一</t>
    <rPh sb="0" eb="4">
      <t>カブシキガイシャ</t>
    </rPh>
    <rPh sb="12" eb="14">
      <t>マツオ</t>
    </rPh>
    <rPh sb="15" eb="17">
      <t>ケンイチ</t>
    </rPh>
    <phoneticPr fontId="3"/>
  </si>
  <si>
    <t>0952-62-0554</t>
  </si>
  <si>
    <t>かんしょ</t>
  </si>
  <si>
    <t>地区</t>
    <rPh sb="0" eb="2">
      <t>チク</t>
    </rPh>
    <phoneticPr fontId="3"/>
  </si>
  <si>
    <t>22-東-0002</t>
    <rPh sb="3" eb="4">
      <t>ヒガシ</t>
    </rPh>
    <phoneticPr fontId="3"/>
  </si>
  <si>
    <t>基山町</t>
    <rPh sb="0" eb="3">
      <t>キヤマチョウ</t>
    </rPh>
    <phoneticPr fontId="3"/>
  </si>
  <si>
    <t>0942-92-2165</t>
  </si>
  <si>
    <t>靏　和幸</t>
  </si>
  <si>
    <t>靏　健寿</t>
    <rPh sb="0" eb="1">
      <t>ツル</t>
    </rPh>
    <rPh sb="2" eb="3">
      <t>ケン</t>
    </rPh>
    <rPh sb="3" eb="4">
      <t>コトブキ</t>
    </rPh>
    <phoneticPr fontId="3"/>
  </si>
  <si>
    <t>茶</t>
    <rPh sb="0" eb="1">
      <t>チャ</t>
    </rPh>
    <phoneticPr fontId="3"/>
  </si>
  <si>
    <t>22-東-0003</t>
    <rPh sb="3" eb="4">
      <t>ヒガシ</t>
    </rPh>
    <phoneticPr fontId="3"/>
  </si>
  <si>
    <t>大隈義昭</t>
  </si>
  <si>
    <t>吉野ヶ里町</t>
    <rPh sb="0" eb="5">
      <t>ヨシノガリチョウ</t>
    </rPh>
    <phoneticPr fontId="3"/>
  </si>
  <si>
    <t>090-9560-8317</t>
  </si>
  <si>
    <t>川岸秀人、福島光昭</t>
    <rPh sb="0" eb="2">
      <t>カワギシ</t>
    </rPh>
    <rPh sb="2" eb="4">
      <t>ヒデト</t>
    </rPh>
    <rPh sb="5" eb="7">
      <t>フクシマ</t>
    </rPh>
    <rPh sb="7" eb="9">
      <t>ミツアキ</t>
    </rPh>
    <phoneticPr fontId="3"/>
  </si>
  <si>
    <t>麦</t>
    <rPh sb="0" eb="1">
      <t>ムギ</t>
    </rPh>
    <phoneticPr fontId="3"/>
  </si>
  <si>
    <t>小麦（ﾐﾅﾐﾉｶｵﾘ）</t>
  </si>
  <si>
    <t>22-東-0004</t>
    <rPh sb="3" eb="4">
      <t>ヒガシ</t>
    </rPh>
    <phoneticPr fontId="3"/>
  </si>
  <si>
    <t>那須修一</t>
    <rPh sb="0" eb="2">
      <t>ナス</t>
    </rPh>
    <rPh sb="2" eb="4">
      <t>シュウイチ</t>
    </rPh>
    <phoneticPr fontId="3"/>
  </si>
  <si>
    <t>090-5926-9927</t>
  </si>
  <si>
    <t>那須修一</t>
    <rPh sb="0" eb="4">
      <t>ナスシュウイチ</t>
    </rPh>
    <phoneticPr fontId="3"/>
  </si>
  <si>
    <t>姉川貴雅</t>
    <rPh sb="0" eb="2">
      <t>アネガワ</t>
    </rPh>
    <rPh sb="2" eb="3">
      <t>タカ</t>
    </rPh>
    <rPh sb="3" eb="4">
      <t>マサ</t>
    </rPh>
    <phoneticPr fontId="3"/>
  </si>
  <si>
    <t>普通期(さがびより)</t>
    <rPh sb="0" eb="3">
      <t>フツウキ</t>
    </rPh>
    <phoneticPr fontId="3"/>
  </si>
  <si>
    <t>22-東-0005</t>
    <rPh sb="3" eb="4">
      <t>ヒガシ</t>
    </rPh>
    <phoneticPr fontId="3"/>
  </si>
  <si>
    <t>秋山學、川岸秀人</t>
    <rPh sb="0" eb="2">
      <t>アキヤマ</t>
    </rPh>
    <rPh sb="2" eb="3">
      <t>マナブ</t>
    </rPh>
    <rPh sb="4" eb="6">
      <t>カワギシ</t>
    </rPh>
    <rPh sb="6" eb="8">
      <t>ヒデト</t>
    </rPh>
    <phoneticPr fontId="3"/>
  </si>
  <si>
    <t>普通期（さがびより）</t>
  </si>
  <si>
    <t>22-東-0006</t>
    <rPh sb="3" eb="4">
      <t>ヒガシ</t>
    </rPh>
    <phoneticPr fontId="3"/>
  </si>
  <si>
    <t>22-東-0007</t>
    <rPh sb="3" eb="4">
      <t>ヒガシ</t>
    </rPh>
    <phoneticPr fontId="3"/>
  </si>
  <si>
    <t>普通期（ヒヨクモチ）</t>
  </si>
  <si>
    <t>22-東-0008</t>
    <rPh sb="3" eb="4">
      <t>ヒガシ</t>
    </rPh>
    <phoneticPr fontId="3"/>
  </si>
  <si>
    <t>普通期（三色米）</t>
  </si>
  <si>
    <t>22-東-0009</t>
    <rPh sb="3" eb="4">
      <t>ヒガシ</t>
    </rPh>
    <phoneticPr fontId="3"/>
  </si>
  <si>
    <t>秋大豆（フクユタカ）</t>
  </si>
  <si>
    <t>22-東-0010</t>
    <rPh sb="3" eb="4">
      <t>ヒガシ</t>
    </rPh>
    <phoneticPr fontId="3"/>
  </si>
  <si>
    <t>秋山　學</t>
    <rPh sb="0" eb="2">
      <t>アキヤマ</t>
    </rPh>
    <rPh sb="3" eb="4">
      <t>マナブ</t>
    </rPh>
    <phoneticPr fontId="3"/>
  </si>
  <si>
    <t>080-5603-2642</t>
  </si>
  <si>
    <t>大隈義昭、川岸秀人</t>
    <rPh sb="0" eb="2">
      <t>オオクマ</t>
    </rPh>
    <rPh sb="2" eb="4">
      <t>ヨシアキ</t>
    </rPh>
    <rPh sb="5" eb="7">
      <t>カワギシ</t>
    </rPh>
    <rPh sb="7" eb="9">
      <t>ヒデト</t>
    </rPh>
    <phoneticPr fontId="3"/>
  </si>
  <si>
    <t>22-東-0011</t>
    <rPh sb="3" eb="4">
      <t>ヒガシ</t>
    </rPh>
    <phoneticPr fontId="3"/>
  </si>
  <si>
    <t>22－唐－001</t>
    <rPh sb="3" eb="4">
      <t>トウ</t>
    </rPh>
    <phoneticPr fontId="3"/>
  </si>
  <si>
    <t>（代）0955-78-2233</t>
    <rPh sb="1" eb="2">
      <t>ダイ</t>
    </rPh>
    <phoneticPr fontId="3"/>
  </si>
  <si>
    <t>原伸二</t>
    <rPh sb="0" eb="1">
      <t>ハラ</t>
    </rPh>
    <rPh sb="1" eb="3">
      <t>シンジ</t>
    </rPh>
    <phoneticPr fontId="3"/>
  </si>
  <si>
    <t>荒谷圭祐</t>
    <rPh sb="0" eb="2">
      <t>アラタニ</t>
    </rPh>
    <rPh sb="2" eb="4">
      <t>ケイスケ</t>
    </rPh>
    <phoneticPr fontId="3"/>
  </si>
  <si>
    <t>普通期（夢しずく）</t>
    <rPh sb="0" eb="2">
      <t>フツウ</t>
    </rPh>
    <rPh sb="2" eb="3">
      <t>キ</t>
    </rPh>
    <rPh sb="4" eb="5">
      <t>ユメ</t>
    </rPh>
    <phoneticPr fontId="3"/>
  </si>
  <si>
    <t>22－唐－002</t>
    <rPh sb="3" eb="4">
      <t>トウ</t>
    </rPh>
    <phoneticPr fontId="3"/>
  </si>
  <si>
    <t>下川圭介</t>
    <rPh sb="0" eb="2">
      <t>シモカワ</t>
    </rPh>
    <rPh sb="2" eb="4">
      <t>ケイスケ</t>
    </rPh>
    <phoneticPr fontId="3"/>
  </si>
  <si>
    <t>0955-78-1841</t>
  </si>
  <si>
    <t>諸熊達夫</t>
  </si>
  <si>
    <t>22－唐－003</t>
    <rPh sb="3" eb="4">
      <t>トウ</t>
    </rPh>
    <phoneticPr fontId="3"/>
  </si>
  <si>
    <t>0955-62-4780</t>
  </si>
  <si>
    <t>居石司</t>
    <rPh sb="0" eb="2">
      <t>スエイシ</t>
    </rPh>
    <rPh sb="2" eb="3">
      <t>ツカサ</t>
    </rPh>
    <phoneticPr fontId="3"/>
  </si>
  <si>
    <t>石橋尚弘</t>
    <rPh sb="0" eb="2">
      <t>イシバシ</t>
    </rPh>
    <rPh sb="2" eb="4">
      <t>ナオヒロ</t>
    </rPh>
    <phoneticPr fontId="3"/>
  </si>
  <si>
    <t>22－唐－004</t>
    <rPh sb="3" eb="4">
      <t>トウ</t>
    </rPh>
    <phoneticPr fontId="3"/>
  </si>
  <si>
    <t>あうちの里米生産研究家会</t>
    <rPh sb="4" eb="5">
      <t>サト</t>
    </rPh>
    <rPh sb="5" eb="6">
      <t>コメ</t>
    </rPh>
    <rPh sb="6" eb="8">
      <t>セイサン</t>
    </rPh>
    <rPh sb="8" eb="11">
      <t>ケンキュウカ</t>
    </rPh>
    <rPh sb="11" eb="12">
      <t>カイ</t>
    </rPh>
    <phoneticPr fontId="3"/>
  </si>
  <si>
    <t>0955-62-2777</t>
  </si>
  <si>
    <t>古田泰彦</t>
    <rPh sb="0" eb="4">
      <t>フルタヤスヒコ</t>
    </rPh>
    <phoneticPr fontId="3"/>
  </si>
  <si>
    <t>22－唐－005</t>
    <rPh sb="3" eb="4">
      <t>トウ</t>
    </rPh>
    <phoneticPr fontId="3"/>
  </si>
  <si>
    <t>普通機（さがびより）</t>
    <rPh sb="0" eb="3">
      <t>フツウキ</t>
    </rPh>
    <phoneticPr fontId="3"/>
  </si>
  <si>
    <t>22－唐－006</t>
    <rPh sb="3" eb="4">
      <t>トウ</t>
    </rPh>
    <phoneticPr fontId="3"/>
  </si>
  <si>
    <t>0955-74-5858</t>
  </si>
  <si>
    <t>青山定浩</t>
    <rPh sb="0" eb="2">
      <t>アオヤマ</t>
    </rPh>
    <rPh sb="2" eb="4">
      <t>サダヒロ</t>
    </rPh>
    <phoneticPr fontId="3"/>
  </si>
  <si>
    <t>青山秀和</t>
    <rPh sb="0" eb="2">
      <t>アオヤマ</t>
    </rPh>
    <rPh sb="2" eb="4">
      <t>ヒデカズ</t>
    </rPh>
    <phoneticPr fontId="3"/>
  </si>
  <si>
    <t>22－唐－007</t>
    <rPh sb="3" eb="4">
      <t>トウ</t>
    </rPh>
    <phoneticPr fontId="3"/>
  </si>
  <si>
    <t>普通期（ひのひかり）</t>
    <rPh sb="0" eb="2">
      <t>フツウ</t>
    </rPh>
    <rPh sb="2" eb="3">
      <t>キ</t>
    </rPh>
    <phoneticPr fontId="3"/>
  </si>
  <si>
    <t>22－唐－008</t>
    <rPh sb="3" eb="4">
      <t>トウ</t>
    </rPh>
    <phoneticPr fontId="3"/>
  </si>
  <si>
    <t>22－唐－009</t>
    <rPh sb="3" eb="4">
      <t>トウ</t>
    </rPh>
    <phoneticPr fontId="3"/>
  </si>
  <si>
    <t>22－唐－010</t>
    <rPh sb="3" eb="4">
      <t>トウ</t>
    </rPh>
    <phoneticPr fontId="3"/>
  </si>
  <si>
    <t>0955-77-0565</t>
  </si>
  <si>
    <t>市丸房光</t>
    <rPh sb="0" eb="4">
      <t>イチマルフサミツ</t>
    </rPh>
    <phoneticPr fontId="3"/>
  </si>
  <si>
    <t>坂本初喜</t>
    <rPh sb="0" eb="2">
      <t>サカモト</t>
    </rPh>
    <rPh sb="2" eb="3">
      <t>ハツ</t>
    </rPh>
    <rPh sb="3" eb="4">
      <t>キ</t>
    </rPh>
    <phoneticPr fontId="3"/>
  </si>
  <si>
    <t>22-伊-0008</t>
    <rPh sb="3" eb="4">
      <t>イ</t>
    </rPh>
    <phoneticPr fontId="3"/>
  </si>
  <si>
    <t>福川内自然と環境を守る会
代表　藤浦　正則</t>
    <rPh sb="0" eb="1">
      <t>フク</t>
    </rPh>
    <rPh sb="1" eb="3">
      <t>カワウチ</t>
    </rPh>
    <rPh sb="3" eb="5">
      <t>シゼン</t>
    </rPh>
    <rPh sb="6" eb="8">
      <t>カンキョウ</t>
    </rPh>
    <rPh sb="9" eb="10">
      <t>マモ</t>
    </rPh>
    <rPh sb="11" eb="12">
      <t>カイ</t>
    </rPh>
    <rPh sb="13" eb="15">
      <t>ダイヒョウ</t>
    </rPh>
    <rPh sb="16" eb="18">
      <t>フジウラ</t>
    </rPh>
    <rPh sb="19" eb="21">
      <t>マサノリ</t>
    </rPh>
    <phoneticPr fontId="3"/>
  </si>
  <si>
    <t>普通期
（夢しずく）</t>
    <rPh sb="0" eb="2">
      <t>フツウ</t>
    </rPh>
    <rPh sb="2" eb="3">
      <t>キ</t>
    </rPh>
    <rPh sb="5" eb="6">
      <t>ユメ</t>
    </rPh>
    <phoneticPr fontId="3"/>
  </si>
  <si>
    <t>22-伊-0009</t>
    <rPh sb="3" eb="4">
      <t>イ</t>
    </rPh>
    <phoneticPr fontId="3"/>
  </si>
  <si>
    <t>普通期
（さがびより）</t>
    <rPh sb="0" eb="2">
      <t>フツウ</t>
    </rPh>
    <rPh sb="2" eb="3">
      <t>キ</t>
    </rPh>
    <phoneticPr fontId="3"/>
  </si>
  <si>
    <t>22-伊-0010</t>
    <rPh sb="3" eb="4">
      <t>イ</t>
    </rPh>
    <phoneticPr fontId="3"/>
  </si>
  <si>
    <t>普通期
（ヒノヒカリ）</t>
    <rPh sb="0" eb="2">
      <t>フツウ</t>
    </rPh>
    <rPh sb="2" eb="3">
      <t>キ</t>
    </rPh>
    <phoneticPr fontId="3"/>
  </si>
  <si>
    <t>22-伊-0011</t>
    <rPh sb="3" eb="4">
      <t>イ</t>
    </rPh>
    <phoneticPr fontId="3"/>
  </si>
  <si>
    <t>普通期
（たんぼの夢）</t>
    <rPh sb="0" eb="2">
      <t>フツウ</t>
    </rPh>
    <rPh sb="2" eb="3">
      <t>キ</t>
    </rPh>
    <rPh sb="9" eb="10">
      <t>ユメ</t>
    </rPh>
    <phoneticPr fontId="3"/>
  </si>
  <si>
    <t>22-伊-0012</t>
    <rPh sb="3" eb="4">
      <t>イ</t>
    </rPh>
    <phoneticPr fontId="3"/>
  </si>
  <si>
    <t>普通期
（にこまる）</t>
    <rPh sb="0" eb="2">
      <t>フツウ</t>
    </rPh>
    <rPh sb="2" eb="3">
      <t>キ</t>
    </rPh>
    <phoneticPr fontId="3"/>
  </si>
  <si>
    <t>22-伊-0013</t>
    <rPh sb="3" eb="4">
      <t>イ</t>
    </rPh>
    <phoneticPr fontId="3"/>
  </si>
  <si>
    <t>普通期
（旭１号）</t>
    <rPh sb="0" eb="2">
      <t>フツウ</t>
    </rPh>
    <rPh sb="2" eb="3">
      <t>キ</t>
    </rPh>
    <rPh sb="5" eb="6">
      <t>アサヒ</t>
    </rPh>
    <rPh sb="7" eb="8">
      <t>ゴウ</t>
    </rPh>
    <phoneticPr fontId="3"/>
  </si>
  <si>
    <t>22-伊-0014</t>
    <rPh sb="3" eb="4">
      <t>イ</t>
    </rPh>
    <phoneticPr fontId="3"/>
  </si>
  <si>
    <t>前田　裕男</t>
    <rPh sb="0" eb="2">
      <t>マエダ</t>
    </rPh>
    <rPh sb="3" eb="5">
      <t>ヤスオ</t>
    </rPh>
    <phoneticPr fontId="3"/>
  </si>
  <si>
    <t>0955-46-2202</t>
  </si>
  <si>
    <t>鈴木　直也</t>
    <rPh sb="0" eb="2">
      <t>スズキ</t>
    </rPh>
    <rPh sb="3" eb="5">
      <t>ナオヤ</t>
    </rPh>
    <phoneticPr fontId="3"/>
  </si>
  <si>
    <t>普通期
（夢しずく）</t>
    <rPh sb="0" eb="3">
      <t>フツウキ</t>
    </rPh>
    <rPh sb="5" eb="6">
      <t>ユメ</t>
    </rPh>
    <phoneticPr fontId="3"/>
  </si>
  <si>
    <t>22-伊-0015</t>
    <rPh sb="3" eb="4">
      <t>イ</t>
    </rPh>
    <phoneticPr fontId="3"/>
  </si>
  <si>
    <t>松尾　常磨</t>
    <rPh sb="0" eb="2">
      <t>マツオ</t>
    </rPh>
    <rPh sb="3" eb="4">
      <t>ツネ</t>
    </rPh>
    <rPh sb="4" eb="5">
      <t>マ</t>
    </rPh>
    <phoneticPr fontId="3"/>
  </si>
  <si>
    <t>0955-23-2456</t>
  </si>
  <si>
    <t>幸松　伝司</t>
    <rPh sb="0" eb="2">
      <t>コウマツ</t>
    </rPh>
    <rPh sb="3" eb="4">
      <t>ツタ</t>
    </rPh>
    <rPh sb="4" eb="5">
      <t>ツカサ</t>
    </rPh>
    <phoneticPr fontId="3"/>
  </si>
  <si>
    <t>22-伊-0016</t>
    <rPh sb="3" eb="4">
      <t>イ</t>
    </rPh>
    <phoneticPr fontId="3"/>
  </si>
  <si>
    <t>22-伊-0017</t>
    <rPh sb="3" eb="4">
      <t>イ</t>
    </rPh>
    <phoneticPr fontId="3"/>
  </si>
  <si>
    <t>屋敷野組合
代表　山口　光洋</t>
    <rPh sb="0" eb="2">
      <t>ヤシキ</t>
    </rPh>
    <rPh sb="2" eb="3">
      <t>ノ</t>
    </rPh>
    <rPh sb="3" eb="5">
      <t>クミアイ</t>
    </rPh>
    <rPh sb="6" eb="8">
      <t>ダイヒョウ</t>
    </rPh>
    <rPh sb="9" eb="11">
      <t>ヤマグチ</t>
    </rPh>
    <rPh sb="12" eb="14">
      <t>ミツヒロ</t>
    </rPh>
    <phoneticPr fontId="3"/>
  </si>
  <si>
    <t>080-5250-4143</t>
  </si>
  <si>
    <t>吉永　直人</t>
    <rPh sb="0" eb="2">
      <t>ヨシナガ</t>
    </rPh>
    <rPh sb="3" eb="5">
      <t>ナオト</t>
    </rPh>
    <phoneticPr fontId="3"/>
  </si>
  <si>
    <t>石戸　勉</t>
    <rPh sb="0" eb="2">
      <t>イシド</t>
    </rPh>
    <rPh sb="3" eb="4">
      <t>ツトム</t>
    </rPh>
    <phoneticPr fontId="3"/>
  </si>
  <si>
    <t>22-伊-0018</t>
    <rPh sb="3" eb="4">
      <t>イ</t>
    </rPh>
    <phoneticPr fontId="3"/>
  </si>
  <si>
    <t>深山米部会
代表　横田　博文</t>
    <rPh sb="0" eb="2">
      <t>ミヤマ</t>
    </rPh>
    <rPh sb="2" eb="3">
      <t>コメ</t>
    </rPh>
    <rPh sb="3" eb="5">
      <t>ブカイ</t>
    </rPh>
    <rPh sb="6" eb="8">
      <t>ダイヒョウ</t>
    </rPh>
    <rPh sb="9" eb="11">
      <t>ヨコタ</t>
    </rPh>
    <rPh sb="12" eb="14">
      <t>ヒロフミ</t>
    </rPh>
    <phoneticPr fontId="3"/>
  </si>
  <si>
    <t>090-9795-7641</t>
  </si>
  <si>
    <t>横田　博文</t>
    <rPh sb="0" eb="2">
      <t>ヨコタ</t>
    </rPh>
    <rPh sb="3" eb="5">
      <t>ヒロフミ</t>
    </rPh>
    <phoneticPr fontId="3"/>
  </si>
  <si>
    <t>22-伊-0019</t>
    <rPh sb="3" eb="4">
      <t>イ</t>
    </rPh>
    <phoneticPr fontId="3"/>
  </si>
  <si>
    <t>切口農事組合法人
代表　池田　茂</t>
    <rPh sb="0" eb="2">
      <t>キリグチ</t>
    </rPh>
    <rPh sb="2" eb="8">
      <t>ノウジクミアイホウジン</t>
    </rPh>
    <rPh sb="9" eb="11">
      <t>ダイヒョウ</t>
    </rPh>
    <rPh sb="12" eb="14">
      <t>イケダ</t>
    </rPh>
    <rPh sb="15" eb="16">
      <t>シゲル</t>
    </rPh>
    <phoneticPr fontId="3"/>
  </si>
  <si>
    <t>090-5721-3356</t>
  </si>
  <si>
    <t>池田　茂</t>
    <rPh sb="0" eb="2">
      <t>イケダ</t>
    </rPh>
    <rPh sb="3" eb="4">
      <t>シゲル</t>
    </rPh>
    <phoneticPr fontId="3"/>
  </si>
  <si>
    <t>22-伊-0020</t>
    <rPh sb="3" eb="4">
      <t>イ</t>
    </rPh>
    <phoneticPr fontId="3"/>
  </si>
  <si>
    <t>押垂　芳宏</t>
    <rPh sb="0" eb="1">
      <t>オシ</t>
    </rPh>
    <rPh sb="1" eb="2">
      <t>タレ</t>
    </rPh>
    <rPh sb="3" eb="5">
      <t>ヨシヒロ</t>
    </rPh>
    <phoneticPr fontId="3"/>
  </si>
  <si>
    <t>髙野　和葉</t>
    <rPh sb="0" eb="2">
      <t>タカノ</t>
    </rPh>
    <rPh sb="3" eb="5">
      <t>カズハ</t>
    </rPh>
    <phoneticPr fontId="3"/>
  </si>
  <si>
    <t>普通期
（イセヒカリ）</t>
    <rPh sb="0" eb="3">
      <t>フツウキ</t>
    </rPh>
    <phoneticPr fontId="3"/>
  </si>
  <si>
    <t>22-伊-0021</t>
    <rPh sb="3" eb="4">
      <t>イ</t>
    </rPh>
    <phoneticPr fontId="3"/>
  </si>
  <si>
    <t>普通期
（黒米）</t>
    <rPh sb="0" eb="3">
      <t>フツウキ</t>
    </rPh>
    <rPh sb="5" eb="7">
      <t>クロゴメ</t>
    </rPh>
    <phoneticPr fontId="3"/>
  </si>
  <si>
    <t>22-杵-0025</t>
  </si>
  <si>
    <t>武富　光孝</t>
    <rPh sb="0" eb="2">
      <t>タケトミ</t>
    </rPh>
    <rPh sb="3" eb="5">
      <t>ミツタカ</t>
    </rPh>
    <phoneticPr fontId="1"/>
  </si>
  <si>
    <t>江北町</t>
    <rPh sb="0" eb="2">
      <t>コウホク</t>
    </rPh>
    <rPh sb="2" eb="3">
      <t>マチ</t>
    </rPh>
    <phoneticPr fontId="1"/>
  </si>
  <si>
    <t>江口　琴美</t>
    <rPh sb="0" eb="2">
      <t>エグチ</t>
    </rPh>
    <rPh sb="3" eb="5">
      <t>コトミ</t>
    </rPh>
    <phoneticPr fontId="1"/>
  </si>
  <si>
    <t>普通期（夢しずく）</t>
    <rPh sb="0" eb="2">
      <t>フツウ</t>
    </rPh>
    <rPh sb="2" eb="3">
      <t>キ</t>
    </rPh>
    <rPh sb="4" eb="5">
      <t>ユメ</t>
    </rPh>
    <phoneticPr fontId="1"/>
  </si>
  <si>
    <t>22-杵-0026</t>
  </si>
  <si>
    <t>22-杵-0027</t>
  </si>
  <si>
    <t>普通期（ヒノヒカリ）</t>
    <rPh sb="0" eb="2">
      <t>フツウ</t>
    </rPh>
    <rPh sb="2" eb="3">
      <t>キ</t>
    </rPh>
    <phoneticPr fontId="1"/>
  </si>
  <si>
    <t>22-杵-0028</t>
  </si>
  <si>
    <t>普通期（さがびより）</t>
    <rPh sb="0" eb="2">
      <t>フツウ</t>
    </rPh>
    <rPh sb="2" eb="3">
      <t>キ</t>
    </rPh>
    <phoneticPr fontId="1"/>
  </si>
  <si>
    <t>22-杵-0029</t>
  </si>
  <si>
    <t>普通期（ヒヨクモチ）</t>
    <rPh sb="0" eb="2">
      <t>フツウ</t>
    </rPh>
    <rPh sb="2" eb="3">
      <t>キ</t>
    </rPh>
    <phoneticPr fontId="1"/>
  </si>
  <si>
    <t>22-杵-0030</t>
  </si>
  <si>
    <t>大豆</t>
    <rPh sb="0" eb="2">
      <t>ダイズ</t>
    </rPh>
    <phoneticPr fontId="1"/>
  </si>
  <si>
    <t>フクユタカ</t>
  </si>
  <si>
    <t>22-杵-0031</t>
  </si>
  <si>
    <t>北原　靖章</t>
    <rPh sb="0" eb="2">
      <t>キタハラ</t>
    </rPh>
    <rPh sb="3" eb="4">
      <t>ヤスシ</t>
    </rPh>
    <rPh sb="4" eb="5">
      <t>アキラ</t>
    </rPh>
    <phoneticPr fontId="1"/>
  </si>
  <si>
    <t>0952-86-4366</t>
  </si>
  <si>
    <t>百崎　文昭</t>
    <rPh sb="0" eb="2">
      <t>モモサキ</t>
    </rPh>
    <rPh sb="3" eb="5">
      <t>フミアキ</t>
    </rPh>
    <phoneticPr fontId="1"/>
  </si>
  <si>
    <t>22-杵-0032</t>
  </si>
  <si>
    <t>22-杵-0033</t>
  </si>
  <si>
    <t>22-杵-0034</t>
  </si>
  <si>
    <t>22-杵-0035</t>
  </si>
  <si>
    <t>有限会社　百崎農産
代表　百崎　文昭</t>
    <rPh sb="0" eb="2">
      <t>ユウゲン</t>
    </rPh>
    <rPh sb="2" eb="4">
      <t>ガイシャ</t>
    </rPh>
    <rPh sb="5" eb="7">
      <t>モモサキ</t>
    </rPh>
    <rPh sb="7" eb="9">
      <t>ノウサン</t>
    </rPh>
    <rPh sb="10" eb="12">
      <t>ダイヒョウ</t>
    </rPh>
    <rPh sb="13" eb="15">
      <t>モモサキ</t>
    </rPh>
    <rPh sb="16" eb="18">
      <t>フミアキ</t>
    </rPh>
    <phoneticPr fontId="1"/>
  </si>
  <si>
    <t>0952-86-2419</t>
  </si>
  <si>
    <t>22-杵-0036</t>
  </si>
  <si>
    <t>22-杵-0037</t>
  </si>
  <si>
    <t>池田　泰明</t>
    <rPh sb="0" eb="2">
      <t>イケダ</t>
    </rPh>
    <rPh sb="3" eb="5">
      <t>ヤスアキ</t>
    </rPh>
    <phoneticPr fontId="1"/>
  </si>
  <si>
    <t>嬉野市</t>
    <rPh sb="0" eb="2">
      <t>ウレシノ</t>
    </rPh>
    <rPh sb="2" eb="3">
      <t>シ</t>
    </rPh>
    <phoneticPr fontId="1"/>
  </si>
  <si>
    <t>0954-43-3510</t>
  </si>
  <si>
    <t>池田　聖吾</t>
    <rPh sb="0" eb="2">
      <t>イケダ</t>
    </rPh>
    <rPh sb="3" eb="4">
      <t>セイ</t>
    </rPh>
    <rPh sb="4" eb="5">
      <t>ゴ</t>
    </rPh>
    <phoneticPr fontId="1"/>
  </si>
  <si>
    <t>22-杵-0038</t>
  </si>
  <si>
    <t>白川製茶園　代表
白川　稔</t>
    <rPh sb="0" eb="5">
      <t>シラカワセイチャエン</t>
    </rPh>
    <rPh sb="6" eb="8">
      <t>ダイヒョウ</t>
    </rPh>
    <rPh sb="9" eb="11">
      <t>シラカワ</t>
    </rPh>
    <rPh sb="12" eb="13">
      <t>ミノル</t>
    </rPh>
    <phoneticPr fontId="1"/>
  </si>
  <si>
    <t>0954-42-2090</t>
  </si>
  <si>
    <t>白川　稔</t>
    <rPh sb="0" eb="2">
      <t>シラカワ</t>
    </rPh>
    <rPh sb="3" eb="4">
      <t>ミノル</t>
    </rPh>
    <phoneticPr fontId="1"/>
  </si>
  <si>
    <t>22-杵-0039</t>
  </si>
  <si>
    <t>0952-86-4560</t>
  </si>
  <si>
    <t>22-杵-0040</t>
  </si>
  <si>
    <t>古代米　緑</t>
    <rPh sb="0" eb="3">
      <t>コダイマイ</t>
    </rPh>
    <rPh sb="4" eb="5">
      <t>ミドリ</t>
    </rPh>
    <phoneticPr fontId="1"/>
  </si>
  <si>
    <t>22-杵-0041</t>
  </si>
  <si>
    <t>太良町</t>
    <rPh sb="0" eb="3">
      <t>タラチョウ</t>
    </rPh>
    <phoneticPr fontId="1"/>
  </si>
  <si>
    <t>0954-67-1440</t>
  </si>
  <si>
    <t>池田祐樹</t>
    <rPh sb="0" eb="2">
      <t>イケダ</t>
    </rPh>
    <rPh sb="2" eb="4">
      <t>ユウキ</t>
    </rPh>
    <phoneticPr fontId="1"/>
  </si>
  <si>
    <t>22-杵-0042</t>
  </si>
  <si>
    <t>小橋　政人</t>
    <rPh sb="0" eb="2">
      <t>コバシ</t>
    </rPh>
    <rPh sb="3" eb="5">
      <t>マサト</t>
    </rPh>
    <phoneticPr fontId="3"/>
  </si>
  <si>
    <t>0954-67-1628</t>
  </si>
  <si>
    <t>小橋　亮介</t>
    <rPh sb="0" eb="2">
      <t>コバシ</t>
    </rPh>
    <rPh sb="3" eb="5">
      <t>リョウスケ</t>
    </rPh>
    <phoneticPr fontId="3"/>
  </si>
  <si>
    <t>小井手　繫美</t>
    <rPh sb="0" eb="3">
      <t>コイデ</t>
    </rPh>
    <rPh sb="4" eb="5">
      <t>シゲ</t>
    </rPh>
    <rPh sb="5" eb="6">
      <t>ミ</t>
    </rPh>
    <phoneticPr fontId="3"/>
  </si>
  <si>
    <t>22-杵-0043</t>
  </si>
  <si>
    <t>22-杵-0044</t>
  </si>
  <si>
    <t>永尾　忠則</t>
    <rPh sb="0" eb="2">
      <t>ナガオ</t>
    </rPh>
    <rPh sb="3" eb="5">
      <t>タダノリ</t>
    </rPh>
    <phoneticPr fontId="3"/>
  </si>
  <si>
    <t>武雄市</t>
    <rPh sb="0" eb="3">
      <t>タケオシ</t>
    </rPh>
    <phoneticPr fontId="3"/>
  </si>
  <si>
    <t>090-4988-5258</t>
  </si>
  <si>
    <t>岩永　文徳</t>
    <rPh sb="0" eb="2">
      <t>イワナガ</t>
    </rPh>
    <rPh sb="3" eb="5">
      <t>フミノリ</t>
    </rPh>
    <phoneticPr fontId="3"/>
  </si>
  <si>
    <t>22-杵-0045</t>
  </si>
  <si>
    <t>普通期（中之島赤米）</t>
    <rPh sb="0" eb="3">
      <t>フツウキ</t>
    </rPh>
    <rPh sb="4" eb="7">
      <t>ナカノシマ</t>
    </rPh>
    <rPh sb="7" eb="8">
      <t>アカ</t>
    </rPh>
    <rPh sb="8" eb="9">
      <t>ゴメ</t>
    </rPh>
    <phoneticPr fontId="3"/>
  </si>
  <si>
    <t>22-杵-0046</t>
  </si>
  <si>
    <t>普通期（緑万葉）</t>
    <rPh sb="0" eb="3">
      <t>フツウキ</t>
    </rPh>
    <rPh sb="4" eb="5">
      <t>ミドリ</t>
    </rPh>
    <rPh sb="5" eb="7">
      <t>マンヨウ</t>
    </rPh>
    <phoneticPr fontId="3"/>
  </si>
  <si>
    <t>22-杵-0047</t>
  </si>
  <si>
    <t>普通期（佐賀４０号）</t>
    <rPh sb="0" eb="3">
      <t>フツウキ</t>
    </rPh>
    <rPh sb="4" eb="6">
      <t>サガ</t>
    </rPh>
    <rPh sb="8" eb="9">
      <t>ゴウ</t>
    </rPh>
    <phoneticPr fontId="3"/>
  </si>
  <si>
    <t>22-杵-0048</t>
  </si>
  <si>
    <t>白石町</t>
    <rPh sb="0" eb="2">
      <t>シロイシ</t>
    </rPh>
    <rPh sb="2" eb="3">
      <t>チョウ</t>
    </rPh>
    <phoneticPr fontId="3"/>
  </si>
  <si>
    <t>0952-87-2708</t>
  </si>
  <si>
    <t>小野　立生</t>
    <rPh sb="0" eb="2">
      <t>オノ</t>
    </rPh>
    <rPh sb="3" eb="4">
      <t>タ</t>
    </rPh>
    <rPh sb="4" eb="5">
      <t>セイ</t>
    </rPh>
    <phoneticPr fontId="3"/>
  </si>
  <si>
    <t>諸岡　祐輝</t>
    <rPh sb="0" eb="2">
      <t>モロオカ</t>
    </rPh>
    <rPh sb="3" eb="4">
      <t>ユウ</t>
    </rPh>
    <rPh sb="4" eb="5">
      <t>テル</t>
    </rPh>
    <phoneticPr fontId="3"/>
  </si>
  <si>
    <t>ono.country.sangyou.inc@gmail.com</t>
  </si>
  <si>
    <t>22-杵-0049</t>
  </si>
  <si>
    <t>22-杵-0050</t>
  </si>
  <si>
    <t>22-杵-0051</t>
  </si>
  <si>
    <t>申請月</t>
    <rPh sb="0" eb="3">
      <t>シンセイツキ</t>
    </rPh>
    <phoneticPr fontId="3"/>
  </si>
  <si>
    <t>例）2月</t>
    <rPh sb="0" eb="1">
      <t>レイ</t>
    </rPh>
    <rPh sb="3" eb="4">
      <t>ガツ</t>
    </rPh>
    <phoneticPr fontId="3"/>
  </si>
  <si>
    <t>22-佐-0001</t>
    <rPh sb="3" eb="4">
      <t>サ</t>
    </rPh>
    <phoneticPr fontId="3"/>
  </si>
  <si>
    <t>0952-60-3304</t>
  </si>
  <si>
    <t>農事組合法人えりさくら
村岡稔規</t>
    <rPh sb="0" eb="6">
      <t>ノウジクミアイホウジン</t>
    </rPh>
    <rPh sb="12" eb="14">
      <t>ムラオカ</t>
    </rPh>
    <rPh sb="14" eb="16">
      <t>トシノリ</t>
    </rPh>
    <phoneticPr fontId="3"/>
  </si>
  <si>
    <t>農事組合法人えりさくら
材木武信</t>
    <rPh sb="0" eb="6">
      <t>ノウジクミアイホウジン</t>
    </rPh>
    <rPh sb="12" eb="16">
      <t>ザイモクタケノブ</t>
    </rPh>
    <phoneticPr fontId="3"/>
  </si>
  <si>
    <t>早期（コシヒカリ）</t>
    <rPh sb="0" eb="2">
      <t>ソウキ</t>
    </rPh>
    <phoneticPr fontId="3"/>
  </si>
  <si>
    <t>22-佐-0002</t>
  </si>
  <si>
    <t>山本 和彦</t>
    <rPh sb="0" eb="2">
      <t>ヤマモト</t>
    </rPh>
    <rPh sb="3" eb="5">
      <t>カズヒコ</t>
    </rPh>
    <phoneticPr fontId="3"/>
  </si>
  <si>
    <t>佐賀市三瀬村</t>
    <rPh sb="0" eb="3">
      <t>サガシ</t>
    </rPh>
    <rPh sb="3" eb="6">
      <t>ミツセムラ</t>
    </rPh>
    <phoneticPr fontId="3"/>
  </si>
  <si>
    <t>0952-55-2036</t>
  </si>
  <si>
    <t>山本和彦</t>
    <rPh sb="0" eb="4">
      <t>ヤマモトカズヒコ</t>
    </rPh>
    <phoneticPr fontId="3"/>
  </si>
  <si>
    <t>津上義臣</t>
    <rPh sb="0" eb="4">
      <t>ツガミヨシオミ</t>
    </rPh>
    <phoneticPr fontId="3"/>
  </si>
  <si>
    <t>22-佐-0003</t>
    <rPh sb="3" eb="4">
      <t>サ</t>
    </rPh>
    <phoneticPr fontId="3"/>
  </si>
  <si>
    <t>津上 義臣</t>
    <rPh sb="0" eb="2">
      <t>ツガミ</t>
    </rPh>
    <rPh sb="3" eb="5">
      <t>ヨシオミ</t>
    </rPh>
    <phoneticPr fontId="3"/>
  </si>
  <si>
    <t>0952-56-2534</t>
  </si>
  <si>
    <t>22-佐-0004</t>
  </si>
  <si>
    <t>杉山厳選米研究会
会長　鳥谷 安年</t>
    <rPh sb="0" eb="8">
      <t>スギヤマゲンセンマイケンキュウカイ</t>
    </rPh>
    <rPh sb="9" eb="11">
      <t>カイチョウ</t>
    </rPh>
    <rPh sb="12" eb="14">
      <t>トリタニ</t>
    </rPh>
    <rPh sb="15" eb="17">
      <t>ヤストシ</t>
    </rPh>
    <phoneticPr fontId="3"/>
  </si>
  <si>
    <t>佐賀市富士町</t>
    <rPh sb="3" eb="6">
      <t>フジチョウ</t>
    </rPh>
    <phoneticPr fontId="3"/>
  </si>
  <si>
    <t>0952-58-5412</t>
  </si>
  <si>
    <t>JAさが中部地区富士町事業所
正寶 鷹明</t>
    <rPh sb="4" eb="8">
      <t>チュウブチク</t>
    </rPh>
    <rPh sb="8" eb="11">
      <t>フジチョウ</t>
    </rPh>
    <rPh sb="11" eb="14">
      <t>ジギョウショ</t>
    </rPh>
    <rPh sb="15" eb="17">
      <t>ショウホウ</t>
    </rPh>
    <rPh sb="18" eb="20">
      <t>タカアキ</t>
    </rPh>
    <phoneticPr fontId="3"/>
  </si>
  <si>
    <t>22-佐-0005</t>
    <rPh sb="3" eb="4">
      <t>サ</t>
    </rPh>
    <phoneticPr fontId="3"/>
  </si>
  <si>
    <t>徳永 純一郎</t>
    <rPh sb="0" eb="2">
      <t>トクナガ</t>
    </rPh>
    <rPh sb="3" eb="6">
      <t>ジュンイチロウ</t>
    </rPh>
    <phoneticPr fontId="3"/>
  </si>
  <si>
    <t>佐賀市川副町</t>
    <rPh sb="0" eb="3">
      <t>サガシ</t>
    </rPh>
    <rPh sb="3" eb="6">
      <t>カワソエチョウ</t>
    </rPh>
    <phoneticPr fontId="3"/>
  </si>
  <si>
    <t>0952—45—2404</t>
  </si>
  <si>
    <t>徳永聰子</t>
    <rPh sb="0" eb="4">
      <t>トクナガサトコ</t>
    </rPh>
    <phoneticPr fontId="3"/>
  </si>
  <si>
    <t>松本貴子</t>
    <rPh sb="0" eb="4">
      <t>マツモトタカコ</t>
    </rPh>
    <phoneticPr fontId="3"/>
  </si>
  <si>
    <t>22-佐-0006</t>
  </si>
  <si>
    <t>富士町特別栽培米研究会
会長　岡本 邦啓</t>
    <rPh sb="0" eb="8">
      <t>フジチョウトクベツサイバイマイ</t>
    </rPh>
    <rPh sb="8" eb="11">
      <t>ケンキュウカイ</t>
    </rPh>
    <rPh sb="12" eb="14">
      <t>カイチョウ</t>
    </rPh>
    <rPh sb="15" eb="17">
      <t>オカモト</t>
    </rPh>
    <rPh sb="18" eb="19">
      <t>クニ</t>
    </rPh>
    <rPh sb="19" eb="20">
      <t>ケイ</t>
    </rPh>
    <phoneticPr fontId="3"/>
  </si>
  <si>
    <t>0952-58-2324</t>
  </si>
  <si>
    <t>22-佐-0007</t>
    <rPh sb="3" eb="4">
      <t>サ</t>
    </rPh>
    <phoneticPr fontId="3"/>
  </si>
  <si>
    <t>杉山フォーライスクラブ
鳥谷 良太郎</t>
    <rPh sb="0" eb="2">
      <t>スギヤマ</t>
    </rPh>
    <rPh sb="12" eb="14">
      <t>トリタニ</t>
    </rPh>
    <rPh sb="15" eb="18">
      <t>リョウタロウ</t>
    </rPh>
    <phoneticPr fontId="3"/>
  </si>
  <si>
    <t>0952-58-2310</t>
  </si>
  <si>
    <t>22-佐-0008</t>
  </si>
  <si>
    <t>杉山フォーライスクラブ
山﨑 吉朗</t>
    <rPh sb="0" eb="2">
      <t>スギヤマ</t>
    </rPh>
    <rPh sb="12" eb="14">
      <t>ヤマサキ</t>
    </rPh>
    <rPh sb="15" eb="17">
      <t>ヨシロウ</t>
    </rPh>
    <phoneticPr fontId="3"/>
  </si>
  <si>
    <t>0952-58-2810</t>
  </si>
  <si>
    <t>22-佐-0009</t>
    <rPh sb="3" eb="4">
      <t>サ</t>
    </rPh>
    <phoneticPr fontId="3"/>
  </si>
  <si>
    <t>杉山フォーライスクラブ
杉山 祐蔵</t>
    <rPh sb="0" eb="2">
      <t>スギヤマ</t>
    </rPh>
    <rPh sb="12" eb="14">
      <t>スギヤマ</t>
    </rPh>
    <rPh sb="15" eb="16">
      <t>ユウ</t>
    </rPh>
    <rPh sb="16" eb="17">
      <t>クラ</t>
    </rPh>
    <phoneticPr fontId="3"/>
  </si>
  <si>
    <t>090-4589-5437</t>
  </si>
  <si>
    <t>22-佐-0010</t>
  </si>
  <si>
    <t>杉山フォーライスクラブ
杉山 貞信</t>
    <rPh sb="0" eb="2">
      <t>スギヤマ</t>
    </rPh>
    <rPh sb="12" eb="14">
      <t>スギヤマ</t>
    </rPh>
    <rPh sb="15" eb="16">
      <t>サダ</t>
    </rPh>
    <rPh sb="16" eb="17">
      <t>シン</t>
    </rPh>
    <phoneticPr fontId="3"/>
  </si>
  <si>
    <t>0952-56-2334</t>
  </si>
  <si>
    <t>22-佐-0011</t>
    <rPh sb="3" eb="4">
      <t>サ</t>
    </rPh>
    <phoneticPr fontId="3"/>
  </si>
  <si>
    <t>杉山フォーライスクラブ
永富 健一郎</t>
    <rPh sb="0" eb="2">
      <t>スギヤマ</t>
    </rPh>
    <rPh sb="12" eb="14">
      <t>ナガトミ</t>
    </rPh>
    <rPh sb="15" eb="18">
      <t>ケンイチロウ</t>
    </rPh>
    <phoneticPr fontId="3"/>
  </si>
  <si>
    <t>090-6894-7525</t>
  </si>
  <si>
    <t>22-佐-0012</t>
  </si>
  <si>
    <t>杉山フォーライスクラブ
杉町 博文</t>
    <rPh sb="0" eb="2">
      <t>スギヤマ</t>
    </rPh>
    <rPh sb="12" eb="14">
      <t>スギマチ</t>
    </rPh>
    <rPh sb="15" eb="17">
      <t>ヒロフミ</t>
    </rPh>
    <phoneticPr fontId="3"/>
  </si>
  <si>
    <t>0952-56-2420</t>
  </si>
  <si>
    <t>22-佐-0013</t>
    <rPh sb="3" eb="4">
      <t>サ</t>
    </rPh>
    <phoneticPr fontId="3"/>
  </si>
  <si>
    <t>有限会社七島農産
代表　七島 和美</t>
    <rPh sb="0" eb="4">
      <t>ユウゲンガイシャ</t>
    </rPh>
    <rPh sb="4" eb="6">
      <t>ナナシマ</t>
    </rPh>
    <rPh sb="6" eb="8">
      <t>ノウサン</t>
    </rPh>
    <rPh sb="9" eb="11">
      <t>ダイヒョウ</t>
    </rPh>
    <rPh sb="12" eb="14">
      <t>ナナトウ</t>
    </rPh>
    <rPh sb="15" eb="17">
      <t>カズミ</t>
    </rPh>
    <phoneticPr fontId="3"/>
  </si>
  <si>
    <t>有限会社七島農産
坂口 翔一郎</t>
    <rPh sb="0" eb="4">
      <t>ユウゲンガイシャ</t>
    </rPh>
    <rPh sb="4" eb="8">
      <t>ナナシマノウサン</t>
    </rPh>
    <rPh sb="9" eb="11">
      <t>サカグチ</t>
    </rPh>
    <rPh sb="12" eb="15">
      <t>ショウイチロウ</t>
    </rPh>
    <phoneticPr fontId="3"/>
  </si>
  <si>
    <t>有限会社田中農場
田中 義生</t>
    <rPh sb="0" eb="4">
      <t>ユウゲンガイシャ</t>
    </rPh>
    <rPh sb="4" eb="6">
      <t>タナカ</t>
    </rPh>
    <rPh sb="6" eb="8">
      <t>ノウジョウ</t>
    </rPh>
    <rPh sb="9" eb="11">
      <t>タナカ</t>
    </rPh>
    <rPh sb="12" eb="14">
      <t>ヨシオ</t>
    </rPh>
    <phoneticPr fontId="3"/>
  </si>
  <si>
    <t>22-佐-0014</t>
  </si>
  <si>
    <t>特定非営利活動法人スローLIFEスローWORK大和
理事長　松本 康平</t>
    <rPh sb="0" eb="9">
      <t>トクテイヒエイリカツドウホウジン</t>
    </rPh>
    <rPh sb="23" eb="25">
      <t>ヤマト</t>
    </rPh>
    <rPh sb="26" eb="29">
      <t>リジチョウ</t>
    </rPh>
    <rPh sb="30" eb="32">
      <t>マツモト</t>
    </rPh>
    <rPh sb="33" eb="35">
      <t>コウヘイ</t>
    </rPh>
    <phoneticPr fontId="3"/>
  </si>
  <si>
    <t>佐賀市大和町</t>
    <rPh sb="0" eb="3">
      <t>サガシ</t>
    </rPh>
    <rPh sb="3" eb="6">
      <t>ヤマトチョウ</t>
    </rPh>
    <phoneticPr fontId="3"/>
  </si>
  <si>
    <t>0952-62-7133</t>
  </si>
  <si>
    <t>特定非営利活動法人スローLIFEスローWORK大和
白濱 貢</t>
    <rPh sb="0" eb="9">
      <t>トクテイヒエイリカツドウホウジン</t>
    </rPh>
    <rPh sb="23" eb="25">
      <t>ヤマト</t>
    </rPh>
    <rPh sb="26" eb="28">
      <t>シラハマ</t>
    </rPh>
    <rPh sb="29" eb="30">
      <t>ミツグ</t>
    </rPh>
    <phoneticPr fontId="3"/>
  </si>
  <si>
    <t>特定非営利活動法人スローLIFEスローWORK大和
松本 康平</t>
    <rPh sb="0" eb="9">
      <t>トクテイヒエイリカツドウホウジン</t>
    </rPh>
    <rPh sb="23" eb="25">
      <t>ヤマト</t>
    </rPh>
    <rPh sb="26" eb="28">
      <t>マツモト</t>
    </rPh>
    <rPh sb="29" eb="31">
      <t>コウヘイ</t>
    </rPh>
    <phoneticPr fontId="3"/>
  </si>
  <si>
    <t>22-佐-0015</t>
  </si>
  <si>
    <t>みつよしファーム
光吉 康博</t>
    <rPh sb="9" eb="11">
      <t>ミツヨシ</t>
    </rPh>
    <rPh sb="12" eb="14">
      <t>ヤスヒロ</t>
    </rPh>
    <phoneticPr fontId="3"/>
  </si>
  <si>
    <t>佐賀市川副町</t>
    <rPh sb="0" eb="6">
      <t>サガシカワソエチョウ</t>
    </rPh>
    <phoneticPr fontId="3"/>
  </si>
  <si>
    <t>090-8407-2117</t>
  </si>
  <si>
    <t>西村 温邦</t>
    <rPh sb="0" eb="2">
      <t>ニシムラ</t>
    </rPh>
    <rPh sb="3" eb="4">
      <t>アツ</t>
    </rPh>
    <rPh sb="4" eb="5">
      <t>クニ</t>
    </rPh>
    <phoneticPr fontId="3"/>
  </si>
  <si>
    <t>れんこん</t>
  </si>
  <si>
    <t>2月</t>
    <rPh sb="1" eb="2">
      <t>ガツ</t>
    </rPh>
    <phoneticPr fontId="3"/>
  </si>
  <si>
    <t>4月</t>
    <rPh sb="1" eb="2">
      <t>ガツ</t>
    </rPh>
    <phoneticPr fontId="3"/>
  </si>
  <si>
    <t>露地</t>
    <rPh sb="0" eb="2">
      <t>ロジ</t>
    </rPh>
    <phoneticPr fontId="3"/>
  </si>
  <si>
    <t>22-唐-0001</t>
    <rPh sb="3" eb="4">
      <t>カラ</t>
    </rPh>
    <phoneticPr fontId="3"/>
  </si>
  <si>
    <t>石川　勇治</t>
  </si>
  <si>
    <t>0955-58-2482</t>
  </si>
  <si>
    <t>山本　志保</t>
    <rPh sb="0" eb="2">
      <t>ヤマモト</t>
    </rPh>
    <rPh sb="3" eb="5">
      <t>シホ</t>
    </rPh>
    <phoneticPr fontId="3"/>
  </si>
  <si>
    <t>-</t>
  </si>
  <si>
    <t>22-唐-0002</t>
    <rPh sb="3" eb="4">
      <t>カラ</t>
    </rPh>
    <phoneticPr fontId="3"/>
  </si>
  <si>
    <t>石川　勇治・恵理子</t>
  </si>
  <si>
    <t>22-唐-0003</t>
    <rPh sb="3" eb="4">
      <t>カラ</t>
    </rPh>
    <phoneticPr fontId="3"/>
  </si>
  <si>
    <r>
      <t>早期（</t>
    </r>
    <r>
      <rPr>
        <sz val="8"/>
        <color theme="1"/>
        <rFont val="游ゴシック"/>
        <family val="3"/>
        <charset val="128"/>
        <scheme val="minor"/>
      </rPr>
      <t>夢しずく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ソウキ</t>
    </rPh>
    <rPh sb="3" eb="4">
      <t>ユメ</t>
    </rPh>
    <phoneticPr fontId="3"/>
  </si>
  <si>
    <t>22-唐-0004</t>
    <rPh sb="3" eb="4">
      <t>カラ</t>
    </rPh>
    <phoneticPr fontId="3"/>
  </si>
  <si>
    <t>村山　睦生</t>
  </si>
  <si>
    <t>090-5723-7941</t>
  </si>
  <si>
    <t>加茂　健</t>
    <rPh sb="3" eb="4">
      <t>タケシ</t>
    </rPh>
    <phoneticPr fontId="3"/>
  </si>
  <si>
    <t>22-唐-0005</t>
    <rPh sb="3" eb="4">
      <t>カラ</t>
    </rPh>
    <phoneticPr fontId="3"/>
  </si>
  <si>
    <t>加茂　喜義</t>
    <rPh sb="3" eb="5">
      <t>ヨシキ</t>
    </rPh>
    <phoneticPr fontId="3"/>
  </si>
  <si>
    <t>090-2394-2100</t>
  </si>
  <si>
    <t>中嶌　義人</t>
    <rPh sb="1" eb="2">
      <t>シマ</t>
    </rPh>
    <phoneticPr fontId="3"/>
  </si>
  <si>
    <t>22-唐-0006</t>
    <rPh sb="3" eb="4">
      <t>カラ</t>
    </rPh>
    <phoneticPr fontId="3"/>
  </si>
  <si>
    <t>0955-58-2602
080-5609-0568</t>
  </si>
  <si>
    <t>22-唐-0007</t>
    <rPh sb="3" eb="4">
      <t>カラ</t>
    </rPh>
    <phoneticPr fontId="3"/>
  </si>
  <si>
    <t>加茂　優</t>
  </si>
  <si>
    <t>090-4983-3831</t>
  </si>
  <si>
    <t>諸熊　道晴</t>
  </si>
  <si>
    <t>22-唐-0008</t>
    <rPh sb="3" eb="4">
      <t>カラ</t>
    </rPh>
    <phoneticPr fontId="3"/>
  </si>
  <si>
    <t>諸熊　達夫</t>
  </si>
  <si>
    <t>0955-58-2603</t>
  </si>
  <si>
    <t>22-唐-0009</t>
    <rPh sb="3" eb="4">
      <t>カラ</t>
    </rPh>
    <phoneticPr fontId="3"/>
  </si>
  <si>
    <t>22-唐-0010</t>
    <rPh sb="3" eb="4">
      <t>カラ</t>
    </rPh>
    <phoneticPr fontId="3"/>
  </si>
  <si>
    <t>0955-58-2486
090-7445-9348</t>
  </si>
  <si>
    <t>22-唐-0011</t>
    <rPh sb="3" eb="4">
      <t>カラ</t>
    </rPh>
    <phoneticPr fontId="3"/>
  </si>
  <si>
    <t>090-4992-6368</t>
  </si>
  <si>
    <t>22-唐-0012</t>
    <rPh sb="3" eb="4">
      <t>カラ</t>
    </rPh>
    <phoneticPr fontId="3"/>
  </si>
  <si>
    <r>
      <t>早期（</t>
    </r>
    <r>
      <rPr>
        <sz val="8"/>
        <color theme="1"/>
        <rFont val="游ゴシック"/>
        <family val="3"/>
        <charset val="128"/>
        <scheme val="minor"/>
      </rPr>
      <t>ひとめぼれ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ソウキ</t>
    </rPh>
    <phoneticPr fontId="3"/>
  </si>
  <si>
    <t>22-唐-0013</t>
    <rPh sb="3" eb="4">
      <t>カラ</t>
    </rPh>
    <phoneticPr fontId="3"/>
  </si>
  <si>
    <r>
      <t>早期（</t>
    </r>
    <r>
      <rPr>
        <sz val="8"/>
        <color theme="1"/>
        <rFont val="游ゴシック"/>
        <family val="3"/>
        <charset val="128"/>
        <scheme val="minor"/>
      </rPr>
      <t>ヒデコモチ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ソウキ</t>
    </rPh>
    <phoneticPr fontId="3"/>
  </si>
  <si>
    <t>22-唐-0014</t>
    <rPh sb="3" eb="4">
      <t>カラ</t>
    </rPh>
    <phoneticPr fontId="3"/>
  </si>
  <si>
    <t>22-唐-0015</t>
    <rPh sb="3" eb="4">
      <t>カラ</t>
    </rPh>
    <phoneticPr fontId="3"/>
  </si>
  <si>
    <t>山口　恵市</t>
    <rPh sb="0" eb="2">
      <t>ヤマグチ</t>
    </rPh>
    <rPh sb="3" eb="4">
      <t>メグミ</t>
    </rPh>
    <rPh sb="4" eb="5">
      <t>イチ</t>
    </rPh>
    <phoneticPr fontId="4"/>
  </si>
  <si>
    <t>0955-82-2638</t>
  </si>
  <si>
    <t>有限会社　伊東産業　
伊東　増典</t>
    <rPh sb="0" eb="4">
      <t>ユウゲンガイシャ</t>
    </rPh>
    <rPh sb="5" eb="7">
      <t>イトウ</t>
    </rPh>
    <rPh sb="7" eb="9">
      <t>サンギョウ</t>
    </rPh>
    <rPh sb="11" eb="13">
      <t>イトウ</t>
    </rPh>
    <rPh sb="14" eb="15">
      <t>ゾウ</t>
    </rPh>
    <rPh sb="15" eb="16">
      <t>テン</t>
    </rPh>
    <phoneticPr fontId="3"/>
  </si>
  <si>
    <t>中晩柑
（甘夏）</t>
    <rPh sb="0" eb="1">
      <t>チュウ</t>
    </rPh>
    <rPh sb="1" eb="2">
      <t>バン</t>
    </rPh>
    <rPh sb="2" eb="3">
      <t>カン</t>
    </rPh>
    <rPh sb="5" eb="7">
      <t>アマナツ</t>
    </rPh>
    <phoneticPr fontId="3"/>
  </si>
  <si>
    <t>22-唐-0016</t>
    <rPh sb="3" eb="4">
      <t>カラ</t>
    </rPh>
    <phoneticPr fontId="3"/>
  </si>
  <si>
    <t>山口　貴哉</t>
    <rPh sb="0" eb="2">
      <t>ヤマグチ</t>
    </rPh>
    <rPh sb="3" eb="5">
      <t>タカヤ</t>
    </rPh>
    <phoneticPr fontId="3"/>
  </si>
  <si>
    <t>080-5604-4434
0955-58-2309</t>
  </si>
  <si>
    <t>吉原　望</t>
    <rPh sb="0" eb="2">
      <t>ヨシハラ</t>
    </rPh>
    <rPh sb="3" eb="4">
      <t>ノゾミ</t>
    </rPh>
    <phoneticPr fontId="3"/>
  </si>
  <si>
    <t>ピーマン</t>
  </si>
  <si>
    <t>夏秋</t>
    <rPh sb="0" eb="2">
      <t>カシュウ</t>
    </rPh>
    <phoneticPr fontId="3"/>
  </si>
  <si>
    <t>22-唐-0017</t>
    <rPh sb="3" eb="4">
      <t>カラ</t>
    </rPh>
    <phoneticPr fontId="3"/>
  </si>
  <si>
    <t>ナス</t>
  </si>
  <si>
    <t>22-唐-0018</t>
    <rPh sb="3" eb="4">
      <t>カラ</t>
    </rPh>
    <phoneticPr fontId="3"/>
  </si>
  <si>
    <t>株式会社Y.Kカンパニー
代表取締役　本田　和也</t>
    <rPh sb="0" eb="4">
      <t>カブシキガイシャ</t>
    </rPh>
    <rPh sb="13" eb="18">
      <t>ダイヒョウトリシマリヤク</t>
    </rPh>
    <rPh sb="19" eb="21">
      <t>ホンダ</t>
    </rPh>
    <rPh sb="22" eb="24">
      <t>カズヤ</t>
    </rPh>
    <phoneticPr fontId="3"/>
  </si>
  <si>
    <t>0955-56-6966</t>
  </si>
  <si>
    <t>中尾　恭章</t>
    <rPh sb="0" eb="2">
      <t>ナカオ</t>
    </rPh>
    <rPh sb="3" eb="5">
      <t>ヤスアキ</t>
    </rPh>
    <phoneticPr fontId="3"/>
  </si>
  <si>
    <t>本田　和也</t>
    <rPh sb="0" eb="2">
      <t>ホンダ</t>
    </rPh>
    <rPh sb="3" eb="5">
      <t>カズヤ</t>
    </rPh>
    <phoneticPr fontId="3"/>
  </si>
  <si>
    <t>ミズナ</t>
  </si>
  <si>
    <t>周年
（施設・雨よけ）</t>
    <rPh sb="0" eb="2">
      <t>シュウネン</t>
    </rPh>
    <rPh sb="4" eb="6">
      <t>シセツ</t>
    </rPh>
    <rPh sb="7" eb="8">
      <t>アマ</t>
    </rPh>
    <phoneticPr fontId="3"/>
  </si>
  <si>
    <t>22-唐-0019</t>
    <rPh sb="3" eb="4">
      <t>カラ</t>
    </rPh>
    <phoneticPr fontId="3"/>
  </si>
  <si>
    <t>こまつな</t>
  </si>
  <si>
    <t>周年・雨よけ</t>
    <rPh sb="0" eb="2">
      <t>シュウネン</t>
    </rPh>
    <rPh sb="3" eb="4">
      <t>アマ</t>
    </rPh>
    <phoneticPr fontId="3"/>
  </si>
  <si>
    <t>22-唐-0020</t>
    <rPh sb="3" eb="4">
      <t>カラ</t>
    </rPh>
    <phoneticPr fontId="3"/>
  </si>
  <si>
    <t>ほうれんそう</t>
  </si>
  <si>
    <t>雨よけ・夏秋</t>
    <rPh sb="0" eb="1">
      <t>アマ</t>
    </rPh>
    <rPh sb="4" eb="6">
      <t>カシュウ</t>
    </rPh>
    <phoneticPr fontId="3"/>
  </si>
  <si>
    <t>22-唐-0021</t>
    <rPh sb="3" eb="4">
      <t>カラ</t>
    </rPh>
    <phoneticPr fontId="3"/>
  </si>
  <si>
    <t>0955-65-2146</t>
  </si>
  <si>
    <t>唐津農業協同組合
石橋　尚弘</t>
    <rPh sb="0" eb="2">
      <t>カラツ</t>
    </rPh>
    <rPh sb="2" eb="8">
      <t>ノウギョウキョウドウクミアイ</t>
    </rPh>
    <rPh sb="9" eb="11">
      <t>イシバシ</t>
    </rPh>
    <rPh sb="12" eb="13">
      <t>ナオ</t>
    </rPh>
    <phoneticPr fontId="3"/>
  </si>
  <si>
    <t>22-唐-0022</t>
    <rPh sb="3" eb="4">
      <t>カラ</t>
    </rPh>
    <phoneticPr fontId="3"/>
  </si>
  <si>
    <t>0955-78-2233</t>
  </si>
  <si>
    <t>唐津農業協同組合　唐津中央営農センター
原　伸二</t>
    <rPh sb="0" eb="2">
      <t>カラツ</t>
    </rPh>
    <rPh sb="2" eb="8">
      <t>ノウギョウキョウドウクミアイ</t>
    </rPh>
    <rPh sb="9" eb="11">
      <t>カラツ</t>
    </rPh>
    <rPh sb="11" eb="13">
      <t>チュウオウ</t>
    </rPh>
    <rPh sb="13" eb="15">
      <t>エイノウ</t>
    </rPh>
    <rPh sb="20" eb="21">
      <t>ハラ</t>
    </rPh>
    <rPh sb="22" eb="24">
      <t>シンジ</t>
    </rPh>
    <phoneticPr fontId="3"/>
  </si>
  <si>
    <t>22-唐-0023</t>
    <rPh sb="3" eb="4">
      <t>カラ</t>
    </rPh>
    <phoneticPr fontId="3"/>
  </si>
  <si>
    <t>0955-82-2211</t>
  </si>
  <si>
    <t>唐津農業協同組合　唐津西部営農センター
中川　潤</t>
    <rPh sb="0" eb="2">
      <t>カラツ</t>
    </rPh>
    <rPh sb="2" eb="8">
      <t>ノウギョウキョウドウクミアイ</t>
    </rPh>
    <rPh sb="9" eb="11">
      <t>カラツ</t>
    </rPh>
    <rPh sb="11" eb="13">
      <t>セイブ</t>
    </rPh>
    <rPh sb="13" eb="15">
      <t>エイノウ</t>
    </rPh>
    <rPh sb="20" eb="22">
      <t>ナカガワ</t>
    </rPh>
    <rPh sb="23" eb="24">
      <t>ジュン</t>
    </rPh>
    <phoneticPr fontId="3"/>
  </si>
  <si>
    <r>
      <t>早期（</t>
    </r>
    <r>
      <rPr>
        <sz val="8"/>
        <color theme="1"/>
        <rFont val="游ゴシック"/>
        <family val="3"/>
        <charset val="128"/>
        <scheme val="minor"/>
      </rPr>
      <t>つや姫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ソウキ</t>
    </rPh>
    <rPh sb="5" eb="6">
      <t>ヒメ</t>
    </rPh>
    <phoneticPr fontId="3"/>
  </si>
  <si>
    <t>唐津農業協同組合　唐津中央営農センター　
荒谷　圭祐</t>
    <rPh sb="0" eb="2">
      <t>カラツ</t>
    </rPh>
    <rPh sb="2" eb="8">
      <t>ノウギョウキョウドウクミアイ</t>
    </rPh>
    <rPh sb="9" eb="11">
      <t>カラツ</t>
    </rPh>
    <rPh sb="11" eb="13">
      <t>チュウオウ</t>
    </rPh>
    <rPh sb="13" eb="15">
      <t>エイノウ</t>
    </rPh>
    <rPh sb="21" eb="23">
      <t>アラタニ</t>
    </rPh>
    <rPh sb="24" eb="26">
      <t>ケイスケ</t>
    </rPh>
    <phoneticPr fontId="3"/>
  </si>
  <si>
    <t>22伊-0001</t>
    <rPh sb="2" eb="3">
      <t>イ</t>
    </rPh>
    <phoneticPr fontId="3"/>
  </si>
  <si>
    <t>押垂　芳宏</t>
    <rPh sb="0" eb="1">
      <t>オシ</t>
    </rPh>
    <rPh sb="1" eb="2">
      <t>タレ</t>
    </rPh>
    <rPh sb="3" eb="4">
      <t>ヨシ</t>
    </rPh>
    <rPh sb="4" eb="5">
      <t>ヒロ</t>
    </rPh>
    <phoneticPr fontId="3"/>
  </si>
  <si>
    <t>0955-46-4330</t>
  </si>
  <si>
    <t>髙野　和葉</t>
    <rPh sb="0" eb="1">
      <t>タカ</t>
    </rPh>
    <rPh sb="1" eb="2">
      <t>ノ</t>
    </rPh>
    <rPh sb="3" eb="4">
      <t>ワ</t>
    </rPh>
    <rPh sb="4" eb="5">
      <t>ハ</t>
    </rPh>
    <phoneticPr fontId="3"/>
  </si>
  <si>
    <t>にんにく</t>
  </si>
  <si>
    <t>普通
（黒マルチ）</t>
    <rPh sb="0" eb="2">
      <t>フツウ</t>
    </rPh>
    <rPh sb="4" eb="5">
      <t>クロ</t>
    </rPh>
    <phoneticPr fontId="3"/>
  </si>
  <si>
    <t>22伊-0002</t>
  </si>
  <si>
    <t>山口　輝雄</t>
    <rPh sb="0" eb="2">
      <t>ヤマグチ</t>
    </rPh>
    <rPh sb="3" eb="5">
      <t>テルオ</t>
    </rPh>
    <phoneticPr fontId="3"/>
  </si>
  <si>
    <t>090-8410-4323</t>
  </si>
  <si>
    <t>金子　孝幸</t>
    <rPh sb="0" eb="2">
      <t>カネコ</t>
    </rPh>
    <rPh sb="3" eb="5">
      <t>タカユキ</t>
    </rPh>
    <phoneticPr fontId="3"/>
  </si>
  <si>
    <t>普通期
（ヒノヒカリ）</t>
    <rPh sb="0" eb="3">
      <t>フツウキ</t>
    </rPh>
    <phoneticPr fontId="3"/>
  </si>
  <si>
    <t>info@terufarmers.com</t>
  </si>
  <si>
    <t>22伊-0003</t>
  </si>
  <si>
    <t>秋大豆</t>
    <rPh sb="0" eb="3">
      <t>アキダイズ</t>
    </rPh>
    <phoneticPr fontId="3"/>
  </si>
  <si>
    <t>22伊-0004</t>
  </si>
  <si>
    <t>福川内自然と環境を守る会
代表　藤浦　正則</t>
    <rPh sb="0" eb="3">
      <t>フクガワチ</t>
    </rPh>
    <rPh sb="3" eb="5">
      <t>シゼン</t>
    </rPh>
    <rPh sb="6" eb="8">
      <t>カンキョウ</t>
    </rPh>
    <rPh sb="9" eb="10">
      <t>マモ</t>
    </rPh>
    <rPh sb="11" eb="12">
      <t>カイ</t>
    </rPh>
    <rPh sb="13" eb="15">
      <t>ダイヒョウ</t>
    </rPh>
    <rPh sb="16" eb="18">
      <t>フジウラ</t>
    </rPh>
    <rPh sb="19" eb="21">
      <t>マサノリ</t>
    </rPh>
    <phoneticPr fontId="3"/>
  </si>
  <si>
    <t>早期
（夢しずく）</t>
    <rPh sb="0" eb="2">
      <t>ソウキ</t>
    </rPh>
    <rPh sb="4" eb="5">
      <t>ユメ</t>
    </rPh>
    <phoneticPr fontId="3"/>
  </si>
  <si>
    <t>22伊-0005</t>
  </si>
  <si>
    <t>山口　幸夫</t>
    <rPh sb="0" eb="2">
      <t>ヤマグチ</t>
    </rPh>
    <rPh sb="3" eb="5">
      <t>ユキオ</t>
    </rPh>
    <phoneticPr fontId="3"/>
  </si>
  <si>
    <t>0955-23-1564</t>
  </si>
  <si>
    <t>幸松　伝司</t>
    <rPh sb="0" eb="2">
      <t>コウマツ</t>
    </rPh>
    <rPh sb="3" eb="4">
      <t>デン</t>
    </rPh>
    <rPh sb="4" eb="5">
      <t>ツカサ</t>
    </rPh>
    <phoneticPr fontId="3"/>
  </si>
  <si>
    <t>中晩生
柑きつ</t>
    <rPh sb="0" eb="3">
      <t>チュウバンセイ</t>
    </rPh>
    <rPh sb="4" eb="5">
      <t>カン</t>
    </rPh>
    <phoneticPr fontId="3"/>
  </si>
  <si>
    <t>22伊-0006</t>
  </si>
  <si>
    <t>0955-28-2282</t>
  </si>
  <si>
    <t>西田　幸博</t>
    <rPh sb="0" eb="2">
      <t>ニシダ</t>
    </rPh>
    <rPh sb="3" eb="4">
      <t>ユキ</t>
    </rPh>
    <rPh sb="4" eb="5">
      <t>ヒロシ</t>
    </rPh>
    <phoneticPr fontId="3"/>
  </si>
  <si>
    <t>レモン</t>
  </si>
  <si>
    <t>22伊-0007</t>
  </si>
  <si>
    <t>JA伊万里きんかん部会
代表　佐藤　直樹</t>
    <rPh sb="2" eb="5">
      <t>イマリ</t>
    </rPh>
    <rPh sb="9" eb="11">
      <t>ブカイ</t>
    </rPh>
    <rPh sb="12" eb="14">
      <t>ダイヒョウ</t>
    </rPh>
    <rPh sb="15" eb="17">
      <t>サトウ</t>
    </rPh>
    <rPh sb="18" eb="20">
      <t>ナオキ</t>
    </rPh>
    <phoneticPr fontId="3"/>
  </si>
  <si>
    <t>伊万里市
有田町</t>
    <rPh sb="0" eb="4">
      <t>イマリシ</t>
    </rPh>
    <rPh sb="5" eb="8">
      <t>アリタチョウ</t>
    </rPh>
    <phoneticPr fontId="3"/>
  </si>
  <si>
    <r>
      <t xml:space="preserve">0955-23-5560
</t>
    </r>
    <r>
      <rPr>
        <sz val="8"/>
        <color theme="1"/>
        <rFont val="游ゴシック"/>
        <family val="3"/>
        <charset val="128"/>
        <scheme val="minor"/>
      </rPr>
      <t>(JA伊万里果樹園芸課)</t>
    </r>
    <rPh sb="16" eb="19">
      <t>イマリ</t>
    </rPh>
    <rPh sb="19" eb="24">
      <t>カジュエンゲイカ</t>
    </rPh>
    <phoneticPr fontId="3"/>
  </si>
  <si>
    <t>佐藤　直樹</t>
    <rPh sb="0" eb="2">
      <t>サトウ</t>
    </rPh>
    <rPh sb="3" eb="5">
      <t>ナオキ</t>
    </rPh>
    <phoneticPr fontId="3"/>
  </si>
  <si>
    <t>堀　啓輔</t>
    <rPh sb="0" eb="1">
      <t>ホリ</t>
    </rPh>
    <rPh sb="2" eb="3">
      <t>ケイ</t>
    </rPh>
    <rPh sb="3" eb="4">
      <t>スケ</t>
    </rPh>
    <phoneticPr fontId="3"/>
  </si>
  <si>
    <t>きんかん</t>
  </si>
  <si>
    <t>ハウス</t>
  </si>
  <si>
    <t>22-杵-0001</t>
    <rPh sb="3" eb="4">
      <t>キネ</t>
    </rPh>
    <phoneticPr fontId="1"/>
  </si>
  <si>
    <t>吉原　亨史</t>
    <rPh sb="0" eb="2">
      <t>ヨシハラ</t>
    </rPh>
    <rPh sb="3" eb="4">
      <t>トオル</t>
    </rPh>
    <rPh sb="4" eb="5">
      <t>フミ</t>
    </rPh>
    <phoneticPr fontId="1"/>
  </si>
  <si>
    <t>白石町</t>
    <rPh sb="0" eb="3">
      <t>シロイシチョウ</t>
    </rPh>
    <phoneticPr fontId="1"/>
  </si>
  <si>
    <t>080-6417-8588</t>
  </si>
  <si>
    <t>吉原　亨史</t>
  </si>
  <si>
    <t>普通</t>
    <rPh sb="0" eb="2">
      <t>フツウ</t>
    </rPh>
    <phoneticPr fontId="1"/>
  </si>
  <si>
    <t>22-杵-0002</t>
  </si>
  <si>
    <t>嬉野市</t>
    <rPh sb="0" eb="3">
      <t>ウレシノシ</t>
    </rPh>
    <phoneticPr fontId="1"/>
  </si>
  <si>
    <t>0954-43-1063</t>
  </si>
  <si>
    <t>池田　正吾</t>
  </si>
  <si>
    <t>C</t>
  </si>
  <si>
    <t>22-杵-0003</t>
    <rPh sb="3" eb="4">
      <t>キネ</t>
    </rPh>
    <phoneticPr fontId="1"/>
  </si>
  <si>
    <t>池田　昌太</t>
    <rPh sb="0" eb="2">
      <t>イケダ</t>
    </rPh>
    <rPh sb="3" eb="4">
      <t>マサ</t>
    </rPh>
    <rPh sb="4" eb="5">
      <t>タ</t>
    </rPh>
    <phoneticPr fontId="1"/>
  </si>
  <si>
    <t>0954-43-1528</t>
  </si>
  <si>
    <t>22-杵-0004</t>
  </si>
  <si>
    <t>梶原　直樹</t>
    <rPh sb="0" eb="2">
      <t>カジワラ</t>
    </rPh>
    <rPh sb="3" eb="5">
      <t>ナオキ</t>
    </rPh>
    <phoneticPr fontId="1"/>
  </si>
  <si>
    <t>0952-87-2874</t>
  </si>
  <si>
    <t>山口　弘則</t>
    <rPh sb="0" eb="2">
      <t>ヤマグチ</t>
    </rPh>
    <rPh sb="3" eb="4">
      <t>ヒロ</t>
    </rPh>
    <rPh sb="4" eb="5">
      <t>ノリ</t>
    </rPh>
    <phoneticPr fontId="1"/>
  </si>
  <si>
    <t>普通期（コシヒカリ）</t>
    <rPh sb="0" eb="3">
      <t>フツウキ</t>
    </rPh>
    <phoneticPr fontId="1"/>
  </si>
  <si>
    <t>22-杵-0005</t>
    <rPh sb="3" eb="4">
      <t>キネ</t>
    </rPh>
    <phoneticPr fontId="1"/>
  </si>
  <si>
    <t>普通期（夢しずく）</t>
    <rPh sb="4" eb="5">
      <t>ユメ</t>
    </rPh>
    <phoneticPr fontId="1"/>
  </si>
  <si>
    <t>22-杵-0006</t>
  </si>
  <si>
    <t>22-杵-0007</t>
    <rPh sb="3" eb="4">
      <t>キネ</t>
    </rPh>
    <phoneticPr fontId="1"/>
  </si>
  <si>
    <t>山﨑　利幸</t>
  </si>
  <si>
    <t>普通期（コシヒカリ）</t>
  </si>
  <si>
    <t>22-杵-0008</t>
  </si>
  <si>
    <t>0952-87-2548</t>
  </si>
  <si>
    <t>永松　英昭</t>
    <rPh sb="0" eb="2">
      <t>ナガマツ</t>
    </rPh>
    <rPh sb="3" eb="5">
      <t>ヒデアキ</t>
    </rPh>
    <phoneticPr fontId="1"/>
  </si>
  <si>
    <t>22-杵-0009</t>
    <rPh sb="3" eb="4">
      <t>キネ</t>
    </rPh>
    <phoneticPr fontId="1"/>
  </si>
  <si>
    <t>小森　和弘</t>
    <rPh sb="0" eb="2">
      <t>コモリ</t>
    </rPh>
    <rPh sb="3" eb="4">
      <t>カズ</t>
    </rPh>
    <rPh sb="4" eb="5">
      <t>ヒロ</t>
    </rPh>
    <phoneticPr fontId="1"/>
  </si>
  <si>
    <t>0954-65-2546</t>
  </si>
  <si>
    <t>江口　広美</t>
    <rPh sb="0" eb="2">
      <t>エグチ</t>
    </rPh>
    <rPh sb="3" eb="5">
      <t>ヒロミ</t>
    </rPh>
    <phoneticPr fontId="1"/>
  </si>
  <si>
    <t>22-杵-0010</t>
  </si>
  <si>
    <t>090-7467-9298</t>
  </si>
  <si>
    <t>大串　一友</t>
    <rPh sb="0" eb="2">
      <t>オオグシ</t>
    </rPh>
    <rPh sb="3" eb="4">
      <t>イチ</t>
    </rPh>
    <rPh sb="4" eb="5">
      <t>トモ</t>
    </rPh>
    <phoneticPr fontId="1"/>
  </si>
  <si>
    <t>22-杵-0011</t>
  </si>
  <si>
    <t>平野　康二</t>
    <rPh sb="0" eb="2">
      <t>ヒラノ</t>
    </rPh>
    <rPh sb="3" eb="5">
      <t>コウジ</t>
    </rPh>
    <phoneticPr fontId="1"/>
  </si>
  <si>
    <t>090-1488-0214</t>
  </si>
  <si>
    <t>22-杵-0012</t>
  </si>
  <si>
    <t>090-1166-9407</t>
  </si>
  <si>
    <t>22-杵-0013</t>
  </si>
  <si>
    <t>白武　宏一</t>
    <rPh sb="0" eb="1">
      <t>シロ</t>
    </rPh>
    <rPh sb="1" eb="2">
      <t>タケシ</t>
    </rPh>
    <rPh sb="3" eb="5">
      <t>コウイチ</t>
    </rPh>
    <phoneticPr fontId="1"/>
  </si>
  <si>
    <t>0952-84-4275</t>
  </si>
  <si>
    <t>22-杵-0014</t>
  </si>
  <si>
    <t>0952-87-2090</t>
  </si>
  <si>
    <t>22-杵-0015</t>
  </si>
  <si>
    <t>早期（コシヒカリ）</t>
    <rPh sb="0" eb="2">
      <t>ソウキ</t>
    </rPh>
    <phoneticPr fontId="1"/>
  </si>
  <si>
    <t>22-杵-0016</t>
  </si>
  <si>
    <t>22-杵-0017</t>
  </si>
  <si>
    <t>普通期（ヒノヒカリ）</t>
    <rPh sb="0" eb="3">
      <t>フツウキ</t>
    </rPh>
    <phoneticPr fontId="1"/>
  </si>
  <si>
    <t>22-杵-0018</t>
  </si>
  <si>
    <t>22-杵-0019</t>
  </si>
  <si>
    <t>普通期（ヒヨクモチ）</t>
    <rPh sb="0" eb="3">
      <t>フツウキ</t>
    </rPh>
    <phoneticPr fontId="1"/>
  </si>
  <si>
    <t>22-杵-0020</t>
  </si>
  <si>
    <t>百武　翔太</t>
    <rPh sb="0" eb="2">
      <t>ヒャクタケ</t>
    </rPh>
    <rPh sb="3" eb="5">
      <t>ショウタ</t>
    </rPh>
    <phoneticPr fontId="1"/>
  </si>
  <si>
    <t>江北町</t>
    <rPh sb="0" eb="3">
      <t>コウホクマチ</t>
    </rPh>
    <phoneticPr fontId="1"/>
  </si>
  <si>
    <t>080-1714-2310</t>
  </si>
  <si>
    <t>22-杵-0021</t>
  </si>
  <si>
    <t>光田　弘一</t>
    <rPh sb="0" eb="2">
      <t>ミツタ</t>
    </rPh>
    <rPh sb="3" eb="4">
      <t>ヒロ</t>
    </rPh>
    <rPh sb="4" eb="5">
      <t>イチ</t>
    </rPh>
    <phoneticPr fontId="1"/>
  </si>
  <si>
    <t>090-1365-1150</t>
  </si>
  <si>
    <t>陣内　幸子</t>
    <rPh sb="0" eb="2">
      <t>ジンナイ</t>
    </rPh>
    <rPh sb="3" eb="5">
      <t>ユキコ</t>
    </rPh>
    <phoneticPr fontId="1"/>
  </si>
  <si>
    <t>22-杵-0022</t>
  </si>
  <si>
    <t>谷口　孝子</t>
    <rPh sb="0" eb="2">
      <t>タニグチ</t>
    </rPh>
    <rPh sb="3" eb="4">
      <t>タカ</t>
    </rPh>
    <rPh sb="4" eb="5">
      <t>コ</t>
    </rPh>
    <phoneticPr fontId="1"/>
  </si>
  <si>
    <t>0952-86-3271</t>
  </si>
  <si>
    <t>澁谷　喜壽</t>
    <rPh sb="0" eb="2">
      <t>シブヤ</t>
    </rPh>
    <rPh sb="3" eb="4">
      <t>ヨロコ</t>
    </rPh>
    <rPh sb="4" eb="5">
      <t>ジュ</t>
    </rPh>
    <phoneticPr fontId="1"/>
  </si>
  <si>
    <t>キウイフルーツ</t>
  </si>
  <si>
    <t>22-杵-0023</t>
  </si>
  <si>
    <t>相島　幸正</t>
    <rPh sb="0" eb="2">
      <t>アイシマ</t>
    </rPh>
    <rPh sb="3" eb="4">
      <t>ユキ</t>
    </rPh>
    <rPh sb="4" eb="5">
      <t>マサ</t>
    </rPh>
    <phoneticPr fontId="1"/>
  </si>
  <si>
    <t>090-4988-5161</t>
  </si>
  <si>
    <t>武富　光孝</t>
    <rPh sb="0" eb="2">
      <t>タケドミ</t>
    </rPh>
    <rPh sb="3" eb="5">
      <t>ミツタカ</t>
    </rPh>
    <phoneticPr fontId="1"/>
  </si>
  <si>
    <t>22-杵-0024</t>
  </si>
  <si>
    <t>4月</t>
    <rPh sb="1" eb="2">
      <t>ガツ</t>
    </rPh>
    <phoneticPr fontId="1"/>
  </si>
  <si>
    <t>鶴製茶　
代表　靏　和幸</t>
    <phoneticPr fontId="3"/>
  </si>
  <si>
    <t>天川コシヒカリ特別栽培研究会
代表　草場　小満男</t>
    <phoneticPr fontId="3"/>
  </si>
  <si>
    <t>唐津カントリーエレベーター利用組合 
組合長 田中宏</t>
    <rPh sb="0" eb="2">
      <t>カラツ</t>
    </rPh>
    <rPh sb="13" eb="17">
      <t>リヨウクミアイ</t>
    </rPh>
    <rPh sb="19" eb="22">
      <t>クミアイチョウ</t>
    </rPh>
    <rPh sb="23" eb="26">
      <t>タナカヒロシ</t>
    </rPh>
    <phoneticPr fontId="3"/>
  </si>
  <si>
    <t>蕨野棚田保存会　　　　
　　会長　百武兵衛</t>
    <rPh sb="0" eb="4">
      <t>ワラビノタナダ</t>
    </rPh>
    <rPh sb="4" eb="7">
      <t>ホゾンカイ</t>
    </rPh>
    <rPh sb="14" eb="16">
      <t>カイチョウ</t>
    </rPh>
    <rPh sb="17" eb="19">
      <t>ヒャクタケ</t>
    </rPh>
    <rPh sb="19" eb="21">
      <t>ヒョウエ</t>
    </rPh>
    <phoneticPr fontId="3"/>
  </si>
  <si>
    <t>株式会社BMファーム　
代表取締役　青山定浩</t>
    <rPh sb="0" eb="4">
      <t>カブシキガイシャ</t>
    </rPh>
    <rPh sb="12" eb="14">
      <t>ダイヒョウ</t>
    </rPh>
    <rPh sb="14" eb="17">
      <t>トリシマリヤク</t>
    </rPh>
    <rPh sb="18" eb="20">
      <t>アオヤマ</t>
    </rPh>
    <rPh sb="20" eb="22">
      <t>サダヒロ</t>
    </rPh>
    <phoneticPr fontId="3"/>
  </si>
  <si>
    <t>（有）マルイチ農産　　
　代表取締役　市丸房光</t>
    <rPh sb="1" eb="2">
      <t>ユウ</t>
    </rPh>
    <rPh sb="7" eb="9">
      <t>ノウサン</t>
    </rPh>
    <rPh sb="13" eb="18">
      <t>ダイヒョウトリシマリヤク</t>
    </rPh>
    <rPh sb="19" eb="23">
      <t>イチマルフサミツ</t>
    </rPh>
    <phoneticPr fontId="3"/>
  </si>
  <si>
    <t>藤ノ川茶業組合　
長　池田正吾</t>
    <rPh sb="0" eb="1">
      <t>フジ</t>
    </rPh>
    <rPh sb="2" eb="3">
      <t>カワ</t>
    </rPh>
    <rPh sb="3" eb="4">
      <t>チャ</t>
    </rPh>
    <rPh sb="4" eb="5">
      <t>ギョウ</t>
    </rPh>
    <rPh sb="5" eb="7">
      <t>クミアイ</t>
    </rPh>
    <rPh sb="11" eb="13">
      <t>イケダ</t>
    </rPh>
    <rPh sb="13" eb="15">
      <t>ショウゴ</t>
    </rPh>
    <phoneticPr fontId="3"/>
  </si>
  <si>
    <t>JAさが白石地区特別栽培米部会
　代表　山﨑利幸</t>
    <rPh sb="4" eb="8">
      <t>シロイシチク</t>
    </rPh>
    <rPh sb="8" eb="15">
      <t>トクベツサイバイマイブカイ</t>
    </rPh>
    <rPh sb="17" eb="19">
      <t>ダイヒョウ</t>
    </rPh>
    <rPh sb="20" eb="22">
      <t>ヤマサキ</t>
    </rPh>
    <rPh sb="22" eb="24">
      <t>トシユキ</t>
    </rPh>
    <phoneticPr fontId="1"/>
  </si>
  <si>
    <t>中尾地区棚田保存会　
代表　木下照敏</t>
    <rPh sb="0" eb="2">
      <t>ナカオ</t>
    </rPh>
    <rPh sb="2" eb="4">
      <t>チク</t>
    </rPh>
    <rPh sb="4" eb="6">
      <t>タナダ</t>
    </rPh>
    <rPh sb="6" eb="9">
      <t>ホゾンカイ</t>
    </rPh>
    <rPh sb="11" eb="13">
      <t>ダイヒョウ</t>
    </rPh>
    <rPh sb="14" eb="16">
      <t>キノシタ</t>
    </rPh>
    <rPh sb="16" eb="18">
      <t>テルトシ</t>
    </rPh>
    <phoneticPr fontId="1"/>
  </si>
  <si>
    <t>小野カントリー産業株式会社　
代表取締役　小野　立生</t>
    <rPh sb="0" eb="2">
      <t>オノ</t>
    </rPh>
    <rPh sb="7" eb="9">
      <t>サンギョウ</t>
    </rPh>
    <rPh sb="9" eb="11">
      <t>カブシキ</t>
    </rPh>
    <rPh sb="11" eb="13">
      <t>カイシャ</t>
    </rPh>
    <rPh sb="15" eb="17">
      <t>ダイヒョウ</t>
    </rPh>
    <rPh sb="17" eb="20">
      <t>トリシマリヤク</t>
    </rPh>
    <rPh sb="21" eb="23">
      <t>オノ</t>
    </rPh>
    <rPh sb="24" eb="25">
      <t>タ</t>
    </rPh>
    <rPh sb="25" eb="26">
      <t>セイ</t>
    </rPh>
    <phoneticPr fontId="3"/>
  </si>
  <si>
    <t>JAさが白石地区特別栽培米部会　
代表　山崎利幸</t>
    <rPh sb="4" eb="6">
      <t>シロイシ</t>
    </rPh>
    <rPh sb="6" eb="8">
      <t>チク</t>
    </rPh>
    <rPh sb="8" eb="12">
      <t>トクベツサイバイ</t>
    </rPh>
    <rPh sb="12" eb="13">
      <t>マイ</t>
    </rPh>
    <rPh sb="13" eb="15">
      <t>ブカイ</t>
    </rPh>
    <rPh sb="17" eb="19">
      <t>ダイヒョウ</t>
    </rPh>
    <rPh sb="20" eb="22">
      <t>ヤマサキ</t>
    </rPh>
    <rPh sb="22" eb="24">
      <t>トシユキ</t>
    </rPh>
    <phoneticPr fontId="3"/>
  </si>
  <si>
    <t>JAさが鹿島藤津営農経済センター　
池田聖吾</t>
    <rPh sb="4" eb="6">
      <t>カシマ</t>
    </rPh>
    <rPh sb="6" eb="8">
      <t>フジツ</t>
    </rPh>
    <rPh sb="18" eb="20">
      <t>イケダ</t>
    </rPh>
    <rPh sb="20" eb="21">
      <t>セイ</t>
    </rPh>
    <rPh sb="21" eb="22">
      <t>ゴ</t>
    </rPh>
    <phoneticPr fontId="1"/>
  </si>
  <si>
    <t>佐賀中部</t>
    <rPh sb="0" eb="2">
      <t>サガ</t>
    </rPh>
    <rPh sb="2" eb="4">
      <t>チュウブ</t>
    </rPh>
    <phoneticPr fontId="3"/>
  </si>
  <si>
    <t>22-佐-0047</t>
    <rPh sb="3" eb="4">
      <t>サ</t>
    </rPh>
    <phoneticPr fontId="3"/>
  </si>
  <si>
    <t>吉岡　正雄</t>
    <rPh sb="0" eb="2">
      <t>ヨシオカ</t>
    </rPh>
    <rPh sb="3" eb="5">
      <t>マサオ</t>
    </rPh>
    <phoneticPr fontId="3"/>
  </si>
  <si>
    <t>0952-97-9847</t>
  </si>
  <si>
    <t>JA佐賀市中央
森　孝介</t>
    <rPh sb="2" eb="5">
      <t>サガシ</t>
    </rPh>
    <rPh sb="5" eb="7">
      <t>チュウオウ</t>
    </rPh>
    <rPh sb="8" eb="9">
      <t>モリ</t>
    </rPh>
    <rPh sb="10" eb="12">
      <t>コウスケ</t>
    </rPh>
    <phoneticPr fontId="3"/>
  </si>
  <si>
    <t>22-佐-0048</t>
    <rPh sb="3" eb="4">
      <t>サ</t>
    </rPh>
    <phoneticPr fontId="3"/>
  </si>
  <si>
    <t>野口　好啓</t>
    <rPh sb="0" eb="2">
      <t>ノグチ</t>
    </rPh>
    <rPh sb="3" eb="5">
      <t>ヨシヒロ</t>
    </rPh>
    <phoneticPr fontId="3"/>
  </si>
  <si>
    <t>0952-73-2492</t>
  </si>
  <si>
    <t>JAさが佐城北部営農経済センター　小城事業所
中野　大輔</t>
    <rPh sb="4" eb="6">
      <t>サジョウ</t>
    </rPh>
    <rPh sb="6" eb="8">
      <t>ホクブ</t>
    </rPh>
    <rPh sb="8" eb="12">
      <t>エイノウケイザイ</t>
    </rPh>
    <rPh sb="17" eb="22">
      <t>オギジギョウショ</t>
    </rPh>
    <rPh sb="23" eb="25">
      <t>ナカノ</t>
    </rPh>
    <rPh sb="26" eb="28">
      <t>ダイスケ</t>
    </rPh>
    <phoneticPr fontId="3"/>
  </si>
  <si>
    <t>22-佐-0049</t>
    <rPh sb="3" eb="4">
      <t>サ</t>
    </rPh>
    <phoneticPr fontId="3"/>
  </si>
  <si>
    <t>東与賀町共同乾燥施設
吉村　信行</t>
    <rPh sb="0" eb="3">
      <t>ヒガシヨカ</t>
    </rPh>
    <rPh sb="3" eb="4">
      <t>マチ</t>
    </rPh>
    <rPh sb="4" eb="10">
      <t>キョウドウカンソウシセツ</t>
    </rPh>
    <rPh sb="11" eb="13">
      <t>ヨシムラ</t>
    </rPh>
    <rPh sb="14" eb="16">
      <t>ノブユキ</t>
    </rPh>
    <phoneticPr fontId="3"/>
  </si>
  <si>
    <t>0952-45-3908</t>
  </si>
  <si>
    <t>東与賀町共同乾燥施設
吉村　信行</t>
    <rPh sb="0" eb="3">
      <t>ヒガシヨカ</t>
    </rPh>
    <rPh sb="3" eb="4">
      <t>マチ</t>
    </rPh>
    <rPh sb="4" eb="6">
      <t>キョウドウ</t>
    </rPh>
    <rPh sb="6" eb="8">
      <t>カンソウ</t>
    </rPh>
    <rPh sb="8" eb="10">
      <t>シセツ</t>
    </rPh>
    <rPh sb="11" eb="13">
      <t>ヨシムラ</t>
    </rPh>
    <rPh sb="14" eb="16">
      <t>ノブユキ</t>
    </rPh>
    <phoneticPr fontId="3"/>
  </si>
  <si>
    <t>JAさが東与賀事業所営農課
山口　由宏</t>
    <rPh sb="4" eb="7">
      <t>ヒガシヨカ</t>
    </rPh>
    <rPh sb="7" eb="10">
      <t>ジギョウショ</t>
    </rPh>
    <rPh sb="10" eb="13">
      <t>エイノウカ</t>
    </rPh>
    <rPh sb="14" eb="16">
      <t>ヤマグチ</t>
    </rPh>
    <rPh sb="17" eb="19">
      <t>ヨシヒロ</t>
    </rPh>
    <phoneticPr fontId="3"/>
  </si>
  <si>
    <t>22-佐-0050</t>
    <rPh sb="3" eb="4">
      <t>サ</t>
    </rPh>
    <phoneticPr fontId="3"/>
  </si>
  <si>
    <t>松内　博樹</t>
    <rPh sb="0" eb="2">
      <t>マツウチ</t>
    </rPh>
    <rPh sb="3" eb="5">
      <t>ヒロキ</t>
    </rPh>
    <phoneticPr fontId="3"/>
  </si>
  <si>
    <t>22-佐-0051</t>
    <rPh sb="3" eb="4">
      <t>サ</t>
    </rPh>
    <phoneticPr fontId="3"/>
  </si>
  <si>
    <t>牟田　忠文</t>
    <rPh sb="0" eb="2">
      <t>ムタ</t>
    </rPh>
    <rPh sb="3" eb="5">
      <t>タダフミ</t>
    </rPh>
    <phoneticPr fontId="3"/>
  </si>
  <si>
    <t>090-9600-1897</t>
  </si>
  <si>
    <t>22-佐-0052</t>
    <rPh sb="3" eb="4">
      <t>サ</t>
    </rPh>
    <phoneticPr fontId="3"/>
  </si>
  <si>
    <t>22-佐-0053</t>
    <rPh sb="3" eb="4">
      <t>サ</t>
    </rPh>
    <phoneticPr fontId="3"/>
  </si>
  <si>
    <t>光吉農産
光吉　浩之</t>
    <rPh sb="0" eb="4">
      <t>ミツヨシノウサン</t>
    </rPh>
    <rPh sb="5" eb="7">
      <t>ミツヨシ</t>
    </rPh>
    <rPh sb="8" eb="10">
      <t>ヒロユキ</t>
    </rPh>
    <phoneticPr fontId="3"/>
  </si>
  <si>
    <t>0952-34-9020</t>
  </si>
  <si>
    <t>光吉　浩之</t>
    <rPh sb="0" eb="2">
      <t>ミツヨシ</t>
    </rPh>
    <rPh sb="3" eb="5">
      <t>ヒロユキ</t>
    </rPh>
    <phoneticPr fontId="3"/>
  </si>
  <si>
    <t>光吉　隆成</t>
    <rPh sb="0" eb="2">
      <t>ミツヨシ</t>
    </rPh>
    <rPh sb="3" eb="5">
      <t>リュウセイ</t>
    </rPh>
    <phoneticPr fontId="3"/>
  </si>
  <si>
    <t>22-佐-0054</t>
    <rPh sb="3" eb="4">
      <t>サ</t>
    </rPh>
    <phoneticPr fontId="3"/>
  </si>
  <si>
    <t>22-佐-0055</t>
    <rPh sb="3" eb="4">
      <t>サ</t>
    </rPh>
    <phoneticPr fontId="3"/>
  </si>
  <si>
    <t>22-佐-0056</t>
    <rPh sb="3" eb="4">
      <t>サ</t>
    </rPh>
    <phoneticPr fontId="3"/>
  </si>
  <si>
    <t>22-佐-0057</t>
    <rPh sb="3" eb="4">
      <t>サ</t>
    </rPh>
    <phoneticPr fontId="3"/>
  </si>
  <si>
    <t>0952-45-6911</t>
  </si>
  <si>
    <t>内田　武士</t>
    <rPh sb="0" eb="2">
      <t>ウチダ</t>
    </rPh>
    <rPh sb="3" eb="5">
      <t>タケシ</t>
    </rPh>
    <phoneticPr fontId="3"/>
  </si>
  <si>
    <t>JAさが東与賀事業所営農課
山口　由宏</t>
    <rPh sb="4" eb="10">
      <t>ヒガシヨカジギョウショ</t>
    </rPh>
    <rPh sb="10" eb="13">
      <t>エイノウカ</t>
    </rPh>
    <rPh sb="14" eb="16">
      <t>ヤマグチ</t>
    </rPh>
    <rPh sb="17" eb="19">
      <t>ヨシヒロ</t>
    </rPh>
    <phoneticPr fontId="3"/>
  </si>
  <si>
    <t>22-佐-0058</t>
    <rPh sb="3" eb="4">
      <t>サ</t>
    </rPh>
    <phoneticPr fontId="3"/>
  </si>
  <si>
    <t>22-佐-0059</t>
    <rPh sb="3" eb="4">
      <t>サ</t>
    </rPh>
    <phoneticPr fontId="3"/>
  </si>
  <si>
    <t>大坪　利信</t>
    <rPh sb="0" eb="2">
      <t>オオツボ</t>
    </rPh>
    <rPh sb="3" eb="5">
      <t>トシノブ</t>
    </rPh>
    <phoneticPr fontId="3"/>
  </si>
  <si>
    <t>090-1422－4510</t>
  </si>
  <si>
    <t>岡　正敏</t>
    <rPh sb="0" eb="1">
      <t>オカ</t>
    </rPh>
    <rPh sb="2" eb="4">
      <t>マサトシ</t>
    </rPh>
    <phoneticPr fontId="3"/>
  </si>
  <si>
    <t>22-佐-0060</t>
    <rPh sb="3" eb="4">
      <t>サ</t>
    </rPh>
    <phoneticPr fontId="3"/>
  </si>
  <si>
    <t>古賀　信一郎</t>
    <rPh sb="0" eb="2">
      <t>コガ</t>
    </rPh>
    <rPh sb="3" eb="6">
      <t>シンイチロウ</t>
    </rPh>
    <phoneticPr fontId="3"/>
  </si>
  <si>
    <t>0952-45-2245</t>
  </si>
  <si>
    <t>JAさが佐城南部営農経済センター　川副事業所
夫津木　耕一</t>
    <rPh sb="4" eb="6">
      <t>サジョウ</t>
    </rPh>
    <rPh sb="6" eb="8">
      <t>ナンブ</t>
    </rPh>
    <rPh sb="8" eb="12">
      <t>エイノウケイザイ</t>
    </rPh>
    <rPh sb="17" eb="22">
      <t>カワソエジギョウショ</t>
    </rPh>
    <rPh sb="23" eb="26">
      <t>フツキ</t>
    </rPh>
    <rPh sb="27" eb="29">
      <t>コウイチ</t>
    </rPh>
    <phoneticPr fontId="3"/>
  </si>
  <si>
    <t>備考</t>
    <rPh sb="0" eb="2">
      <t>ビコウ</t>
    </rPh>
    <phoneticPr fontId="3"/>
  </si>
  <si>
    <t>22－唐－011</t>
    <rPh sb="3" eb="4">
      <t>トウ</t>
    </rPh>
    <phoneticPr fontId="3"/>
  </si>
  <si>
    <t>株式会社　アマノ園芸　　　安田江津子</t>
    <rPh sb="0" eb="4">
      <t>カブシキカイシャ</t>
    </rPh>
    <rPh sb="8" eb="10">
      <t>エンゲイ</t>
    </rPh>
    <rPh sb="13" eb="15">
      <t>ヤスダ</t>
    </rPh>
    <rPh sb="15" eb="18">
      <t>エツコ</t>
    </rPh>
    <phoneticPr fontId="3"/>
  </si>
  <si>
    <t>唐津市</t>
    <rPh sb="0" eb="2">
      <t>カラツ</t>
    </rPh>
    <rPh sb="2" eb="3">
      <t>シ</t>
    </rPh>
    <phoneticPr fontId="3"/>
  </si>
  <si>
    <t>0955-56-2266</t>
  </si>
  <si>
    <t>脇山慶大</t>
    <rPh sb="0" eb="2">
      <t>ワキヤマ</t>
    </rPh>
    <rPh sb="2" eb="4">
      <t>ケイダイ</t>
    </rPh>
    <phoneticPr fontId="3"/>
  </si>
  <si>
    <t>安田信昭</t>
    <rPh sb="0" eb="2">
      <t>ヤスダ</t>
    </rPh>
    <rPh sb="2" eb="4">
      <t>ノブアキ</t>
    </rPh>
    <phoneticPr fontId="3"/>
  </si>
  <si>
    <t>水菜</t>
    <rPh sb="0" eb="2">
      <t>ミズナ</t>
    </rPh>
    <phoneticPr fontId="3"/>
  </si>
  <si>
    <t>周年（施設・雨よけ）</t>
  </si>
  <si>
    <t>22－唐－012</t>
    <rPh sb="3" eb="4">
      <t>トウ</t>
    </rPh>
    <phoneticPr fontId="3"/>
  </si>
  <si>
    <t>小松菜</t>
    <rPh sb="0" eb="3">
      <t>コマツナ</t>
    </rPh>
    <phoneticPr fontId="3"/>
  </si>
  <si>
    <t>周年・雨よけ</t>
  </si>
  <si>
    <t>こねぎ</t>
  </si>
  <si>
    <t>22-伊-0022</t>
    <rPh sb="3" eb="4">
      <t>イ</t>
    </rPh>
    <phoneticPr fontId="3"/>
  </si>
  <si>
    <t>0955-28-1665</t>
  </si>
  <si>
    <t>西田　幸博</t>
    <rPh sb="0" eb="2">
      <t>ニシダ</t>
    </rPh>
    <rPh sb="3" eb="5">
      <t>サチヒロ</t>
    </rPh>
    <phoneticPr fontId="3"/>
  </si>
  <si>
    <t>22-伊-0023</t>
    <rPh sb="3" eb="4">
      <t>イ</t>
    </rPh>
    <phoneticPr fontId="3"/>
  </si>
  <si>
    <t>前田　好弘</t>
    <rPh sb="0" eb="2">
      <t>マエダ</t>
    </rPh>
    <rPh sb="3" eb="4">
      <t>ヨシ</t>
    </rPh>
    <rPh sb="4" eb="5">
      <t>ヒロ</t>
    </rPh>
    <phoneticPr fontId="3"/>
  </si>
  <si>
    <t>0955-46-2206</t>
  </si>
  <si>
    <t>馬場　ひとみ</t>
    <rPh sb="0" eb="2">
      <t>ババ</t>
    </rPh>
    <phoneticPr fontId="3"/>
  </si>
  <si>
    <t>22-杵-0052</t>
  </si>
  <si>
    <t>山口　弘則</t>
    <rPh sb="0" eb="2">
      <t>ヤマグチ</t>
    </rPh>
    <rPh sb="3" eb="4">
      <t>ヒロシ</t>
    </rPh>
    <rPh sb="4" eb="5">
      <t>ノリ</t>
    </rPh>
    <phoneticPr fontId="3"/>
  </si>
  <si>
    <t>白石町</t>
    <rPh sb="0" eb="3">
      <t>シロイシチョウ</t>
    </rPh>
    <phoneticPr fontId="3"/>
  </si>
  <si>
    <t>永松　英昭</t>
    <rPh sb="0" eb="2">
      <t>ナガマツ</t>
    </rPh>
    <rPh sb="3" eb="5">
      <t>ヒデアキ</t>
    </rPh>
    <phoneticPr fontId="3"/>
  </si>
  <si>
    <t>５割以上減</t>
    <rPh sb="1" eb="2">
      <t>ワリ</t>
    </rPh>
    <rPh sb="2" eb="4">
      <t>イジョウ</t>
    </rPh>
    <rPh sb="4" eb="5">
      <t>ゲン</t>
    </rPh>
    <phoneticPr fontId="3"/>
  </si>
  <si>
    <t>５割以上減</t>
    <rPh sb="1" eb="4">
      <t>ワリイジョウ</t>
    </rPh>
    <rPh sb="4" eb="5">
      <t>ゲン</t>
    </rPh>
    <phoneticPr fontId="3"/>
  </si>
  <si>
    <t>22-杵-0053</t>
  </si>
  <si>
    <t>22-杵-0054</t>
  </si>
  <si>
    <t>22-杵-0055</t>
  </si>
  <si>
    <t>白浜　学</t>
    <rPh sb="0" eb="2">
      <t>シラハマ</t>
    </rPh>
    <rPh sb="3" eb="4">
      <t>マナブ</t>
    </rPh>
    <phoneticPr fontId="3"/>
  </si>
  <si>
    <t>090-1761-7874</t>
  </si>
  <si>
    <t>森　卓也</t>
    <rPh sb="0" eb="1">
      <t>モリ</t>
    </rPh>
    <rPh sb="2" eb="4">
      <t>タクヤ</t>
    </rPh>
    <phoneticPr fontId="3"/>
  </si>
  <si>
    <t>22-杵-0056</t>
  </si>
  <si>
    <t>普通期（にこまる）</t>
    <rPh sb="0" eb="3">
      <t>フツウキ</t>
    </rPh>
    <phoneticPr fontId="3"/>
  </si>
  <si>
    <t>22-杵-0057</t>
  </si>
  <si>
    <t>22-杵-0058</t>
  </si>
  <si>
    <t>吉村　衛</t>
    <rPh sb="0" eb="2">
      <t>ヨシムラ</t>
    </rPh>
    <rPh sb="3" eb="4">
      <t>マモル</t>
    </rPh>
    <phoneticPr fontId="3"/>
  </si>
  <si>
    <t>大町町</t>
    <rPh sb="0" eb="3">
      <t>オオマチチョウ</t>
    </rPh>
    <phoneticPr fontId="3"/>
  </si>
  <si>
    <t>0952-82-5423</t>
  </si>
  <si>
    <t>吉村　尚子</t>
    <rPh sb="0" eb="2">
      <t>ヨシムラ</t>
    </rPh>
    <rPh sb="3" eb="5">
      <t>ナオコ</t>
    </rPh>
    <phoneticPr fontId="3"/>
  </si>
  <si>
    <t>22-杵-0059</t>
  </si>
  <si>
    <t>田崎　義博</t>
    <rPh sb="0" eb="2">
      <t>タサキ</t>
    </rPh>
    <rPh sb="3" eb="5">
      <t>ヨシヒロ</t>
    </rPh>
    <phoneticPr fontId="3"/>
  </si>
  <si>
    <t>嬉野市</t>
    <rPh sb="0" eb="3">
      <t>ウレシノシ</t>
    </rPh>
    <phoneticPr fontId="3"/>
  </si>
  <si>
    <t>0954-66-2069</t>
  </si>
  <si>
    <t>中村　振一郎</t>
    <rPh sb="0" eb="2">
      <t>ナカムラ</t>
    </rPh>
    <rPh sb="3" eb="6">
      <t>シンイチロウ</t>
    </rPh>
    <phoneticPr fontId="3"/>
  </si>
  <si>
    <t>22-杵-0060</t>
  </si>
  <si>
    <t>22-杵-0061</t>
  </si>
  <si>
    <t>林　博樹</t>
    <rPh sb="0" eb="1">
      <t>ハヤシ</t>
    </rPh>
    <rPh sb="2" eb="4">
      <t>ヒロキ</t>
    </rPh>
    <phoneticPr fontId="3"/>
  </si>
  <si>
    <t>090-1920-6180</t>
  </si>
  <si>
    <t>22-杵-0062</t>
  </si>
  <si>
    <t>22-杵-0063</t>
  </si>
  <si>
    <t>22-杵-0064</t>
  </si>
  <si>
    <t>一丸　貴史</t>
    <rPh sb="0" eb="2">
      <t>イチマル</t>
    </rPh>
    <rPh sb="3" eb="4">
      <t>タカシ</t>
    </rPh>
    <rPh sb="4" eb="5">
      <t>シ</t>
    </rPh>
    <phoneticPr fontId="3"/>
  </si>
  <si>
    <t>090-7465-8284</t>
  </si>
  <si>
    <t>山口　義孝</t>
    <rPh sb="0" eb="2">
      <t>ヤマグチ</t>
    </rPh>
    <rPh sb="3" eb="5">
      <t>ヨシタカ</t>
    </rPh>
    <phoneticPr fontId="3"/>
  </si>
  <si>
    <t>22-杵-0065</t>
  </si>
  <si>
    <t>22-杵-0066</t>
  </si>
  <si>
    <t>0954-23-1365</t>
  </si>
  <si>
    <t>22-杵-0067</t>
  </si>
  <si>
    <t>武雄・杵島地区特別栽培米
研究会　代表　得永　静磨</t>
    <rPh sb="0" eb="2">
      <t>タケオ</t>
    </rPh>
    <rPh sb="3" eb="5">
      <t>キシマ</t>
    </rPh>
    <rPh sb="5" eb="7">
      <t>チク</t>
    </rPh>
    <rPh sb="7" eb="9">
      <t>トクベツ</t>
    </rPh>
    <rPh sb="9" eb="11">
      <t>サイバイ</t>
    </rPh>
    <rPh sb="11" eb="12">
      <t>マイ</t>
    </rPh>
    <rPh sb="13" eb="16">
      <t>ケンキュウカイ</t>
    </rPh>
    <rPh sb="17" eb="19">
      <t>ダイヒョウ</t>
    </rPh>
    <rPh sb="20" eb="22">
      <t>トクナガ</t>
    </rPh>
    <rPh sb="23" eb="25">
      <t>シズマ</t>
    </rPh>
    <phoneticPr fontId="3"/>
  </si>
  <si>
    <t>江北町</t>
    <rPh sb="0" eb="3">
      <t>コウホクチョウ</t>
    </rPh>
    <phoneticPr fontId="3"/>
  </si>
  <si>
    <t>0952-86-3111</t>
  </si>
  <si>
    <t>武雄・杵島地区特別栽培米
代表　得永　静磨</t>
    <rPh sb="0" eb="2">
      <t>タケオ</t>
    </rPh>
    <rPh sb="3" eb="5">
      <t>キシマ</t>
    </rPh>
    <rPh sb="5" eb="7">
      <t>チク</t>
    </rPh>
    <rPh sb="7" eb="9">
      <t>トクベツ</t>
    </rPh>
    <rPh sb="9" eb="11">
      <t>サイバイ</t>
    </rPh>
    <rPh sb="11" eb="12">
      <t>マイ</t>
    </rPh>
    <rPh sb="13" eb="15">
      <t>ダイヒョウ</t>
    </rPh>
    <rPh sb="16" eb="18">
      <t>トクナガ</t>
    </rPh>
    <rPh sb="19" eb="21">
      <t>シズマ</t>
    </rPh>
    <phoneticPr fontId="3"/>
  </si>
  <si>
    <t>22-杵-0068</t>
  </si>
  <si>
    <t>普通期（ヒヨクモチ）</t>
    <rPh sb="0" eb="3">
      <t>フツウキ</t>
    </rPh>
    <phoneticPr fontId="3"/>
  </si>
  <si>
    <t>22-杵-0069</t>
  </si>
  <si>
    <t>森　慎二</t>
    <rPh sb="0" eb="1">
      <t>モリ</t>
    </rPh>
    <rPh sb="2" eb="4">
      <t>シンジ</t>
    </rPh>
    <phoneticPr fontId="3"/>
  </si>
  <si>
    <t>0954-65-2426</t>
  </si>
  <si>
    <t>普通期（ひのひかり）</t>
    <rPh sb="0" eb="3">
      <t>フツウキ</t>
    </rPh>
    <phoneticPr fontId="3"/>
  </si>
  <si>
    <t>22-杵-0070</t>
  </si>
  <si>
    <t>22-杵-0071</t>
  </si>
  <si>
    <t>相島　幸正</t>
    <rPh sb="0" eb="2">
      <t>アイシマ</t>
    </rPh>
    <rPh sb="3" eb="5">
      <t>ユキマサ</t>
    </rPh>
    <phoneticPr fontId="3"/>
  </si>
  <si>
    <t>武富　光孝</t>
    <rPh sb="0" eb="2">
      <t>タケトミ</t>
    </rPh>
    <rPh sb="3" eb="5">
      <t>ミツタカ</t>
    </rPh>
    <phoneticPr fontId="3"/>
  </si>
  <si>
    <t>秋大豆（フクユタカ）</t>
    <rPh sb="0" eb="1">
      <t>アキ</t>
    </rPh>
    <rPh sb="1" eb="3">
      <t>ダイズ</t>
    </rPh>
    <phoneticPr fontId="3"/>
  </si>
  <si>
    <t>22-杵-0072</t>
  </si>
  <si>
    <t>0954-26-8205</t>
  </si>
  <si>
    <t>22-杵-0073</t>
  </si>
  <si>
    <t>田代　雅洋</t>
    <rPh sb="0" eb="2">
      <t>タシロ</t>
    </rPh>
    <rPh sb="3" eb="4">
      <t>マサシ</t>
    </rPh>
    <rPh sb="4" eb="5">
      <t>ヒロシ</t>
    </rPh>
    <phoneticPr fontId="3"/>
  </si>
  <si>
    <t>鹿島市</t>
    <rPh sb="0" eb="3">
      <t>カシマシ</t>
    </rPh>
    <phoneticPr fontId="3"/>
  </si>
  <si>
    <t>0954-62-9232</t>
  </si>
  <si>
    <t>下村　浩信</t>
    <rPh sb="0" eb="2">
      <t>シモムラ</t>
    </rPh>
    <rPh sb="3" eb="5">
      <t>ヒロノブ</t>
    </rPh>
    <phoneticPr fontId="3"/>
  </si>
  <si>
    <t>5月</t>
    <rPh sb="1" eb="2">
      <t>ガツ</t>
    </rPh>
    <phoneticPr fontId="3"/>
  </si>
  <si>
    <t>農事組合法人えりさくら
代表理事　田中 浩也</t>
    <rPh sb="0" eb="6">
      <t>ノウジクミアイホウジン</t>
    </rPh>
    <rPh sb="12" eb="16">
      <t>ダイヒョウリジ</t>
    </rPh>
    <rPh sb="17" eb="19">
      <t>タナカ</t>
    </rPh>
    <rPh sb="20" eb="22">
      <t>ヒロヤ</t>
    </rPh>
    <phoneticPr fontId="3"/>
  </si>
  <si>
    <t>申請ほ場の全部取下げ</t>
    <phoneticPr fontId="3"/>
  </si>
  <si>
    <t>22-東-0012</t>
    <rPh sb="3" eb="4">
      <t>ヒガシ</t>
    </rPh>
    <phoneticPr fontId="3"/>
  </si>
  <si>
    <t>筑紫　東治</t>
    <rPh sb="0" eb="2">
      <t>チクシ</t>
    </rPh>
    <rPh sb="3" eb="5">
      <t>トウジ</t>
    </rPh>
    <phoneticPr fontId="3"/>
  </si>
  <si>
    <t>090-9483-2262</t>
  </si>
  <si>
    <t>5月</t>
    <rPh sb="1" eb="2">
      <t>ガツ</t>
    </rPh>
    <phoneticPr fontId="3"/>
  </si>
  <si>
    <t>JAさが白石地区営農経済センター　
(白石事業所)吉田明正、田中軍次、石橋一也、藤武康則　
(福富事業所)前田和幸　
(有明事業所)東嶋智則、樋口亮太、稲富翔也、菰田航太郎</t>
    <rPh sb="4" eb="8">
      <t>シロイシチク</t>
    </rPh>
    <rPh sb="8" eb="12">
      <t>エイノウケイザイ</t>
    </rPh>
    <rPh sb="19" eb="24">
      <t>シロイシジギョウショ</t>
    </rPh>
    <rPh sb="25" eb="27">
      <t>ヨシダ</t>
    </rPh>
    <rPh sb="27" eb="28">
      <t>ア</t>
    </rPh>
    <rPh sb="28" eb="29">
      <t>マサ</t>
    </rPh>
    <rPh sb="30" eb="32">
      <t>タナカ</t>
    </rPh>
    <rPh sb="32" eb="34">
      <t>グンジ</t>
    </rPh>
    <rPh sb="35" eb="37">
      <t>イシバシ</t>
    </rPh>
    <rPh sb="37" eb="39">
      <t>カズヤ</t>
    </rPh>
    <rPh sb="40" eb="41">
      <t>フジ</t>
    </rPh>
    <rPh sb="41" eb="42">
      <t>タケ</t>
    </rPh>
    <rPh sb="42" eb="44">
      <t>ヤスノリ</t>
    </rPh>
    <rPh sb="47" eb="52">
      <t>フクドミジギョウショ</t>
    </rPh>
    <rPh sb="53" eb="55">
      <t>マエダ</t>
    </rPh>
    <rPh sb="55" eb="57">
      <t>カズユキ</t>
    </rPh>
    <rPh sb="60" eb="65">
      <t>アリアケジギョウショ</t>
    </rPh>
    <rPh sb="66" eb="68">
      <t>ヒガシジマ</t>
    </rPh>
    <rPh sb="68" eb="70">
      <t>トモノリ</t>
    </rPh>
    <rPh sb="71" eb="73">
      <t>ヒグチ</t>
    </rPh>
    <rPh sb="73" eb="75">
      <t>リョウタ</t>
    </rPh>
    <rPh sb="76" eb="78">
      <t>イナトミ</t>
    </rPh>
    <rPh sb="78" eb="79">
      <t>ショウ</t>
    </rPh>
    <rPh sb="79" eb="80">
      <t>ナリ</t>
    </rPh>
    <rPh sb="81" eb="83">
      <t>コモダ</t>
    </rPh>
    <rPh sb="83" eb="86">
      <t>コウタロウ</t>
    </rPh>
    <phoneticPr fontId="1"/>
  </si>
  <si>
    <t>早期（コシヒカリ）</t>
    <rPh sb="0" eb="1">
      <t>ハヤ</t>
    </rPh>
    <phoneticPr fontId="3"/>
  </si>
  <si>
    <t>22-佐-0062</t>
    <rPh sb="3" eb="4">
      <t>サ</t>
    </rPh>
    <phoneticPr fontId="3"/>
  </si>
  <si>
    <t>副島　和則</t>
    <rPh sb="0" eb="2">
      <t>ソエジマ</t>
    </rPh>
    <rPh sb="3" eb="5">
      <t>カズノリ</t>
    </rPh>
    <phoneticPr fontId="3"/>
  </si>
  <si>
    <t>0952-45-4566</t>
  </si>
  <si>
    <t>副島和則</t>
    <rPh sb="0" eb="2">
      <t>ソエジマ</t>
    </rPh>
    <rPh sb="2" eb="4">
      <t>カズノリ</t>
    </rPh>
    <phoneticPr fontId="3"/>
  </si>
  <si>
    <t>JAさが東与賀事業所
営農課　山口由宏</t>
    <rPh sb="4" eb="10">
      <t>ヒガシヨカジギョウショ</t>
    </rPh>
    <rPh sb="11" eb="14">
      <t>エイノウカ</t>
    </rPh>
    <rPh sb="15" eb="19">
      <t>ヤマグチヨシヒロ</t>
    </rPh>
    <phoneticPr fontId="3"/>
  </si>
  <si>
    <t>丸トマト</t>
    <rPh sb="0" eb="1">
      <t>マル</t>
    </rPh>
    <phoneticPr fontId="3"/>
  </si>
  <si>
    <t>促成</t>
    <rPh sb="0" eb="2">
      <t>ソクセイ</t>
    </rPh>
    <phoneticPr fontId="3"/>
  </si>
  <si>
    <t>22-佐0063</t>
    <rPh sb="3" eb="4">
      <t>サ</t>
    </rPh>
    <phoneticPr fontId="3"/>
  </si>
  <si>
    <t>0952-23-4150</t>
  </si>
  <si>
    <t>イチゴ</t>
  </si>
  <si>
    <t>促成・高設</t>
    <rPh sb="0" eb="2">
      <t>ソクセイ</t>
    </rPh>
    <rPh sb="3" eb="5">
      <t>コウセツ</t>
    </rPh>
    <phoneticPr fontId="3"/>
  </si>
  <si>
    <t>22-佐0064</t>
    <rPh sb="3" eb="4">
      <t>サ</t>
    </rPh>
    <phoneticPr fontId="3"/>
  </si>
  <si>
    <t>かんたく農園
山田浩史</t>
    <rPh sb="4" eb="6">
      <t>ノウエン</t>
    </rPh>
    <rPh sb="7" eb="9">
      <t>ヤマダ</t>
    </rPh>
    <rPh sb="9" eb="11">
      <t>ヒロフミ</t>
    </rPh>
    <phoneticPr fontId="3"/>
  </si>
  <si>
    <t>090-5936-5497</t>
  </si>
  <si>
    <t>かんたく農園　山田浩史</t>
    <rPh sb="4" eb="6">
      <t>ノウエン</t>
    </rPh>
    <rPh sb="7" eb="9">
      <t>ヤマダ</t>
    </rPh>
    <rPh sb="9" eb="11">
      <t>ヒロフミ</t>
    </rPh>
    <phoneticPr fontId="3"/>
  </si>
  <si>
    <t>山田正規</t>
    <rPh sb="0" eb="2">
      <t>ヤマダ</t>
    </rPh>
    <rPh sb="2" eb="4">
      <t>マサキ</t>
    </rPh>
    <phoneticPr fontId="3"/>
  </si>
  <si>
    <t>ブロッコリー</t>
  </si>
  <si>
    <t>冬春どり</t>
    <rPh sb="0" eb="2">
      <t>フユハル</t>
    </rPh>
    <phoneticPr fontId="3"/>
  </si>
  <si>
    <t>22-佐0065</t>
    <rPh sb="3" eb="4">
      <t>サ</t>
    </rPh>
    <phoneticPr fontId="3"/>
  </si>
  <si>
    <t>JAさが久保田支所とまと部会
部会長　中野清人</t>
    <rPh sb="4" eb="9">
      <t>クボタシショ</t>
    </rPh>
    <rPh sb="12" eb="14">
      <t>ブカイ</t>
    </rPh>
    <rPh sb="15" eb="18">
      <t>ブカイチョウ</t>
    </rPh>
    <rPh sb="19" eb="23">
      <t>ナカノキヨト</t>
    </rPh>
    <phoneticPr fontId="3"/>
  </si>
  <si>
    <t>0952-68-2480</t>
  </si>
  <si>
    <t>JAさが久保田支所とまと部会　中野文人</t>
    <rPh sb="4" eb="9">
      <t>クボタシショ</t>
    </rPh>
    <rPh sb="12" eb="14">
      <t>ブカイ</t>
    </rPh>
    <rPh sb="15" eb="17">
      <t>ナカノ</t>
    </rPh>
    <rPh sb="17" eb="19">
      <t>フミヒト</t>
    </rPh>
    <phoneticPr fontId="3"/>
  </si>
  <si>
    <t>JAさが佐城南部営農経済センター　久保田事業所　陣内慶泰</t>
    <rPh sb="4" eb="6">
      <t>サジョウ</t>
    </rPh>
    <rPh sb="6" eb="8">
      <t>ナンブ</t>
    </rPh>
    <rPh sb="8" eb="12">
      <t>エイノウケイザイ</t>
    </rPh>
    <rPh sb="17" eb="23">
      <t>クボタジギョウショ</t>
    </rPh>
    <rPh sb="24" eb="26">
      <t>ジンノウチ</t>
    </rPh>
    <phoneticPr fontId="3"/>
  </si>
  <si>
    <t>22-佐0066</t>
    <rPh sb="3" eb="4">
      <t>サ</t>
    </rPh>
    <phoneticPr fontId="3"/>
  </si>
  <si>
    <t>山口　愛一郎</t>
    <rPh sb="0" eb="2">
      <t>ヤマグチ</t>
    </rPh>
    <rPh sb="3" eb="6">
      <t>アイイチロウ</t>
    </rPh>
    <phoneticPr fontId="3"/>
  </si>
  <si>
    <t>0952-45-1240</t>
  </si>
  <si>
    <t>山口愛一郎</t>
    <rPh sb="0" eb="2">
      <t>ヤマグチ</t>
    </rPh>
    <rPh sb="2" eb="5">
      <t>アイイチロウ</t>
    </rPh>
    <phoneticPr fontId="3"/>
  </si>
  <si>
    <t>JAさが佐城南部営農経済センター　川副事業所　田中義洋</t>
    <rPh sb="4" eb="6">
      <t>サジョウ</t>
    </rPh>
    <rPh sb="6" eb="12">
      <t>ナンブエイノウケイザイ</t>
    </rPh>
    <rPh sb="17" eb="19">
      <t>カワゾエ</t>
    </rPh>
    <rPh sb="19" eb="22">
      <t>ジギョウショ</t>
    </rPh>
    <rPh sb="23" eb="25">
      <t>タナカ</t>
    </rPh>
    <rPh sb="25" eb="27">
      <t>ヨシヒロ</t>
    </rPh>
    <phoneticPr fontId="3"/>
  </si>
  <si>
    <t>22-佐0067</t>
    <rPh sb="3" eb="4">
      <t>サ</t>
    </rPh>
    <phoneticPr fontId="3"/>
  </si>
  <si>
    <t>江頭　光昭</t>
    <rPh sb="0" eb="2">
      <t>エガシラ</t>
    </rPh>
    <rPh sb="3" eb="5">
      <t>ミツアキ</t>
    </rPh>
    <phoneticPr fontId="3"/>
  </si>
  <si>
    <t>0952-45-3291</t>
  </si>
  <si>
    <t>江頭光昭</t>
    <rPh sb="0" eb="2">
      <t>エガシラ</t>
    </rPh>
    <rPh sb="2" eb="4">
      <t>ミツアキ</t>
    </rPh>
    <phoneticPr fontId="3"/>
  </si>
  <si>
    <t>22-佐0068</t>
    <rPh sb="3" eb="4">
      <t>サ</t>
    </rPh>
    <phoneticPr fontId="3"/>
  </si>
  <si>
    <t>松枝　文士</t>
    <rPh sb="0" eb="2">
      <t>マツエダ</t>
    </rPh>
    <rPh sb="3" eb="5">
      <t>ブンジ</t>
    </rPh>
    <phoneticPr fontId="3"/>
  </si>
  <si>
    <t>0952-45-2719</t>
  </si>
  <si>
    <t>松枝文士</t>
    <rPh sb="0" eb="4">
      <t>マツエダブンジ</t>
    </rPh>
    <phoneticPr fontId="3"/>
  </si>
  <si>
    <t>22-佐0069</t>
    <rPh sb="3" eb="4">
      <t>サ</t>
    </rPh>
    <phoneticPr fontId="3"/>
  </si>
  <si>
    <t>西村　洋介</t>
    <rPh sb="0" eb="2">
      <t>ニシムラ</t>
    </rPh>
    <rPh sb="3" eb="5">
      <t>ヨウスケ</t>
    </rPh>
    <phoneticPr fontId="3"/>
  </si>
  <si>
    <t>0952-45-0788</t>
  </si>
  <si>
    <t>西村洋介</t>
    <rPh sb="0" eb="4">
      <t>ニシムラヨウスケ</t>
    </rPh>
    <phoneticPr fontId="3"/>
  </si>
  <si>
    <t>JAさが佐城南部営農経済センター　川副事業所　夫津木耕一</t>
    <rPh sb="4" eb="12">
      <t>サジョウナンブエイノウケイザイ</t>
    </rPh>
    <rPh sb="17" eb="19">
      <t>カワソエ</t>
    </rPh>
    <rPh sb="19" eb="22">
      <t>ジギョウショ</t>
    </rPh>
    <rPh sb="23" eb="26">
      <t>フツキ</t>
    </rPh>
    <rPh sb="26" eb="28">
      <t>コウイチ</t>
    </rPh>
    <phoneticPr fontId="3"/>
  </si>
  <si>
    <t>22-佐0070</t>
    <rPh sb="3" eb="4">
      <t>サ</t>
    </rPh>
    <phoneticPr fontId="3"/>
  </si>
  <si>
    <t>長谷川　博之</t>
    <rPh sb="0" eb="3">
      <t>ハセガワ</t>
    </rPh>
    <rPh sb="4" eb="6">
      <t>ヒロユキ</t>
    </rPh>
    <phoneticPr fontId="3"/>
  </si>
  <si>
    <t>0952-22-0955</t>
  </si>
  <si>
    <t>長谷川博之</t>
    <rPh sb="0" eb="5">
      <t>ハセガワヒロユキ</t>
    </rPh>
    <phoneticPr fontId="3"/>
  </si>
  <si>
    <t>22-佐0071</t>
    <rPh sb="3" eb="4">
      <t>サ</t>
    </rPh>
    <phoneticPr fontId="3"/>
  </si>
  <si>
    <t>西村　文孝</t>
    <rPh sb="0" eb="2">
      <t>ニシムラ</t>
    </rPh>
    <rPh sb="3" eb="5">
      <t>フミタカ</t>
    </rPh>
    <phoneticPr fontId="3"/>
  </si>
  <si>
    <t>0952-45-4466</t>
  </si>
  <si>
    <t>西村文孝</t>
    <rPh sb="0" eb="2">
      <t>ニシムラ</t>
    </rPh>
    <rPh sb="2" eb="4">
      <t>フミタカ</t>
    </rPh>
    <phoneticPr fontId="3"/>
  </si>
  <si>
    <t>22-佐0072</t>
    <rPh sb="3" eb="4">
      <t>サ</t>
    </rPh>
    <phoneticPr fontId="3"/>
  </si>
  <si>
    <t>西村　義己</t>
    <rPh sb="0" eb="2">
      <t>ニシムラ</t>
    </rPh>
    <rPh sb="3" eb="5">
      <t>ヨシミ</t>
    </rPh>
    <phoneticPr fontId="3"/>
  </si>
  <si>
    <t>0952-45-3608</t>
  </si>
  <si>
    <t>西村義己</t>
    <rPh sb="0" eb="2">
      <t>ニシムラ</t>
    </rPh>
    <rPh sb="2" eb="4">
      <t>ヨシミ</t>
    </rPh>
    <phoneticPr fontId="3"/>
  </si>
  <si>
    <t>22-佐0073</t>
    <rPh sb="3" eb="4">
      <t>サ</t>
    </rPh>
    <phoneticPr fontId="3"/>
  </si>
  <si>
    <t>田原　信弘</t>
    <rPh sb="0" eb="2">
      <t>タバル</t>
    </rPh>
    <rPh sb="3" eb="5">
      <t>ノブヒロ</t>
    </rPh>
    <phoneticPr fontId="3"/>
  </si>
  <si>
    <t>0952-45-5740</t>
  </si>
  <si>
    <t>田原信弘</t>
    <rPh sb="0" eb="4">
      <t>タバルノブヒロ</t>
    </rPh>
    <phoneticPr fontId="3"/>
  </si>
  <si>
    <t>22-佐0074</t>
    <rPh sb="3" eb="4">
      <t>サ</t>
    </rPh>
    <phoneticPr fontId="3"/>
  </si>
  <si>
    <t>JAさが佐城南部営農経済センター　川副事業所　古川景基</t>
    <rPh sb="4" eb="12">
      <t>サジョウナンブエイノウケイザイ</t>
    </rPh>
    <rPh sb="17" eb="19">
      <t>カワソエ</t>
    </rPh>
    <rPh sb="19" eb="22">
      <t>ジギョウショ</t>
    </rPh>
    <rPh sb="23" eb="25">
      <t>フルカワ</t>
    </rPh>
    <rPh sb="25" eb="26">
      <t>ケイ</t>
    </rPh>
    <rPh sb="26" eb="27">
      <t>モトイ</t>
    </rPh>
    <phoneticPr fontId="3"/>
  </si>
  <si>
    <t>22-佐0075</t>
    <rPh sb="3" eb="4">
      <t>サ</t>
    </rPh>
    <phoneticPr fontId="3"/>
  </si>
  <si>
    <t>矢ヶ部　洋輝</t>
    <rPh sb="0" eb="3">
      <t>ヤカベ</t>
    </rPh>
    <rPh sb="4" eb="6">
      <t>ヒロキ</t>
    </rPh>
    <phoneticPr fontId="3"/>
  </si>
  <si>
    <t>0952-45-7118</t>
  </si>
  <si>
    <t>矢ヶ部洋輝</t>
    <rPh sb="0" eb="5">
      <t>ヤカベヒロキ</t>
    </rPh>
    <phoneticPr fontId="3"/>
  </si>
  <si>
    <t>22-佐0076</t>
    <rPh sb="3" eb="4">
      <t>サ</t>
    </rPh>
    <phoneticPr fontId="3"/>
  </si>
  <si>
    <t>富崎　信二</t>
    <rPh sb="0" eb="2">
      <t>トミサキ</t>
    </rPh>
    <rPh sb="3" eb="5">
      <t>シンジ</t>
    </rPh>
    <phoneticPr fontId="3"/>
  </si>
  <si>
    <t>0952-45-4637</t>
  </si>
  <si>
    <t>富崎信二</t>
    <rPh sb="0" eb="4">
      <t>トミサキシンジ</t>
    </rPh>
    <phoneticPr fontId="3"/>
  </si>
  <si>
    <t>22-佐0077</t>
    <rPh sb="3" eb="4">
      <t>サ</t>
    </rPh>
    <phoneticPr fontId="3"/>
  </si>
  <si>
    <t>田原　順次</t>
    <rPh sb="0" eb="2">
      <t>タバル</t>
    </rPh>
    <rPh sb="3" eb="5">
      <t>ジュンジ</t>
    </rPh>
    <phoneticPr fontId="3"/>
  </si>
  <si>
    <t>0952-45-4182</t>
  </si>
  <si>
    <t>田原順次</t>
    <rPh sb="0" eb="4">
      <t>タバルジュンジ</t>
    </rPh>
    <phoneticPr fontId="3"/>
  </si>
  <si>
    <t>22-佐0078</t>
    <rPh sb="3" eb="4">
      <t>サ</t>
    </rPh>
    <phoneticPr fontId="3"/>
  </si>
  <si>
    <t>古賀信一郎</t>
    <rPh sb="0" eb="5">
      <t>コガシンイチロウ</t>
    </rPh>
    <phoneticPr fontId="3"/>
  </si>
  <si>
    <t>22-佐0079</t>
    <rPh sb="3" eb="4">
      <t>サ</t>
    </rPh>
    <phoneticPr fontId="3"/>
  </si>
  <si>
    <t>山本　清美</t>
    <rPh sb="0" eb="2">
      <t>ヤマモト</t>
    </rPh>
    <rPh sb="3" eb="5">
      <t>キヨミ</t>
    </rPh>
    <phoneticPr fontId="3"/>
  </si>
  <si>
    <t>0952-45-7160</t>
  </si>
  <si>
    <t>山本清美</t>
    <rPh sb="0" eb="4">
      <t>ヤマモトキヨミ</t>
    </rPh>
    <phoneticPr fontId="3"/>
  </si>
  <si>
    <t>22-佐0080</t>
    <rPh sb="3" eb="4">
      <t>サ</t>
    </rPh>
    <phoneticPr fontId="3"/>
  </si>
  <si>
    <t>江頭　貞己</t>
    <rPh sb="0" eb="2">
      <t>エガシラ</t>
    </rPh>
    <rPh sb="3" eb="5">
      <t>サダミ</t>
    </rPh>
    <phoneticPr fontId="3"/>
  </si>
  <si>
    <t>0952-45-3290</t>
  </si>
  <si>
    <t>江頭貞己</t>
    <rPh sb="0" eb="4">
      <t>エガシラサダミ</t>
    </rPh>
    <phoneticPr fontId="3"/>
  </si>
  <si>
    <t>22-佐0081</t>
    <rPh sb="3" eb="4">
      <t>サ</t>
    </rPh>
    <phoneticPr fontId="3"/>
  </si>
  <si>
    <t>江島　政樹</t>
    <rPh sb="0" eb="2">
      <t>エジマ</t>
    </rPh>
    <rPh sb="3" eb="5">
      <t>マサキ</t>
    </rPh>
    <phoneticPr fontId="3"/>
  </si>
  <si>
    <t>0952-45-6253</t>
  </si>
  <si>
    <t>江島政樹</t>
    <rPh sb="0" eb="4">
      <t>エジママサキ</t>
    </rPh>
    <phoneticPr fontId="3"/>
  </si>
  <si>
    <t>22-佐0082</t>
    <rPh sb="3" eb="4">
      <t>サ</t>
    </rPh>
    <phoneticPr fontId="3"/>
  </si>
  <si>
    <t>池田　太平</t>
    <rPh sb="0" eb="2">
      <t>イケダ</t>
    </rPh>
    <rPh sb="3" eb="5">
      <t>タヒラ</t>
    </rPh>
    <phoneticPr fontId="3"/>
  </si>
  <si>
    <t>0952-45-6400</t>
  </si>
  <si>
    <t>池田太平</t>
    <rPh sb="0" eb="4">
      <t>イケダタヒラ</t>
    </rPh>
    <phoneticPr fontId="3"/>
  </si>
  <si>
    <t>22-佐0083</t>
    <rPh sb="3" eb="4">
      <t>サ</t>
    </rPh>
    <phoneticPr fontId="3"/>
  </si>
  <si>
    <t>竹下　貴大</t>
    <rPh sb="0" eb="2">
      <t>タケシタ</t>
    </rPh>
    <rPh sb="3" eb="5">
      <t>タカヒロ</t>
    </rPh>
    <phoneticPr fontId="3"/>
  </si>
  <si>
    <t>0952-45-2291</t>
  </si>
  <si>
    <t>竹下貴大</t>
    <rPh sb="0" eb="4">
      <t>タケシタタカヒロ</t>
    </rPh>
    <phoneticPr fontId="3"/>
  </si>
  <si>
    <t>7月</t>
    <rPh sb="1" eb="2">
      <t>ガツ</t>
    </rPh>
    <phoneticPr fontId="3"/>
  </si>
  <si>
    <t>22-東-0013</t>
    <rPh sb="3" eb="4">
      <t>ヒガシ</t>
    </rPh>
    <phoneticPr fontId="3"/>
  </si>
  <si>
    <t>古賀　正孝</t>
    <rPh sb="0" eb="2">
      <t>コガ</t>
    </rPh>
    <rPh sb="3" eb="5">
      <t>マサタカ</t>
    </rPh>
    <phoneticPr fontId="3"/>
  </si>
  <si>
    <t>0942-82-8673</t>
  </si>
  <si>
    <t>古賀正孝</t>
    <rPh sb="0" eb="2">
      <t>コガ</t>
    </rPh>
    <rPh sb="2" eb="4">
      <t>マサタカ</t>
    </rPh>
    <phoneticPr fontId="3"/>
  </si>
  <si>
    <t>（有）サンエヌフーズ　中嶋洋一</t>
    <rPh sb="1" eb="2">
      <t>ユウ</t>
    </rPh>
    <rPh sb="11" eb="13">
      <t>ナカシマ</t>
    </rPh>
    <rPh sb="13" eb="15">
      <t>ヨウイチ</t>
    </rPh>
    <phoneticPr fontId="3"/>
  </si>
  <si>
    <t>いちご</t>
  </si>
  <si>
    <t>促成（土耕）</t>
    <rPh sb="0" eb="2">
      <t>ソクセイ</t>
    </rPh>
    <rPh sb="3" eb="5">
      <t>ドコウ</t>
    </rPh>
    <phoneticPr fontId="3"/>
  </si>
  <si>
    <t>22－唐－014</t>
    <rPh sb="3" eb="4">
      <t>トウ</t>
    </rPh>
    <phoneticPr fontId="3"/>
  </si>
  <si>
    <t>井手重夫</t>
    <rPh sb="0" eb="2">
      <t>イデ</t>
    </rPh>
    <rPh sb="2" eb="3">
      <t>シゲ</t>
    </rPh>
    <rPh sb="3" eb="4">
      <t>オット</t>
    </rPh>
    <phoneticPr fontId="3"/>
  </si>
  <si>
    <t>0955-62-2434</t>
  </si>
  <si>
    <t>山中健二</t>
    <rPh sb="0" eb="2">
      <t>ヤマナカ</t>
    </rPh>
    <rPh sb="2" eb="4">
      <t>ケンジ</t>
    </rPh>
    <phoneticPr fontId="3"/>
  </si>
  <si>
    <t>22－唐－015</t>
    <rPh sb="3" eb="4">
      <t>トウ</t>
    </rPh>
    <phoneticPr fontId="3"/>
  </si>
  <si>
    <t>0955-74-9826</t>
  </si>
  <si>
    <t>株式会社　佐電工　山口好彦</t>
    <rPh sb="0" eb="2">
      <t>カブシキ</t>
    </rPh>
    <rPh sb="2" eb="4">
      <t>カイシャ</t>
    </rPh>
    <rPh sb="5" eb="8">
      <t>サデンコウ</t>
    </rPh>
    <rPh sb="9" eb="11">
      <t>ヤマグチ</t>
    </rPh>
    <rPh sb="11" eb="13">
      <t>ヨシヒコ</t>
    </rPh>
    <phoneticPr fontId="3"/>
  </si>
  <si>
    <t>株式会社　佐電工　藤原壮</t>
    <rPh sb="0" eb="2">
      <t>カブシキ</t>
    </rPh>
    <rPh sb="2" eb="4">
      <t>カイシャ</t>
    </rPh>
    <rPh sb="5" eb="8">
      <t>サデンコウ</t>
    </rPh>
    <rPh sb="9" eb="11">
      <t>フジワラ</t>
    </rPh>
    <rPh sb="11" eb="12">
      <t>ソウ</t>
    </rPh>
    <phoneticPr fontId="3"/>
  </si>
  <si>
    <t>申請者の変更および栽培責任者・確認責任者の所属変更</t>
    <rPh sb="0" eb="3">
      <t>シンセイシャ</t>
    </rPh>
    <rPh sb="4" eb="6">
      <t>ヘンコウ</t>
    </rPh>
    <rPh sb="9" eb="14">
      <t>サイバイセキニンシャ</t>
    </rPh>
    <rPh sb="15" eb="17">
      <t>カクニン</t>
    </rPh>
    <rPh sb="17" eb="20">
      <t>セキニンシャ</t>
    </rPh>
    <rPh sb="21" eb="25">
      <t>ショゾクヘンコウ</t>
    </rPh>
    <phoneticPr fontId="3"/>
  </si>
  <si>
    <t>22-杵-0074</t>
  </si>
  <si>
    <t>江口　琴美</t>
    <rPh sb="0" eb="2">
      <t>エグチ</t>
    </rPh>
    <rPh sb="3" eb="5">
      <t>コトミ</t>
    </rPh>
    <phoneticPr fontId="3"/>
  </si>
  <si>
    <t>大麦</t>
    <rPh sb="0" eb="2">
      <t>オオムギムギ</t>
    </rPh>
    <phoneticPr fontId="3"/>
  </si>
  <si>
    <t>普通期（サチホゴールデン）</t>
    <rPh sb="0" eb="3">
      <t>フツウキ</t>
    </rPh>
    <phoneticPr fontId="3"/>
  </si>
  <si>
    <t>22-杵-0075</t>
  </si>
  <si>
    <t>内野　邦彦</t>
    <rPh sb="0" eb="2">
      <t>ウチノ</t>
    </rPh>
    <rPh sb="3" eb="4">
      <t>クニ</t>
    </rPh>
    <rPh sb="4" eb="5">
      <t>ヒコ</t>
    </rPh>
    <phoneticPr fontId="3"/>
  </si>
  <si>
    <t>090-7535-1901</t>
  </si>
  <si>
    <t>内野　邦彦</t>
    <rPh sb="0" eb="2">
      <t>ウチノ</t>
    </rPh>
    <rPh sb="3" eb="5">
      <t>クニヒコ</t>
    </rPh>
    <phoneticPr fontId="3"/>
  </si>
  <si>
    <t>角　修</t>
    <rPh sb="0" eb="1">
      <t>スミ</t>
    </rPh>
    <rPh sb="2" eb="3">
      <t>オサム</t>
    </rPh>
    <phoneticPr fontId="3"/>
  </si>
  <si>
    <t>レタス</t>
  </si>
  <si>
    <t>秋どり</t>
    <rPh sb="0" eb="1">
      <t>アキ</t>
    </rPh>
    <phoneticPr fontId="3"/>
  </si>
  <si>
    <t>22-杵-0076</t>
  </si>
  <si>
    <t>冬どり</t>
    <rPh sb="0" eb="1">
      <t>フユ</t>
    </rPh>
    <phoneticPr fontId="3"/>
  </si>
  <si>
    <t>22-杵-0077</t>
  </si>
  <si>
    <t>春どり</t>
    <rPh sb="0" eb="1">
      <t>ハル</t>
    </rPh>
    <phoneticPr fontId="3"/>
  </si>
  <si>
    <t>22-杵-0078</t>
  </si>
  <si>
    <t>090-5746-2875</t>
  </si>
  <si>
    <t>22-杵-0079</t>
  </si>
  <si>
    <t>22-杵-0080</t>
  </si>
  <si>
    <t>22-杵-0081</t>
  </si>
  <si>
    <t>田島　宏晋</t>
    <rPh sb="0" eb="2">
      <t>タジマ</t>
    </rPh>
    <rPh sb="3" eb="5">
      <t>ヒロシン</t>
    </rPh>
    <phoneticPr fontId="3"/>
  </si>
  <si>
    <t>090-7392-8443</t>
  </si>
  <si>
    <t>江口　義樹</t>
    <rPh sb="0" eb="2">
      <t>エグチ</t>
    </rPh>
    <rPh sb="3" eb="5">
      <t>ヨシキ</t>
    </rPh>
    <phoneticPr fontId="3"/>
  </si>
  <si>
    <t>22-杵-0082</t>
  </si>
  <si>
    <t>22-杵-0083</t>
  </si>
  <si>
    <t>22-杵-0084</t>
  </si>
  <si>
    <t>080-2744-5574</t>
  </si>
  <si>
    <t>22-杵-0085</t>
  </si>
  <si>
    <t>22-杵-0086</t>
  </si>
  <si>
    <t>22-杵-0087</t>
  </si>
  <si>
    <t>相島　幸正</t>
    <rPh sb="0" eb="2">
      <t>アイジマ</t>
    </rPh>
    <rPh sb="3" eb="5">
      <t>ユキマサ</t>
    </rPh>
    <phoneticPr fontId="3"/>
  </si>
  <si>
    <t>大麦</t>
    <rPh sb="0" eb="2">
      <t>オオムギ</t>
    </rPh>
    <phoneticPr fontId="3"/>
  </si>
  <si>
    <t>22-杵-0088</t>
  </si>
  <si>
    <t>北村　和義</t>
    <rPh sb="0" eb="2">
      <t>キタムラ</t>
    </rPh>
    <rPh sb="3" eb="5">
      <t>カズヨシ</t>
    </rPh>
    <phoneticPr fontId="3"/>
  </si>
  <si>
    <t>0952-84-2679</t>
  </si>
  <si>
    <t>大串　秀文</t>
    <rPh sb="0" eb="2">
      <t>オオグシ</t>
    </rPh>
    <rPh sb="3" eb="5">
      <t>ヒデフミ</t>
    </rPh>
    <phoneticPr fontId="3"/>
  </si>
  <si>
    <t>土耕</t>
    <rPh sb="0" eb="2">
      <t>ドコウ</t>
    </rPh>
    <phoneticPr fontId="3"/>
  </si>
  <si>
    <t>22-杵-0089</t>
  </si>
  <si>
    <t>大串　隼一郎</t>
    <rPh sb="0" eb="2">
      <t>オオクシ</t>
    </rPh>
    <rPh sb="3" eb="4">
      <t>ハヤブサ</t>
    </rPh>
    <rPh sb="4" eb="6">
      <t>イチロウ</t>
    </rPh>
    <phoneticPr fontId="3"/>
  </si>
  <si>
    <t>0952-84-4516</t>
  </si>
  <si>
    <t>江頭　省吾</t>
    <rPh sb="0" eb="2">
      <t>エガシラ</t>
    </rPh>
    <rPh sb="3" eb="5">
      <t>ショウゴ</t>
    </rPh>
    <phoneticPr fontId="3"/>
  </si>
  <si>
    <t>22-杵-0090</t>
  </si>
  <si>
    <t>井崎　光則</t>
    <rPh sb="0" eb="2">
      <t>イザキ</t>
    </rPh>
    <rPh sb="3" eb="5">
      <t>ミツノリ</t>
    </rPh>
    <phoneticPr fontId="3"/>
  </si>
  <si>
    <t>0952-87-2247</t>
  </si>
  <si>
    <t>堤　一礼</t>
    <rPh sb="0" eb="1">
      <t>ツツミ</t>
    </rPh>
    <rPh sb="2" eb="4">
      <t>イチレイ</t>
    </rPh>
    <phoneticPr fontId="3"/>
  </si>
  <si>
    <t>22-杵-0091</t>
  </si>
  <si>
    <t>岸川　勝</t>
    <rPh sb="0" eb="2">
      <t>キシカワ</t>
    </rPh>
    <rPh sb="3" eb="4">
      <t>マサル</t>
    </rPh>
    <phoneticPr fontId="3"/>
  </si>
  <si>
    <t>0952-87-2266</t>
  </si>
  <si>
    <t>22-杵-0092</t>
  </si>
  <si>
    <t>高設</t>
    <rPh sb="0" eb="1">
      <t>コウ</t>
    </rPh>
    <rPh sb="1" eb="2">
      <t>セツ</t>
    </rPh>
    <phoneticPr fontId="3"/>
  </si>
  <si>
    <t>22-杵-0093</t>
  </si>
  <si>
    <t>久原　善三</t>
    <rPh sb="0" eb="2">
      <t>クハラ</t>
    </rPh>
    <rPh sb="3" eb="5">
      <t>ゼンゾウ</t>
    </rPh>
    <phoneticPr fontId="3"/>
  </si>
  <si>
    <t>0952-87-2629</t>
  </si>
  <si>
    <t>22-杵-0094</t>
  </si>
  <si>
    <t>江頭　竜一</t>
    <rPh sb="0" eb="2">
      <t>エガシラ</t>
    </rPh>
    <rPh sb="3" eb="5">
      <t>リュウイチ</t>
    </rPh>
    <phoneticPr fontId="3"/>
  </si>
  <si>
    <t>0952-87-2748</t>
  </si>
  <si>
    <t>22-杵-0095</t>
  </si>
  <si>
    <t>溝口　勝広</t>
    <rPh sb="0" eb="2">
      <t>ミゾクチ</t>
    </rPh>
    <rPh sb="3" eb="5">
      <t>カツヒロ</t>
    </rPh>
    <phoneticPr fontId="3"/>
  </si>
  <si>
    <t>0952-87-2824</t>
  </si>
  <si>
    <t>高設</t>
    <rPh sb="0" eb="2">
      <t>コウセツ</t>
    </rPh>
    <phoneticPr fontId="3"/>
  </si>
  <si>
    <t>22-杵-0096</t>
  </si>
  <si>
    <t>重富　裕貴</t>
    <rPh sb="0" eb="2">
      <t>シゲトミ</t>
    </rPh>
    <rPh sb="3" eb="4">
      <t>ユタカ</t>
    </rPh>
    <rPh sb="4" eb="5">
      <t>キ</t>
    </rPh>
    <phoneticPr fontId="3"/>
  </si>
  <si>
    <t>0952-87-2763</t>
  </si>
  <si>
    <t>22-杵-0097</t>
  </si>
  <si>
    <t>22-杵-0098</t>
  </si>
  <si>
    <t>鐘ヶ江　善広</t>
    <rPh sb="0" eb="3">
      <t>カネガエ</t>
    </rPh>
    <rPh sb="4" eb="6">
      <t>ヨシヒロ</t>
    </rPh>
    <phoneticPr fontId="3"/>
  </si>
  <si>
    <t>0652-87-3043</t>
  </si>
  <si>
    <t>22-杵-0099</t>
  </si>
  <si>
    <t>22-杵-0100</t>
  </si>
  <si>
    <t>川崎研一</t>
    <rPh sb="0" eb="2">
      <t>カワサキ</t>
    </rPh>
    <rPh sb="2" eb="4">
      <t>ケンイチ</t>
    </rPh>
    <phoneticPr fontId="3"/>
  </si>
  <si>
    <t>0952-87-2887</t>
  </si>
  <si>
    <t>22-杵-0101</t>
  </si>
  <si>
    <t>22-杵-0102</t>
  </si>
  <si>
    <t>田口　茂</t>
    <rPh sb="0" eb="2">
      <t>タグチ</t>
    </rPh>
    <rPh sb="3" eb="4">
      <t>シゲル</t>
    </rPh>
    <phoneticPr fontId="3"/>
  </si>
  <si>
    <t>0952-87-2437</t>
  </si>
  <si>
    <t>22-杵-0103</t>
  </si>
  <si>
    <t>林田　潤</t>
    <rPh sb="0" eb="1">
      <t>ハヤシ</t>
    </rPh>
    <rPh sb="1" eb="2">
      <t>タ</t>
    </rPh>
    <rPh sb="3" eb="4">
      <t>ジュン</t>
    </rPh>
    <phoneticPr fontId="3"/>
  </si>
  <si>
    <t>0952-87-2672</t>
  </si>
  <si>
    <t>22-杵-0104</t>
  </si>
  <si>
    <t>坂下　誠治</t>
    <rPh sb="0" eb="2">
      <t>サカシタ</t>
    </rPh>
    <rPh sb="3" eb="5">
      <t>セイジ</t>
    </rPh>
    <phoneticPr fontId="3"/>
  </si>
  <si>
    <t>太良町</t>
    <rPh sb="0" eb="3">
      <t>タラチョウ</t>
    </rPh>
    <phoneticPr fontId="3"/>
  </si>
  <si>
    <t>090-2397-1375</t>
  </si>
  <si>
    <t>坂下　正代</t>
    <rPh sb="0" eb="2">
      <t>サカシタ</t>
    </rPh>
    <rPh sb="3" eb="5">
      <t>マサヨ</t>
    </rPh>
    <phoneticPr fontId="3"/>
  </si>
  <si>
    <t>みかん</t>
  </si>
  <si>
    <t>早生</t>
    <rPh sb="0" eb="2">
      <t>ワセ</t>
    </rPh>
    <phoneticPr fontId="3"/>
  </si>
  <si>
    <t>22-杵-0105</t>
  </si>
  <si>
    <t>大串農産　大串忠秋</t>
    <rPh sb="0" eb="2">
      <t>オオクシ</t>
    </rPh>
    <rPh sb="2" eb="4">
      <t>ノウサン</t>
    </rPh>
    <rPh sb="5" eb="7">
      <t>オオクシ</t>
    </rPh>
    <rPh sb="7" eb="8">
      <t>タダシ</t>
    </rPh>
    <rPh sb="8" eb="9">
      <t>アキ</t>
    </rPh>
    <phoneticPr fontId="3"/>
  </si>
  <si>
    <t>090-2085-3973</t>
  </si>
  <si>
    <t>大串　忠秋</t>
    <rPh sb="0" eb="2">
      <t>オオクシ</t>
    </rPh>
    <rPh sb="3" eb="4">
      <t>タダシ</t>
    </rPh>
    <rPh sb="4" eb="5">
      <t>アキ</t>
    </rPh>
    <phoneticPr fontId="3"/>
  </si>
  <si>
    <t>22-杵-0106</t>
  </si>
  <si>
    <t>22-杵-0107</t>
  </si>
  <si>
    <t>7月</t>
    <rPh sb="1" eb="2">
      <t>ガツ</t>
    </rPh>
    <phoneticPr fontId="3"/>
  </si>
  <si>
    <t>22-唐-016</t>
    <rPh sb="3" eb="4">
      <t>トウ</t>
    </rPh>
    <phoneticPr fontId="3"/>
  </si>
  <si>
    <t>株式会社　アマノ園芸　　　安田　江津子</t>
    <rPh sb="0" eb="4">
      <t>カブシキガイシャ</t>
    </rPh>
    <rPh sb="8" eb="10">
      <t>エンゲイ</t>
    </rPh>
    <rPh sb="13" eb="15">
      <t>ヤスダ</t>
    </rPh>
    <rPh sb="16" eb="19">
      <t>エツコ</t>
    </rPh>
    <phoneticPr fontId="3"/>
  </si>
  <si>
    <t>脇山慶大</t>
    <rPh sb="0" eb="2">
      <t>ワキヤマ</t>
    </rPh>
    <rPh sb="2" eb="3">
      <t>ケイ</t>
    </rPh>
    <rPh sb="3" eb="4">
      <t>ダイ</t>
    </rPh>
    <phoneticPr fontId="3"/>
  </si>
  <si>
    <t>しゅんぎく</t>
  </si>
  <si>
    <t>雨よけ・冬春どり（一斉収穫）</t>
    <rPh sb="0" eb="1">
      <t>アマ</t>
    </rPh>
    <rPh sb="4" eb="6">
      <t>フユハル</t>
    </rPh>
    <rPh sb="9" eb="13">
      <t>イッセイシュウカク</t>
    </rPh>
    <phoneticPr fontId="3"/>
  </si>
  <si>
    <t>22-唐-017</t>
    <rPh sb="3" eb="4">
      <t>トウ</t>
    </rPh>
    <phoneticPr fontId="3"/>
  </si>
  <si>
    <t>株式会社　麻生園芸　　　　　麻生　朗</t>
    <rPh sb="0" eb="4">
      <t>カブシキカイシャ</t>
    </rPh>
    <rPh sb="5" eb="9">
      <t>アソウエンゲイ</t>
    </rPh>
    <rPh sb="14" eb="16">
      <t>アソウ</t>
    </rPh>
    <rPh sb="17" eb="18">
      <t>アキラ</t>
    </rPh>
    <phoneticPr fontId="3"/>
  </si>
  <si>
    <t>0955-77-1265</t>
  </si>
  <si>
    <t>麻生朗</t>
    <rPh sb="0" eb="2">
      <t>アソウ</t>
    </rPh>
    <rPh sb="2" eb="3">
      <t>アキラ</t>
    </rPh>
    <phoneticPr fontId="3"/>
  </si>
  <si>
    <t>松尾佳彦</t>
    <rPh sb="0" eb="2">
      <t>マツオ</t>
    </rPh>
    <rPh sb="2" eb="4">
      <t>ヨシヒコ</t>
    </rPh>
    <phoneticPr fontId="3"/>
  </si>
  <si>
    <t>青しそ</t>
    <rPh sb="0" eb="1">
      <t>アオ</t>
    </rPh>
    <phoneticPr fontId="3"/>
  </si>
  <si>
    <t>ハウス年２作どり</t>
    <rPh sb="3" eb="4">
      <t>ネン</t>
    </rPh>
    <rPh sb="5" eb="6">
      <t>サク</t>
    </rPh>
    <phoneticPr fontId="3"/>
  </si>
  <si>
    <t>10月</t>
    <rPh sb="2" eb="3">
      <t>ガツ</t>
    </rPh>
    <phoneticPr fontId="3"/>
  </si>
  <si>
    <t>22-佐0084</t>
    <rPh sb="3" eb="4">
      <t>サ</t>
    </rPh>
    <phoneticPr fontId="3"/>
  </si>
  <si>
    <t>大坪　国浩</t>
    <rPh sb="0" eb="2">
      <t>オオツボ</t>
    </rPh>
    <rPh sb="3" eb="4">
      <t>クニ</t>
    </rPh>
    <rPh sb="4" eb="5">
      <t>コウ</t>
    </rPh>
    <phoneticPr fontId="3"/>
  </si>
  <si>
    <t>070-5532-5667</t>
  </si>
  <si>
    <t>大坪国浩</t>
    <rPh sb="0" eb="4">
      <t>オオツボクニヒロ</t>
    </rPh>
    <phoneticPr fontId="3"/>
  </si>
  <si>
    <t>泉智祥</t>
    <rPh sb="0" eb="3">
      <t>イズミトモヒロ</t>
    </rPh>
    <phoneticPr fontId="3"/>
  </si>
  <si>
    <t>アスパラガス</t>
  </si>
  <si>
    <t>長期どり半促成</t>
    <rPh sb="0" eb="2">
      <t>チョウキ</t>
    </rPh>
    <rPh sb="4" eb="7">
      <t>ハンソクセイ</t>
    </rPh>
    <phoneticPr fontId="3"/>
  </si>
  <si>
    <t>22-佐0085</t>
    <rPh sb="3" eb="4">
      <t>サ</t>
    </rPh>
    <phoneticPr fontId="3"/>
  </si>
  <si>
    <t>山田浩史</t>
    <rPh sb="0" eb="4">
      <t>ヤマダヒロフミ</t>
    </rPh>
    <phoneticPr fontId="3"/>
  </si>
  <si>
    <t>10月</t>
    <rPh sb="2" eb="3">
      <t>ガツ</t>
    </rPh>
    <phoneticPr fontId="3"/>
  </si>
  <si>
    <t>22-杵-0108</t>
  </si>
  <si>
    <t>東島　直哉</t>
    <rPh sb="0" eb="1">
      <t>ヒガシ</t>
    </rPh>
    <rPh sb="1" eb="2">
      <t>ジマ</t>
    </rPh>
    <rPh sb="3" eb="5">
      <t>ナオヤ</t>
    </rPh>
    <phoneticPr fontId="3"/>
  </si>
  <si>
    <t>090-5749-6791</t>
  </si>
  <si>
    <t>東島　直哉</t>
    <rPh sb="0" eb="2">
      <t>ヒガシジマ</t>
    </rPh>
    <rPh sb="3" eb="5">
      <t>ナオヤ</t>
    </rPh>
    <phoneticPr fontId="3"/>
  </si>
  <si>
    <t>山崎　利幸</t>
    <rPh sb="0" eb="2">
      <t>ヤマサキ</t>
    </rPh>
    <rPh sb="3" eb="5">
      <t>トシユキ</t>
    </rPh>
    <phoneticPr fontId="3"/>
  </si>
  <si>
    <t>0952-73-3025</t>
    <phoneticPr fontId="3"/>
  </si>
  <si>
    <t>栽培面積の変更
547.3 a→1423.7 a</t>
    <rPh sb="0" eb="4">
      <t>サイバイメンセキ</t>
    </rPh>
    <rPh sb="5" eb="7">
      <t>ヘンコウ</t>
    </rPh>
    <phoneticPr fontId="3"/>
  </si>
  <si>
    <t>栽培面積の変更
959.7 a→847.6a</t>
    <phoneticPr fontId="3"/>
  </si>
  <si>
    <t>栽培面積の変更
608.2 a→564.2 a</t>
    <phoneticPr fontId="3"/>
  </si>
  <si>
    <t>栽培面積の変更
576.5 a→525.1 a</t>
    <phoneticPr fontId="3"/>
  </si>
  <si>
    <t>・登録者変更
・栽培面積の変更
56.6 a→41.5 a</t>
    <rPh sb="1" eb="6">
      <t>トウロクシャヘンコウ</t>
    </rPh>
    <rPh sb="8" eb="12">
      <t>サイバイメンセキ</t>
    </rPh>
    <rPh sb="13" eb="15">
      <t>ヘンコウ</t>
    </rPh>
    <phoneticPr fontId="3"/>
  </si>
  <si>
    <t>申請の取り下げ</t>
    <rPh sb="0" eb="2">
      <t>シンセイ</t>
    </rPh>
    <rPh sb="3" eb="4">
      <t>ト</t>
    </rPh>
    <rPh sb="5" eb="6">
      <t>サ</t>
    </rPh>
    <phoneticPr fontId="3"/>
  </si>
  <si>
    <t>栽培面積の変更
183a→178a</t>
    <phoneticPr fontId="3"/>
  </si>
  <si>
    <t>栽培面積の変更
110.4a →39a</t>
    <phoneticPr fontId="3"/>
  </si>
  <si>
    <t>栽培面積の変更
249.68a →253a</t>
    <phoneticPr fontId="3"/>
  </si>
  <si>
    <t>栽培面積の変更
310.9a →359a</t>
    <phoneticPr fontId="3"/>
  </si>
  <si>
    <t>栽培面積の変更
128.65a →151a</t>
    <phoneticPr fontId="3"/>
  </si>
  <si>
    <t>栽培面積の変更
271.5a →323.6a</t>
    <phoneticPr fontId="3"/>
  </si>
  <si>
    <t>栽培面積の変更
806.6a →916a</t>
    <phoneticPr fontId="3"/>
  </si>
  <si>
    <t>栽培面積の変更
234.5a →130.5a</t>
    <phoneticPr fontId="3"/>
  </si>
  <si>
    <t>栽培面積の変更
764a→０a</t>
    <phoneticPr fontId="3"/>
  </si>
  <si>
    <t>普通期（ヒノヒカリ・緑米）</t>
    <rPh sb="0" eb="3">
      <t>フツウキ</t>
    </rPh>
    <rPh sb="10" eb="11">
      <t>ミドリ</t>
    </rPh>
    <rPh sb="11" eb="12">
      <t>ヨネ</t>
    </rPh>
    <phoneticPr fontId="3"/>
  </si>
  <si>
    <t>品種の変更
（緑米の追加）</t>
    <rPh sb="0" eb="2">
      <t>ヒンシュ</t>
    </rPh>
    <rPh sb="3" eb="5">
      <t>ヘンコウ</t>
    </rPh>
    <rPh sb="7" eb="9">
      <t>ミドリマイ</t>
    </rPh>
    <rPh sb="10" eb="12">
      <t>ツイカ</t>
    </rPh>
    <phoneticPr fontId="3"/>
  </si>
  <si>
    <t>栽培面積の変更
192.85a→199.77a</t>
    <phoneticPr fontId="3"/>
  </si>
  <si>
    <t>連絡先の変更</t>
    <rPh sb="0" eb="3">
      <t>レンラクサキ</t>
    </rPh>
    <rPh sb="4" eb="6">
      <t>ヘンコウ</t>
    </rPh>
    <phoneticPr fontId="3"/>
  </si>
  <si>
    <t>栽培面積の変更
137.9a→214.7a</t>
    <rPh sb="0" eb="4">
      <t>サイバイメンセキ</t>
    </rPh>
    <rPh sb="5" eb="7">
      <t>ヘンコウ</t>
    </rPh>
    <phoneticPr fontId="3"/>
  </si>
  <si>
    <t>栽培面積の変更
77.5a→92.8a</t>
    <phoneticPr fontId="3"/>
  </si>
  <si>
    <t>スイートコーン</t>
  </si>
  <si>
    <t>23-佐-0001</t>
  </si>
  <si>
    <t>大坪国浩</t>
  </si>
  <si>
    <t>佐賀市</t>
  </si>
  <si>
    <t>泉智祥</t>
  </si>
  <si>
    <t>普通</t>
  </si>
  <si>
    <t>2月</t>
    <rPh sb="1" eb="2">
      <t>ガツ</t>
    </rPh>
    <phoneticPr fontId="3"/>
  </si>
  <si>
    <t>佐賀中部</t>
  </si>
  <si>
    <t>23-佐-0002</t>
  </si>
  <si>
    <t>株式会社しもむら農園
代表取締役　下村　宣弘</t>
  </si>
  <si>
    <t>小城市</t>
  </si>
  <si>
    <t>下村宣弘</t>
  </si>
  <si>
    <t>山口英彦</t>
  </si>
  <si>
    <t>米</t>
  </si>
  <si>
    <t>普通（夢しずく）</t>
  </si>
  <si>
    <t>4月</t>
    <rPh sb="1" eb="2">
      <t>ガツ</t>
    </rPh>
    <phoneticPr fontId="3"/>
  </si>
  <si>
    <t>23-佐-0003</t>
  </si>
  <si>
    <t>普通（ヒノヒカリ）</t>
  </si>
  <si>
    <t>23-佐-0004</t>
  </si>
  <si>
    <t>飯盛　良隆</t>
  </si>
  <si>
    <t>090-3079-3581</t>
  </si>
  <si>
    <t>飯盛良隆</t>
  </si>
  <si>
    <t>JAさが佐城北部営農経済センター　小城事業所　中野大輔</t>
  </si>
  <si>
    <t>普通（さがびより）</t>
  </si>
  <si>
    <t>栽培面積の変更
43.3a→62.8a</t>
    <rPh sb="0" eb="4">
      <t>サイバイメンセキ</t>
    </rPh>
    <rPh sb="5" eb="7">
      <t>ヘンコウ</t>
    </rPh>
    <phoneticPr fontId="3"/>
  </si>
  <si>
    <t>栽培面積の変更
64.3a→44.8a</t>
    <rPh sb="0" eb="4">
      <t>サイバイメンセキ</t>
    </rPh>
    <rPh sb="5" eb="7">
      <t>ヘンコウ</t>
    </rPh>
    <phoneticPr fontId="3"/>
  </si>
  <si>
    <t>23-東-0001</t>
    <rPh sb="3" eb="4">
      <t>ヒガシ</t>
    </rPh>
    <phoneticPr fontId="3"/>
  </si>
  <si>
    <t>普通期（にじのきらめき）</t>
  </si>
  <si>
    <t>栽培面積の変更
135.6a→110.2a</t>
    <phoneticPr fontId="3"/>
  </si>
  <si>
    <r>
      <t>栽培面積の変更
154.8a</t>
    </r>
    <r>
      <rPr>
        <sz val="11"/>
        <color theme="1"/>
        <rFont val="Segoe UI Symbol"/>
        <family val="2"/>
      </rPr>
      <t>➝</t>
    </r>
    <r>
      <rPr>
        <sz val="11"/>
        <color theme="1"/>
        <rFont val="游ゴシック"/>
        <family val="2"/>
        <charset val="128"/>
        <scheme val="minor"/>
      </rPr>
      <t>190.8a</t>
    </r>
    <phoneticPr fontId="3"/>
  </si>
  <si>
    <t>上場中部地区共乾施設利用組合
組合長　福井　松広　</t>
    <rPh sb="0" eb="2">
      <t>ウワバ</t>
    </rPh>
    <rPh sb="2" eb="4">
      <t>チュウブ</t>
    </rPh>
    <rPh sb="4" eb="6">
      <t>チク</t>
    </rPh>
    <rPh sb="6" eb="8">
      <t>キョウカン</t>
    </rPh>
    <rPh sb="8" eb="10">
      <t>シセツ</t>
    </rPh>
    <rPh sb="10" eb="12">
      <t>リヨウ</t>
    </rPh>
    <rPh sb="12" eb="14">
      <t>クミアイ</t>
    </rPh>
    <rPh sb="15" eb="18">
      <t>クミアイチョウ</t>
    </rPh>
    <rPh sb="19" eb="21">
      <t>フクイ</t>
    </rPh>
    <rPh sb="22" eb="24">
      <t>マツヒロ</t>
    </rPh>
    <phoneticPr fontId="3"/>
  </si>
  <si>
    <t>唐津農業協同組合　唐津西部営農センター
吉田　周一</t>
    <rPh sb="0" eb="2">
      <t>カラツ</t>
    </rPh>
    <rPh sb="2" eb="4">
      <t>ノウギョウ</t>
    </rPh>
    <rPh sb="4" eb="6">
      <t>キョウドウ</t>
    </rPh>
    <rPh sb="6" eb="8">
      <t>クミアイ</t>
    </rPh>
    <rPh sb="9" eb="11">
      <t>カラツ</t>
    </rPh>
    <rPh sb="11" eb="13">
      <t>セイブ</t>
    </rPh>
    <rPh sb="13" eb="15">
      <t>エイノウ</t>
    </rPh>
    <rPh sb="20" eb="22">
      <t>ヨシダ</t>
    </rPh>
    <rPh sb="23" eb="25">
      <t>シュウイチ</t>
    </rPh>
    <phoneticPr fontId="3"/>
  </si>
  <si>
    <t>登録者の変更</t>
    <rPh sb="0" eb="3">
      <t>トウロクシャ</t>
    </rPh>
    <rPh sb="4" eb="6">
      <t>ヘンコウ</t>
    </rPh>
    <phoneticPr fontId="3"/>
  </si>
  <si>
    <t>・登録者の変更
・確認責任者の変更
・栽培面積の変更
4316.9a→3995.2a</t>
    <rPh sb="1" eb="4">
      <t>トウロクシャ</t>
    </rPh>
    <rPh sb="5" eb="7">
      <t>ヘンコウ</t>
    </rPh>
    <rPh sb="9" eb="11">
      <t>カクニン</t>
    </rPh>
    <rPh sb="11" eb="14">
      <t>セキニンシャ</t>
    </rPh>
    <rPh sb="15" eb="17">
      <t>ヘンコウ</t>
    </rPh>
    <rPh sb="19" eb="23">
      <t>サイバイメンセキ</t>
    </rPh>
    <rPh sb="24" eb="26">
      <t>ヘンコウ</t>
    </rPh>
    <phoneticPr fontId="3"/>
  </si>
  <si>
    <t>唐津カントリーエレベーター利用組合 組合長 田中宏
（旧唐津西部共乾施設利用組合 組合長 熊本誓喜）</t>
    <rPh sb="0" eb="2">
      <t>カラツ</t>
    </rPh>
    <rPh sb="13" eb="15">
      <t>リヨウ</t>
    </rPh>
    <rPh sb="15" eb="17">
      <t>クミアイ</t>
    </rPh>
    <rPh sb="18" eb="21">
      <t>クミアイチョウ</t>
    </rPh>
    <rPh sb="22" eb="24">
      <t>タナカ</t>
    </rPh>
    <rPh sb="24" eb="25">
      <t>ヒロシ</t>
    </rPh>
    <rPh sb="27" eb="28">
      <t>キュウ</t>
    </rPh>
    <rPh sb="28" eb="30">
      <t>カラツ</t>
    </rPh>
    <rPh sb="30" eb="32">
      <t>セイブ</t>
    </rPh>
    <rPh sb="32" eb="33">
      <t>トモ</t>
    </rPh>
    <rPh sb="33" eb="34">
      <t>カン</t>
    </rPh>
    <rPh sb="34" eb="36">
      <t>シセツ</t>
    </rPh>
    <rPh sb="36" eb="38">
      <t>リヨウ</t>
    </rPh>
    <rPh sb="38" eb="40">
      <t>クミアイ</t>
    </rPh>
    <rPh sb="41" eb="44">
      <t>クミアイチョウ</t>
    </rPh>
    <rPh sb="45" eb="47">
      <t>クマモト</t>
    </rPh>
    <rPh sb="47" eb="48">
      <t>チカイ</t>
    </rPh>
    <rPh sb="48" eb="49">
      <t>キ</t>
    </rPh>
    <phoneticPr fontId="3"/>
  </si>
  <si>
    <t>唐津カントリーエレベーター利用組合 組合長 田中宏
（旧唐津西部共乾施設利用組合 組合長 熊本誓喜）</t>
    <phoneticPr fontId="3"/>
  </si>
  <si>
    <t>22-唐-018</t>
    <rPh sb="3" eb="4">
      <t>トウ</t>
    </rPh>
    <phoneticPr fontId="3"/>
  </si>
  <si>
    <t>山崎真</t>
    <rPh sb="0" eb="2">
      <t>ヤマサキ</t>
    </rPh>
    <rPh sb="2" eb="3">
      <t>マコト</t>
    </rPh>
    <phoneticPr fontId="3"/>
  </si>
  <si>
    <t>山崎真</t>
    <rPh sb="0" eb="3">
      <t>ヤマサキマコト</t>
    </rPh>
    <phoneticPr fontId="3"/>
  </si>
  <si>
    <t>山崎真也</t>
    <rPh sb="0" eb="4">
      <t>ヤマサキシンヤ</t>
    </rPh>
    <phoneticPr fontId="3"/>
  </si>
  <si>
    <t>23-唐-001</t>
    <rPh sb="3" eb="4">
      <t>カラ</t>
    </rPh>
    <phoneticPr fontId="3"/>
  </si>
  <si>
    <t>中原　宏輔</t>
    <rPh sb="0" eb="2">
      <t>ナカハラ</t>
    </rPh>
    <rPh sb="3" eb="5">
      <t>コウスケ</t>
    </rPh>
    <phoneticPr fontId="3"/>
  </si>
  <si>
    <t>090-7293-8495</t>
  </si>
  <si>
    <t>江川　勲</t>
    <rPh sb="0" eb="2">
      <t>エガワ</t>
    </rPh>
    <rPh sb="3" eb="4">
      <t>イサオ</t>
    </rPh>
    <phoneticPr fontId="3"/>
  </si>
  <si>
    <t>ニラ</t>
  </si>
  <si>
    <t>栽培面積の変更
32.4a→19.8a</t>
    <rPh sb="0" eb="4">
      <t>サイバイメンセキ</t>
    </rPh>
    <rPh sb="5" eb="7">
      <t>ヘンコウ</t>
    </rPh>
    <phoneticPr fontId="3"/>
  </si>
  <si>
    <t>栽培面積の変更
60.5a→59.8a</t>
    <rPh sb="0" eb="4">
      <t>サイバイメンセキ</t>
    </rPh>
    <rPh sb="5" eb="7">
      <t>ヘンコウ</t>
    </rPh>
    <phoneticPr fontId="3"/>
  </si>
  <si>
    <t>JAさが白石地区営農経済センター　
小野　優一</t>
    <rPh sb="18" eb="20">
      <t>オノ</t>
    </rPh>
    <rPh sb="21" eb="23">
      <t>ユウイチ</t>
    </rPh>
    <phoneticPr fontId="1"/>
  </si>
  <si>
    <t>確認責任者の変更</t>
    <rPh sb="0" eb="2">
      <t>カクニン</t>
    </rPh>
    <rPh sb="2" eb="5">
      <t>セキニンシャ</t>
    </rPh>
    <rPh sb="6" eb="8">
      <t>ヘンコウ</t>
    </rPh>
    <phoneticPr fontId="3"/>
  </si>
  <si>
    <t>栽培面積の変更
395a→158a</t>
    <rPh sb="0" eb="4">
      <t>サイバイメンセキ</t>
    </rPh>
    <rPh sb="5" eb="7">
      <t>ヘンコウ</t>
    </rPh>
    <phoneticPr fontId="3"/>
  </si>
  <si>
    <t>栽培面積の変更
395a→144a</t>
    <phoneticPr fontId="3"/>
  </si>
  <si>
    <t>栽培面積の変更
76a→60.3a</t>
    <rPh sb="0" eb="4">
      <t>サイバイメンセキ</t>
    </rPh>
    <rPh sb="5" eb="7">
      <t>ヘンコウ</t>
    </rPh>
    <phoneticPr fontId="3"/>
  </si>
  <si>
    <t>栽培面積の変更
24.6a→28.80a</t>
    <rPh sb="0" eb="4">
      <t>サイバイメンセキ</t>
    </rPh>
    <rPh sb="5" eb="7">
      <t>ヘンコウ</t>
    </rPh>
    <phoneticPr fontId="3"/>
  </si>
  <si>
    <t>栽培面積の変更
28.8a→24.60a</t>
    <rPh sb="0" eb="4">
      <t>サイバイメンセキ</t>
    </rPh>
    <rPh sb="5" eb="7">
      <t>ヘンコウ</t>
    </rPh>
    <phoneticPr fontId="3"/>
  </si>
  <si>
    <t>23-杵-0001</t>
    <rPh sb="3" eb="4">
      <t>キネ</t>
    </rPh>
    <phoneticPr fontId="3"/>
  </si>
  <si>
    <t>江口農園　代表取締役　江口竜左</t>
  </si>
  <si>
    <t>0954-36-3490</t>
  </si>
  <si>
    <t>江口　達郎</t>
  </si>
  <si>
    <t>小野　誠志</t>
  </si>
  <si>
    <t>tatu-6@cableo.one.ne.jp</t>
  </si>
  <si>
    <t>23-杵-0002</t>
    <rPh sb="3" eb="4">
      <t>キネ</t>
    </rPh>
    <phoneticPr fontId="3"/>
  </si>
  <si>
    <t>23-杵-0003</t>
    <rPh sb="3" eb="4">
      <t>キネ</t>
    </rPh>
    <phoneticPr fontId="3"/>
  </si>
  <si>
    <t>23-杵-0004</t>
  </si>
  <si>
    <t>栽培面積の変更
134.7a→56.5a</t>
    <rPh sb="0" eb="4">
      <t>サイバイメンセキ</t>
    </rPh>
    <rPh sb="5" eb="7">
      <t>ヘンコウ</t>
    </rPh>
    <phoneticPr fontId="3"/>
  </si>
  <si>
    <t>福田　昇悟</t>
    <phoneticPr fontId="3"/>
  </si>
  <si>
    <t>岩永　孝文</t>
    <phoneticPr fontId="3"/>
  </si>
  <si>
    <t>栽培面積の変更
315.6a→290.6a</t>
    <phoneticPr fontId="3"/>
  </si>
  <si>
    <t>栽培面積の変更
 477.7a→414.8a</t>
    <rPh sb="0" eb="4">
      <t>サイバイメンセキ</t>
    </rPh>
    <rPh sb="5" eb="7">
      <t>ヘンコウ</t>
    </rPh>
    <phoneticPr fontId="3"/>
  </si>
  <si>
    <t>栽培面積の変更
 568a→422.6a</t>
    <phoneticPr fontId="3"/>
  </si>
  <si>
    <t>7月</t>
    <rPh sb="1" eb="2">
      <t>ガツ</t>
    </rPh>
    <phoneticPr fontId="3"/>
  </si>
  <si>
    <t>10月</t>
    <rPh sb="2" eb="3">
      <t>ガツ</t>
    </rPh>
    <phoneticPr fontId="3"/>
  </si>
  <si>
    <t>23-佐-0005</t>
    <rPh sb="3" eb="4">
      <t>サ</t>
    </rPh>
    <phoneticPr fontId="3"/>
  </si>
  <si>
    <t>江副権二</t>
    <rPh sb="0" eb="2">
      <t>エゾエ</t>
    </rPh>
    <rPh sb="2" eb="4">
      <t>ケンジ</t>
    </rPh>
    <phoneticPr fontId="3"/>
  </si>
  <si>
    <t>0952-45-3778</t>
  </si>
  <si>
    <t>江副権二</t>
    <rPh sb="0" eb="4">
      <t>エゾエケンジ</t>
    </rPh>
    <phoneticPr fontId="3"/>
  </si>
  <si>
    <t>JAさが佐城南部営農経済センター川副・東与賀事業所　田中義洋</t>
    <rPh sb="4" eb="6">
      <t>サジョウ</t>
    </rPh>
    <rPh sb="6" eb="8">
      <t>ナンブ</t>
    </rPh>
    <rPh sb="8" eb="12">
      <t>エイノウケイザイ</t>
    </rPh>
    <rPh sb="16" eb="18">
      <t>カワソエ</t>
    </rPh>
    <rPh sb="19" eb="22">
      <t>ヒガシヨカ</t>
    </rPh>
    <rPh sb="22" eb="25">
      <t>ジギョウショ</t>
    </rPh>
    <rPh sb="26" eb="28">
      <t>タナカ</t>
    </rPh>
    <rPh sb="28" eb="30">
      <t>ヨシヒロ</t>
    </rPh>
    <phoneticPr fontId="3"/>
  </si>
  <si>
    <t>23-唐-002</t>
    <rPh sb="3" eb="4">
      <t>カラ</t>
    </rPh>
    <phoneticPr fontId="3"/>
  </si>
  <si>
    <t>浦田 大暉</t>
    <rPh sb="0" eb="2">
      <t>ウラタ</t>
    </rPh>
    <rPh sb="3" eb="4">
      <t>ダイ</t>
    </rPh>
    <phoneticPr fontId="1"/>
  </si>
  <si>
    <t>080-5257-0859</t>
  </si>
  <si>
    <t>古藤 大樹</t>
    <rPh sb="0" eb="2">
      <t>コトウ</t>
    </rPh>
    <rPh sb="3" eb="5">
      <t>ダイキ</t>
    </rPh>
    <phoneticPr fontId="1"/>
  </si>
  <si>
    <t>23-唐-003</t>
    <rPh sb="3" eb="4">
      <t>カラ</t>
    </rPh>
    <phoneticPr fontId="3"/>
  </si>
  <si>
    <t>夏秋</t>
    <rPh sb="0" eb="1">
      <t>ナツ</t>
    </rPh>
    <rPh sb="1" eb="2">
      <t>アキ</t>
    </rPh>
    <phoneticPr fontId="3"/>
  </si>
  <si>
    <t>23-唐-004</t>
    <rPh sb="3" eb="4">
      <t>カラ</t>
    </rPh>
    <phoneticPr fontId="3"/>
  </si>
  <si>
    <t>冬</t>
    <rPh sb="0" eb="1">
      <t>フユ</t>
    </rPh>
    <phoneticPr fontId="3"/>
  </si>
  <si>
    <t>23-唐-005</t>
    <rPh sb="3" eb="4">
      <t>カラ</t>
    </rPh>
    <phoneticPr fontId="3"/>
  </si>
  <si>
    <t>小形　秀樹</t>
    <rPh sb="0" eb="2">
      <t>オガタ</t>
    </rPh>
    <rPh sb="3" eb="5">
      <t>ヒデキ</t>
    </rPh>
    <phoneticPr fontId="3"/>
  </si>
  <si>
    <t>090-6876-4458</t>
    <phoneticPr fontId="3"/>
  </si>
  <si>
    <t>佐々木　将</t>
    <rPh sb="0" eb="3">
      <t>ササキ</t>
    </rPh>
    <rPh sb="4" eb="5">
      <t>マサル</t>
    </rPh>
    <phoneticPr fontId="3"/>
  </si>
  <si>
    <t>中晩生柑きつ</t>
    <rPh sb="0" eb="1">
      <t>ナカ</t>
    </rPh>
    <rPh sb="1" eb="2">
      <t>バン</t>
    </rPh>
    <rPh sb="2" eb="3">
      <t>セイ</t>
    </rPh>
    <rPh sb="3" eb="4">
      <t>カン</t>
    </rPh>
    <phoneticPr fontId="3"/>
  </si>
  <si>
    <t>ハウス</t>
    <phoneticPr fontId="3"/>
  </si>
  <si>
    <t>面積の変更
40a→48a</t>
    <rPh sb="0" eb="2">
      <t>メンセキ</t>
    </rPh>
    <rPh sb="3" eb="5">
      <t>ヘンコウ</t>
    </rPh>
    <phoneticPr fontId="3"/>
  </si>
  <si>
    <t>栽培面積の変更
90a→40a</t>
    <rPh sb="0" eb="4">
      <t>サイバイメンセキ</t>
    </rPh>
    <rPh sb="5" eb="7">
      <t>ヘンコウ</t>
    </rPh>
    <phoneticPr fontId="3"/>
  </si>
  <si>
    <t>栽培面積の変更
52a→30a</t>
    <rPh sb="0" eb="4">
      <t>サイバイメンセキ</t>
    </rPh>
    <rPh sb="5" eb="7">
      <t>ヘンコウ</t>
    </rPh>
    <phoneticPr fontId="3"/>
  </si>
  <si>
    <t>普通期（にこまる）</t>
    <rPh sb="0" eb="2">
      <t>フツウ</t>
    </rPh>
    <rPh sb="2" eb="3">
      <t>キ</t>
    </rPh>
    <phoneticPr fontId="3"/>
  </si>
  <si>
    <t>2月</t>
    <rPh sb="1" eb="2">
      <t>ガツ</t>
    </rPh>
    <phoneticPr fontId="3"/>
  </si>
  <si>
    <t>・確認責任者の変更
・栽培面積の変更（247.6a→194.6a）</t>
    <rPh sb="1" eb="3">
      <t>カクニン</t>
    </rPh>
    <rPh sb="3" eb="6">
      <t>セキニンシャ</t>
    </rPh>
    <rPh sb="7" eb="9">
      <t>ヘンコウ</t>
    </rPh>
    <rPh sb="11" eb="15">
      <t>サイバイメンセキ</t>
    </rPh>
    <rPh sb="16" eb="18">
      <t>ヘンコウ</t>
    </rPh>
    <phoneticPr fontId="3"/>
  </si>
  <si>
    <t>栽培面積の変更
18.3a→11.7a</t>
    <rPh sb="0" eb="4">
      <t>サイバイメンセキ</t>
    </rPh>
    <rPh sb="5" eb="7">
      <t>ヘンコウ</t>
    </rPh>
    <phoneticPr fontId="3"/>
  </si>
  <si>
    <t>栽培面積の変更
518a→471a</t>
    <rPh sb="0" eb="4">
      <t>サイバイメンセキ</t>
    </rPh>
    <rPh sb="5" eb="7">
      <t>ヘンコウ</t>
    </rPh>
    <phoneticPr fontId="3"/>
  </si>
  <si>
    <t>栽培面積の変更
30a→０a</t>
    <rPh sb="0" eb="4">
      <t>サイバイメンセキ</t>
    </rPh>
    <rPh sb="5" eb="7">
      <t>ヘンコウ</t>
    </rPh>
    <phoneticPr fontId="3"/>
  </si>
  <si>
    <t>栽培面積の変更
367.3a→304.8 a</t>
    <phoneticPr fontId="3"/>
  </si>
  <si>
    <t>栽培面積の変更
０a→168.5a</t>
    <rPh sb="0" eb="4">
      <t>サイバイメンセキ</t>
    </rPh>
    <rPh sb="5" eb="7">
      <t>ヘンコウ</t>
    </rPh>
    <phoneticPr fontId="3"/>
  </si>
  <si>
    <t>栽培面積の変更
228.3a→ 0a</t>
    <phoneticPr fontId="3"/>
  </si>
  <si>
    <t>栽培面積の変更
97.09a→150.48a</t>
    <rPh sb="0" eb="4">
      <t>サイバイメンセキ</t>
    </rPh>
    <rPh sb="5" eb="7">
      <t>ヘンコウ</t>
    </rPh>
    <phoneticPr fontId="3"/>
  </si>
  <si>
    <t>23-杵-0005</t>
  </si>
  <si>
    <t>坂本　拓朗</t>
    <rPh sb="0" eb="2">
      <t>サカモト</t>
    </rPh>
    <rPh sb="3" eb="5">
      <t>タクロウ</t>
    </rPh>
    <phoneticPr fontId="3"/>
  </si>
  <si>
    <t>090-3607-1248</t>
  </si>
  <si>
    <t>牧　充</t>
    <rPh sb="0" eb="1">
      <t>マキ</t>
    </rPh>
    <rPh sb="2" eb="3">
      <t>ミツル</t>
    </rPh>
    <phoneticPr fontId="3"/>
  </si>
  <si>
    <t>使用せず</t>
    <rPh sb="0" eb="2">
      <t>シヨウ</t>
    </rPh>
    <phoneticPr fontId="3"/>
  </si>
  <si>
    <t>坂本　拓朗</t>
    <phoneticPr fontId="3"/>
  </si>
  <si>
    <t>10月</t>
    <rPh sb="2" eb="3">
      <t>ガツ</t>
    </rPh>
    <phoneticPr fontId="3"/>
  </si>
  <si>
    <t>24-杵-0001</t>
    <phoneticPr fontId="3"/>
  </si>
  <si>
    <t>23-東-0002</t>
    <rPh sb="3" eb="4">
      <t>ヒガシ</t>
    </rPh>
    <phoneticPr fontId="3"/>
  </si>
  <si>
    <t>日高 厚</t>
  </si>
  <si>
    <t>みやき町</t>
    <rPh sb="3" eb="4">
      <t>チョウ</t>
    </rPh>
    <phoneticPr fontId="3"/>
  </si>
  <si>
    <t>0942-96-4844</t>
  </si>
  <si>
    <t>JAさが　
伊東 勇希</t>
  </si>
  <si>
    <t>JAさが
權藤 喜郎</t>
    <rPh sb="5" eb="7">
      <t>ゴンドウ</t>
    </rPh>
    <phoneticPr fontId="3"/>
  </si>
  <si>
    <t>春</t>
    <rPh sb="0" eb="1">
      <t>ハル</t>
    </rPh>
    <phoneticPr fontId="3"/>
  </si>
  <si>
    <t>株式会社シトラスプラス
代表取締役　上野勉</t>
    <rPh sb="0" eb="4">
      <t>カブシキガイシャ</t>
    </rPh>
    <rPh sb="12" eb="14">
      <t>ダイヒョウ</t>
    </rPh>
    <rPh sb="14" eb="17">
      <t>トリシマリヤク</t>
    </rPh>
    <rPh sb="18" eb="20">
      <t>ウエノ</t>
    </rPh>
    <rPh sb="20" eb="21">
      <t>ツトム</t>
    </rPh>
    <phoneticPr fontId="3"/>
  </si>
  <si>
    <t>090-5284-5203</t>
  </si>
  <si>
    <t>上野勉</t>
    <rPh sb="0" eb="2">
      <t>ウエノ</t>
    </rPh>
    <rPh sb="2" eb="3">
      <t>ツトム</t>
    </rPh>
    <phoneticPr fontId="3"/>
  </si>
  <si>
    <t>木坂貴飛呂</t>
    <rPh sb="0" eb="2">
      <t>キサカ</t>
    </rPh>
    <rPh sb="2" eb="3">
      <t>トウト</t>
    </rPh>
    <rPh sb="3" eb="4">
      <t>ト</t>
    </rPh>
    <rPh sb="4" eb="5">
      <t>ロ</t>
    </rPh>
    <phoneticPr fontId="3"/>
  </si>
  <si>
    <t>22-伊-0024</t>
    <rPh sb="3" eb="4">
      <t>イ</t>
    </rPh>
    <phoneticPr fontId="3"/>
  </si>
  <si>
    <t>たきの特栽米部会
部会長　川原　育男</t>
    <rPh sb="3" eb="5">
      <t>トクサイ</t>
    </rPh>
    <rPh sb="5" eb="6">
      <t>コメ</t>
    </rPh>
    <rPh sb="6" eb="8">
      <t>ブカイ</t>
    </rPh>
    <rPh sb="9" eb="12">
      <t>ブカイチョウ</t>
    </rPh>
    <rPh sb="13" eb="15">
      <t>カワハラ</t>
    </rPh>
    <rPh sb="16" eb="18">
      <t>イクオ</t>
    </rPh>
    <phoneticPr fontId="3"/>
  </si>
  <si>
    <t>090-2507-1027</t>
  </si>
  <si>
    <t>川原　育男</t>
    <rPh sb="0" eb="2">
      <t>カワハラ</t>
    </rPh>
    <rPh sb="3" eb="5">
      <t>イクオ</t>
    </rPh>
    <phoneticPr fontId="3"/>
  </si>
  <si>
    <t>一番ヶ瀬　巧</t>
    <rPh sb="0" eb="4">
      <t>イチバカセ</t>
    </rPh>
    <rPh sb="5" eb="6">
      <t>タクミ</t>
    </rPh>
    <phoneticPr fontId="3"/>
  </si>
  <si>
    <t>22-伊-0025</t>
    <rPh sb="3" eb="4">
      <t>イ</t>
    </rPh>
    <phoneticPr fontId="3"/>
  </si>
  <si>
    <t>23-伊-0001</t>
    <rPh sb="3" eb="4">
      <t>イ</t>
    </rPh>
    <phoneticPr fontId="3"/>
  </si>
  <si>
    <t>浦川内「営農組合
代表　山口　貴士</t>
    <rPh sb="0" eb="3">
      <t>ウラカワウチ</t>
    </rPh>
    <rPh sb="4" eb="8">
      <t>エイノウクミアイ</t>
    </rPh>
    <rPh sb="9" eb="11">
      <t>ダイヒョウ</t>
    </rPh>
    <rPh sb="12" eb="14">
      <t>ヤマグチ</t>
    </rPh>
    <rPh sb="15" eb="17">
      <t>タカシ</t>
    </rPh>
    <phoneticPr fontId="3"/>
  </si>
  <si>
    <t>080-2770-9873</t>
  </si>
  <si>
    <t>川原　慎二</t>
    <rPh sb="0" eb="2">
      <t>カワハラ</t>
    </rPh>
    <rPh sb="3" eb="5">
      <t>シンジ</t>
    </rPh>
    <phoneticPr fontId="3"/>
  </si>
  <si>
    <t>高木　浩司</t>
    <rPh sb="0" eb="2">
      <t>タカキ</t>
    </rPh>
    <rPh sb="3" eb="5">
      <t>コウジ</t>
    </rPh>
    <phoneticPr fontId="3"/>
  </si>
  <si>
    <t>23-伊-0002</t>
    <rPh sb="3" eb="4">
      <t>イ</t>
    </rPh>
    <phoneticPr fontId="3"/>
  </si>
  <si>
    <t>23-伊-0003</t>
    <rPh sb="3" eb="4">
      <t>イ</t>
    </rPh>
    <phoneticPr fontId="3"/>
  </si>
  <si>
    <t>普通期
（ヒデコモチ）</t>
    <rPh sb="0" eb="2">
      <t>フツウ</t>
    </rPh>
    <rPh sb="2" eb="3">
      <t>キ</t>
    </rPh>
    <phoneticPr fontId="3"/>
  </si>
  <si>
    <t>個人</t>
    <rPh sb="0" eb="2">
      <t>コジン</t>
    </rPh>
    <phoneticPr fontId="2"/>
  </si>
  <si>
    <t>団体</t>
    <rPh sb="0" eb="2">
      <t>ダンタイ</t>
    </rPh>
    <phoneticPr fontId="2"/>
  </si>
  <si>
    <t>24－唐－0001</t>
    <rPh sb="3" eb="4">
      <t>トウ</t>
    </rPh>
    <phoneticPr fontId="3"/>
  </si>
  <si>
    <t>24－唐－0002</t>
    <rPh sb="3" eb="4">
      <t>トウ</t>
    </rPh>
    <phoneticPr fontId="3"/>
  </si>
  <si>
    <t>個人</t>
  </si>
  <si>
    <t>個人</t>
    <rPh sb="0" eb="2">
      <t>コジン</t>
    </rPh>
    <phoneticPr fontId="1"/>
  </si>
  <si>
    <t>団体</t>
    <rPh sb="0" eb="2">
      <t>ダンタイ</t>
    </rPh>
    <phoneticPr fontId="1"/>
  </si>
  <si>
    <t>23-杵-0009</t>
    <phoneticPr fontId="3"/>
  </si>
  <si>
    <t>A</t>
    <phoneticPr fontId="3"/>
  </si>
  <si>
    <t>24-杵-0010</t>
    <phoneticPr fontId="3"/>
  </si>
  <si>
    <t>24-杵-0011</t>
    <phoneticPr fontId="3"/>
  </si>
  <si>
    <t>川﨑　俊幸</t>
    <rPh sb="0" eb="2">
      <t>カワサキ</t>
    </rPh>
    <rPh sb="3" eb="5">
      <t>トシユキ</t>
    </rPh>
    <phoneticPr fontId="3"/>
  </si>
  <si>
    <t>吉原　富雄</t>
    <rPh sb="0" eb="2">
      <t>ヨシハラ</t>
    </rPh>
    <rPh sb="3" eb="5">
      <t>トミオ</t>
    </rPh>
    <phoneticPr fontId="3"/>
  </si>
  <si>
    <t>090-3600-9554</t>
    <phoneticPr fontId="3"/>
  </si>
  <si>
    <t>0952-84-6247</t>
    <phoneticPr fontId="3"/>
  </si>
  <si>
    <t>吉原　富雄</t>
    <rPh sb="0" eb="2">
      <t>ヨシハラ</t>
    </rPh>
    <rPh sb="3" eb="5">
      <t>トミオ</t>
    </rPh>
    <phoneticPr fontId="3"/>
  </si>
  <si>
    <t>たまねぎ</t>
    <phoneticPr fontId="3"/>
  </si>
  <si>
    <t>中盤性</t>
    <rPh sb="0" eb="3">
      <t>チュウバンセイ</t>
    </rPh>
    <phoneticPr fontId="3"/>
  </si>
  <si>
    <t>24-杵-0006</t>
    <rPh sb="3" eb="4">
      <t>キネ</t>
    </rPh>
    <phoneticPr fontId="3"/>
  </si>
  <si>
    <t>24-杵-0007</t>
    <rPh sb="3" eb="4">
      <t>キネ</t>
    </rPh>
    <phoneticPr fontId="3"/>
  </si>
  <si>
    <t>24-杵-0008</t>
    <rPh sb="3" eb="4">
      <t>キネ</t>
    </rPh>
    <phoneticPr fontId="3"/>
  </si>
  <si>
    <t>大串農産　大串賢永</t>
    <rPh sb="0" eb="4">
      <t>オオグシノウサン</t>
    </rPh>
    <rPh sb="5" eb="7">
      <t>オオグシ</t>
    </rPh>
    <rPh sb="7" eb="8">
      <t>ケン</t>
    </rPh>
    <rPh sb="8" eb="9">
      <t>エイ</t>
    </rPh>
    <phoneticPr fontId="3"/>
  </si>
  <si>
    <t>090-5281-0348</t>
  </si>
  <si>
    <t>林　知宏</t>
    <rPh sb="0" eb="1">
      <t>ハヤシ</t>
    </rPh>
    <rPh sb="2" eb="4">
      <t>トモヒロ</t>
    </rPh>
    <phoneticPr fontId="3"/>
  </si>
  <si>
    <t>有限会社葦農　
江口章子</t>
    <rPh sb="0" eb="2">
      <t>ユウゲン</t>
    </rPh>
    <rPh sb="2" eb="4">
      <t>ガイシャ</t>
    </rPh>
    <rPh sb="4" eb="5">
      <t>ヨシ</t>
    </rPh>
    <rPh sb="5" eb="6">
      <t>ノウ</t>
    </rPh>
    <rPh sb="8" eb="10">
      <t>エグチ</t>
    </rPh>
    <rPh sb="10" eb="12">
      <t>ショウコ</t>
    </rPh>
    <phoneticPr fontId="1"/>
  </si>
  <si>
    <t>24-杵-0002</t>
    <phoneticPr fontId="3"/>
  </si>
  <si>
    <t>24-杵-0003</t>
    <phoneticPr fontId="3"/>
  </si>
  <si>
    <t>24-杵-0004</t>
    <phoneticPr fontId="3"/>
  </si>
  <si>
    <t>24-杵-0005</t>
    <phoneticPr fontId="3"/>
  </si>
  <si>
    <t>坂本　正満</t>
    <rPh sb="0" eb="2">
      <t>サカモト</t>
    </rPh>
    <rPh sb="3" eb="5">
      <t>マサミツ</t>
    </rPh>
    <phoneticPr fontId="3"/>
  </si>
  <si>
    <t>090-1160-2523</t>
  </si>
  <si>
    <t>有限会社　定松ファーム　代表　定松　右樹</t>
    <rPh sb="0" eb="4">
      <t>ユウゲンカイシャ</t>
    </rPh>
    <rPh sb="5" eb="7">
      <t>サダマツ</t>
    </rPh>
    <rPh sb="12" eb="14">
      <t>ダイヒョウ</t>
    </rPh>
    <rPh sb="15" eb="17">
      <t>サダマツ</t>
    </rPh>
    <rPh sb="18" eb="19">
      <t>ミギ</t>
    </rPh>
    <rPh sb="19" eb="20">
      <t>キ</t>
    </rPh>
    <phoneticPr fontId="3"/>
  </si>
  <si>
    <t>0954-65-2668</t>
  </si>
  <si>
    <t>sadamatsu.farm@outlook.jp</t>
  </si>
  <si>
    <t>24-佐-0001</t>
    <rPh sb="3" eb="4">
      <t>サ</t>
    </rPh>
    <phoneticPr fontId="3"/>
  </si>
  <si>
    <t>24-佐-0002</t>
    <rPh sb="3" eb="4">
      <t>サ</t>
    </rPh>
    <phoneticPr fontId="3"/>
  </si>
  <si>
    <t>24-佐-0003</t>
    <rPh sb="3" eb="4">
      <t>サ</t>
    </rPh>
    <phoneticPr fontId="3"/>
  </si>
  <si>
    <t>御厨　健二</t>
    <rPh sb="0" eb="2">
      <t>ミクリヤ</t>
    </rPh>
    <rPh sb="3" eb="5">
      <t>ケンジ</t>
    </rPh>
    <phoneticPr fontId="3"/>
  </si>
  <si>
    <t>佐賀市</t>
    <rPh sb="0" eb="2">
      <t>サガ</t>
    </rPh>
    <rPh sb="2" eb="3">
      <t>シ</t>
    </rPh>
    <phoneticPr fontId="3"/>
  </si>
  <si>
    <t>090-2501-7703</t>
  </si>
  <si>
    <t>野田　浩孝</t>
    <rPh sb="0" eb="2">
      <t>ノダ</t>
    </rPh>
    <rPh sb="3" eb="5">
      <t>ヒロタカ</t>
    </rPh>
    <phoneticPr fontId="3"/>
  </si>
  <si>
    <t>たまねぎ</t>
  </si>
  <si>
    <t>早生(マルチ)</t>
    <rPh sb="0" eb="2">
      <t>ワセ</t>
    </rPh>
    <phoneticPr fontId="3"/>
  </si>
  <si>
    <t>シギの恩返し米生産部会
代表　内田　武士</t>
    <rPh sb="3" eb="5">
      <t>オンガエ</t>
    </rPh>
    <rPh sb="6" eb="7">
      <t>マイ</t>
    </rPh>
    <rPh sb="7" eb="11">
      <t>セイサンブカイ</t>
    </rPh>
    <rPh sb="12" eb="14">
      <t>ダイヒョウ</t>
    </rPh>
    <rPh sb="15" eb="17">
      <t>ウチダ</t>
    </rPh>
    <rPh sb="18" eb="20">
      <t>ブシ</t>
    </rPh>
    <phoneticPr fontId="3"/>
  </si>
  <si>
    <t>普通期（つや姫）</t>
    <rPh sb="0" eb="3">
      <t>フツウキ</t>
    </rPh>
    <rPh sb="6" eb="7">
      <t>ヒメ</t>
    </rPh>
    <phoneticPr fontId="3"/>
  </si>
  <si>
    <t>株式会社　佐電工
代表取締役　岩下　雅之</t>
    <rPh sb="0" eb="2">
      <t>カブシキ</t>
    </rPh>
    <rPh sb="2" eb="4">
      <t>カイシャ</t>
    </rPh>
    <rPh sb="5" eb="8">
      <t>サデンコウ</t>
    </rPh>
    <rPh sb="9" eb="14">
      <t>ダイヒョウトリシマリヤク</t>
    </rPh>
    <rPh sb="15" eb="17">
      <t>イワシタ</t>
    </rPh>
    <rPh sb="18" eb="20">
      <t>マサユキ</t>
    </rPh>
    <phoneticPr fontId="3"/>
  </si>
  <si>
    <t>こねぎ</t>
    <phoneticPr fontId="3"/>
  </si>
  <si>
    <t>1000
→3000</t>
    <phoneticPr fontId="3"/>
  </si>
  <si>
    <t>→2000
4000</t>
    <phoneticPr fontId="3"/>
  </si>
  <si>
    <t>栽培面積の変更
395a→44a</t>
    <phoneticPr fontId="3"/>
  </si>
  <si>
    <t>414
→0</t>
    <phoneticPr fontId="3"/>
  </si>
  <si>
    <t>1630
→0</t>
    <phoneticPr fontId="3"/>
  </si>
  <si>
    <t>1594
→0</t>
    <phoneticPr fontId="3"/>
  </si>
  <si>
    <t>栽培面積の変更
12,977.19a→12373.67a
確認責任者の変更
東嶋智則→田中軍次
渕上剛史→石橋一也
筒井雅和→東嶋智則</t>
    <rPh sb="0" eb="4">
      <t>サイバイメンセキ</t>
    </rPh>
    <rPh sb="5" eb="7">
      <t>ヘンコウ</t>
    </rPh>
    <rPh sb="29" eb="34">
      <t>カクニンセキニンシャ</t>
    </rPh>
    <rPh sb="35" eb="37">
      <t>ヘンコウ</t>
    </rPh>
    <rPh sb="38" eb="40">
      <t>ヒガシジマ</t>
    </rPh>
    <rPh sb="40" eb="42">
      <t>トモノリ</t>
    </rPh>
    <rPh sb="43" eb="47">
      <t>タナカグンジ</t>
    </rPh>
    <rPh sb="48" eb="50">
      <t>フチガミ</t>
    </rPh>
    <rPh sb="50" eb="52">
      <t>ツヨシ</t>
    </rPh>
    <rPh sb="53" eb="55">
      <t>イシバシ</t>
    </rPh>
    <rPh sb="55" eb="57">
      <t>カズヤ</t>
    </rPh>
    <rPh sb="58" eb="60">
      <t>ツツイ</t>
    </rPh>
    <rPh sb="60" eb="62">
      <t>マサカズ</t>
    </rPh>
    <rPh sb="63" eb="65">
      <t>ヒガシジマ</t>
    </rPh>
    <rPh sb="65" eb="67">
      <t>トモノリ</t>
    </rPh>
    <phoneticPr fontId="3"/>
  </si>
  <si>
    <t>0→22000</t>
    <phoneticPr fontId="3"/>
  </si>
  <si>
    <t>栽培面積の変更
40a→0a</t>
    <rPh sb="0" eb="4">
      <t>サイバイメンセキ</t>
    </rPh>
    <rPh sb="5" eb="7">
      <t>ヘンコウ</t>
    </rPh>
    <phoneticPr fontId="3"/>
  </si>
  <si>
    <t>160→0</t>
    <phoneticPr fontId="3"/>
  </si>
  <si>
    <t>206→0</t>
    <phoneticPr fontId="3"/>
  </si>
  <si>
    <t>366→0</t>
    <phoneticPr fontId="3"/>
  </si>
  <si>
    <t>160
→520</t>
    <phoneticPr fontId="3"/>
  </si>
  <si>
    <t>206
→100</t>
    <phoneticPr fontId="3"/>
  </si>
  <si>
    <t>366
→620</t>
    <phoneticPr fontId="3"/>
  </si>
  <si>
    <t>66
→98→75</t>
    <phoneticPr fontId="3"/>
  </si>
  <si>
    <t>112→55</t>
    <phoneticPr fontId="3"/>
  </si>
  <si>
    <t>栽培面積の変更
80.3a→37.14a</t>
    <rPh sb="0" eb="4">
      <t>サイバイメンセキ</t>
    </rPh>
    <rPh sb="5" eb="7">
      <t>ヘンコウ</t>
    </rPh>
    <phoneticPr fontId="3"/>
  </si>
  <si>
    <t>栽培面積の変更
70.83a→49.85a</t>
    <phoneticPr fontId="3"/>
  </si>
  <si>
    <t>80→60→
70</t>
    <phoneticPr fontId="3"/>
  </si>
  <si>
    <t>300→380→160</t>
    <phoneticPr fontId="3"/>
  </si>
  <si>
    <t>30→120→50</t>
    <phoneticPr fontId="3"/>
  </si>
  <si>
    <t>200→300</t>
    <phoneticPr fontId="3"/>
  </si>
  <si>
    <t>300→330→30</t>
    <phoneticPr fontId="3"/>
  </si>
  <si>
    <t>300→55→50</t>
    <phoneticPr fontId="3"/>
  </si>
  <si>
    <t>120→100→115</t>
    <phoneticPr fontId="3"/>
  </si>
  <si>
    <t>230→220→100</t>
    <phoneticPr fontId="3"/>
  </si>
  <si>
    <t>180→145</t>
    <phoneticPr fontId="3"/>
  </si>
  <si>
    <t>340→270→300</t>
    <phoneticPr fontId="3"/>
  </si>
  <si>
    <t>60→100</t>
    <phoneticPr fontId="3"/>
  </si>
  <si>
    <t>栽培面積の変更
42.8a→57.3a</t>
    <rPh sb="0" eb="4">
      <t>サイバイメンセキ</t>
    </rPh>
    <rPh sb="5" eb="7">
      <t>ヘンコウ</t>
    </rPh>
    <phoneticPr fontId="3"/>
  </si>
  <si>
    <t>栽培面積の変更
222a→104a</t>
    <phoneticPr fontId="3"/>
  </si>
  <si>
    <t>栽培面積の変更
71.5a→34.8a</t>
    <rPh sb="0" eb="4">
      <t>サイバイメンセキ</t>
    </rPh>
    <rPh sb="5" eb="7">
      <t>ヘンコウ</t>
    </rPh>
    <phoneticPr fontId="3"/>
  </si>
  <si>
    <t>栽培面積の変更
126.7a→221.6a</t>
    <rPh sb="0" eb="4">
      <t>サイバイメンセキ</t>
    </rPh>
    <rPh sb="5" eb="7">
      <t>ヘンコウ</t>
    </rPh>
    <phoneticPr fontId="3"/>
  </si>
  <si>
    <t>栽培面積の変更
176.9a→164.4a</t>
    <rPh sb="0" eb="4">
      <t>サイバイメンセキ</t>
    </rPh>
    <rPh sb="5" eb="7">
      <t>ヘンコウ</t>
    </rPh>
    <phoneticPr fontId="3"/>
  </si>
  <si>
    <t>栽培面積の変更
110a→105a</t>
    <rPh sb="0" eb="4">
      <t>サイバイメンセキ</t>
    </rPh>
    <rPh sb="5" eb="7">
      <t>ヘンコウ</t>
    </rPh>
    <phoneticPr fontId="3"/>
  </si>
  <si>
    <t>栽培面積の変更
76a→87a</t>
    <rPh sb="0" eb="4">
      <t>サイバイメンセキ</t>
    </rPh>
    <rPh sb="5" eb="7">
      <t>ヘンコウ</t>
    </rPh>
    <phoneticPr fontId="3"/>
  </si>
  <si>
    <t>栽培面積の変更
137a→54a</t>
    <rPh sb="0" eb="4">
      <t>サイバイメンセキ</t>
    </rPh>
    <rPh sb="5" eb="7">
      <t>ヘンコウ</t>
    </rPh>
    <phoneticPr fontId="3"/>
  </si>
  <si>
    <t>栽培面積の変更
254a→202a</t>
    <rPh sb="0" eb="4">
      <t>サイバイメンセキ</t>
    </rPh>
    <rPh sb="5" eb="7">
      <t>ヘンコウ</t>
    </rPh>
    <phoneticPr fontId="3"/>
  </si>
  <si>
    <t>栽培面積の変更
452a→503a</t>
    <rPh sb="0" eb="4">
      <t>サイバイメンセキ</t>
    </rPh>
    <rPh sb="5" eb="7">
      <t>ヘンコウ</t>
    </rPh>
    <phoneticPr fontId="3"/>
  </si>
  <si>
    <t>栽培面積の変更
42.2a→63.9a</t>
    <rPh sb="0" eb="4">
      <t>サイバイメンセキ</t>
    </rPh>
    <rPh sb="5" eb="7">
      <t>ヘンコウ</t>
    </rPh>
    <phoneticPr fontId="3"/>
  </si>
  <si>
    <t>栽培面積の変更
60a→74.1a</t>
    <rPh sb="0" eb="4">
      <t>サイバイメンセキ</t>
    </rPh>
    <rPh sb="5" eb="7">
      <t>ヘンコウ</t>
    </rPh>
    <phoneticPr fontId="3"/>
  </si>
  <si>
    <t>栽培面積の変更
98.5a→69.9</t>
    <rPh sb="0" eb="4">
      <t>サイバイメンセキ</t>
    </rPh>
    <rPh sb="5" eb="7">
      <t>ヘンコウ</t>
    </rPh>
    <phoneticPr fontId="3"/>
  </si>
  <si>
    <t>100→50</t>
    <phoneticPr fontId="3"/>
  </si>
  <si>
    <t>50→0</t>
    <phoneticPr fontId="3"/>
  </si>
  <si>
    <t>150→50</t>
    <phoneticPr fontId="3"/>
  </si>
  <si>
    <t>200→100</t>
    <phoneticPr fontId="3"/>
  </si>
  <si>
    <t>栽培面積の変更
38.8a→39.3a</t>
    <rPh sb="0" eb="4">
      <t>サイバイメンセキ</t>
    </rPh>
    <rPh sb="5" eb="7">
      <t>ヘンコウ</t>
    </rPh>
    <phoneticPr fontId="3"/>
  </si>
  <si>
    <t>栽培面積の変更
212.3a→117.5a</t>
    <rPh sb="0" eb="4">
      <t>サイバイメンセキ</t>
    </rPh>
    <rPh sb="5" eb="7">
      <t>ヘンコウ</t>
    </rPh>
    <phoneticPr fontId="3"/>
  </si>
  <si>
    <t>栽培面積の変更
19.9a→29.5a</t>
    <rPh sb="0" eb="4">
      <t>サイバイメンセキ</t>
    </rPh>
    <rPh sb="5" eb="7">
      <t>ヘンコウ</t>
    </rPh>
    <phoneticPr fontId="3"/>
  </si>
  <si>
    <t>栽培面積の変更
2601.32a→2464.57a</t>
    <rPh sb="0" eb="4">
      <t>サイバイメンセキ</t>
    </rPh>
    <rPh sb="5" eb="7">
      <t>ヘンコウ</t>
    </rPh>
    <phoneticPr fontId="3"/>
  </si>
  <si>
    <t>0→10</t>
    <phoneticPr fontId="3"/>
  </si>
  <si>
    <t>380→215</t>
    <phoneticPr fontId="3"/>
  </si>
  <si>
    <t>3520→4160</t>
    <phoneticPr fontId="3"/>
  </si>
  <si>
    <t>栽培面積の変更
66.4a→48.3a</t>
    <rPh sb="0" eb="4">
      <t>サイバイメンセキ</t>
    </rPh>
    <rPh sb="5" eb="7">
      <t>ヘンコウ</t>
    </rPh>
    <phoneticPr fontId="3"/>
  </si>
  <si>
    <t>栽培面積の変更
1042.6a→1043.5a</t>
    <rPh sb="0" eb="4">
      <t>サイバイメンセキ</t>
    </rPh>
    <rPh sb="5" eb="7">
      <t>ヘンコウ</t>
    </rPh>
    <phoneticPr fontId="3"/>
  </si>
  <si>
    <t>20→10</t>
  </si>
  <si>
    <t>25→20</t>
  </si>
  <si>
    <t>125→120</t>
  </si>
  <si>
    <t>栽培面積の変更
30.97a→26a</t>
    <rPh sb="0" eb="4">
      <t>サイバイメンセキ</t>
    </rPh>
    <rPh sb="5" eb="7">
      <t>ヘンコウ</t>
    </rPh>
    <phoneticPr fontId="3"/>
  </si>
  <si>
    <t>栽培面積の変更
474.7a→666a</t>
    <rPh sb="0" eb="4">
      <t>サイバイメンセキ</t>
    </rPh>
    <rPh sb="5" eb="7">
      <t>ヘンコウ</t>
    </rPh>
    <phoneticPr fontId="3"/>
  </si>
  <si>
    <t>栽培面積の変更
4621.5a→3876.8a</t>
    <rPh sb="0" eb="4">
      <t>サイバイメンセキ</t>
    </rPh>
    <rPh sb="5" eb="7">
      <t>ヘンコウ</t>
    </rPh>
    <phoneticPr fontId="3"/>
  </si>
  <si>
    <t>382→10→500</t>
  </si>
  <si>
    <t>50→35</t>
    <phoneticPr fontId="3"/>
  </si>
  <si>
    <t>確認責任者の変更
栽培面積の変更
5144.6a→4884.3a</t>
    <rPh sb="0" eb="5">
      <t>カクニンセキニンシャ</t>
    </rPh>
    <rPh sb="6" eb="8">
      <t>ヘンコウ</t>
    </rPh>
    <rPh sb="9" eb="13">
      <t>サイバイメンセキ</t>
    </rPh>
    <rPh sb="14" eb="16">
      <t>ヘンコウ</t>
    </rPh>
    <phoneticPr fontId="3"/>
  </si>
  <si>
    <t>面積の変更584.6a→788.21a</t>
    <rPh sb="0" eb="2">
      <t>メンセキ</t>
    </rPh>
    <rPh sb="3" eb="5">
      <t>ヘンコウ</t>
    </rPh>
    <phoneticPr fontId="3"/>
  </si>
  <si>
    <t>14→15</t>
    <phoneticPr fontId="3"/>
  </si>
  <si>
    <t>栽培面積の変更
764a→763.7a</t>
    <phoneticPr fontId="3"/>
  </si>
  <si>
    <t>栽培面積の変更
230a→193.88a</t>
    <phoneticPr fontId="3"/>
  </si>
  <si>
    <t>栽培面積の変更
68.1a→67.4a</t>
    <phoneticPr fontId="3"/>
  </si>
  <si>
    <t>栽培面積の変更
43.6a→39.1a</t>
    <phoneticPr fontId="3"/>
  </si>
  <si>
    <t>栽培面積の変更
271a→297a</t>
    <rPh sb="0" eb="4">
      <t>サイバイメンセキ</t>
    </rPh>
    <rPh sb="5" eb="7">
      <t>ヘンコウ</t>
    </rPh>
    <phoneticPr fontId="3"/>
  </si>
  <si>
    <t>栽培面積の変更
34013.5a→32083.6a</t>
    <phoneticPr fontId="3"/>
  </si>
  <si>
    <t>栽培面積の変更
45.2a→61.7a</t>
    <phoneticPr fontId="3"/>
  </si>
  <si>
    <t>栽培面積の変更
588.3a→1043.1a</t>
    <phoneticPr fontId="3"/>
  </si>
  <si>
    <t>栽培面積の変更
383.7a→703.8a</t>
    <phoneticPr fontId="3"/>
  </si>
  <si>
    <t>栽培面積の変更
84.6a→95.8a</t>
    <phoneticPr fontId="3"/>
  </si>
  <si>
    <t>栽培面積の変更
398.8a→464.6a</t>
    <phoneticPr fontId="3"/>
  </si>
  <si>
    <t>栽培面積の変更
97.2a→216.6a</t>
    <rPh sb="0" eb="2">
      <t>サイバイ</t>
    </rPh>
    <rPh sb="2" eb="4">
      <t>メンセキ</t>
    </rPh>
    <rPh sb="5" eb="7">
      <t>ヘンコウ</t>
    </rPh>
    <phoneticPr fontId="3"/>
  </si>
  <si>
    <t>・品種の変更
（つや姫の追加）
・栽培面積の変更
173.5a→152.2a</t>
    <rPh sb="1" eb="3">
      <t>ヒンシュ</t>
    </rPh>
    <rPh sb="4" eb="6">
      <t>ヘンコウ</t>
    </rPh>
    <rPh sb="10" eb="11">
      <t>ヒメ</t>
    </rPh>
    <phoneticPr fontId="3"/>
  </si>
  <si>
    <t>1000
→0</t>
    <phoneticPr fontId="3"/>
  </si>
  <si>
    <t>96→101→114</t>
    <phoneticPr fontId="3"/>
  </si>
  <si>
    <t>304→478→557</t>
    <phoneticPr fontId="3"/>
  </si>
  <si>
    <t>栽培面積の変更
36.9a→56.7</t>
    <rPh sb="0" eb="4">
      <t>サイバイメンセキ</t>
    </rPh>
    <rPh sb="5" eb="7">
      <t>ヘンコウ</t>
    </rPh>
    <phoneticPr fontId="3"/>
  </si>
  <si>
    <t>栽培面積の変更
29a→40a</t>
    <rPh sb="0" eb="4">
      <t>サイバイメンセキ</t>
    </rPh>
    <rPh sb="5" eb="7">
      <t>ヘンコウ</t>
    </rPh>
    <phoneticPr fontId="3"/>
  </si>
  <si>
    <t>栽培面積の変更
98.4a→100.8a</t>
    <rPh sb="0" eb="4">
      <t>サイバイメンセキ</t>
    </rPh>
    <rPh sb="5" eb="7">
      <t>ヘンコウ</t>
    </rPh>
    <phoneticPr fontId="3"/>
  </si>
  <si>
    <t>栽培面積の変更
7.4a→7.0a</t>
    <phoneticPr fontId="3"/>
  </si>
  <si>
    <t>栽培面積の変更
10.4a→7.8a</t>
    <phoneticPr fontId="3"/>
  </si>
  <si>
    <t>15→40</t>
    <phoneticPr fontId="3"/>
  </si>
  <si>
    <t>350→0</t>
    <phoneticPr fontId="3"/>
  </si>
  <si>
    <t>365→40</t>
    <phoneticPr fontId="3"/>
  </si>
  <si>
    <t>栽培面積の変更
91.3a→78.9a</t>
    <phoneticPr fontId="3"/>
  </si>
  <si>
    <t>栽培面積の変更
91.3a→111.1a</t>
    <phoneticPr fontId="3"/>
  </si>
  <si>
    <t>5→9</t>
    <phoneticPr fontId="3"/>
  </si>
  <si>
    <t>190→250</t>
    <phoneticPr fontId="3"/>
  </si>
  <si>
    <t>33→31</t>
    <phoneticPr fontId="3"/>
  </si>
  <si>
    <t>包装資材500,000枚</t>
    <rPh sb="0" eb="4">
      <t>ホウソウシザイ</t>
    </rPh>
    <rPh sb="11" eb="12">
      <t>マイ</t>
    </rPh>
    <phoneticPr fontId="3"/>
  </si>
  <si>
    <t>包装資材
100</t>
    <rPh sb="0" eb="4">
      <t>ホウソウシザイ</t>
    </rPh>
    <phoneticPr fontId="3"/>
  </si>
  <si>
    <t>栽培面積の変更
133.4a→72.8a</t>
    <rPh sb="0" eb="4">
      <t>サイバイメンセキ</t>
    </rPh>
    <rPh sb="5" eb="7">
      <t>ヘンコウ</t>
    </rPh>
    <phoneticPr fontId="3"/>
  </si>
  <si>
    <t>登録者の変更</t>
    <rPh sb="0" eb="3">
      <t>トウロクシャ</t>
    </rPh>
    <rPh sb="4" eb="6">
      <t>ヘンコウ</t>
    </rPh>
    <phoneticPr fontId="3"/>
  </si>
  <si>
    <t>農事組合法人森の果樹園
滝野</t>
    <rPh sb="0" eb="6">
      <t>ノウジクミアイホウジン</t>
    </rPh>
    <rPh sb="6" eb="7">
      <t>モリ</t>
    </rPh>
    <rPh sb="8" eb="11">
      <t>カジュエン</t>
    </rPh>
    <rPh sb="12" eb="14">
      <t>タキノ</t>
    </rPh>
    <phoneticPr fontId="3"/>
  </si>
  <si>
    <t>包装資材
100000</t>
    <rPh sb="0" eb="4">
      <t>ホウソウシザイ</t>
    </rPh>
    <phoneticPr fontId="3"/>
  </si>
  <si>
    <t>120→4→2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</si>
</sst>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#,##0.0;[Red]\-#,##0.0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rgb="FFFF0000"/>
      <name val="游ゴシック"/>
      <family val="2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9"/>
      <color theme="1"/>
      <name val="游ゴシック"/>
      <family val="2"/>
      <charset val="128"/>
      <scheme val="minor"/>
    </font>
    <font>
      <strike/>
      <sz val="11"/>
      <name val="游ゴシック"/>
      <family val="3"/>
      <charset val="128"/>
      <scheme val="minor"/>
    </font>
    <font>
      <strike/>
      <sz val="11"/>
      <color theme="1"/>
      <name val="游ゴシック"/>
      <family val="2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/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176" fontId="2" fillId="0" borderId="1" xfId="1" applyNumberFormat="1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9" fontId="2" fillId="0" borderId="2" xfId="2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5" fillId="0" borderId="6" xfId="0" applyFont="1" applyFill="1" applyBorder="1" applyAlignment="1">
      <alignment vertical="center" shrinkToFit="1"/>
    </xf>
    <xf numFmtId="0" fontId="2" fillId="0" borderId="2" xfId="0" applyFont="1" applyFill="1" applyBorder="1" applyAlignment="1" applyProtection="1">
      <alignment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5" fillId="0" borderId="8" xfId="0" applyFont="1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0" borderId="11" xfId="0" applyFill="1" applyBorder="1">
      <alignment vertical="center"/>
    </xf>
    <xf numFmtId="0" fontId="0" fillId="3" borderId="11" xfId="0" applyFill="1" applyBorder="1">
      <alignment vertical="center"/>
    </xf>
    <xf numFmtId="0" fontId="14" fillId="0" borderId="10" xfId="0" applyFont="1" applyFill="1" applyBorder="1" applyAlignment="1">
      <alignment vertical="center" shrinkToFit="1"/>
    </xf>
    <xf numFmtId="0" fontId="14" fillId="3" borderId="10" xfId="0" applyFont="1" applyFill="1" applyBorder="1" applyAlignment="1">
      <alignment vertical="center" shrinkToFit="1"/>
    </xf>
    <xf numFmtId="176" fontId="0" fillId="3" borderId="11" xfId="0" applyNumberFormat="1" applyFill="1" applyBorder="1">
      <alignment vertical="center"/>
    </xf>
    <xf numFmtId="0" fontId="0" fillId="6" borderId="10" xfId="0" applyFill="1" applyBorder="1">
      <alignment vertical="center"/>
    </xf>
    <xf numFmtId="0" fontId="0" fillId="6" borderId="11" xfId="0" applyFill="1" applyBorder="1">
      <alignment vertical="center"/>
    </xf>
    <xf numFmtId="0" fontId="14" fillId="3" borderId="12" xfId="0" applyFont="1" applyFill="1" applyBorder="1" applyAlignment="1">
      <alignment vertical="center" shrinkToFit="1"/>
    </xf>
    <xf numFmtId="0" fontId="0" fillId="3" borderId="13" xfId="0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0" fillId="6" borderId="18" xfId="0" applyFill="1" applyBorder="1">
      <alignment vertical="center"/>
    </xf>
    <xf numFmtId="0" fontId="0" fillId="6" borderId="19" xfId="0" applyFill="1" applyBorder="1">
      <alignment vertical="center"/>
    </xf>
    <xf numFmtId="0" fontId="0" fillId="6" borderId="20" xfId="0" applyFill="1" applyBorder="1">
      <alignment vertical="center"/>
    </xf>
    <xf numFmtId="0" fontId="0" fillId="6" borderId="21" xfId="0" applyFill="1" applyBorder="1">
      <alignment vertical="center"/>
    </xf>
    <xf numFmtId="0" fontId="5" fillId="0" borderId="6" xfId="0" applyFont="1" applyFill="1" applyBorder="1" applyAlignment="1">
      <alignment vertical="center" wrapText="1" shrinkToFit="1"/>
    </xf>
    <xf numFmtId="0" fontId="0" fillId="0" borderId="3" xfId="0" applyBorder="1">
      <alignment vertical="center"/>
    </xf>
    <xf numFmtId="0" fontId="0" fillId="0" borderId="33" xfId="0" applyBorder="1">
      <alignment vertical="center"/>
    </xf>
    <xf numFmtId="0" fontId="5" fillId="0" borderId="6" xfId="0" applyFont="1" applyFill="1" applyBorder="1" applyAlignment="1">
      <alignment horizontal="left" vertical="center" wrapText="1" shrinkToFit="1"/>
    </xf>
    <xf numFmtId="176" fontId="15" fillId="5" borderId="35" xfId="1" applyNumberFormat="1" applyFont="1" applyFill="1" applyBorder="1" applyAlignment="1">
      <alignment horizontal="center" vertical="center" wrapText="1" shrinkToFit="1"/>
    </xf>
    <xf numFmtId="176" fontId="15" fillId="5" borderId="0" xfId="1" applyNumberFormat="1" applyFont="1" applyFill="1" applyBorder="1" applyAlignment="1">
      <alignment horizontal="center" vertical="center" wrapText="1" shrinkToFit="1"/>
    </xf>
    <xf numFmtId="176" fontId="15" fillId="5" borderId="34" xfId="1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/>
    </xf>
    <xf numFmtId="0" fontId="2" fillId="8" borderId="29" xfId="0" applyFont="1" applyFill="1" applyBorder="1" applyAlignment="1">
      <alignment vertical="center" wrapText="1"/>
    </xf>
    <xf numFmtId="176" fontId="2" fillId="8" borderId="5" xfId="1" applyNumberFormat="1" applyFont="1" applyFill="1" applyBorder="1" applyAlignment="1">
      <alignment vertical="center" wrapText="1" shrinkToFit="1"/>
    </xf>
    <xf numFmtId="38" fontId="2" fillId="8" borderId="5" xfId="1" applyFont="1" applyFill="1" applyBorder="1" applyAlignment="1">
      <alignment vertical="center" wrapText="1" shrinkToFit="1"/>
    </xf>
    <xf numFmtId="0" fontId="2" fillId="8" borderId="5" xfId="1" applyNumberFormat="1" applyFont="1" applyFill="1" applyBorder="1" applyAlignment="1">
      <alignment vertical="center" wrapText="1" shrinkToFit="1"/>
    </xf>
    <xf numFmtId="0" fontId="2" fillId="8" borderId="30" xfId="1" applyNumberFormat="1" applyFont="1" applyFill="1" applyBorder="1" applyAlignment="1">
      <alignment vertical="center" wrapText="1" shrinkToFit="1"/>
    </xf>
    <xf numFmtId="0" fontId="2" fillId="8" borderId="30" xfId="0" applyFont="1" applyFill="1" applyBorder="1" applyAlignment="1">
      <alignment vertical="center" shrinkToFit="1"/>
    </xf>
    <xf numFmtId="0" fontId="2" fillId="8" borderId="31" xfId="0" applyFont="1" applyFill="1" applyBorder="1" applyAlignment="1" applyProtection="1">
      <alignment vertical="center" wrapText="1"/>
      <protection hidden="1"/>
    </xf>
    <xf numFmtId="0" fontId="2" fillId="8" borderId="5" xfId="0" applyFont="1" applyFill="1" applyBorder="1" applyAlignment="1">
      <alignment vertical="center" shrinkToFit="1"/>
    </xf>
    <xf numFmtId="0" fontId="2" fillId="8" borderId="32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left" vertical="center" wrapText="1"/>
    </xf>
    <xf numFmtId="176" fontId="2" fillId="0" borderId="1" xfId="1" applyNumberFormat="1" applyFont="1" applyFill="1" applyBorder="1" applyAlignment="1">
      <alignment horizontal="left" vertical="center" wrapText="1" shrinkToFit="1"/>
    </xf>
    <xf numFmtId="177" fontId="2" fillId="0" borderId="1" xfId="1" applyNumberFormat="1" applyFont="1" applyFill="1" applyBorder="1" applyAlignment="1">
      <alignment horizontal="left" vertical="center" wrapText="1" shrinkToFit="1"/>
    </xf>
    <xf numFmtId="38" fontId="2" fillId="0" borderId="23" xfId="1" applyFont="1" applyFill="1" applyBorder="1" applyAlignment="1">
      <alignment horizontal="left" vertical="center" wrapText="1" shrinkToFit="1"/>
    </xf>
    <xf numFmtId="176" fontId="2" fillId="0" borderId="23" xfId="1" applyNumberFormat="1" applyFont="1" applyFill="1" applyBorder="1" applyAlignment="1">
      <alignment horizontal="left" vertical="center" wrapText="1" shrinkToFit="1"/>
    </xf>
    <xf numFmtId="0" fontId="2" fillId="0" borderId="23" xfId="1" applyNumberFormat="1" applyFont="1" applyFill="1" applyBorder="1" applyAlignment="1">
      <alignment horizontal="left" vertical="center" wrapText="1" shrinkToFit="1"/>
    </xf>
    <xf numFmtId="0" fontId="2" fillId="0" borderId="26" xfId="1" applyNumberFormat="1" applyFont="1" applyFill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7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>
      <alignment horizontal="left" vertical="center" shrinkToFit="1"/>
    </xf>
    <xf numFmtId="0" fontId="2" fillId="0" borderId="28" xfId="0" applyFont="1" applyBorder="1" applyAlignment="1">
      <alignment horizontal="left" vertical="center" shrinkToFit="1"/>
    </xf>
    <xf numFmtId="0" fontId="2" fillId="0" borderId="7" xfId="0" applyFont="1" applyBorder="1" applyAlignment="1" applyProtection="1">
      <alignment horizontal="left" vertical="center" wrapText="1"/>
      <protection hidden="1"/>
    </xf>
    <xf numFmtId="0" fontId="2" fillId="0" borderId="23" xfId="0" applyFont="1" applyBorder="1" applyAlignment="1">
      <alignment horizontal="left" vertical="center" wrapText="1" shrinkToFit="1"/>
    </xf>
    <xf numFmtId="0" fontId="2" fillId="0" borderId="23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/>
    </xf>
    <xf numFmtId="57" fontId="5" fillId="0" borderId="1" xfId="0" applyNumberFormat="1" applyFont="1" applyBorder="1" applyAlignment="1">
      <alignment horizontal="left" vertical="center" wrapText="1" shrinkToFit="1"/>
    </xf>
    <xf numFmtId="38" fontId="5" fillId="0" borderId="1" xfId="1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38" fontId="17" fillId="0" borderId="1" xfId="1" applyFont="1" applyFill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25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6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 applyProtection="1">
      <alignment horizontal="left" vertical="center" wrapText="1"/>
      <protection hidden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left" vertical="center" wrapText="1" shrinkToFit="1"/>
    </xf>
    <xf numFmtId="0" fontId="0" fillId="7" borderId="1" xfId="0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shrinkToFit="1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0" fillId="11" borderId="23" xfId="0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25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9" fillId="9" borderId="7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27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18" fillId="9" borderId="4" xfId="3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19" fillId="9" borderId="23" xfId="0" applyFont="1" applyFill="1" applyBorder="1" applyAlignment="1">
      <alignment horizontal="center" vertical="center"/>
    </xf>
    <xf numFmtId="0" fontId="19" fillId="9" borderId="23" xfId="0" applyFont="1" applyFill="1" applyBorder="1" applyAlignment="1">
      <alignment horizontal="center" vertical="center" wrapText="1"/>
    </xf>
    <xf numFmtId="0" fontId="0" fillId="8" borderId="47" xfId="0" applyFill="1" applyBorder="1" applyAlignment="1">
      <alignment horizontal="center" vertical="center"/>
    </xf>
    <xf numFmtId="0" fontId="0" fillId="8" borderId="46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/>
    </xf>
    <xf numFmtId="0" fontId="0" fillId="7" borderId="44" xfId="0" applyFill="1" applyBorder="1" applyAlignment="1">
      <alignment horizontal="center" vertical="center" wrapText="1"/>
    </xf>
    <xf numFmtId="0" fontId="0" fillId="7" borderId="45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 shrinkToFit="1"/>
    </xf>
    <xf numFmtId="0" fontId="7" fillId="7" borderId="1" xfId="0" applyFont="1" applyFill="1" applyBorder="1" applyAlignment="1">
      <alignment horizontal="center" vertical="center"/>
    </xf>
    <xf numFmtId="0" fontId="0" fillId="8" borderId="52" xfId="0" applyFill="1" applyBorder="1" applyAlignment="1">
      <alignment horizontal="center" vertical="center"/>
    </xf>
    <xf numFmtId="0" fontId="0" fillId="9" borderId="53" xfId="0" applyFill="1" applyBorder="1" applyAlignment="1">
      <alignment horizontal="center" vertical="center"/>
    </xf>
    <xf numFmtId="0" fontId="18" fillId="9" borderId="53" xfId="3" applyFill="1" applyBorder="1" applyAlignment="1">
      <alignment horizontal="center" vertical="center"/>
    </xf>
    <xf numFmtId="0" fontId="0" fillId="9" borderId="53" xfId="0" applyFill="1" applyBorder="1" applyAlignment="1">
      <alignment horizontal="center" vertical="center" wrapText="1"/>
    </xf>
    <xf numFmtId="0" fontId="0" fillId="11" borderId="53" xfId="0" applyFill="1" applyBorder="1" applyAlignment="1">
      <alignment horizontal="center" vertical="center"/>
    </xf>
    <xf numFmtId="0" fontId="0" fillId="12" borderId="53" xfId="0" applyFill="1" applyBorder="1" applyAlignment="1">
      <alignment horizontal="center" vertical="center"/>
    </xf>
    <xf numFmtId="0" fontId="0" fillId="12" borderId="53" xfId="0" applyFill="1" applyBorder="1" applyAlignment="1">
      <alignment horizontal="center" vertical="center" wrapText="1"/>
    </xf>
    <xf numFmtId="0" fontId="0" fillId="13" borderId="53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 wrapText="1"/>
    </xf>
    <xf numFmtId="0" fontId="0" fillId="7" borderId="54" xfId="0" applyFill="1" applyBorder="1" applyAlignment="1">
      <alignment horizontal="center" vertical="center"/>
    </xf>
    <xf numFmtId="0" fontId="0" fillId="7" borderId="51" xfId="0" applyFill="1" applyBorder="1" applyAlignment="1">
      <alignment horizontal="center" vertical="center"/>
    </xf>
    <xf numFmtId="0" fontId="0" fillId="7" borderId="2" xfId="0" applyFill="1" applyBorder="1">
      <alignment vertical="center"/>
    </xf>
    <xf numFmtId="0" fontId="0" fillId="7" borderId="4" xfId="0" applyFill="1" applyBorder="1">
      <alignment vertical="center"/>
    </xf>
    <xf numFmtId="0" fontId="0" fillId="9" borderId="51" xfId="0" applyFill="1" applyBorder="1" applyAlignment="1">
      <alignment horizontal="center" vertical="center" wrapText="1"/>
    </xf>
    <xf numFmtId="0" fontId="0" fillId="11" borderId="53" xfId="0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5" fillId="0" borderId="6" xfId="0" applyFont="1" applyFill="1" applyBorder="1" applyAlignment="1">
      <alignment horizontal="left" vertical="center" wrapText="1" shrinkToFit="1"/>
    </xf>
    <xf numFmtId="0" fontId="0" fillId="13" borderId="53" xfId="0" applyFill="1" applyBorder="1" applyAlignment="1">
      <alignment horizontal="center" vertical="center" wrapText="1"/>
    </xf>
    <xf numFmtId="0" fontId="0" fillId="7" borderId="54" xfId="0" applyFill="1" applyBorder="1" applyAlignment="1">
      <alignment horizontal="center" vertical="center" wrapText="1"/>
    </xf>
    <xf numFmtId="0" fontId="0" fillId="7" borderId="45" xfId="0" applyFill="1" applyBorder="1">
      <alignment vertical="center"/>
    </xf>
    <xf numFmtId="0" fontId="0" fillId="7" borderId="43" xfId="0" applyFill="1" applyBorder="1">
      <alignment vertical="center"/>
    </xf>
    <xf numFmtId="0" fontId="0" fillId="7" borderId="6" xfId="0" applyFill="1" applyBorder="1" applyAlignment="1">
      <alignment horizontal="center" vertical="center"/>
    </xf>
    <xf numFmtId="0" fontId="0" fillId="7" borderId="55" xfId="0" applyFill="1" applyBorder="1">
      <alignment vertical="center"/>
    </xf>
    <xf numFmtId="0" fontId="0" fillId="7" borderId="6" xfId="0" applyFill="1" applyBorder="1">
      <alignment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5" fillId="7" borderId="53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9" borderId="4" xfId="0" applyFont="1" applyFill="1" applyBorder="1">
      <alignment vertical="center"/>
    </xf>
    <xf numFmtId="0" fontId="0" fillId="9" borderId="56" xfId="0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>
      <alignment vertical="center"/>
    </xf>
    <xf numFmtId="0" fontId="5" fillId="12" borderId="4" xfId="0" applyFont="1" applyFill="1" applyBorder="1">
      <alignment vertical="center"/>
    </xf>
    <xf numFmtId="0" fontId="0" fillId="12" borderId="23" xfId="0" applyFill="1" applyBorder="1" applyAlignment="1">
      <alignment horizontal="center" vertical="center"/>
    </xf>
    <xf numFmtId="0" fontId="16" fillId="12" borderId="23" xfId="0" applyFont="1" applyFill="1" applyBorder="1" applyAlignment="1">
      <alignment horizontal="center" vertical="center" wrapText="1"/>
    </xf>
    <xf numFmtId="0" fontId="27" fillId="12" borderId="23" xfId="0" applyFont="1" applyFill="1" applyBorder="1" applyAlignment="1">
      <alignment horizontal="center" vertical="center" wrapText="1"/>
    </xf>
    <xf numFmtId="0" fontId="0" fillId="12" borderId="56" xfId="0" applyFill="1" applyBorder="1" applyAlignment="1">
      <alignment horizontal="center" vertical="center"/>
    </xf>
    <xf numFmtId="0" fontId="0" fillId="12" borderId="26" xfId="0" applyFill="1" applyBorder="1">
      <alignment vertical="center"/>
    </xf>
    <xf numFmtId="0" fontId="0" fillId="12" borderId="57" xfId="0" applyFill="1" applyBorder="1" applyAlignment="1">
      <alignment horizontal="center" vertical="center"/>
    </xf>
    <xf numFmtId="178" fontId="0" fillId="0" borderId="0" xfId="1" applyNumberFormat="1" applyFont="1">
      <alignment vertical="center"/>
    </xf>
    <xf numFmtId="178" fontId="0" fillId="8" borderId="9" xfId="1" applyNumberFormat="1" applyFont="1" applyFill="1" applyBorder="1" applyAlignment="1">
      <alignment horizontal="center" vertical="center"/>
    </xf>
    <xf numFmtId="178" fontId="0" fillId="9" borderId="23" xfId="1" applyNumberFormat="1" applyFont="1" applyFill="1" applyBorder="1" applyAlignment="1">
      <alignment horizontal="center" vertical="center"/>
    </xf>
    <xf numFmtId="178" fontId="24" fillId="9" borderId="23" xfId="1" applyNumberFormat="1" applyFont="1" applyFill="1" applyBorder="1" applyAlignment="1">
      <alignment horizontal="center" vertical="center"/>
    </xf>
    <xf numFmtId="178" fontId="0" fillId="9" borderId="1" xfId="1" applyNumberFormat="1" applyFont="1" applyFill="1" applyBorder="1" applyAlignment="1">
      <alignment horizontal="center" vertical="center"/>
    </xf>
    <xf numFmtId="178" fontId="5" fillId="9" borderId="1" xfId="1" applyNumberFormat="1" applyFont="1" applyFill="1" applyBorder="1" applyAlignment="1">
      <alignment horizontal="center" vertical="center"/>
    </xf>
    <xf numFmtId="178" fontId="0" fillId="11" borderId="1" xfId="1" applyNumberFormat="1" applyFont="1" applyFill="1" applyBorder="1" applyAlignment="1">
      <alignment horizontal="center" vertical="center"/>
    </xf>
    <xf numFmtId="178" fontId="0" fillId="12" borderId="1" xfId="1" applyNumberFormat="1" applyFont="1" applyFill="1" applyBorder="1" applyAlignment="1">
      <alignment horizontal="center" vertical="center"/>
    </xf>
    <xf numFmtId="178" fontId="5" fillId="12" borderId="1" xfId="1" applyNumberFormat="1" applyFont="1" applyFill="1" applyBorder="1" applyAlignment="1">
      <alignment horizontal="center" vertical="center"/>
    </xf>
    <xf numFmtId="178" fontId="0" fillId="12" borderId="23" xfId="1" applyNumberFormat="1" applyFont="1" applyFill="1" applyBorder="1" applyAlignment="1">
      <alignment horizontal="center" vertical="center"/>
    </xf>
    <xf numFmtId="178" fontId="0" fillId="13" borderId="1" xfId="1" applyNumberFormat="1" applyFont="1" applyFill="1" applyBorder="1" applyAlignment="1">
      <alignment horizontal="center" vertical="center"/>
    </xf>
    <xf numFmtId="178" fontId="0" fillId="7" borderId="1" xfId="1" applyNumberFormat="1" applyFont="1" applyFill="1" applyBorder="1" applyAlignment="1">
      <alignment horizontal="center" vertical="center"/>
    </xf>
    <xf numFmtId="178" fontId="0" fillId="7" borderId="44" xfId="1" applyNumberFormat="1" applyFont="1" applyFill="1" applyBorder="1" applyAlignment="1">
      <alignment horizontal="center" vertical="center"/>
    </xf>
    <xf numFmtId="178" fontId="0" fillId="7" borderId="23" xfId="1" applyNumberFormat="1" applyFont="1" applyFill="1" applyBorder="1" applyAlignment="1">
      <alignment horizontal="center" vertical="center"/>
    </xf>
    <xf numFmtId="178" fontId="25" fillId="7" borderId="1" xfId="1" applyNumberFormat="1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/>
    </xf>
    <xf numFmtId="0" fontId="5" fillId="12" borderId="53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12" borderId="25" xfId="0" applyFill="1" applyBorder="1" applyAlignment="1">
      <alignment horizontal="center" vertical="center"/>
    </xf>
    <xf numFmtId="0" fontId="0" fillId="12" borderId="4" xfId="0" applyFill="1" applyBorder="1">
      <alignment vertical="center"/>
    </xf>
    <xf numFmtId="0" fontId="0" fillId="12" borderId="24" xfId="0" applyFill="1" applyBorder="1">
      <alignment vertical="center"/>
    </xf>
    <xf numFmtId="177" fontId="2" fillId="7" borderId="1" xfId="1" applyNumberFormat="1" applyFont="1" applyFill="1" applyBorder="1" applyAlignment="1">
      <alignment horizontal="left" vertical="center" wrapText="1" shrinkToFit="1"/>
    </xf>
    <xf numFmtId="177" fontId="0" fillId="0" borderId="1" xfId="0" applyNumberFormat="1" applyBorder="1" applyAlignment="1">
      <alignment horizontal="left" vertical="center"/>
    </xf>
    <xf numFmtId="177" fontId="2" fillId="0" borderId="1" xfId="1" applyNumberFormat="1" applyFont="1" applyFill="1" applyBorder="1" applyAlignment="1">
      <alignment vertical="center" wrapText="1" shrinkToFit="1"/>
    </xf>
    <xf numFmtId="0" fontId="0" fillId="0" borderId="1" xfId="0" applyBorder="1">
      <alignment vertical="center"/>
    </xf>
    <xf numFmtId="176" fontId="2" fillId="0" borderId="1" xfId="1" applyNumberFormat="1" applyFont="1" applyFill="1" applyBorder="1" applyAlignment="1">
      <alignment horizontal="center" vertical="center" wrapText="1" shrinkToFit="1"/>
    </xf>
    <xf numFmtId="177" fontId="2" fillId="0" borderId="1" xfId="1" applyNumberFormat="1" applyFont="1" applyFill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right" vertical="center" wrapText="1" shrinkToFit="1"/>
    </xf>
    <xf numFmtId="0" fontId="0" fillId="0" borderId="1" xfId="0" applyBorder="1" applyAlignment="1">
      <alignment horizontal="right" vertical="center"/>
    </xf>
    <xf numFmtId="0" fontId="0" fillId="7" borderId="58" xfId="0" applyFill="1" applyBorder="1" applyAlignment="1">
      <alignment horizontal="center" vertical="center"/>
    </xf>
    <xf numFmtId="0" fontId="0" fillId="7" borderId="1" xfId="0" applyFill="1" applyBorder="1">
      <alignment vertical="center"/>
    </xf>
    <xf numFmtId="178" fontId="0" fillId="7" borderId="0" xfId="1" applyNumberFormat="1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 shrinkToFit="1"/>
    </xf>
    <xf numFmtId="0" fontId="5" fillId="0" borderId="1" xfId="1" applyNumberFormat="1" applyFont="1" applyFill="1" applyBorder="1" applyAlignment="1">
      <alignment horizontal="right" vertical="center" wrapText="1" shrinkToFit="1"/>
    </xf>
    <xf numFmtId="176" fontId="5" fillId="0" borderId="1" xfId="0" applyNumberFormat="1" applyFont="1" applyFill="1" applyBorder="1" applyAlignment="1">
      <alignment vertical="center" wrapText="1" shrinkToFit="1"/>
    </xf>
    <xf numFmtId="38" fontId="5" fillId="0" borderId="1" xfId="1" applyFont="1" applyFill="1" applyBorder="1" applyAlignment="1">
      <alignment horizontal="right" vertical="center" wrapText="1" shrinkToFit="1"/>
    </xf>
    <xf numFmtId="38" fontId="5" fillId="0" borderId="1" xfId="1" applyFont="1" applyBorder="1" applyAlignment="1">
      <alignment horizontal="right" vertical="center" wrapText="1" shrinkToFit="1"/>
    </xf>
    <xf numFmtId="38" fontId="17" fillId="0" borderId="1" xfId="1" applyFont="1" applyFill="1" applyBorder="1" applyAlignment="1">
      <alignment horizontal="right" vertical="center" wrapText="1" shrinkToFit="1"/>
    </xf>
    <xf numFmtId="38" fontId="0" fillId="0" borderId="0" xfId="1" applyFont="1" applyAlignment="1">
      <alignment horizontal="right" vertical="center"/>
    </xf>
    <xf numFmtId="0" fontId="5" fillId="0" borderId="23" xfId="0" applyFont="1" applyFill="1" applyBorder="1" applyAlignment="1">
      <alignment horizontal="right" vertical="center" wrapText="1" shrinkToFit="1"/>
    </xf>
    <xf numFmtId="38" fontId="2" fillId="0" borderId="23" xfId="1" applyFont="1" applyFill="1" applyBorder="1" applyAlignment="1">
      <alignment horizontal="right" vertical="center" wrapText="1" shrinkToFit="1"/>
    </xf>
    <xf numFmtId="38" fontId="5" fillId="0" borderId="23" xfId="1" applyFont="1" applyFill="1" applyBorder="1" applyAlignment="1">
      <alignment horizontal="right" vertical="center" wrapText="1" shrinkToFit="1"/>
    </xf>
    <xf numFmtId="38" fontId="5" fillId="0" borderId="1" xfId="1" applyFont="1" applyFill="1" applyBorder="1" applyAlignment="1">
      <alignment vertical="center" wrapText="1" shrinkToFit="1"/>
    </xf>
    <xf numFmtId="0" fontId="24" fillId="9" borderId="27" xfId="0" applyFont="1" applyFill="1" applyBorder="1" applyAlignment="1">
      <alignment horizontal="center" vertical="center"/>
    </xf>
    <xf numFmtId="0" fontId="24" fillId="9" borderId="25" xfId="0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/>
    </xf>
    <xf numFmtId="0" fontId="24" fillId="9" borderId="23" xfId="0" applyFont="1" applyFill="1" applyBorder="1" applyAlignment="1">
      <alignment horizontal="center" vertical="center" wrapText="1"/>
    </xf>
    <xf numFmtId="0" fontId="24" fillId="9" borderId="23" xfId="0" applyFont="1" applyFill="1" applyBorder="1" applyAlignment="1">
      <alignment horizontal="center" vertical="center" shrinkToFit="1"/>
    </xf>
    <xf numFmtId="0" fontId="29" fillId="9" borderId="23" xfId="0" applyFont="1" applyFill="1" applyBorder="1" applyAlignment="1">
      <alignment horizontal="center" vertical="center"/>
    </xf>
    <xf numFmtId="178" fontId="29" fillId="9" borderId="23" xfId="1" applyNumberFormat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right" vertical="center" wrapText="1" shrinkToFit="1"/>
    </xf>
    <xf numFmtId="176" fontId="2" fillId="0" borderId="44" xfId="1" applyNumberFormat="1" applyFont="1" applyFill="1" applyBorder="1" applyAlignment="1">
      <alignment horizontal="center" vertical="center" wrapText="1"/>
    </xf>
    <xf numFmtId="0" fontId="2" fillId="0" borderId="44" xfId="1" applyNumberFormat="1" applyFont="1" applyFill="1" applyBorder="1" applyAlignment="1">
      <alignment horizontal="right" vertical="center" wrapText="1"/>
    </xf>
    <xf numFmtId="176" fontId="2" fillId="0" borderId="59" xfId="1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vertical="center" wrapText="1"/>
    </xf>
    <xf numFmtId="0" fontId="0" fillId="0" borderId="49" xfId="0" applyFill="1" applyBorder="1">
      <alignment vertical="center"/>
    </xf>
    <xf numFmtId="0" fontId="2" fillId="0" borderId="44" xfId="0" applyFont="1" applyFill="1" applyBorder="1" applyAlignment="1">
      <alignment vertical="center" wrapText="1"/>
    </xf>
    <xf numFmtId="0" fontId="2" fillId="0" borderId="60" xfId="0" applyFont="1" applyFill="1" applyBorder="1" applyAlignment="1">
      <alignment vertical="center" wrapText="1"/>
    </xf>
    <xf numFmtId="0" fontId="0" fillId="0" borderId="43" xfId="0" applyFill="1" applyBorder="1">
      <alignment vertical="center"/>
    </xf>
    <xf numFmtId="38" fontId="0" fillId="0" borderId="1" xfId="1" applyFont="1" applyBorder="1">
      <alignment vertical="center"/>
    </xf>
    <xf numFmtId="0" fontId="5" fillId="0" borderId="1" xfId="0" applyFont="1" applyBorder="1" applyAlignment="1">
      <alignment vertical="center" wrapText="1" shrinkToFit="1"/>
    </xf>
    <xf numFmtId="176" fontId="2" fillId="5" borderId="36" xfId="1" applyNumberFormat="1" applyFont="1" applyFill="1" applyBorder="1" applyAlignment="1">
      <alignment horizontal="center" vertical="center" wrapText="1" shrinkToFit="1"/>
    </xf>
    <xf numFmtId="176" fontId="2" fillId="5" borderId="23" xfId="1" applyNumberFormat="1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178" fontId="0" fillId="0" borderId="15" xfId="1" applyNumberFormat="1" applyFont="1" applyFill="1" applyBorder="1" applyAlignment="1">
      <alignment horizontal="center" vertical="center" wrapText="1"/>
    </xf>
    <xf numFmtId="178" fontId="0" fillId="0" borderId="23" xfId="1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76" fontId="15" fillId="5" borderId="36" xfId="1" applyNumberFormat="1" applyFont="1" applyFill="1" applyBorder="1" applyAlignment="1">
      <alignment horizontal="center" vertical="center" wrapText="1" shrinkToFit="1"/>
    </xf>
    <xf numFmtId="176" fontId="15" fillId="5" borderId="23" xfId="1" applyNumberFormat="1" applyFont="1" applyFill="1" applyBorder="1" applyAlignment="1">
      <alignment horizontal="center" vertical="center" wrapText="1" shrinkToFit="1"/>
    </xf>
    <xf numFmtId="0" fontId="2" fillId="5" borderId="37" xfId="0" applyFont="1" applyFill="1" applyBorder="1" applyAlignment="1">
      <alignment horizontal="center" vertical="center" shrinkToFit="1"/>
    </xf>
    <xf numFmtId="0" fontId="2" fillId="5" borderId="28" xfId="0" applyFont="1" applyFill="1" applyBorder="1" applyAlignment="1">
      <alignment horizontal="center" vertical="center" shrinkToFit="1"/>
    </xf>
    <xf numFmtId="0" fontId="2" fillId="5" borderId="38" xfId="0" applyFont="1" applyFill="1" applyBorder="1" applyAlignment="1" applyProtection="1">
      <alignment horizontal="center" vertical="center" wrapText="1"/>
      <protection hidden="1"/>
    </xf>
    <xf numFmtId="0" fontId="2" fillId="5" borderId="27" xfId="0" applyFont="1" applyFill="1" applyBorder="1" applyAlignment="1" applyProtection="1">
      <alignment horizontal="center" vertical="center" wrapText="1"/>
      <protection hidden="1"/>
    </xf>
    <xf numFmtId="0" fontId="2" fillId="5" borderId="36" xfId="0" applyFont="1" applyFill="1" applyBorder="1" applyAlignment="1">
      <alignment horizontal="center" vertical="center" shrinkToFit="1"/>
    </xf>
    <xf numFmtId="0" fontId="2" fillId="5" borderId="23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5" borderId="39" xfId="0" applyFont="1" applyFill="1" applyBorder="1" applyAlignment="1">
      <alignment horizontal="center" vertical="center" shrinkToFit="1"/>
    </xf>
    <xf numFmtId="0" fontId="2" fillId="5" borderId="26" xfId="0" applyFont="1" applyFill="1" applyBorder="1" applyAlignment="1">
      <alignment horizontal="center" vertical="center" shrinkToFi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176" fontId="2" fillId="5" borderId="39" xfId="1" applyNumberFormat="1" applyFont="1" applyFill="1" applyBorder="1" applyAlignment="1">
      <alignment horizontal="center" vertical="center" wrapText="1" shrinkToFit="1"/>
    </xf>
    <xf numFmtId="176" fontId="2" fillId="5" borderId="41" xfId="1" applyNumberFormat="1" applyFont="1" applyFill="1" applyBorder="1" applyAlignment="1">
      <alignment horizontal="center" vertical="center" wrapText="1" shrinkToFit="1"/>
    </xf>
    <xf numFmtId="176" fontId="2" fillId="5" borderId="40" xfId="1" applyNumberFormat="1" applyFont="1" applyFill="1" applyBorder="1" applyAlignment="1">
      <alignment horizontal="center" vertical="center" wrapText="1" shrinkToFit="1"/>
    </xf>
    <xf numFmtId="0" fontId="0" fillId="0" borderId="33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92029</xdr:colOff>
      <xdr:row>244</xdr:row>
      <xdr:rowOff>322101</xdr:rowOff>
    </xdr:from>
    <xdr:to>
      <xdr:col>37</xdr:col>
      <xdr:colOff>36811</xdr:colOff>
      <xdr:row>244</xdr:row>
      <xdr:rowOff>340507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DA094FC-4852-688F-C003-55D3A488D6C5}"/>
            </a:ext>
          </a:extLst>
        </xdr:cNvPr>
        <xdr:cNvCxnSpPr/>
      </xdr:nvCxnSpPr>
      <xdr:spPr>
        <a:xfrm flipV="1">
          <a:off x="469348" y="2061449"/>
          <a:ext cx="49217101" cy="1840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91D33-8EA2-4A39-8D39-F0EB9D47AA47}">
  <dimension ref="A1:M28"/>
  <sheetViews>
    <sheetView workbookViewId="0">
      <selection activeCell="M7" sqref="M7"/>
    </sheetView>
  </sheetViews>
  <sheetFormatPr defaultRowHeight="18" x14ac:dyDescent="0.55000000000000004"/>
  <cols>
    <col min="1" max="1" width="5.08203125" customWidth="1"/>
    <col min="2" max="2" width="6.08203125" customWidth="1"/>
    <col min="8" max="9" width="19.1640625" bestFit="1" customWidth="1"/>
    <col min="12" max="12" width="11.9140625" customWidth="1"/>
  </cols>
  <sheetData>
    <row r="1" spans="1:13" x14ac:dyDescent="0.55000000000000004">
      <c r="A1" t="s">
        <v>35</v>
      </c>
      <c r="B1">
        <v>12</v>
      </c>
      <c r="C1">
        <v>2000</v>
      </c>
      <c r="D1">
        <v>12</v>
      </c>
      <c r="H1" t="s">
        <v>43</v>
      </c>
      <c r="I1" t="s">
        <v>44</v>
      </c>
    </row>
    <row r="2" spans="1:13" x14ac:dyDescent="0.55000000000000004">
      <c r="A2" t="s">
        <v>35</v>
      </c>
      <c r="B2">
        <v>13</v>
      </c>
      <c r="C2">
        <v>2001</v>
      </c>
      <c r="D2">
        <v>13</v>
      </c>
      <c r="G2" s="9" t="s">
        <v>37</v>
      </c>
      <c r="H2" t="s">
        <v>38</v>
      </c>
      <c r="I2" t="s">
        <v>38</v>
      </c>
      <c r="L2" t="s">
        <v>74</v>
      </c>
      <c r="M2" s="16" t="s">
        <v>79</v>
      </c>
    </row>
    <row r="3" spans="1:13" x14ac:dyDescent="0.55000000000000004">
      <c r="A3" t="s">
        <v>35</v>
      </c>
      <c r="B3">
        <v>14</v>
      </c>
      <c r="C3">
        <v>2002</v>
      </c>
      <c r="D3">
        <v>14</v>
      </c>
      <c r="G3" s="9" t="s">
        <v>39</v>
      </c>
      <c r="H3" t="s">
        <v>38</v>
      </c>
      <c r="I3" t="s">
        <v>40</v>
      </c>
      <c r="L3" t="s">
        <v>75</v>
      </c>
      <c r="M3" s="16" t="s">
        <v>80</v>
      </c>
    </row>
    <row r="4" spans="1:13" x14ac:dyDescent="0.55000000000000004">
      <c r="A4" t="s">
        <v>35</v>
      </c>
      <c r="B4">
        <v>15</v>
      </c>
      <c r="C4">
        <v>2003</v>
      </c>
      <c r="D4">
        <v>15</v>
      </c>
      <c r="G4" s="9" t="s">
        <v>41</v>
      </c>
      <c r="H4" t="s">
        <v>42</v>
      </c>
      <c r="I4" t="s">
        <v>38</v>
      </c>
      <c r="L4" t="s">
        <v>76</v>
      </c>
      <c r="M4" s="16" t="s">
        <v>81</v>
      </c>
    </row>
    <row r="5" spans="1:13" x14ac:dyDescent="0.55000000000000004">
      <c r="A5" t="s">
        <v>35</v>
      </c>
      <c r="B5">
        <v>16</v>
      </c>
      <c r="C5">
        <v>2004</v>
      </c>
      <c r="D5">
        <v>16</v>
      </c>
      <c r="G5" s="9" t="s">
        <v>17</v>
      </c>
      <c r="H5" t="s">
        <v>42</v>
      </c>
      <c r="I5" t="s">
        <v>42</v>
      </c>
      <c r="L5" t="s">
        <v>77</v>
      </c>
      <c r="M5" s="16" t="s">
        <v>82</v>
      </c>
    </row>
    <row r="6" spans="1:13" x14ac:dyDescent="0.55000000000000004">
      <c r="A6" t="s">
        <v>35</v>
      </c>
      <c r="B6">
        <v>17</v>
      </c>
      <c r="C6">
        <v>2005</v>
      </c>
      <c r="D6">
        <v>17</v>
      </c>
      <c r="L6" t="s">
        <v>78</v>
      </c>
      <c r="M6" s="16" t="s">
        <v>83</v>
      </c>
    </row>
    <row r="7" spans="1:13" x14ac:dyDescent="0.55000000000000004">
      <c r="A7" t="s">
        <v>35</v>
      </c>
      <c r="B7">
        <v>18</v>
      </c>
      <c r="C7">
        <v>2006</v>
      </c>
      <c r="D7">
        <v>18</v>
      </c>
    </row>
    <row r="8" spans="1:13" x14ac:dyDescent="0.55000000000000004">
      <c r="A8" t="s">
        <v>35</v>
      </c>
      <c r="B8">
        <v>19</v>
      </c>
      <c r="C8">
        <v>2007</v>
      </c>
      <c r="D8">
        <v>19</v>
      </c>
    </row>
    <row r="9" spans="1:13" x14ac:dyDescent="0.55000000000000004">
      <c r="A9" t="s">
        <v>35</v>
      </c>
      <c r="B9">
        <v>20</v>
      </c>
      <c r="C9">
        <v>2008</v>
      </c>
      <c r="D9">
        <v>20</v>
      </c>
    </row>
    <row r="10" spans="1:13" x14ac:dyDescent="0.55000000000000004">
      <c r="A10" t="s">
        <v>35</v>
      </c>
      <c r="B10">
        <v>21</v>
      </c>
      <c r="C10">
        <v>2009</v>
      </c>
      <c r="D10">
        <v>21</v>
      </c>
      <c r="G10" t="s">
        <v>47</v>
      </c>
    </row>
    <row r="11" spans="1:13" x14ac:dyDescent="0.55000000000000004">
      <c r="A11" t="s">
        <v>35</v>
      </c>
      <c r="B11">
        <v>22</v>
      </c>
      <c r="C11">
        <v>2010</v>
      </c>
      <c r="D11">
        <v>22</v>
      </c>
      <c r="G11" t="s">
        <v>48</v>
      </c>
    </row>
    <row r="12" spans="1:13" x14ac:dyDescent="0.55000000000000004">
      <c r="A12" t="s">
        <v>35</v>
      </c>
      <c r="B12">
        <v>23</v>
      </c>
      <c r="C12">
        <v>2011</v>
      </c>
      <c r="D12">
        <v>23</v>
      </c>
      <c r="G12" t="s">
        <v>49</v>
      </c>
    </row>
    <row r="13" spans="1:13" x14ac:dyDescent="0.55000000000000004">
      <c r="A13" t="s">
        <v>35</v>
      </c>
      <c r="B13">
        <v>24</v>
      </c>
      <c r="C13">
        <v>2012</v>
      </c>
      <c r="D13">
        <v>24</v>
      </c>
    </row>
    <row r="14" spans="1:13" x14ac:dyDescent="0.55000000000000004">
      <c r="A14" t="s">
        <v>35</v>
      </c>
      <c r="B14">
        <v>25</v>
      </c>
      <c r="C14">
        <v>2013</v>
      </c>
      <c r="D14">
        <v>25</v>
      </c>
    </row>
    <row r="15" spans="1:13" x14ac:dyDescent="0.55000000000000004">
      <c r="A15" t="s">
        <v>35</v>
      </c>
      <c r="B15">
        <v>26</v>
      </c>
      <c r="C15">
        <v>2014</v>
      </c>
      <c r="D15">
        <v>26</v>
      </c>
      <c r="G15" t="s">
        <v>53</v>
      </c>
    </row>
    <row r="16" spans="1:13" x14ac:dyDescent="0.55000000000000004">
      <c r="A16" t="s">
        <v>35</v>
      </c>
      <c r="B16">
        <v>27</v>
      </c>
      <c r="C16">
        <v>2015</v>
      </c>
      <c r="D16">
        <v>27</v>
      </c>
      <c r="G16" t="s">
        <v>54</v>
      </c>
    </row>
    <row r="17" spans="1:4" x14ac:dyDescent="0.55000000000000004">
      <c r="A17" t="s">
        <v>35</v>
      </c>
      <c r="B17">
        <v>28</v>
      </c>
      <c r="C17">
        <v>2016</v>
      </c>
      <c r="D17">
        <v>28</v>
      </c>
    </row>
    <row r="18" spans="1:4" x14ac:dyDescent="0.55000000000000004">
      <c r="A18" t="s">
        <v>35</v>
      </c>
      <c r="B18">
        <v>29</v>
      </c>
      <c r="C18">
        <v>2017</v>
      </c>
      <c r="D18">
        <v>29</v>
      </c>
    </row>
    <row r="19" spans="1:4" x14ac:dyDescent="0.55000000000000004">
      <c r="A19" t="s">
        <v>35</v>
      </c>
      <c r="B19">
        <v>30</v>
      </c>
      <c r="C19">
        <v>2018</v>
      </c>
      <c r="D19">
        <v>30</v>
      </c>
    </row>
    <row r="20" spans="1:4" x14ac:dyDescent="0.55000000000000004">
      <c r="A20" t="s">
        <v>35</v>
      </c>
      <c r="B20">
        <v>31</v>
      </c>
      <c r="C20">
        <v>2019</v>
      </c>
      <c r="D20">
        <v>31</v>
      </c>
    </row>
    <row r="21" spans="1:4" x14ac:dyDescent="0.55000000000000004">
      <c r="A21" t="s">
        <v>36</v>
      </c>
      <c r="B21">
        <v>1</v>
      </c>
      <c r="C21">
        <v>2019</v>
      </c>
      <c r="D21">
        <v>1</v>
      </c>
    </row>
    <row r="22" spans="1:4" x14ac:dyDescent="0.55000000000000004">
      <c r="A22" t="s">
        <v>36</v>
      </c>
      <c r="B22">
        <v>2</v>
      </c>
      <c r="C22">
        <v>2020</v>
      </c>
      <c r="D22">
        <v>2</v>
      </c>
    </row>
    <row r="23" spans="1:4" x14ac:dyDescent="0.55000000000000004">
      <c r="A23" t="s">
        <v>36</v>
      </c>
      <c r="B23">
        <v>3</v>
      </c>
      <c r="C23">
        <v>2021</v>
      </c>
      <c r="D23">
        <v>3</v>
      </c>
    </row>
    <row r="24" spans="1:4" x14ac:dyDescent="0.55000000000000004">
      <c r="A24" t="s">
        <v>36</v>
      </c>
      <c r="B24">
        <v>4</v>
      </c>
      <c r="C24">
        <v>2022</v>
      </c>
      <c r="D24">
        <v>4</v>
      </c>
    </row>
    <row r="25" spans="1:4" x14ac:dyDescent="0.55000000000000004">
      <c r="A25" t="s">
        <v>36</v>
      </c>
      <c r="B25">
        <v>5</v>
      </c>
      <c r="C25">
        <v>2023</v>
      </c>
      <c r="D25">
        <v>5</v>
      </c>
    </row>
    <row r="26" spans="1:4" x14ac:dyDescent="0.55000000000000004">
      <c r="A26" t="s">
        <v>36</v>
      </c>
      <c r="B26">
        <v>6</v>
      </c>
      <c r="C26">
        <v>2024</v>
      </c>
      <c r="D26">
        <v>6</v>
      </c>
    </row>
    <row r="27" spans="1:4" x14ac:dyDescent="0.55000000000000004">
      <c r="A27" t="s">
        <v>36</v>
      </c>
      <c r="B27">
        <v>7</v>
      </c>
      <c r="C27">
        <v>2025</v>
      </c>
      <c r="D27">
        <v>7</v>
      </c>
    </row>
    <row r="28" spans="1:4" x14ac:dyDescent="0.55000000000000004">
      <c r="A28" t="s">
        <v>36</v>
      </c>
      <c r="B28">
        <v>8</v>
      </c>
      <c r="C28">
        <v>2026</v>
      </c>
      <c r="D28">
        <v>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EEAC1-19A8-464C-9E70-4BE19028B20F}">
  <sheetPr>
    <pageSetUpPr fitToPage="1"/>
  </sheetPr>
  <dimension ref="A1:AN311"/>
  <sheetViews>
    <sheetView tabSelected="1" view="pageBreakPreview" zoomScale="70" zoomScaleNormal="100" zoomScaleSheetLayoutView="70" workbookViewId="0">
      <pane xSplit="5" ySplit="5" topLeftCell="J6" activePane="bottomRight" state="frozen"/>
      <selection pane="topRight" activeCell="F1" sqref="F1"/>
      <selection pane="bottomLeft" activeCell="A6" sqref="A6"/>
      <selection pane="bottomRight" activeCell="B237" sqref="B237"/>
    </sheetView>
  </sheetViews>
  <sheetFormatPr defaultRowHeight="18" x14ac:dyDescent="0.55000000000000004"/>
  <cols>
    <col min="1" max="1" width="5" customWidth="1"/>
    <col min="2" max="3" width="16" customWidth="1"/>
    <col min="4" max="4" width="13.9140625" customWidth="1"/>
    <col min="5" max="5" width="50.58203125" bestFit="1" customWidth="1"/>
    <col min="6" max="6" width="15.4140625" bestFit="1" customWidth="1"/>
    <col min="7" max="7" width="30.1640625" bestFit="1" customWidth="1"/>
    <col min="8" max="8" width="49.4140625" customWidth="1"/>
    <col min="9" max="9" width="48.58203125" customWidth="1"/>
    <col min="10" max="10" width="13.9140625" customWidth="1"/>
    <col min="11" max="11" width="27.58203125" bestFit="1" customWidth="1"/>
    <col min="13" max="14" width="11" bestFit="1" customWidth="1"/>
    <col min="15" max="15" width="10.9140625" style="201" bestFit="1" customWidth="1"/>
    <col min="16" max="16" width="52.9140625" customWidth="1"/>
    <col min="17" max="17" width="27.5" customWidth="1"/>
    <col min="18" max="18" width="10.9140625" hidden="1" customWidth="1"/>
    <col min="19" max="19" width="6" hidden="1" customWidth="1"/>
    <col min="20" max="20" width="5.9140625" customWidth="1"/>
    <col min="21" max="21" width="11.1640625" customWidth="1"/>
    <col min="22" max="22" width="10.1640625" customWidth="1"/>
    <col min="26" max="26" width="12.9140625" customWidth="1"/>
    <col min="27" max="27" width="10.1640625" customWidth="1"/>
    <col min="31" max="31" width="22.1640625" customWidth="1"/>
    <col min="32" max="32" width="15.08203125" customWidth="1"/>
    <col min="33" max="33" width="22.08203125" customWidth="1"/>
    <col min="34" max="34" width="16.1640625" customWidth="1"/>
    <col min="35" max="35" width="19.58203125" customWidth="1"/>
    <col min="36" max="37" width="23.58203125" customWidth="1"/>
  </cols>
  <sheetData>
    <row r="1" spans="1:40" ht="32.5" x14ac:dyDescent="0.55000000000000004">
      <c r="B1" s="4" t="s">
        <v>32</v>
      </c>
      <c r="C1" s="4"/>
      <c r="H1" s="8" t="s">
        <v>28</v>
      </c>
      <c r="AL1" s="288"/>
      <c r="AM1" s="288"/>
      <c r="AN1" s="288"/>
    </row>
    <row r="2" spans="1:40" ht="29.5" thickBot="1" x14ac:dyDescent="0.6">
      <c r="B2" s="267" t="s">
        <v>18</v>
      </c>
      <c r="C2" s="267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125"/>
      <c r="R2" s="269" t="s">
        <v>45</v>
      </c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11"/>
      <c r="AG2" s="10"/>
      <c r="AH2" s="10"/>
      <c r="AI2" s="11"/>
      <c r="AJ2" s="10"/>
      <c r="AK2" s="10"/>
      <c r="AL2" t="s">
        <v>46</v>
      </c>
    </row>
    <row r="3" spans="1:40" ht="56.25" customHeight="1" thickTop="1" x14ac:dyDescent="0.55000000000000004">
      <c r="A3" s="296" t="s">
        <v>27</v>
      </c>
      <c r="B3" s="297" t="s">
        <v>386</v>
      </c>
      <c r="C3" s="106" t="s">
        <v>209</v>
      </c>
      <c r="D3" s="270" t="s">
        <v>20</v>
      </c>
      <c r="E3" s="270" t="s">
        <v>3</v>
      </c>
      <c r="F3" s="270" t="s">
        <v>2</v>
      </c>
      <c r="G3" s="272" t="s">
        <v>4</v>
      </c>
      <c r="H3" s="270" t="s">
        <v>31</v>
      </c>
      <c r="I3" s="270" t="s">
        <v>30</v>
      </c>
      <c r="J3" s="272" t="s">
        <v>5</v>
      </c>
      <c r="K3" s="272" t="s">
        <v>6</v>
      </c>
      <c r="L3" s="270" t="s">
        <v>7</v>
      </c>
      <c r="M3" s="274" t="s">
        <v>8</v>
      </c>
      <c r="N3" s="274" t="s">
        <v>9</v>
      </c>
      <c r="O3" s="276" t="s">
        <v>10</v>
      </c>
      <c r="P3" s="278" t="s">
        <v>11</v>
      </c>
      <c r="Q3" s="301" t="s">
        <v>685</v>
      </c>
      <c r="R3" s="291" t="s">
        <v>0</v>
      </c>
      <c r="S3" s="299" t="s">
        <v>51</v>
      </c>
      <c r="T3" s="265" t="s">
        <v>52</v>
      </c>
      <c r="U3" s="265" t="s">
        <v>50</v>
      </c>
      <c r="V3" s="265" t="s">
        <v>19</v>
      </c>
      <c r="W3" s="293" t="s">
        <v>21</v>
      </c>
      <c r="X3" s="294"/>
      <c r="Y3" s="294"/>
      <c r="Z3" s="294"/>
      <c r="AA3" s="295"/>
      <c r="AB3" s="265" t="s">
        <v>22</v>
      </c>
      <c r="AC3" s="265" t="s">
        <v>23</v>
      </c>
      <c r="AD3" s="280" t="s">
        <v>85</v>
      </c>
      <c r="AE3" s="282" t="s">
        <v>1</v>
      </c>
      <c r="AF3" s="284" t="s">
        <v>89</v>
      </c>
      <c r="AG3" s="286" t="s">
        <v>24</v>
      </c>
      <c r="AH3" s="282" t="s">
        <v>26</v>
      </c>
      <c r="AI3" s="284" t="s">
        <v>90</v>
      </c>
      <c r="AJ3" s="286" t="s">
        <v>25</v>
      </c>
      <c r="AK3" s="289" t="s">
        <v>29</v>
      </c>
    </row>
    <row r="4" spans="1:40" ht="18.75" customHeight="1" x14ac:dyDescent="0.55000000000000004">
      <c r="A4" s="296"/>
      <c r="B4" s="298"/>
      <c r="C4" s="107"/>
      <c r="D4" s="271"/>
      <c r="E4" s="271"/>
      <c r="F4" s="271"/>
      <c r="G4" s="273"/>
      <c r="H4" s="271"/>
      <c r="I4" s="271"/>
      <c r="J4" s="273"/>
      <c r="K4" s="273"/>
      <c r="L4" s="271"/>
      <c r="M4" s="275"/>
      <c r="N4" s="275"/>
      <c r="O4" s="277"/>
      <c r="P4" s="279"/>
      <c r="Q4" s="302"/>
      <c r="R4" s="292"/>
      <c r="S4" s="300"/>
      <c r="T4" s="266"/>
      <c r="U4" s="266"/>
      <c r="V4" s="266"/>
      <c r="W4" s="38" t="s">
        <v>86</v>
      </c>
      <c r="X4" s="39" t="s">
        <v>87</v>
      </c>
      <c r="Y4" s="40" t="s">
        <v>88</v>
      </c>
      <c r="Z4" s="40" t="s">
        <v>108</v>
      </c>
      <c r="AA4" s="40" t="s">
        <v>102</v>
      </c>
      <c r="AB4" s="266"/>
      <c r="AC4" s="266"/>
      <c r="AD4" s="281"/>
      <c r="AE4" s="283"/>
      <c r="AF4" s="285"/>
      <c r="AG4" s="287"/>
      <c r="AH4" s="283"/>
      <c r="AI4" s="285"/>
      <c r="AJ4" s="287"/>
      <c r="AK4" s="290"/>
    </row>
    <row r="5" spans="1:40" s="35" customFormat="1" ht="56.25" customHeight="1" thickBot="1" x14ac:dyDescent="0.6">
      <c r="A5" s="36">
        <v>-1</v>
      </c>
      <c r="B5" s="137" t="s">
        <v>387</v>
      </c>
      <c r="C5" s="138" t="s">
        <v>64</v>
      </c>
      <c r="D5" s="139" t="s">
        <v>65</v>
      </c>
      <c r="E5" s="139" t="s">
        <v>12</v>
      </c>
      <c r="F5" s="139" t="s">
        <v>33</v>
      </c>
      <c r="G5" s="139" t="s">
        <v>34</v>
      </c>
      <c r="H5" s="139" t="s">
        <v>12</v>
      </c>
      <c r="I5" s="139" t="s">
        <v>13</v>
      </c>
      <c r="J5" s="139" t="s">
        <v>14</v>
      </c>
      <c r="K5" s="139" t="s">
        <v>15</v>
      </c>
      <c r="L5" s="139" t="s">
        <v>37</v>
      </c>
      <c r="M5" s="139" t="str">
        <f>_xlfn.IFNA(INDEX('参照（年度等）'!$H$2:$H$5,MATCH(入力!$L5,'参照（年度等）'!$G$2:$G$5,0),1),"")</f>
        <v>使用せず</v>
      </c>
      <c r="N5" s="139" t="str">
        <f>_xlfn.IFNA(INDEX('参照（年度等）'!$I$2:$I$5,MATCH(入力!$L5,'参照（年度等）'!$G$2:$G$5,0),1),"")</f>
        <v>使用せず</v>
      </c>
      <c r="O5" s="202">
        <v>400</v>
      </c>
      <c r="P5" s="140" t="s">
        <v>16</v>
      </c>
      <c r="Q5" s="155"/>
      <c r="R5" s="42"/>
      <c r="S5" s="42" t="s">
        <v>47</v>
      </c>
      <c r="T5" s="43" t="s">
        <v>54</v>
      </c>
      <c r="U5" s="43"/>
      <c r="V5" s="43">
        <v>44612</v>
      </c>
      <c r="W5" s="44">
        <v>35</v>
      </c>
      <c r="X5" s="44"/>
      <c r="Y5" s="44"/>
      <c r="Z5" s="44"/>
      <c r="AA5" s="44"/>
      <c r="AB5" s="43">
        <v>44617</v>
      </c>
      <c r="AC5" s="45">
        <v>253</v>
      </c>
      <c r="AD5" s="46"/>
      <c r="AE5" s="47" t="s">
        <v>66</v>
      </c>
      <c r="AF5" s="48" t="s">
        <v>67</v>
      </c>
      <c r="AG5" s="49"/>
      <c r="AH5" s="50"/>
      <c r="AI5" s="48" t="s">
        <v>68</v>
      </c>
      <c r="AJ5" s="49"/>
      <c r="AK5" s="49"/>
    </row>
    <row r="6" spans="1:40" ht="54" x14ac:dyDescent="0.55000000000000004">
      <c r="A6">
        <v>1</v>
      </c>
      <c r="B6" s="247" t="s">
        <v>450</v>
      </c>
      <c r="C6" s="248" t="s">
        <v>91</v>
      </c>
      <c r="D6" s="249" t="s">
        <v>388</v>
      </c>
      <c r="E6" s="250" t="s">
        <v>767</v>
      </c>
      <c r="F6" s="135" t="s">
        <v>92</v>
      </c>
      <c r="G6" s="135" t="s">
        <v>389</v>
      </c>
      <c r="H6" s="136" t="s">
        <v>390</v>
      </c>
      <c r="I6" s="136" t="s">
        <v>391</v>
      </c>
      <c r="J6" s="249" t="s">
        <v>14</v>
      </c>
      <c r="K6" s="251" t="s">
        <v>392</v>
      </c>
      <c r="L6" s="249" t="s">
        <v>93</v>
      </c>
      <c r="M6" s="252" t="s">
        <v>42</v>
      </c>
      <c r="N6" s="252" t="s">
        <v>42</v>
      </c>
      <c r="O6" s="253">
        <v>41.5</v>
      </c>
      <c r="P6" s="134"/>
      <c r="Q6" s="169" t="s">
        <v>1010</v>
      </c>
      <c r="R6" s="51"/>
      <c r="S6" s="51"/>
      <c r="T6" s="52" t="s">
        <v>1163</v>
      </c>
      <c r="U6" s="53">
        <f>IF(T6="個人",1)</f>
        <v>1</v>
      </c>
      <c r="V6" s="52"/>
      <c r="W6" s="54"/>
      <c r="X6" s="54"/>
      <c r="Y6" s="54"/>
      <c r="Z6" s="54"/>
      <c r="AA6" s="254"/>
      <c r="AB6" s="55"/>
      <c r="AC6" s="56"/>
      <c r="AD6" s="57"/>
      <c r="AE6" s="58"/>
      <c r="AF6" s="59"/>
      <c r="AG6" s="60"/>
      <c r="AH6" s="61"/>
      <c r="AI6" s="62"/>
      <c r="AJ6" s="63"/>
      <c r="AK6" s="64"/>
    </row>
    <row r="7" spans="1:40" ht="39.9" customHeight="1" x14ac:dyDescent="0.55000000000000004">
      <c r="A7">
        <v>2</v>
      </c>
      <c r="B7" s="118" t="s">
        <v>450</v>
      </c>
      <c r="C7" s="108" t="s">
        <v>91</v>
      </c>
      <c r="D7" s="86" t="s">
        <v>393</v>
      </c>
      <c r="E7" s="87" t="s">
        <v>394</v>
      </c>
      <c r="F7" s="86" t="s">
        <v>395</v>
      </c>
      <c r="G7" s="86" t="s">
        <v>396</v>
      </c>
      <c r="H7" s="87" t="s">
        <v>397</v>
      </c>
      <c r="I7" s="87" t="s">
        <v>398</v>
      </c>
      <c r="J7" s="86" t="s">
        <v>14</v>
      </c>
      <c r="K7" s="88" t="s">
        <v>94</v>
      </c>
      <c r="L7" s="86" t="s">
        <v>93</v>
      </c>
      <c r="M7" s="89" t="s">
        <v>42</v>
      </c>
      <c r="N7" s="89" t="s">
        <v>42</v>
      </c>
      <c r="O7" s="203">
        <v>177.6</v>
      </c>
      <c r="P7" s="134"/>
      <c r="Q7" s="156"/>
      <c r="R7" s="51"/>
      <c r="S7" s="51"/>
      <c r="T7" s="52" t="s">
        <v>1163</v>
      </c>
      <c r="U7" s="53">
        <f>IF(T7="個人",1)</f>
        <v>1</v>
      </c>
      <c r="V7" s="52"/>
      <c r="W7" s="54"/>
      <c r="X7" s="54"/>
      <c r="Y7" s="54"/>
      <c r="Z7" s="54"/>
      <c r="AA7" s="254">
        <v>0</v>
      </c>
      <c r="AB7" s="55"/>
      <c r="AC7" s="56"/>
      <c r="AD7" s="57"/>
      <c r="AE7" s="58"/>
      <c r="AF7" s="59"/>
      <c r="AG7" s="60"/>
      <c r="AH7" s="61"/>
      <c r="AI7" s="62"/>
      <c r="AJ7" s="63"/>
      <c r="AK7" s="64"/>
    </row>
    <row r="8" spans="1:40" ht="39.9" customHeight="1" x14ac:dyDescent="0.55000000000000004">
      <c r="A8">
        <v>3</v>
      </c>
      <c r="B8" s="149" t="s">
        <v>450</v>
      </c>
      <c r="C8" s="150" t="s">
        <v>91</v>
      </c>
      <c r="D8" s="151" t="s">
        <v>399</v>
      </c>
      <c r="E8" s="152" t="s">
        <v>400</v>
      </c>
      <c r="F8" s="151" t="s">
        <v>395</v>
      </c>
      <c r="G8" s="151" t="s">
        <v>401</v>
      </c>
      <c r="H8" s="152" t="s">
        <v>398</v>
      </c>
      <c r="I8" s="152" t="s">
        <v>397</v>
      </c>
      <c r="J8" s="151" t="s">
        <v>14</v>
      </c>
      <c r="K8" s="153" t="s">
        <v>392</v>
      </c>
      <c r="L8" s="151" t="s">
        <v>93</v>
      </c>
      <c r="M8" s="151" t="s">
        <v>42</v>
      </c>
      <c r="N8" s="151" t="s">
        <v>42</v>
      </c>
      <c r="O8" s="204">
        <v>0</v>
      </c>
      <c r="P8" s="134"/>
      <c r="Q8" s="156" t="s">
        <v>768</v>
      </c>
      <c r="R8" s="51"/>
      <c r="S8" s="51"/>
      <c r="T8" s="52" t="s">
        <v>1163</v>
      </c>
      <c r="U8" s="53">
        <f>IF(T8="個人",1)</f>
        <v>1</v>
      </c>
      <c r="V8" s="52"/>
      <c r="W8" s="54"/>
      <c r="Y8" s="54"/>
      <c r="Z8" s="54"/>
      <c r="AA8" s="254"/>
      <c r="AB8" s="55"/>
      <c r="AC8" s="56"/>
      <c r="AD8" s="57"/>
      <c r="AE8" s="58"/>
      <c r="AF8" s="59"/>
      <c r="AG8" s="60"/>
      <c r="AH8" s="61"/>
      <c r="AI8" s="62"/>
      <c r="AJ8" s="63"/>
      <c r="AK8" s="64"/>
    </row>
    <row r="9" spans="1:40" ht="39.9" customHeight="1" x14ac:dyDescent="0.55000000000000004">
      <c r="A9">
        <v>4</v>
      </c>
      <c r="B9" s="118" t="s">
        <v>450</v>
      </c>
      <c r="C9" s="108" t="s">
        <v>91</v>
      </c>
      <c r="D9" s="86" t="s">
        <v>402</v>
      </c>
      <c r="E9" s="87" t="s">
        <v>403</v>
      </c>
      <c r="F9" s="86" t="s">
        <v>404</v>
      </c>
      <c r="G9" s="86" t="s">
        <v>405</v>
      </c>
      <c r="H9" s="87" t="s">
        <v>403</v>
      </c>
      <c r="I9" s="87" t="s">
        <v>406</v>
      </c>
      <c r="J9" s="86" t="s">
        <v>14</v>
      </c>
      <c r="K9" s="88" t="s">
        <v>392</v>
      </c>
      <c r="L9" s="86" t="s">
        <v>93</v>
      </c>
      <c r="M9" s="89" t="s">
        <v>42</v>
      </c>
      <c r="N9" s="89" t="s">
        <v>42</v>
      </c>
      <c r="O9" s="203">
        <v>1423.7</v>
      </c>
      <c r="P9" s="134"/>
      <c r="Q9" s="158" t="s">
        <v>1006</v>
      </c>
      <c r="R9" s="51"/>
      <c r="S9" s="51"/>
      <c r="T9" s="52" t="s">
        <v>1164</v>
      </c>
      <c r="U9" s="53">
        <v>5</v>
      </c>
      <c r="V9" s="52"/>
      <c r="W9" s="54"/>
      <c r="X9" s="54"/>
      <c r="Y9" s="54"/>
      <c r="Z9" s="54"/>
      <c r="AA9" s="254">
        <v>0</v>
      </c>
      <c r="AB9" s="55"/>
      <c r="AC9" s="56"/>
      <c r="AD9" s="57"/>
      <c r="AE9" s="58"/>
      <c r="AF9" s="59"/>
      <c r="AG9" s="60"/>
      <c r="AH9" s="61"/>
      <c r="AI9" s="62"/>
      <c r="AJ9" s="63"/>
      <c r="AK9" s="64"/>
    </row>
    <row r="10" spans="1:40" ht="39.9" customHeight="1" x14ac:dyDescent="0.55000000000000004">
      <c r="A10">
        <v>5</v>
      </c>
      <c r="B10" s="118" t="s">
        <v>450</v>
      </c>
      <c r="C10" s="108" t="s">
        <v>91</v>
      </c>
      <c r="D10" s="86" t="s">
        <v>407</v>
      </c>
      <c r="E10" s="87" t="s">
        <v>408</v>
      </c>
      <c r="F10" s="86" t="s">
        <v>409</v>
      </c>
      <c r="G10" s="86" t="s">
        <v>410</v>
      </c>
      <c r="H10" s="87" t="s">
        <v>411</v>
      </c>
      <c r="I10" s="87" t="s">
        <v>412</v>
      </c>
      <c r="J10" s="86" t="s">
        <v>14</v>
      </c>
      <c r="K10" s="88" t="s">
        <v>94</v>
      </c>
      <c r="L10" s="86" t="s">
        <v>37</v>
      </c>
      <c r="M10" s="89" t="s">
        <v>130</v>
      </c>
      <c r="N10" s="89" t="s">
        <v>130</v>
      </c>
      <c r="O10" s="203">
        <v>94.1</v>
      </c>
      <c r="P10" s="134"/>
      <c r="Q10" s="156"/>
      <c r="R10" s="51"/>
      <c r="S10" s="51"/>
      <c r="T10" s="52" t="s">
        <v>1163</v>
      </c>
      <c r="U10" s="53">
        <f>IF(T10="個人",1)</f>
        <v>1</v>
      </c>
      <c r="V10" s="52"/>
      <c r="W10" s="54"/>
      <c r="X10" s="54"/>
      <c r="Y10" s="54"/>
      <c r="Z10" s="54"/>
      <c r="AA10" s="254">
        <v>100</v>
      </c>
      <c r="AB10" s="55"/>
      <c r="AC10" s="56"/>
      <c r="AD10" s="57"/>
      <c r="AE10" s="58"/>
      <c r="AF10" s="59"/>
      <c r="AG10" s="60"/>
      <c r="AH10" s="61"/>
      <c r="AI10" s="62"/>
      <c r="AJ10" s="63"/>
      <c r="AK10" s="64"/>
    </row>
    <row r="11" spans="1:40" ht="39.9" customHeight="1" x14ac:dyDescent="0.55000000000000004">
      <c r="A11">
        <v>6</v>
      </c>
      <c r="B11" s="118" t="s">
        <v>450</v>
      </c>
      <c r="C11" s="108" t="s">
        <v>91</v>
      </c>
      <c r="D11" s="86" t="s">
        <v>413</v>
      </c>
      <c r="E11" s="87" t="s">
        <v>414</v>
      </c>
      <c r="F11" s="86" t="s">
        <v>404</v>
      </c>
      <c r="G11" s="86" t="s">
        <v>415</v>
      </c>
      <c r="H11" s="87" t="s">
        <v>414</v>
      </c>
      <c r="I11" s="87" t="s">
        <v>406</v>
      </c>
      <c r="J11" s="86" t="s">
        <v>14</v>
      </c>
      <c r="K11" s="88" t="s">
        <v>392</v>
      </c>
      <c r="L11" s="86" t="s">
        <v>93</v>
      </c>
      <c r="M11" s="89" t="s">
        <v>42</v>
      </c>
      <c r="N11" s="89" t="s">
        <v>42</v>
      </c>
      <c r="O11" s="203">
        <v>847.6</v>
      </c>
      <c r="P11" s="134"/>
      <c r="Q11" s="158" t="s">
        <v>1007</v>
      </c>
      <c r="R11" s="51"/>
      <c r="S11" s="51"/>
      <c r="T11" s="52" t="s">
        <v>1164</v>
      </c>
      <c r="U11" s="53">
        <v>4</v>
      </c>
      <c r="V11" s="52"/>
      <c r="W11" s="54"/>
      <c r="X11" s="54"/>
      <c r="Y11" s="54"/>
      <c r="Z11" s="54"/>
      <c r="AA11" s="254">
        <v>760</v>
      </c>
      <c r="AB11" s="55"/>
      <c r="AC11" s="56"/>
      <c r="AD11" s="57"/>
      <c r="AE11" s="58"/>
      <c r="AF11" s="59"/>
      <c r="AG11" s="60"/>
      <c r="AH11" s="61"/>
      <c r="AI11" s="62"/>
      <c r="AJ11" s="63"/>
      <c r="AK11" s="64"/>
    </row>
    <row r="12" spans="1:40" ht="39.9" customHeight="1" x14ac:dyDescent="0.55000000000000004">
      <c r="A12">
        <v>7</v>
      </c>
      <c r="B12" s="118" t="s">
        <v>450</v>
      </c>
      <c r="C12" s="108" t="s">
        <v>91</v>
      </c>
      <c r="D12" s="86" t="s">
        <v>416</v>
      </c>
      <c r="E12" s="87" t="s">
        <v>417</v>
      </c>
      <c r="F12" s="86" t="s">
        <v>404</v>
      </c>
      <c r="G12" s="86" t="s">
        <v>418</v>
      </c>
      <c r="H12" s="87" t="s">
        <v>417</v>
      </c>
      <c r="I12" s="87" t="s">
        <v>406</v>
      </c>
      <c r="J12" s="86" t="s">
        <v>14</v>
      </c>
      <c r="K12" s="88" t="s">
        <v>392</v>
      </c>
      <c r="L12" s="86" t="s">
        <v>93</v>
      </c>
      <c r="M12" s="89" t="s">
        <v>42</v>
      </c>
      <c r="N12" s="89" t="s">
        <v>42</v>
      </c>
      <c r="O12" s="203">
        <v>564.20000000000005</v>
      </c>
      <c r="P12" s="134"/>
      <c r="Q12" s="158" t="s">
        <v>1008</v>
      </c>
      <c r="R12" s="51"/>
      <c r="S12" s="51"/>
      <c r="T12" s="52" t="s">
        <v>1163</v>
      </c>
      <c r="U12" s="53">
        <f t="shared" ref="U12:U51" si="0">IF(T12="個人",1)</f>
        <v>1</v>
      </c>
      <c r="V12" s="52"/>
      <c r="W12" s="54"/>
      <c r="X12" s="54"/>
      <c r="Y12" s="54"/>
      <c r="Z12" s="54"/>
      <c r="AA12" s="254">
        <v>720</v>
      </c>
      <c r="AB12" s="55"/>
      <c r="AC12" s="56"/>
      <c r="AD12" s="57"/>
      <c r="AE12" s="58"/>
      <c r="AF12" s="59"/>
      <c r="AG12" s="60"/>
      <c r="AH12" s="61"/>
      <c r="AI12" s="62"/>
      <c r="AJ12" s="63"/>
      <c r="AK12" s="64"/>
    </row>
    <row r="13" spans="1:40" ht="39.9" customHeight="1" x14ac:dyDescent="0.55000000000000004">
      <c r="A13">
        <v>8</v>
      </c>
      <c r="B13" s="118" t="s">
        <v>450</v>
      </c>
      <c r="C13" s="108" t="s">
        <v>91</v>
      </c>
      <c r="D13" s="86" t="s">
        <v>419</v>
      </c>
      <c r="E13" s="87" t="s">
        <v>420</v>
      </c>
      <c r="F13" s="86" t="s">
        <v>404</v>
      </c>
      <c r="G13" s="86" t="s">
        <v>421</v>
      </c>
      <c r="H13" s="87" t="s">
        <v>420</v>
      </c>
      <c r="I13" s="87" t="s">
        <v>406</v>
      </c>
      <c r="J13" s="86" t="s">
        <v>14</v>
      </c>
      <c r="K13" s="88" t="s">
        <v>392</v>
      </c>
      <c r="L13" s="86" t="s">
        <v>93</v>
      </c>
      <c r="M13" s="89" t="s">
        <v>42</v>
      </c>
      <c r="N13" s="89" t="s">
        <v>42</v>
      </c>
      <c r="O13" s="203">
        <v>552.1</v>
      </c>
      <c r="P13" s="134"/>
      <c r="Q13" s="156"/>
      <c r="R13" s="51"/>
      <c r="S13" s="51"/>
      <c r="T13" s="52" t="s">
        <v>1163</v>
      </c>
      <c r="U13" s="53">
        <f t="shared" si="0"/>
        <v>1</v>
      </c>
      <c r="V13" s="52"/>
      <c r="W13" s="54"/>
      <c r="X13" s="54"/>
      <c r="Y13" s="54"/>
      <c r="Z13" s="54"/>
      <c r="AA13" s="254">
        <v>700</v>
      </c>
      <c r="AB13" s="55"/>
      <c r="AC13" s="56"/>
      <c r="AD13" s="57"/>
      <c r="AE13" s="58"/>
      <c r="AF13" s="59"/>
      <c r="AG13" s="60"/>
      <c r="AH13" s="61"/>
      <c r="AI13" s="62"/>
      <c r="AJ13" s="63"/>
      <c r="AK13" s="64"/>
    </row>
    <row r="14" spans="1:40" ht="39.9" customHeight="1" x14ac:dyDescent="0.55000000000000004">
      <c r="A14">
        <v>9</v>
      </c>
      <c r="B14" s="118" t="s">
        <v>450</v>
      </c>
      <c r="C14" s="108" t="s">
        <v>91</v>
      </c>
      <c r="D14" s="86" t="s">
        <v>422</v>
      </c>
      <c r="E14" s="87" t="s">
        <v>423</v>
      </c>
      <c r="F14" s="86" t="s">
        <v>404</v>
      </c>
      <c r="G14" s="86" t="s">
        <v>424</v>
      </c>
      <c r="H14" s="87" t="s">
        <v>423</v>
      </c>
      <c r="I14" s="87" t="s">
        <v>406</v>
      </c>
      <c r="J14" s="86" t="s">
        <v>14</v>
      </c>
      <c r="K14" s="88" t="s">
        <v>392</v>
      </c>
      <c r="L14" s="86" t="s">
        <v>93</v>
      </c>
      <c r="M14" s="89" t="s">
        <v>42</v>
      </c>
      <c r="N14" s="89" t="s">
        <v>42</v>
      </c>
      <c r="O14" s="203">
        <v>866.7</v>
      </c>
      <c r="P14" s="134"/>
      <c r="Q14" s="156"/>
      <c r="R14" s="51"/>
      <c r="S14" s="51"/>
      <c r="T14" s="52" t="s">
        <v>1163</v>
      </c>
      <c r="U14" s="53">
        <f t="shared" si="0"/>
        <v>1</v>
      </c>
      <c r="V14" s="52"/>
      <c r="W14" s="54"/>
      <c r="X14" s="54"/>
      <c r="Y14" s="54"/>
      <c r="Z14" s="54"/>
      <c r="AA14" s="254">
        <v>1032</v>
      </c>
      <c r="AB14" s="55"/>
      <c r="AC14" s="56"/>
      <c r="AD14" s="57"/>
      <c r="AE14" s="58"/>
      <c r="AF14" s="59"/>
      <c r="AG14" s="60"/>
      <c r="AH14" s="61"/>
      <c r="AI14" s="62"/>
      <c r="AJ14" s="63"/>
      <c r="AK14" s="64"/>
    </row>
    <row r="15" spans="1:40" ht="39.9" customHeight="1" x14ac:dyDescent="0.55000000000000004">
      <c r="A15">
        <v>10</v>
      </c>
      <c r="B15" s="118" t="s">
        <v>450</v>
      </c>
      <c r="C15" s="108" t="s">
        <v>91</v>
      </c>
      <c r="D15" s="86" t="s">
        <v>425</v>
      </c>
      <c r="E15" s="87" t="s">
        <v>426</v>
      </c>
      <c r="F15" s="86" t="s">
        <v>404</v>
      </c>
      <c r="G15" s="86" t="s">
        <v>427</v>
      </c>
      <c r="H15" s="87" t="s">
        <v>426</v>
      </c>
      <c r="I15" s="87" t="s">
        <v>406</v>
      </c>
      <c r="J15" s="86" t="s">
        <v>14</v>
      </c>
      <c r="K15" s="88" t="s">
        <v>392</v>
      </c>
      <c r="L15" s="86" t="s">
        <v>93</v>
      </c>
      <c r="M15" s="89" t="s">
        <v>42</v>
      </c>
      <c r="N15" s="89" t="s">
        <v>42</v>
      </c>
      <c r="O15" s="203">
        <v>525.1</v>
      </c>
      <c r="P15" s="134"/>
      <c r="Q15" s="158" t="s">
        <v>1009</v>
      </c>
      <c r="R15" s="51"/>
      <c r="S15" s="51"/>
      <c r="T15" s="52" t="s">
        <v>1163</v>
      </c>
      <c r="U15" s="53">
        <f t="shared" si="0"/>
        <v>1</v>
      </c>
      <c r="V15" s="52"/>
      <c r="W15" s="54"/>
      <c r="X15" s="54"/>
      <c r="Y15" s="54"/>
      <c r="Z15" s="54"/>
      <c r="AA15" s="254">
        <v>600</v>
      </c>
      <c r="AB15" s="55"/>
      <c r="AC15" s="56"/>
      <c r="AD15" s="57"/>
      <c r="AE15" s="58"/>
      <c r="AF15" s="59"/>
      <c r="AG15" s="60"/>
      <c r="AH15" s="61"/>
      <c r="AI15" s="62"/>
      <c r="AJ15" s="63"/>
      <c r="AK15" s="64"/>
    </row>
    <row r="16" spans="1:40" ht="39.9" customHeight="1" x14ac:dyDescent="0.55000000000000004">
      <c r="A16">
        <v>11</v>
      </c>
      <c r="B16" s="118" t="s">
        <v>450</v>
      </c>
      <c r="C16" s="108" t="s">
        <v>91</v>
      </c>
      <c r="D16" s="86" t="s">
        <v>428</v>
      </c>
      <c r="E16" s="87" t="s">
        <v>429</v>
      </c>
      <c r="F16" s="86" t="s">
        <v>404</v>
      </c>
      <c r="G16" s="86" t="s">
        <v>430</v>
      </c>
      <c r="H16" s="87" t="s">
        <v>429</v>
      </c>
      <c r="I16" s="87" t="s">
        <v>406</v>
      </c>
      <c r="J16" s="86" t="s">
        <v>14</v>
      </c>
      <c r="K16" s="88" t="s">
        <v>392</v>
      </c>
      <c r="L16" s="86" t="s">
        <v>93</v>
      </c>
      <c r="M16" s="89" t="s">
        <v>42</v>
      </c>
      <c r="N16" s="89" t="s">
        <v>42</v>
      </c>
      <c r="O16" s="203">
        <v>397.3</v>
      </c>
      <c r="P16" s="134"/>
      <c r="Q16" s="156"/>
      <c r="R16" s="51"/>
      <c r="S16" s="51"/>
      <c r="T16" s="52" t="s">
        <v>1163</v>
      </c>
      <c r="U16" s="53">
        <f t="shared" si="0"/>
        <v>1</v>
      </c>
      <c r="V16" s="52"/>
      <c r="W16" s="54"/>
      <c r="X16" s="54"/>
      <c r="Y16" s="54"/>
      <c r="Z16" s="54"/>
      <c r="AA16" s="254">
        <v>480</v>
      </c>
      <c r="AB16" s="55"/>
      <c r="AC16" s="56"/>
      <c r="AD16" s="57"/>
      <c r="AE16" s="58"/>
      <c r="AF16" s="59"/>
      <c r="AG16" s="60"/>
      <c r="AH16" s="61"/>
      <c r="AI16" s="62"/>
      <c r="AJ16" s="63"/>
      <c r="AK16" s="64"/>
    </row>
    <row r="17" spans="1:37" ht="39.9" customHeight="1" x14ac:dyDescent="0.55000000000000004">
      <c r="A17">
        <v>12</v>
      </c>
      <c r="B17" s="118" t="s">
        <v>450</v>
      </c>
      <c r="C17" s="108" t="s">
        <v>91</v>
      </c>
      <c r="D17" s="86" t="s">
        <v>431</v>
      </c>
      <c r="E17" s="87" t="s">
        <v>432</v>
      </c>
      <c r="F17" s="86" t="s">
        <v>404</v>
      </c>
      <c r="G17" s="86" t="s">
        <v>433</v>
      </c>
      <c r="H17" s="87" t="s">
        <v>432</v>
      </c>
      <c r="I17" s="87" t="s">
        <v>406</v>
      </c>
      <c r="J17" s="86" t="s">
        <v>14</v>
      </c>
      <c r="K17" s="88" t="s">
        <v>392</v>
      </c>
      <c r="L17" s="86" t="s">
        <v>93</v>
      </c>
      <c r="M17" s="89" t="s">
        <v>42</v>
      </c>
      <c r="N17" s="89" t="s">
        <v>42</v>
      </c>
      <c r="O17" s="203">
        <v>292.10000000000002</v>
      </c>
      <c r="P17" s="134"/>
      <c r="Q17" s="156"/>
      <c r="R17" s="51"/>
      <c r="S17" s="51"/>
      <c r="T17" s="52" t="s">
        <v>1163</v>
      </c>
      <c r="U17" s="53">
        <f t="shared" si="0"/>
        <v>1</v>
      </c>
      <c r="V17" s="52"/>
      <c r="W17" s="54"/>
      <c r="X17" s="54"/>
      <c r="Y17" s="54"/>
      <c r="Z17" s="54"/>
      <c r="AA17" s="254">
        <v>300</v>
      </c>
      <c r="AB17" s="55"/>
      <c r="AC17" s="56"/>
      <c r="AD17" s="57"/>
      <c r="AE17" s="58"/>
      <c r="AF17" s="59"/>
      <c r="AG17" s="60"/>
      <c r="AH17" s="61"/>
      <c r="AI17" s="62"/>
      <c r="AJ17" s="63"/>
      <c r="AK17" s="64"/>
    </row>
    <row r="18" spans="1:37" ht="39.9" customHeight="1" x14ac:dyDescent="0.55000000000000004">
      <c r="A18">
        <v>13</v>
      </c>
      <c r="B18" s="118" t="s">
        <v>450</v>
      </c>
      <c r="C18" s="108" t="s">
        <v>91</v>
      </c>
      <c r="D18" s="86" t="s">
        <v>434</v>
      </c>
      <c r="E18" s="87" t="s">
        <v>435</v>
      </c>
      <c r="F18" s="86" t="s">
        <v>95</v>
      </c>
      <c r="G18" s="86" t="s">
        <v>101</v>
      </c>
      <c r="H18" s="87" t="s">
        <v>436</v>
      </c>
      <c r="I18" s="87" t="s">
        <v>437</v>
      </c>
      <c r="J18" s="86" t="s">
        <v>14</v>
      </c>
      <c r="K18" s="88" t="s">
        <v>392</v>
      </c>
      <c r="L18" s="86" t="s">
        <v>37</v>
      </c>
      <c r="M18" s="89" t="s">
        <v>130</v>
      </c>
      <c r="N18" s="89" t="s">
        <v>130</v>
      </c>
      <c r="O18" s="203">
        <v>290.60000000000002</v>
      </c>
      <c r="P18" s="134" t="str">
        <f>HYPERLINK("#", "https://7740farm.net/")</f>
        <v>https://7740farm.net/</v>
      </c>
      <c r="Q18" s="158" t="s">
        <v>1093</v>
      </c>
      <c r="R18" s="51"/>
      <c r="S18" s="51"/>
      <c r="T18" s="52" t="s">
        <v>1163</v>
      </c>
      <c r="U18" s="53">
        <f t="shared" si="0"/>
        <v>1</v>
      </c>
      <c r="V18" s="52"/>
      <c r="W18" s="54"/>
      <c r="X18" s="54"/>
      <c r="Y18" s="54"/>
      <c r="Z18" s="54"/>
      <c r="AA18" s="254">
        <v>1000</v>
      </c>
      <c r="AB18" s="55"/>
      <c r="AC18" s="56"/>
      <c r="AD18" s="57"/>
      <c r="AE18" s="58"/>
      <c r="AF18" s="59"/>
      <c r="AG18" s="60"/>
      <c r="AH18" s="61"/>
      <c r="AI18" s="62"/>
      <c r="AJ18" s="63"/>
      <c r="AK18" s="64"/>
    </row>
    <row r="19" spans="1:37" ht="39.9" customHeight="1" x14ac:dyDescent="0.55000000000000004">
      <c r="A19">
        <v>14</v>
      </c>
      <c r="B19" s="118" t="s">
        <v>450</v>
      </c>
      <c r="C19" s="108" t="s">
        <v>91</v>
      </c>
      <c r="D19" s="86" t="s">
        <v>438</v>
      </c>
      <c r="E19" s="87" t="s">
        <v>439</v>
      </c>
      <c r="F19" s="86" t="s">
        <v>440</v>
      </c>
      <c r="G19" s="86" t="s">
        <v>441</v>
      </c>
      <c r="H19" s="87" t="s">
        <v>442</v>
      </c>
      <c r="I19" s="87" t="s">
        <v>443</v>
      </c>
      <c r="J19" s="86" t="s">
        <v>208</v>
      </c>
      <c r="K19" s="88" t="s">
        <v>96</v>
      </c>
      <c r="L19" s="86" t="s">
        <v>37</v>
      </c>
      <c r="M19" s="89" t="s">
        <v>130</v>
      </c>
      <c r="N19" s="89" t="s">
        <v>130</v>
      </c>
      <c r="O19" s="203">
        <v>7.5</v>
      </c>
      <c r="P19" s="134"/>
      <c r="Q19" s="156"/>
      <c r="R19" s="51"/>
      <c r="S19" s="51"/>
      <c r="T19" s="52" t="s">
        <v>1163</v>
      </c>
      <c r="U19" s="53">
        <f t="shared" si="0"/>
        <v>1</v>
      </c>
      <c r="V19" s="52"/>
      <c r="W19" s="54"/>
      <c r="X19" s="54"/>
      <c r="Y19" s="54"/>
      <c r="Z19" s="54"/>
      <c r="AA19" s="254">
        <v>1500</v>
      </c>
      <c r="AB19" s="55"/>
      <c r="AC19" s="56"/>
      <c r="AD19" s="57"/>
      <c r="AE19" s="58"/>
      <c r="AF19" s="59"/>
      <c r="AG19" s="60"/>
      <c r="AH19" s="61"/>
      <c r="AI19" s="62"/>
      <c r="AJ19" s="63"/>
      <c r="AK19" s="64"/>
    </row>
    <row r="20" spans="1:37" ht="39.9" customHeight="1" x14ac:dyDescent="0.55000000000000004">
      <c r="A20">
        <v>15</v>
      </c>
      <c r="B20" s="118" t="s">
        <v>450</v>
      </c>
      <c r="C20" s="108" t="s">
        <v>91</v>
      </c>
      <c r="D20" s="86" t="s">
        <v>444</v>
      </c>
      <c r="E20" s="87" t="s">
        <v>445</v>
      </c>
      <c r="F20" s="86" t="s">
        <v>446</v>
      </c>
      <c r="G20" s="86" t="s">
        <v>447</v>
      </c>
      <c r="H20" s="87" t="s">
        <v>445</v>
      </c>
      <c r="I20" s="87" t="s">
        <v>448</v>
      </c>
      <c r="J20" s="86" t="s">
        <v>449</v>
      </c>
      <c r="K20" s="88" t="s">
        <v>96</v>
      </c>
      <c r="L20" s="86" t="s">
        <v>93</v>
      </c>
      <c r="M20" s="89" t="s">
        <v>42</v>
      </c>
      <c r="N20" s="89" t="s">
        <v>42</v>
      </c>
      <c r="O20" s="203">
        <v>222.3</v>
      </c>
      <c r="P20" s="134"/>
      <c r="Q20" s="156"/>
      <c r="R20" s="51"/>
      <c r="S20" s="51"/>
      <c r="T20" s="52" t="s">
        <v>1163</v>
      </c>
      <c r="U20" s="53">
        <f t="shared" si="0"/>
        <v>1</v>
      </c>
      <c r="V20" s="52"/>
      <c r="W20" s="54"/>
      <c r="X20" s="54"/>
      <c r="Y20" s="54"/>
      <c r="Z20" s="54"/>
      <c r="AA20" s="254">
        <v>11000</v>
      </c>
      <c r="AB20" s="55"/>
      <c r="AC20" s="56"/>
      <c r="AD20" s="57"/>
      <c r="AE20" s="58"/>
      <c r="AF20" s="59"/>
      <c r="AG20" s="60"/>
      <c r="AH20" s="61"/>
      <c r="AI20" s="62"/>
      <c r="AJ20" s="63"/>
      <c r="AK20" s="64"/>
    </row>
    <row r="21" spans="1:37" ht="39.9" customHeight="1" x14ac:dyDescent="0.55000000000000004">
      <c r="A21">
        <v>17</v>
      </c>
      <c r="B21" s="118" t="s">
        <v>451</v>
      </c>
      <c r="C21" s="108" t="s">
        <v>91</v>
      </c>
      <c r="D21" s="86" t="s">
        <v>131</v>
      </c>
      <c r="E21" s="87" t="s">
        <v>125</v>
      </c>
      <c r="F21" s="86" t="s">
        <v>92</v>
      </c>
      <c r="G21" s="86" t="s">
        <v>126</v>
      </c>
      <c r="H21" s="87" t="s">
        <v>125</v>
      </c>
      <c r="I21" s="87" t="s">
        <v>127</v>
      </c>
      <c r="J21" s="86" t="s">
        <v>14</v>
      </c>
      <c r="K21" s="88" t="s">
        <v>139</v>
      </c>
      <c r="L21" s="86" t="s">
        <v>37</v>
      </c>
      <c r="M21" s="89" t="s">
        <v>130</v>
      </c>
      <c r="N21" s="89" t="s">
        <v>130</v>
      </c>
      <c r="O21" s="205">
        <v>64.900000000000006</v>
      </c>
      <c r="P21" s="127"/>
      <c r="Q21" s="157"/>
      <c r="R21" s="65"/>
      <c r="S21" s="51"/>
      <c r="T21" s="52" t="s">
        <v>54</v>
      </c>
      <c r="U21" s="53">
        <f t="shared" si="0"/>
        <v>1</v>
      </c>
      <c r="V21" s="66"/>
      <c r="W21" s="67"/>
      <c r="X21" s="239">
        <v>300</v>
      </c>
      <c r="Y21" s="239"/>
      <c r="Z21" s="239"/>
      <c r="AA21" s="240">
        <v>300</v>
      </c>
      <c r="AB21" s="68"/>
      <c r="AC21" s="68"/>
      <c r="AD21" s="69"/>
      <c r="AE21" s="70"/>
      <c r="AF21" s="62"/>
      <c r="AG21" s="71"/>
      <c r="AH21" s="72"/>
      <c r="AI21" s="62"/>
      <c r="AJ21" s="68"/>
      <c r="AK21" s="71"/>
    </row>
    <row r="22" spans="1:37" ht="39.9" customHeight="1" x14ac:dyDescent="0.55000000000000004">
      <c r="A22">
        <v>19</v>
      </c>
      <c r="B22" s="118" t="s">
        <v>451</v>
      </c>
      <c r="C22" s="108" t="s">
        <v>91</v>
      </c>
      <c r="D22" s="86" t="s">
        <v>132</v>
      </c>
      <c r="E22" s="87" t="s">
        <v>133</v>
      </c>
      <c r="F22" s="86" t="s">
        <v>92</v>
      </c>
      <c r="G22" s="86" t="s">
        <v>134</v>
      </c>
      <c r="H22" s="87" t="s">
        <v>133</v>
      </c>
      <c r="I22" s="87" t="s">
        <v>135</v>
      </c>
      <c r="J22" s="86" t="s">
        <v>14</v>
      </c>
      <c r="K22" s="88" t="s">
        <v>136</v>
      </c>
      <c r="L22" s="86" t="s">
        <v>37</v>
      </c>
      <c r="M22" s="89" t="s">
        <v>130</v>
      </c>
      <c r="N22" s="89" t="s">
        <v>130</v>
      </c>
      <c r="O22" s="205">
        <v>187.1</v>
      </c>
      <c r="P22" s="126"/>
      <c r="Q22" s="156"/>
      <c r="R22" s="51"/>
      <c r="S22" s="51"/>
      <c r="T22" s="52" t="s">
        <v>54</v>
      </c>
      <c r="U22" s="53">
        <f t="shared" si="0"/>
        <v>1</v>
      </c>
      <c r="V22" s="66"/>
      <c r="W22" s="67"/>
      <c r="X22" s="239">
        <v>500</v>
      </c>
      <c r="Y22" s="239"/>
      <c r="Z22" s="239"/>
      <c r="AA22" s="240">
        <v>500</v>
      </c>
      <c r="AB22" s="68"/>
      <c r="AC22" s="68"/>
      <c r="AD22" s="69"/>
      <c r="AE22" s="70"/>
      <c r="AF22" s="62"/>
      <c r="AG22" s="71"/>
      <c r="AH22" s="72"/>
      <c r="AI22" s="62"/>
      <c r="AJ22" s="68"/>
      <c r="AK22" s="71"/>
    </row>
    <row r="23" spans="1:37" ht="39.9" customHeight="1" x14ac:dyDescent="0.55000000000000004">
      <c r="A23">
        <v>20</v>
      </c>
      <c r="B23" s="118" t="s">
        <v>451</v>
      </c>
      <c r="C23" s="108" t="s">
        <v>91</v>
      </c>
      <c r="D23" s="86" t="s">
        <v>137</v>
      </c>
      <c r="E23" s="86" t="s">
        <v>135</v>
      </c>
      <c r="F23" s="86" t="s">
        <v>92</v>
      </c>
      <c r="G23" s="86" t="s">
        <v>138</v>
      </c>
      <c r="H23" s="86" t="s">
        <v>135</v>
      </c>
      <c r="I23" s="86" t="s">
        <v>133</v>
      </c>
      <c r="J23" s="86" t="s">
        <v>14</v>
      </c>
      <c r="K23" s="88" t="s">
        <v>139</v>
      </c>
      <c r="L23" s="86" t="s">
        <v>41</v>
      </c>
      <c r="M23" s="89" t="s">
        <v>129</v>
      </c>
      <c r="N23" s="89" t="s">
        <v>130</v>
      </c>
      <c r="O23" s="205">
        <v>30.3</v>
      </c>
      <c r="P23" s="126"/>
      <c r="Q23" s="156"/>
      <c r="R23" s="51"/>
      <c r="S23" s="51"/>
      <c r="T23" s="52" t="s">
        <v>54</v>
      </c>
      <c r="U23" s="53">
        <f t="shared" si="0"/>
        <v>1</v>
      </c>
      <c r="V23" s="66"/>
      <c r="W23" s="67"/>
      <c r="X23" s="239">
        <v>150</v>
      </c>
      <c r="Y23" s="239"/>
      <c r="Z23" s="239"/>
      <c r="AA23" s="240">
        <v>150</v>
      </c>
      <c r="AB23" s="68"/>
      <c r="AC23" s="68"/>
      <c r="AD23" s="69"/>
      <c r="AE23" s="70"/>
      <c r="AF23" s="62"/>
      <c r="AG23" s="71"/>
      <c r="AH23" s="72"/>
      <c r="AI23" s="62"/>
      <c r="AJ23" s="68"/>
      <c r="AK23" s="68"/>
    </row>
    <row r="24" spans="1:37" ht="39.9" customHeight="1" x14ac:dyDescent="0.55000000000000004">
      <c r="A24">
        <v>21</v>
      </c>
      <c r="B24" s="118" t="s">
        <v>451</v>
      </c>
      <c r="C24" s="108" t="s">
        <v>91</v>
      </c>
      <c r="D24" s="86" t="s">
        <v>140</v>
      </c>
      <c r="E24" s="87" t="s">
        <v>135</v>
      </c>
      <c r="F24" s="86" t="s">
        <v>92</v>
      </c>
      <c r="G24" s="86" t="s">
        <v>138</v>
      </c>
      <c r="H24" s="87" t="s">
        <v>135</v>
      </c>
      <c r="I24" s="87" t="s">
        <v>133</v>
      </c>
      <c r="J24" s="86" t="s">
        <v>105</v>
      </c>
      <c r="K24" s="88" t="s">
        <v>141</v>
      </c>
      <c r="L24" s="86" t="s">
        <v>37</v>
      </c>
      <c r="M24" s="89" t="s">
        <v>130</v>
      </c>
      <c r="N24" s="89" t="s">
        <v>130</v>
      </c>
      <c r="O24" s="205">
        <v>36</v>
      </c>
      <c r="P24" s="126"/>
      <c r="Q24" s="156"/>
      <c r="R24" s="51"/>
      <c r="S24" s="51"/>
      <c r="T24" s="52" t="s">
        <v>54</v>
      </c>
      <c r="U24" s="53">
        <f t="shared" si="0"/>
        <v>1</v>
      </c>
      <c r="V24" s="66"/>
      <c r="W24" s="73"/>
      <c r="X24" s="241">
        <v>400</v>
      </c>
      <c r="Y24" s="241">
        <v>200</v>
      </c>
      <c r="Z24" s="241"/>
      <c r="AA24" s="240">
        <v>600</v>
      </c>
      <c r="AB24" s="68"/>
      <c r="AC24" s="68"/>
      <c r="AD24" s="69"/>
      <c r="AE24" s="70"/>
      <c r="AF24" s="62"/>
      <c r="AG24" s="71"/>
      <c r="AH24" s="72"/>
      <c r="AI24" s="62"/>
      <c r="AJ24" s="68"/>
      <c r="AK24" s="71"/>
    </row>
    <row r="25" spans="1:37" ht="39.9" customHeight="1" x14ac:dyDescent="0.55000000000000004">
      <c r="A25">
        <v>22</v>
      </c>
      <c r="B25" s="118" t="s">
        <v>451</v>
      </c>
      <c r="C25" s="108" t="s">
        <v>91</v>
      </c>
      <c r="D25" s="86" t="s">
        <v>142</v>
      </c>
      <c r="E25" s="87" t="s">
        <v>143</v>
      </c>
      <c r="F25" s="86" t="s">
        <v>92</v>
      </c>
      <c r="G25" s="86" t="s">
        <v>144</v>
      </c>
      <c r="H25" s="87" t="s">
        <v>145</v>
      </c>
      <c r="I25" s="87" t="s">
        <v>146</v>
      </c>
      <c r="J25" s="86" t="s">
        <v>14</v>
      </c>
      <c r="K25" s="88" t="s">
        <v>136</v>
      </c>
      <c r="L25" s="86" t="s">
        <v>37</v>
      </c>
      <c r="M25" s="89" t="s">
        <v>130</v>
      </c>
      <c r="N25" s="89" t="s">
        <v>130</v>
      </c>
      <c r="O25" s="205">
        <v>178</v>
      </c>
      <c r="P25" s="126"/>
      <c r="Q25" s="158" t="s">
        <v>1012</v>
      </c>
      <c r="R25" s="65"/>
      <c r="S25" s="51"/>
      <c r="T25" s="52" t="s">
        <v>54</v>
      </c>
      <c r="U25" s="53">
        <f t="shared" si="0"/>
        <v>1</v>
      </c>
      <c r="V25" s="66"/>
      <c r="W25" s="73"/>
      <c r="X25" s="241">
        <v>600</v>
      </c>
      <c r="Y25" s="241"/>
      <c r="Z25" s="241"/>
      <c r="AA25" s="240">
        <v>600</v>
      </c>
      <c r="AB25" s="68"/>
      <c r="AC25" s="68"/>
      <c r="AD25" s="69"/>
      <c r="AE25" s="70"/>
      <c r="AF25" s="62"/>
      <c r="AG25" s="71"/>
      <c r="AH25" s="74"/>
      <c r="AI25" s="62"/>
      <c r="AJ25" s="69"/>
      <c r="AK25" s="68"/>
    </row>
    <row r="26" spans="1:37" ht="39.9" customHeight="1" x14ac:dyDescent="0.55000000000000004">
      <c r="A26">
        <v>23</v>
      </c>
      <c r="B26" s="118" t="s">
        <v>451</v>
      </c>
      <c r="C26" s="108" t="s">
        <v>91</v>
      </c>
      <c r="D26" s="86" t="s">
        <v>147</v>
      </c>
      <c r="E26" s="87" t="s">
        <v>127</v>
      </c>
      <c r="F26" s="86" t="s">
        <v>92</v>
      </c>
      <c r="G26" s="86" t="s">
        <v>148</v>
      </c>
      <c r="H26" s="87" t="s">
        <v>127</v>
      </c>
      <c r="I26" s="87" t="s">
        <v>125</v>
      </c>
      <c r="J26" s="86" t="s">
        <v>14</v>
      </c>
      <c r="K26" s="88" t="s">
        <v>128</v>
      </c>
      <c r="L26" s="86" t="s">
        <v>37</v>
      </c>
      <c r="M26" s="89" t="s">
        <v>130</v>
      </c>
      <c r="N26" s="89" t="s">
        <v>130</v>
      </c>
      <c r="O26" s="205">
        <v>113.1</v>
      </c>
      <c r="P26" s="126"/>
      <c r="Q26" s="156"/>
      <c r="R26" s="65"/>
      <c r="S26" s="51"/>
      <c r="T26" s="52" t="s">
        <v>54</v>
      </c>
      <c r="U26" s="53">
        <f t="shared" si="0"/>
        <v>1</v>
      </c>
      <c r="V26" s="66"/>
      <c r="W26" s="67"/>
      <c r="X26" s="239">
        <v>100</v>
      </c>
      <c r="Y26" s="239"/>
      <c r="Z26" s="239"/>
      <c r="AA26" s="240">
        <v>100</v>
      </c>
      <c r="AB26" s="68"/>
      <c r="AC26" s="68"/>
      <c r="AD26" s="69"/>
      <c r="AE26" s="70"/>
      <c r="AF26" s="62"/>
      <c r="AG26" s="71"/>
      <c r="AH26" s="72"/>
      <c r="AI26" s="62"/>
      <c r="AJ26" s="71"/>
      <c r="AK26" s="71"/>
    </row>
    <row r="27" spans="1:37" ht="39.9" customHeight="1" x14ac:dyDescent="0.55000000000000004">
      <c r="A27">
        <v>24</v>
      </c>
      <c r="B27" s="118" t="s">
        <v>451</v>
      </c>
      <c r="C27" s="108" t="s">
        <v>91</v>
      </c>
      <c r="D27" s="86" t="s">
        <v>149</v>
      </c>
      <c r="E27" s="87" t="s">
        <v>127</v>
      </c>
      <c r="F27" s="86" t="s">
        <v>92</v>
      </c>
      <c r="G27" s="86" t="s">
        <v>148</v>
      </c>
      <c r="H27" s="87" t="s">
        <v>127</v>
      </c>
      <c r="I27" s="87" t="s">
        <v>125</v>
      </c>
      <c r="J27" s="86" t="s">
        <v>14</v>
      </c>
      <c r="K27" s="88" t="s">
        <v>136</v>
      </c>
      <c r="L27" s="86" t="s">
        <v>37</v>
      </c>
      <c r="M27" s="89" t="s">
        <v>130</v>
      </c>
      <c r="N27" s="89" t="s">
        <v>130</v>
      </c>
      <c r="O27" s="205">
        <v>39</v>
      </c>
      <c r="P27" s="126"/>
      <c r="Q27" s="158" t="s">
        <v>1013</v>
      </c>
      <c r="R27" s="51"/>
      <c r="S27" s="51"/>
      <c r="T27" s="52" t="s">
        <v>54</v>
      </c>
      <c r="U27" s="53">
        <f t="shared" si="0"/>
        <v>1</v>
      </c>
      <c r="V27" s="66"/>
      <c r="W27" s="67"/>
      <c r="X27" s="239">
        <v>100</v>
      </c>
      <c r="Y27" s="239"/>
      <c r="Z27" s="239"/>
      <c r="AA27" s="240">
        <v>100</v>
      </c>
      <c r="AB27" s="68"/>
      <c r="AC27" s="68"/>
      <c r="AD27" s="69"/>
      <c r="AE27" s="70"/>
      <c r="AF27" s="62"/>
      <c r="AG27" s="71"/>
      <c r="AH27" s="72"/>
      <c r="AI27" s="62"/>
      <c r="AJ27" s="71"/>
      <c r="AK27" s="71"/>
    </row>
    <row r="28" spans="1:37" ht="39.9" customHeight="1" x14ac:dyDescent="0.55000000000000004">
      <c r="A28">
        <v>25</v>
      </c>
      <c r="B28" s="118" t="s">
        <v>451</v>
      </c>
      <c r="C28" s="108" t="s">
        <v>91</v>
      </c>
      <c r="D28" s="86" t="s">
        <v>150</v>
      </c>
      <c r="E28" s="87" t="s">
        <v>127</v>
      </c>
      <c r="F28" s="86" t="s">
        <v>92</v>
      </c>
      <c r="G28" s="86" t="s">
        <v>148</v>
      </c>
      <c r="H28" s="87" t="s">
        <v>127</v>
      </c>
      <c r="I28" s="87" t="s">
        <v>125</v>
      </c>
      <c r="J28" s="86" t="s">
        <v>14</v>
      </c>
      <c r="K28" s="88" t="s">
        <v>151</v>
      </c>
      <c r="L28" s="86" t="s">
        <v>37</v>
      </c>
      <c r="M28" s="89" t="s">
        <v>130</v>
      </c>
      <c r="N28" s="89" t="s">
        <v>130</v>
      </c>
      <c r="O28" s="205">
        <v>69.7</v>
      </c>
      <c r="P28" s="126"/>
      <c r="Q28" s="156"/>
      <c r="R28" s="51"/>
      <c r="S28" s="51"/>
      <c r="T28" s="52" t="s">
        <v>54</v>
      </c>
      <c r="U28" s="53">
        <f t="shared" si="0"/>
        <v>1</v>
      </c>
      <c r="V28" s="66"/>
      <c r="W28" s="67"/>
      <c r="X28" s="239">
        <v>70</v>
      </c>
      <c r="Y28" s="239"/>
      <c r="Z28" s="239"/>
      <c r="AA28" s="240">
        <v>70</v>
      </c>
      <c r="AB28" s="68"/>
      <c r="AC28" s="68"/>
      <c r="AD28" s="69"/>
      <c r="AE28" s="70"/>
      <c r="AF28" s="62"/>
      <c r="AG28" s="71"/>
      <c r="AH28" s="72"/>
      <c r="AI28" s="62"/>
      <c r="AJ28" s="71"/>
      <c r="AK28" s="71"/>
    </row>
    <row r="29" spans="1:37" ht="39.9" customHeight="1" x14ac:dyDescent="0.55000000000000004">
      <c r="A29">
        <v>26</v>
      </c>
      <c r="B29" s="118" t="s">
        <v>451</v>
      </c>
      <c r="C29" s="108" t="s">
        <v>91</v>
      </c>
      <c r="D29" s="86" t="s">
        <v>152</v>
      </c>
      <c r="E29" s="87" t="s">
        <v>153</v>
      </c>
      <c r="F29" s="86" t="s">
        <v>95</v>
      </c>
      <c r="G29" s="86" t="s">
        <v>154</v>
      </c>
      <c r="H29" s="87" t="s">
        <v>155</v>
      </c>
      <c r="I29" s="87" t="s">
        <v>156</v>
      </c>
      <c r="J29" s="86" t="s">
        <v>14</v>
      </c>
      <c r="K29" s="88" t="s">
        <v>139</v>
      </c>
      <c r="L29" s="86" t="s">
        <v>93</v>
      </c>
      <c r="M29" s="89" t="s">
        <v>42</v>
      </c>
      <c r="N29" s="89" t="s">
        <v>42</v>
      </c>
      <c r="O29" s="205">
        <v>250</v>
      </c>
      <c r="P29" s="126"/>
      <c r="Q29" s="158" t="s">
        <v>1014</v>
      </c>
      <c r="R29" s="51"/>
      <c r="S29" s="51"/>
      <c r="T29" s="52" t="s">
        <v>54</v>
      </c>
      <c r="U29" s="53">
        <f t="shared" si="0"/>
        <v>1</v>
      </c>
      <c r="V29" s="66"/>
      <c r="W29" s="67"/>
      <c r="X29" s="239"/>
      <c r="Y29" s="239"/>
      <c r="Z29" s="239"/>
      <c r="AA29" s="240">
        <v>0</v>
      </c>
      <c r="AB29" s="68"/>
      <c r="AC29" s="68"/>
      <c r="AD29" s="69"/>
      <c r="AE29" s="70"/>
      <c r="AF29" s="62"/>
      <c r="AG29" s="71"/>
      <c r="AH29" s="72"/>
      <c r="AI29" s="62"/>
      <c r="AJ29" s="71"/>
      <c r="AK29" s="71"/>
    </row>
    <row r="30" spans="1:37" ht="39.9" customHeight="1" x14ac:dyDescent="0.55000000000000004">
      <c r="A30">
        <v>27</v>
      </c>
      <c r="B30" s="118" t="s">
        <v>451</v>
      </c>
      <c r="C30" s="108" t="s">
        <v>91</v>
      </c>
      <c r="D30" s="86" t="s">
        <v>157</v>
      </c>
      <c r="E30" s="87" t="s">
        <v>153</v>
      </c>
      <c r="F30" s="86" t="s">
        <v>95</v>
      </c>
      <c r="G30" s="86" t="s">
        <v>154</v>
      </c>
      <c r="H30" s="87" t="s">
        <v>155</v>
      </c>
      <c r="I30" s="87" t="s">
        <v>156</v>
      </c>
      <c r="J30" s="86" t="s">
        <v>14</v>
      </c>
      <c r="K30" s="88" t="s">
        <v>94</v>
      </c>
      <c r="L30" s="86" t="s">
        <v>93</v>
      </c>
      <c r="M30" s="89" t="s">
        <v>42</v>
      </c>
      <c r="N30" s="89" t="s">
        <v>42</v>
      </c>
      <c r="O30" s="205">
        <v>346</v>
      </c>
      <c r="P30" s="126"/>
      <c r="Q30" s="158" t="s">
        <v>1015</v>
      </c>
      <c r="R30" s="65"/>
      <c r="S30" s="51"/>
      <c r="T30" s="52" t="s">
        <v>54</v>
      </c>
      <c r="U30" s="53">
        <f t="shared" si="0"/>
        <v>1</v>
      </c>
      <c r="V30" s="66"/>
      <c r="W30" s="67"/>
      <c r="X30" s="239"/>
      <c r="Y30" s="239"/>
      <c r="Z30" s="239"/>
      <c r="AA30" s="240">
        <v>0</v>
      </c>
      <c r="AB30" s="68"/>
      <c r="AC30" s="68"/>
      <c r="AD30" s="69"/>
      <c r="AE30" s="70"/>
      <c r="AF30" s="62"/>
      <c r="AG30" s="70"/>
      <c r="AH30" s="72"/>
      <c r="AI30" s="62"/>
      <c r="AJ30" s="71"/>
      <c r="AK30" s="71"/>
    </row>
    <row r="31" spans="1:37" ht="39.9" customHeight="1" x14ac:dyDescent="0.55000000000000004">
      <c r="A31">
        <v>28</v>
      </c>
      <c r="B31" s="118" t="s">
        <v>451</v>
      </c>
      <c r="C31" s="108" t="s">
        <v>91</v>
      </c>
      <c r="D31" s="86" t="s">
        <v>158</v>
      </c>
      <c r="E31" s="87" t="s">
        <v>153</v>
      </c>
      <c r="F31" s="86" t="s">
        <v>95</v>
      </c>
      <c r="G31" s="86" t="s">
        <v>154</v>
      </c>
      <c r="H31" s="87" t="s">
        <v>155</v>
      </c>
      <c r="I31" s="87" t="s">
        <v>156</v>
      </c>
      <c r="J31" s="86" t="s">
        <v>14</v>
      </c>
      <c r="K31" s="88" t="s">
        <v>128</v>
      </c>
      <c r="L31" s="86" t="s">
        <v>93</v>
      </c>
      <c r="M31" s="89" t="s">
        <v>42</v>
      </c>
      <c r="N31" s="89" t="s">
        <v>42</v>
      </c>
      <c r="O31" s="205">
        <v>138</v>
      </c>
      <c r="P31" s="126"/>
      <c r="Q31" s="158" t="s">
        <v>1016</v>
      </c>
      <c r="R31" s="65"/>
      <c r="S31" s="51"/>
      <c r="T31" s="52" t="s">
        <v>54</v>
      </c>
      <c r="U31" s="53">
        <f t="shared" si="0"/>
        <v>1</v>
      </c>
      <c r="V31" s="66"/>
      <c r="W31" s="67"/>
      <c r="X31" s="239"/>
      <c r="Y31" s="239"/>
      <c r="Z31" s="239"/>
      <c r="AA31" s="240">
        <v>0</v>
      </c>
      <c r="AB31" s="68"/>
      <c r="AC31" s="68"/>
      <c r="AD31" s="69"/>
      <c r="AE31" s="70"/>
      <c r="AF31" s="62"/>
      <c r="AG31" s="71"/>
      <c r="AH31" s="72"/>
      <c r="AI31" s="62"/>
      <c r="AJ31" s="71"/>
      <c r="AK31" s="71"/>
    </row>
    <row r="32" spans="1:37" ht="36" x14ac:dyDescent="0.55000000000000004">
      <c r="A32">
        <v>29</v>
      </c>
      <c r="B32" s="118" t="s">
        <v>451</v>
      </c>
      <c r="C32" s="108" t="s">
        <v>91</v>
      </c>
      <c r="D32" s="86" t="s">
        <v>159</v>
      </c>
      <c r="E32" s="87" t="s">
        <v>160</v>
      </c>
      <c r="F32" s="86" t="s">
        <v>95</v>
      </c>
      <c r="G32" s="86" t="s">
        <v>161</v>
      </c>
      <c r="H32" s="87" t="s">
        <v>162</v>
      </c>
      <c r="I32" s="87" t="s">
        <v>163</v>
      </c>
      <c r="J32" s="86" t="s">
        <v>14</v>
      </c>
      <c r="K32" s="88" t="s">
        <v>139</v>
      </c>
      <c r="L32" s="86" t="s">
        <v>37</v>
      </c>
      <c r="M32" s="89" t="s">
        <v>130</v>
      </c>
      <c r="N32" s="89" t="s">
        <v>130</v>
      </c>
      <c r="O32" s="205">
        <v>323.60000000000002</v>
      </c>
      <c r="P32" s="126" t="s">
        <v>164</v>
      </c>
      <c r="Q32" s="158" t="s">
        <v>1017</v>
      </c>
      <c r="R32" s="65"/>
      <c r="S32" s="51"/>
      <c r="T32" s="52" t="s">
        <v>54</v>
      </c>
      <c r="U32" s="53">
        <f t="shared" si="0"/>
        <v>1</v>
      </c>
      <c r="V32" s="66"/>
      <c r="W32" s="67"/>
      <c r="X32" s="239"/>
      <c r="Y32" s="239"/>
      <c r="Z32" s="239"/>
      <c r="AA32" s="240">
        <v>0</v>
      </c>
      <c r="AB32" s="68"/>
      <c r="AC32" s="68"/>
      <c r="AD32" s="69"/>
      <c r="AE32" s="70"/>
      <c r="AF32" s="62"/>
      <c r="AG32" s="71"/>
      <c r="AH32" s="72"/>
      <c r="AI32" s="62"/>
      <c r="AJ32" s="71"/>
      <c r="AK32" s="71"/>
    </row>
    <row r="33" spans="1:37" ht="36" x14ac:dyDescent="0.55000000000000004">
      <c r="A33">
        <v>30</v>
      </c>
      <c r="B33" s="118" t="s">
        <v>451</v>
      </c>
      <c r="C33" s="108" t="s">
        <v>91</v>
      </c>
      <c r="D33" s="86" t="s">
        <v>165</v>
      </c>
      <c r="E33" s="87" t="s">
        <v>160</v>
      </c>
      <c r="F33" s="86" t="s">
        <v>95</v>
      </c>
      <c r="G33" s="86" t="s">
        <v>161</v>
      </c>
      <c r="H33" s="87" t="s">
        <v>162</v>
      </c>
      <c r="I33" s="86" t="s">
        <v>163</v>
      </c>
      <c r="J33" s="86" t="s">
        <v>14</v>
      </c>
      <c r="K33" s="88" t="s">
        <v>139</v>
      </c>
      <c r="L33" s="86" t="s">
        <v>41</v>
      </c>
      <c r="M33" s="89" t="s">
        <v>42</v>
      </c>
      <c r="N33" s="89" t="s">
        <v>130</v>
      </c>
      <c r="O33" s="205">
        <v>916</v>
      </c>
      <c r="P33" s="126" t="s">
        <v>164</v>
      </c>
      <c r="Q33" s="158" t="s">
        <v>1018</v>
      </c>
      <c r="R33" s="65"/>
      <c r="S33" s="51"/>
      <c r="T33" s="52" t="s">
        <v>54</v>
      </c>
      <c r="U33" s="53">
        <f t="shared" si="0"/>
        <v>1</v>
      </c>
      <c r="V33" s="66"/>
      <c r="W33" s="67"/>
      <c r="X33" s="239"/>
      <c r="Y33" s="239"/>
      <c r="Z33" s="239"/>
      <c r="AA33" s="240">
        <v>0</v>
      </c>
      <c r="AB33" s="68"/>
      <c r="AC33" s="68"/>
      <c r="AD33" s="69"/>
      <c r="AE33" s="70"/>
      <c r="AF33" s="62"/>
      <c r="AG33" s="71"/>
      <c r="AH33" s="72"/>
      <c r="AI33" s="62"/>
      <c r="AJ33" s="71"/>
      <c r="AK33" s="71"/>
    </row>
    <row r="34" spans="1:37" ht="36" x14ac:dyDescent="0.55000000000000004">
      <c r="A34">
        <v>31</v>
      </c>
      <c r="B34" s="119" t="s">
        <v>451</v>
      </c>
      <c r="C34" s="109" t="s">
        <v>91</v>
      </c>
      <c r="D34" s="89" t="s">
        <v>166</v>
      </c>
      <c r="E34" s="90" t="s">
        <v>160</v>
      </c>
      <c r="F34" s="89" t="s">
        <v>95</v>
      </c>
      <c r="G34" s="89" t="s">
        <v>161</v>
      </c>
      <c r="H34" s="89" t="s">
        <v>162</v>
      </c>
      <c r="I34" s="89" t="s">
        <v>163</v>
      </c>
      <c r="J34" s="89" t="s">
        <v>14</v>
      </c>
      <c r="K34" s="89" t="s">
        <v>128</v>
      </c>
      <c r="L34" s="89" t="s">
        <v>41</v>
      </c>
      <c r="M34" s="89" t="s">
        <v>42</v>
      </c>
      <c r="N34" s="89" t="s">
        <v>130</v>
      </c>
      <c r="O34" s="205">
        <v>130.5</v>
      </c>
      <c r="P34" s="126" t="s">
        <v>164</v>
      </c>
      <c r="Q34" s="158" t="s">
        <v>1019</v>
      </c>
      <c r="R34" s="51"/>
      <c r="S34" s="51"/>
      <c r="T34" s="52" t="s">
        <v>54</v>
      </c>
      <c r="U34" s="53">
        <f t="shared" si="0"/>
        <v>1</v>
      </c>
      <c r="V34" s="52"/>
      <c r="W34" s="67"/>
      <c r="X34" s="239"/>
      <c r="Y34" s="239"/>
      <c r="Z34" s="239"/>
      <c r="AA34" s="239">
        <v>0</v>
      </c>
      <c r="AB34" s="52"/>
      <c r="AC34" s="68"/>
      <c r="AD34" s="69"/>
      <c r="AE34" s="70"/>
      <c r="AF34" s="62"/>
      <c r="AG34" s="71"/>
      <c r="AH34" s="72"/>
      <c r="AI34" s="75"/>
      <c r="AJ34" s="71"/>
      <c r="AK34" s="71"/>
    </row>
    <row r="35" spans="1:37" ht="36" x14ac:dyDescent="0.55000000000000004">
      <c r="A35">
        <v>32</v>
      </c>
      <c r="B35" s="119" t="s">
        <v>451</v>
      </c>
      <c r="C35" s="109" t="s">
        <v>91</v>
      </c>
      <c r="D35" s="89" t="s">
        <v>167</v>
      </c>
      <c r="E35" s="90" t="s">
        <v>168</v>
      </c>
      <c r="F35" s="89" t="s">
        <v>95</v>
      </c>
      <c r="G35" s="89" t="s">
        <v>169</v>
      </c>
      <c r="H35" s="89" t="s">
        <v>170</v>
      </c>
      <c r="I35" s="89" t="s">
        <v>171</v>
      </c>
      <c r="J35" s="89" t="s">
        <v>14</v>
      </c>
      <c r="K35" s="89" t="s">
        <v>139</v>
      </c>
      <c r="L35" s="89" t="s">
        <v>41</v>
      </c>
      <c r="M35" s="89" t="s">
        <v>42</v>
      </c>
      <c r="N35" s="89" t="s">
        <v>130</v>
      </c>
      <c r="O35" s="205">
        <v>763.7</v>
      </c>
      <c r="P35" s="126"/>
      <c r="Q35" s="158" t="s">
        <v>1277</v>
      </c>
      <c r="R35" s="51"/>
      <c r="S35" s="51"/>
      <c r="T35" s="52" t="s">
        <v>54</v>
      </c>
      <c r="U35" s="53">
        <f t="shared" si="0"/>
        <v>1</v>
      </c>
      <c r="V35" s="52"/>
      <c r="W35" s="67"/>
      <c r="X35" s="239"/>
      <c r="Y35" s="239"/>
      <c r="Z35" s="239"/>
      <c r="AA35" s="239">
        <v>0</v>
      </c>
      <c r="AB35" s="68"/>
      <c r="AC35" s="68"/>
      <c r="AD35" s="69"/>
      <c r="AE35" s="70"/>
      <c r="AF35" s="62"/>
      <c r="AG35" s="71"/>
      <c r="AH35" s="72"/>
      <c r="AI35" s="75"/>
      <c r="AJ35" s="71"/>
      <c r="AK35" s="71"/>
    </row>
    <row r="36" spans="1:37" ht="36" x14ac:dyDescent="0.55000000000000004">
      <c r="A36">
        <v>33</v>
      </c>
      <c r="B36" s="119" t="s">
        <v>451</v>
      </c>
      <c r="C36" s="109" t="s">
        <v>91</v>
      </c>
      <c r="D36" s="89" t="s">
        <v>172</v>
      </c>
      <c r="E36" s="90" t="s">
        <v>173</v>
      </c>
      <c r="F36" s="89" t="s">
        <v>95</v>
      </c>
      <c r="G36" s="89" t="s">
        <v>174</v>
      </c>
      <c r="H36" s="89" t="s">
        <v>163</v>
      </c>
      <c r="I36" s="89" t="s">
        <v>171</v>
      </c>
      <c r="J36" s="89" t="s">
        <v>14</v>
      </c>
      <c r="K36" s="89" t="s">
        <v>94</v>
      </c>
      <c r="L36" s="89" t="s">
        <v>93</v>
      </c>
      <c r="M36" s="89" t="s">
        <v>42</v>
      </c>
      <c r="N36" s="89" t="s">
        <v>42</v>
      </c>
      <c r="O36" s="205">
        <v>0</v>
      </c>
      <c r="P36" s="126"/>
      <c r="Q36" s="158" t="s">
        <v>1020</v>
      </c>
      <c r="R36" s="65"/>
      <c r="S36" s="51"/>
      <c r="T36" s="52" t="s">
        <v>54</v>
      </c>
      <c r="U36" s="53">
        <f t="shared" si="0"/>
        <v>1</v>
      </c>
      <c r="V36" s="52"/>
      <c r="W36" s="67"/>
      <c r="X36" s="239"/>
      <c r="Y36" s="239"/>
      <c r="Z36" s="239"/>
      <c r="AA36" s="239">
        <v>0</v>
      </c>
      <c r="AB36" s="68"/>
      <c r="AC36" s="68"/>
      <c r="AD36" s="69"/>
      <c r="AE36" s="70"/>
      <c r="AF36" s="62"/>
      <c r="AG36" s="71"/>
      <c r="AH36" s="72"/>
      <c r="AI36" s="75"/>
      <c r="AJ36" s="71"/>
      <c r="AK36" s="71"/>
    </row>
    <row r="37" spans="1:37" ht="36" x14ac:dyDescent="0.55000000000000004">
      <c r="A37">
        <v>34</v>
      </c>
      <c r="B37" s="119" t="s">
        <v>451</v>
      </c>
      <c r="C37" s="109" t="s">
        <v>91</v>
      </c>
      <c r="D37" s="89" t="s">
        <v>175</v>
      </c>
      <c r="E37" s="90" t="s">
        <v>173</v>
      </c>
      <c r="F37" s="89" t="s">
        <v>95</v>
      </c>
      <c r="G37" s="89" t="s">
        <v>174</v>
      </c>
      <c r="H37" s="89" t="s">
        <v>163</v>
      </c>
      <c r="I37" s="89" t="s">
        <v>171</v>
      </c>
      <c r="J37" s="89" t="s">
        <v>14</v>
      </c>
      <c r="K37" s="89" t="s">
        <v>139</v>
      </c>
      <c r="L37" s="89" t="s">
        <v>93</v>
      </c>
      <c r="M37" s="89" t="s">
        <v>42</v>
      </c>
      <c r="N37" s="89" t="s">
        <v>42</v>
      </c>
      <c r="O37" s="205">
        <v>193.88</v>
      </c>
      <c r="P37" s="126"/>
      <c r="Q37" s="158" t="s">
        <v>1278</v>
      </c>
      <c r="R37" s="65"/>
      <c r="S37" s="51"/>
      <c r="T37" s="52" t="s">
        <v>54</v>
      </c>
      <c r="U37" s="53">
        <f t="shared" si="0"/>
        <v>1</v>
      </c>
      <c r="V37" s="52"/>
      <c r="W37" s="67"/>
      <c r="X37" s="239"/>
      <c r="Y37" s="239"/>
      <c r="Z37" s="239"/>
      <c r="AA37" s="239">
        <v>0</v>
      </c>
      <c r="AB37" s="68"/>
      <c r="AC37" s="68"/>
      <c r="AD37" s="69"/>
      <c r="AE37" s="70"/>
      <c r="AF37" s="62"/>
      <c r="AG37" s="71"/>
      <c r="AH37" s="72"/>
      <c r="AI37" s="75"/>
      <c r="AJ37" s="71"/>
      <c r="AK37" s="71"/>
    </row>
    <row r="38" spans="1:37" ht="36" x14ac:dyDescent="0.55000000000000004">
      <c r="A38">
        <v>35</v>
      </c>
      <c r="B38" s="119" t="s">
        <v>451</v>
      </c>
      <c r="C38" s="109" t="s">
        <v>91</v>
      </c>
      <c r="D38" s="89" t="s">
        <v>176</v>
      </c>
      <c r="E38" s="90" t="s">
        <v>173</v>
      </c>
      <c r="F38" s="89" t="s">
        <v>95</v>
      </c>
      <c r="G38" s="89" t="s">
        <v>174</v>
      </c>
      <c r="H38" s="89" t="s">
        <v>163</v>
      </c>
      <c r="I38" s="89" t="s">
        <v>171</v>
      </c>
      <c r="J38" s="89" t="s">
        <v>14</v>
      </c>
      <c r="K38" s="89" t="s">
        <v>128</v>
      </c>
      <c r="L38" s="89" t="s">
        <v>93</v>
      </c>
      <c r="M38" s="89" t="s">
        <v>42</v>
      </c>
      <c r="N38" s="89" t="s">
        <v>42</v>
      </c>
      <c r="O38" s="205">
        <v>67.400000000000006</v>
      </c>
      <c r="P38" s="126"/>
      <c r="Q38" s="158" t="s">
        <v>1279</v>
      </c>
      <c r="R38" s="65"/>
      <c r="S38" s="51"/>
      <c r="T38" s="52" t="s">
        <v>54</v>
      </c>
      <c r="U38" s="53">
        <f t="shared" si="0"/>
        <v>1</v>
      </c>
      <c r="V38" s="52"/>
      <c r="W38" s="67"/>
      <c r="X38" s="239"/>
      <c r="Y38" s="239"/>
      <c r="Z38" s="239"/>
      <c r="AA38" s="239">
        <v>0</v>
      </c>
      <c r="AB38" s="68"/>
      <c r="AC38" s="68"/>
      <c r="AD38" s="69"/>
      <c r="AE38" s="70"/>
      <c r="AF38" s="62"/>
      <c r="AG38" s="71"/>
      <c r="AH38" s="72"/>
      <c r="AI38" s="75"/>
      <c r="AJ38" s="71"/>
      <c r="AK38" s="71"/>
    </row>
    <row r="39" spans="1:37" ht="36" x14ac:dyDescent="0.55000000000000004">
      <c r="A39">
        <v>36</v>
      </c>
      <c r="B39" s="119" t="s">
        <v>451</v>
      </c>
      <c r="C39" s="109" t="s">
        <v>91</v>
      </c>
      <c r="D39" s="89" t="s">
        <v>177</v>
      </c>
      <c r="E39" s="90" t="s">
        <v>178</v>
      </c>
      <c r="F39" s="89" t="s">
        <v>92</v>
      </c>
      <c r="G39" s="89" t="s">
        <v>179</v>
      </c>
      <c r="H39" s="89" t="s">
        <v>180</v>
      </c>
      <c r="I39" s="89" t="s">
        <v>181</v>
      </c>
      <c r="J39" s="89" t="s">
        <v>14</v>
      </c>
      <c r="K39" s="89" t="s">
        <v>139</v>
      </c>
      <c r="L39" s="89" t="s">
        <v>37</v>
      </c>
      <c r="M39" s="89" t="s">
        <v>130</v>
      </c>
      <c r="N39" s="89" t="s">
        <v>130</v>
      </c>
      <c r="O39" s="205">
        <v>33</v>
      </c>
      <c r="P39" s="126"/>
      <c r="Q39" s="156"/>
      <c r="R39" s="65"/>
      <c r="S39" s="51"/>
      <c r="T39" s="52" t="s">
        <v>54</v>
      </c>
      <c r="U39" s="53">
        <f t="shared" si="0"/>
        <v>1</v>
      </c>
      <c r="V39" s="52"/>
      <c r="W39" s="67"/>
      <c r="X39" s="239"/>
      <c r="Y39" s="239"/>
      <c r="Z39" s="239"/>
      <c r="AA39" s="239">
        <v>0</v>
      </c>
      <c r="AB39" s="68"/>
      <c r="AC39" s="68"/>
      <c r="AD39" s="69"/>
      <c r="AE39" s="70"/>
      <c r="AF39" s="62"/>
      <c r="AG39" s="71"/>
      <c r="AH39" s="72"/>
      <c r="AI39" s="75"/>
      <c r="AJ39" s="71"/>
      <c r="AK39" s="71"/>
    </row>
    <row r="40" spans="1:37" ht="36" x14ac:dyDescent="0.55000000000000004">
      <c r="A40">
        <v>37</v>
      </c>
      <c r="B40" s="119" t="s">
        <v>451</v>
      </c>
      <c r="C40" s="109" t="s">
        <v>91</v>
      </c>
      <c r="D40" s="89" t="s">
        <v>182</v>
      </c>
      <c r="E40" s="90" t="s">
        <v>178</v>
      </c>
      <c r="F40" s="89" t="s">
        <v>92</v>
      </c>
      <c r="G40" s="90" t="s">
        <v>179</v>
      </c>
      <c r="H40" s="89" t="s">
        <v>180</v>
      </c>
      <c r="I40" s="89" t="s">
        <v>181</v>
      </c>
      <c r="J40" s="89" t="s">
        <v>14</v>
      </c>
      <c r="K40" s="89" t="s">
        <v>94</v>
      </c>
      <c r="L40" s="89" t="s">
        <v>37</v>
      </c>
      <c r="M40" s="89" t="s">
        <v>130</v>
      </c>
      <c r="N40" s="89" t="s">
        <v>130</v>
      </c>
      <c r="O40" s="205">
        <v>18</v>
      </c>
      <c r="P40" s="126"/>
      <c r="Q40" s="156"/>
      <c r="R40" s="65"/>
      <c r="S40" s="51"/>
      <c r="T40" s="52" t="s">
        <v>54</v>
      </c>
      <c r="U40" s="53">
        <f t="shared" si="0"/>
        <v>1</v>
      </c>
      <c r="V40" s="52"/>
      <c r="W40" s="67"/>
      <c r="X40" s="239"/>
      <c r="Y40" s="239"/>
      <c r="Z40" s="239"/>
      <c r="AA40" s="239">
        <v>0</v>
      </c>
      <c r="AB40" s="68"/>
      <c r="AC40" s="68"/>
      <c r="AD40" s="69"/>
      <c r="AE40" s="70"/>
      <c r="AF40" s="62"/>
      <c r="AG40" s="71"/>
      <c r="AH40" s="72"/>
      <c r="AI40" s="75"/>
      <c r="AJ40" s="71"/>
      <c r="AK40" s="71"/>
    </row>
    <row r="41" spans="1:37" ht="36" x14ac:dyDescent="0.55000000000000004">
      <c r="A41">
        <v>38</v>
      </c>
      <c r="B41" s="119" t="s">
        <v>451</v>
      </c>
      <c r="C41" s="109" t="s">
        <v>91</v>
      </c>
      <c r="D41" s="89" t="s">
        <v>183</v>
      </c>
      <c r="E41" s="90" t="s">
        <v>184</v>
      </c>
      <c r="F41" s="89" t="s">
        <v>95</v>
      </c>
      <c r="G41" s="89" t="s">
        <v>101</v>
      </c>
      <c r="H41" s="89" t="s">
        <v>185</v>
      </c>
      <c r="I41" s="89" t="s">
        <v>155</v>
      </c>
      <c r="J41" s="89" t="s">
        <v>14</v>
      </c>
      <c r="K41" s="89" t="s">
        <v>94</v>
      </c>
      <c r="L41" s="89" t="s">
        <v>93</v>
      </c>
      <c r="M41" s="89" t="s">
        <v>42</v>
      </c>
      <c r="N41" s="89" t="s">
        <v>42</v>
      </c>
      <c r="O41" s="205">
        <v>414.8</v>
      </c>
      <c r="P41" s="126"/>
      <c r="Q41" s="158" t="s">
        <v>1094</v>
      </c>
      <c r="R41" s="65"/>
      <c r="S41" s="51"/>
      <c r="T41" s="52" t="s">
        <v>54</v>
      </c>
      <c r="U41" s="53">
        <f t="shared" si="0"/>
        <v>1</v>
      </c>
      <c r="V41" s="52"/>
      <c r="W41" s="67"/>
      <c r="X41" s="239"/>
      <c r="Y41" s="239"/>
      <c r="Z41" s="239"/>
      <c r="AA41" s="239">
        <v>0</v>
      </c>
      <c r="AB41" s="68"/>
      <c r="AC41" s="68"/>
      <c r="AD41" s="69"/>
      <c r="AE41" s="70"/>
      <c r="AF41" s="62"/>
      <c r="AG41" s="71"/>
      <c r="AH41" s="72"/>
      <c r="AI41" s="75"/>
      <c r="AJ41" s="71"/>
      <c r="AK41" s="71"/>
    </row>
    <row r="42" spans="1:37" ht="36" x14ac:dyDescent="0.55000000000000004">
      <c r="A42">
        <v>39</v>
      </c>
      <c r="B42" s="119" t="s">
        <v>451</v>
      </c>
      <c r="C42" s="109" t="s">
        <v>91</v>
      </c>
      <c r="D42" s="89" t="s">
        <v>186</v>
      </c>
      <c r="E42" s="90" t="s">
        <v>184</v>
      </c>
      <c r="F42" s="89" t="s">
        <v>95</v>
      </c>
      <c r="G42" s="89" t="s">
        <v>101</v>
      </c>
      <c r="H42" s="89" t="s">
        <v>185</v>
      </c>
      <c r="I42" s="89" t="s">
        <v>155</v>
      </c>
      <c r="J42" s="89" t="s">
        <v>14</v>
      </c>
      <c r="K42" s="89" t="s">
        <v>139</v>
      </c>
      <c r="L42" s="89" t="s">
        <v>93</v>
      </c>
      <c r="M42" s="89" t="s">
        <v>42</v>
      </c>
      <c r="N42" s="89" t="s">
        <v>42</v>
      </c>
      <c r="O42" s="205">
        <v>422.6</v>
      </c>
      <c r="P42" s="126"/>
      <c r="Q42" s="158" t="s">
        <v>1095</v>
      </c>
      <c r="R42" s="65"/>
      <c r="S42" s="51"/>
      <c r="T42" s="52" t="s">
        <v>54</v>
      </c>
      <c r="U42" s="53">
        <f t="shared" si="0"/>
        <v>1</v>
      </c>
      <c r="V42" s="52"/>
      <c r="W42" s="67"/>
      <c r="X42" s="239"/>
      <c r="Y42" s="239"/>
      <c r="Z42" s="239"/>
      <c r="AA42" s="239">
        <v>0</v>
      </c>
      <c r="AB42" s="68"/>
      <c r="AC42" s="68"/>
      <c r="AD42" s="69"/>
      <c r="AE42" s="70"/>
      <c r="AF42" s="62"/>
      <c r="AG42" s="71"/>
      <c r="AH42" s="72"/>
      <c r="AI42" s="75"/>
      <c r="AJ42" s="71"/>
      <c r="AK42" s="71"/>
    </row>
    <row r="43" spans="1:37" x14ac:dyDescent="0.55000000000000004">
      <c r="A43">
        <v>40</v>
      </c>
      <c r="B43" s="119" t="s">
        <v>451</v>
      </c>
      <c r="C43" s="109" t="s">
        <v>91</v>
      </c>
      <c r="D43" s="89" t="s">
        <v>187</v>
      </c>
      <c r="E43" s="89" t="s">
        <v>188</v>
      </c>
      <c r="F43" s="89" t="s">
        <v>92</v>
      </c>
      <c r="G43" s="89" t="s">
        <v>189</v>
      </c>
      <c r="H43" s="89" t="s">
        <v>188</v>
      </c>
      <c r="I43" s="89" t="s">
        <v>190</v>
      </c>
      <c r="J43" s="89" t="s">
        <v>14</v>
      </c>
      <c r="K43" s="89" t="s">
        <v>128</v>
      </c>
      <c r="L43" s="89" t="s">
        <v>37</v>
      </c>
      <c r="M43" s="89" t="s">
        <v>130</v>
      </c>
      <c r="N43" s="89" t="s">
        <v>130</v>
      </c>
      <c r="O43" s="205">
        <v>129.1</v>
      </c>
      <c r="P43" s="126"/>
      <c r="Q43" s="156"/>
      <c r="R43" s="65"/>
      <c r="S43" s="51"/>
      <c r="T43" s="52" t="s">
        <v>54</v>
      </c>
      <c r="U43" s="53">
        <f t="shared" si="0"/>
        <v>1</v>
      </c>
      <c r="V43" s="52"/>
      <c r="W43" s="67"/>
      <c r="X43" s="239">
        <v>200</v>
      </c>
      <c r="Y43" s="239"/>
      <c r="Z43" s="239"/>
      <c r="AA43" s="239">
        <v>200</v>
      </c>
      <c r="AB43" s="68"/>
      <c r="AC43" s="68"/>
      <c r="AD43" s="69"/>
      <c r="AE43" s="70"/>
      <c r="AF43" s="62"/>
      <c r="AG43" s="71"/>
      <c r="AH43" s="72"/>
      <c r="AI43" s="75"/>
      <c r="AJ43" s="71"/>
      <c r="AK43" s="71"/>
    </row>
    <row r="44" spans="1:37" x14ac:dyDescent="0.55000000000000004">
      <c r="A44">
        <v>41</v>
      </c>
      <c r="B44" s="119" t="s">
        <v>451</v>
      </c>
      <c r="C44" s="109" t="s">
        <v>91</v>
      </c>
      <c r="D44" s="89" t="s">
        <v>191</v>
      </c>
      <c r="E44" s="89" t="s">
        <v>192</v>
      </c>
      <c r="F44" s="89" t="s">
        <v>92</v>
      </c>
      <c r="G44" s="90" t="s">
        <v>193</v>
      </c>
      <c r="H44" s="89" t="s">
        <v>194</v>
      </c>
      <c r="I44" s="89" t="s">
        <v>190</v>
      </c>
      <c r="J44" s="89" t="s">
        <v>14</v>
      </c>
      <c r="K44" s="89" t="s">
        <v>128</v>
      </c>
      <c r="L44" s="89" t="s">
        <v>37</v>
      </c>
      <c r="M44" s="89" t="s">
        <v>130</v>
      </c>
      <c r="N44" s="89" t="s">
        <v>130</v>
      </c>
      <c r="O44" s="205">
        <v>503.7</v>
      </c>
      <c r="P44" s="126"/>
      <c r="Q44" s="156"/>
      <c r="R44" s="65"/>
      <c r="S44" s="51"/>
      <c r="T44" s="52" t="s">
        <v>54</v>
      </c>
      <c r="U44" s="53">
        <f t="shared" si="0"/>
        <v>1</v>
      </c>
      <c r="V44" s="52"/>
      <c r="W44" s="67"/>
      <c r="X44" s="239">
        <v>200</v>
      </c>
      <c r="Y44" s="239">
        <v>200</v>
      </c>
      <c r="Z44" s="239"/>
      <c r="AA44" s="239">
        <v>400</v>
      </c>
      <c r="AB44" s="68"/>
      <c r="AC44" s="68"/>
      <c r="AD44" s="69"/>
      <c r="AE44" s="70"/>
      <c r="AF44" s="62"/>
      <c r="AG44" s="71"/>
      <c r="AH44" s="72"/>
      <c r="AI44" s="75"/>
      <c r="AJ44" s="71"/>
      <c r="AK44" s="71"/>
    </row>
    <row r="45" spans="1:37" ht="36" x14ac:dyDescent="0.55000000000000004">
      <c r="A45">
        <v>42</v>
      </c>
      <c r="B45" s="119" t="s">
        <v>451</v>
      </c>
      <c r="C45" s="109" t="s">
        <v>91</v>
      </c>
      <c r="D45" s="89" t="s">
        <v>195</v>
      </c>
      <c r="E45" s="89" t="s">
        <v>156</v>
      </c>
      <c r="F45" s="89" t="s">
        <v>95</v>
      </c>
      <c r="G45" s="89" t="s">
        <v>196</v>
      </c>
      <c r="H45" s="89" t="s">
        <v>156</v>
      </c>
      <c r="I45" s="89" t="s">
        <v>162</v>
      </c>
      <c r="J45" s="89" t="s">
        <v>14</v>
      </c>
      <c r="K45" s="89" t="s">
        <v>1021</v>
      </c>
      <c r="L45" s="89" t="s">
        <v>37</v>
      </c>
      <c r="M45" s="89" t="s">
        <v>130</v>
      </c>
      <c r="N45" s="89" t="s">
        <v>130</v>
      </c>
      <c r="O45" s="205">
        <v>13.45</v>
      </c>
      <c r="P45" s="126"/>
      <c r="Q45" s="158" t="s">
        <v>1022</v>
      </c>
      <c r="R45" s="65"/>
      <c r="S45" s="51"/>
      <c r="T45" s="52" t="s">
        <v>54</v>
      </c>
      <c r="U45" s="53">
        <f t="shared" si="0"/>
        <v>1</v>
      </c>
      <c r="V45" s="52"/>
      <c r="W45" s="67"/>
      <c r="X45" s="239">
        <v>100</v>
      </c>
      <c r="Y45" s="239"/>
      <c r="Z45" s="239"/>
      <c r="AA45" s="239">
        <v>100</v>
      </c>
      <c r="AB45" s="68"/>
      <c r="AC45" s="68"/>
      <c r="AD45" s="69"/>
      <c r="AE45" s="70"/>
      <c r="AF45" s="62"/>
      <c r="AG45" s="71"/>
      <c r="AH45" s="72"/>
      <c r="AI45" s="75"/>
      <c r="AJ45" s="71"/>
      <c r="AK45" s="71"/>
    </row>
    <row r="46" spans="1:37" x14ac:dyDescent="0.55000000000000004">
      <c r="A46">
        <v>43</v>
      </c>
      <c r="B46" s="119" t="s">
        <v>451</v>
      </c>
      <c r="C46" s="109" t="s">
        <v>91</v>
      </c>
      <c r="D46" s="89" t="s">
        <v>197</v>
      </c>
      <c r="E46" s="89" t="s">
        <v>156</v>
      </c>
      <c r="F46" s="89" t="s">
        <v>95</v>
      </c>
      <c r="G46" s="89" t="s">
        <v>196</v>
      </c>
      <c r="H46" s="89" t="s">
        <v>156</v>
      </c>
      <c r="I46" s="89" t="s">
        <v>162</v>
      </c>
      <c r="J46" s="89" t="s">
        <v>14</v>
      </c>
      <c r="K46" s="89" t="s">
        <v>198</v>
      </c>
      <c r="L46" s="89" t="s">
        <v>37</v>
      </c>
      <c r="M46" s="89" t="s">
        <v>130</v>
      </c>
      <c r="N46" s="89" t="s">
        <v>130</v>
      </c>
      <c r="O46" s="205">
        <v>15.3</v>
      </c>
      <c r="P46" s="126"/>
      <c r="Q46" s="156"/>
      <c r="R46" s="65"/>
      <c r="S46" s="51"/>
      <c r="T46" s="52" t="s">
        <v>54</v>
      </c>
      <c r="U46" s="53">
        <f t="shared" si="0"/>
        <v>1</v>
      </c>
      <c r="V46" s="52"/>
      <c r="W46" s="67"/>
      <c r="X46" s="239">
        <v>200</v>
      </c>
      <c r="Y46" s="239">
        <v>2000</v>
      </c>
      <c r="Z46" s="239"/>
      <c r="AA46" s="239">
        <v>2200</v>
      </c>
      <c r="AB46" s="68"/>
      <c r="AC46" s="68"/>
      <c r="AD46" s="69"/>
      <c r="AE46" s="70"/>
      <c r="AF46" s="62"/>
      <c r="AG46" s="71"/>
      <c r="AH46" s="72"/>
      <c r="AI46" s="75"/>
      <c r="AJ46" s="71"/>
      <c r="AK46" s="71"/>
    </row>
    <row r="47" spans="1:37" ht="36" x14ac:dyDescent="0.55000000000000004">
      <c r="A47">
        <v>44</v>
      </c>
      <c r="B47" s="119" t="s">
        <v>451</v>
      </c>
      <c r="C47" s="109" t="s">
        <v>91</v>
      </c>
      <c r="D47" s="89" t="s">
        <v>199</v>
      </c>
      <c r="E47" s="90" t="s">
        <v>200</v>
      </c>
      <c r="F47" s="89" t="s">
        <v>201</v>
      </c>
      <c r="G47" s="89" t="s">
        <v>202</v>
      </c>
      <c r="H47" s="89" t="s">
        <v>203</v>
      </c>
      <c r="I47" s="89" t="s">
        <v>155</v>
      </c>
      <c r="J47" s="89" t="s">
        <v>14</v>
      </c>
      <c r="K47" s="89" t="s">
        <v>94</v>
      </c>
      <c r="L47" s="89" t="s">
        <v>37</v>
      </c>
      <c r="M47" s="89" t="s">
        <v>130</v>
      </c>
      <c r="N47" s="89" t="s">
        <v>130</v>
      </c>
      <c r="O47" s="205">
        <v>112.56</v>
      </c>
      <c r="P47" s="126"/>
      <c r="Q47" s="156"/>
      <c r="R47" s="65"/>
      <c r="S47" s="51"/>
      <c r="T47" s="52" t="s">
        <v>54</v>
      </c>
      <c r="U47" s="53">
        <f t="shared" si="0"/>
        <v>1</v>
      </c>
      <c r="V47" s="52"/>
      <c r="W47" s="67"/>
      <c r="X47" s="239"/>
      <c r="Y47" s="239"/>
      <c r="Z47" s="239"/>
      <c r="AA47" s="239">
        <v>0</v>
      </c>
      <c r="AB47" s="68"/>
      <c r="AC47" s="68"/>
      <c r="AD47" s="69"/>
      <c r="AE47" s="70"/>
      <c r="AF47" s="62"/>
      <c r="AG47" s="71"/>
      <c r="AH47" s="72"/>
      <c r="AI47" s="75"/>
      <c r="AJ47" s="71"/>
      <c r="AK47" s="71"/>
    </row>
    <row r="48" spans="1:37" ht="36" x14ac:dyDescent="0.55000000000000004">
      <c r="A48">
        <v>45</v>
      </c>
      <c r="B48" s="119" t="s">
        <v>451</v>
      </c>
      <c r="C48" s="109" t="s">
        <v>91</v>
      </c>
      <c r="D48" s="89" t="s">
        <v>204</v>
      </c>
      <c r="E48" s="90" t="s">
        <v>200</v>
      </c>
      <c r="F48" s="89" t="s">
        <v>201</v>
      </c>
      <c r="G48" s="89" t="s">
        <v>202</v>
      </c>
      <c r="H48" s="89" t="s">
        <v>203</v>
      </c>
      <c r="I48" s="89" t="s">
        <v>155</v>
      </c>
      <c r="J48" s="89" t="s">
        <v>14</v>
      </c>
      <c r="K48" s="89" t="s">
        <v>94</v>
      </c>
      <c r="L48" s="89" t="s">
        <v>41</v>
      </c>
      <c r="M48" s="89" t="s">
        <v>42</v>
      </c>
      <c r="N48" s="89" t="s">
        <v>130</v>
      </c>
      <c r="O48" s="205">
        <v>199.77</v>
      </c>
      <c r="P48" s="126"/>
      <c r="Q48" s="158" t="s">
        <v>1023</v>
      </c>
      <c r="R48" s="65"/>
      <c r="S48" s="51"/>
      <c r="T48" s="52" t="s">
        <v>54</v>
      </c>
      <c r="U48" s="53">
        <f t="shared" si="0"/>
        <v>1</v>
      </c>
      <c r="V48" s="52"/>
      <c r="W48" s="67"/>
      <c r="X48" s="239"/>
      <c r="Y48" s="239"/>
      <c r="Z48" s="239"/>
      <c r="AA48" s="239">
        <v>0</v>
      </c>
      <c r="AB48" s="68"/>
      <c r="AC48" s="68"/>
      <c r="AD48" s="69"/>
      <c r="AE48" s="70"/>
      <c r="AF48" s="62"/>
      <c r="AG48" s="71"/>
      <c r="AH48" s="72"/>
      <c r="AI48" s="75"/>
      <c r="AJ48" s="71"/>
      <c r="AK48" s="71"/>
    </row>
    <row r="49" spans="1:37" ht="52.5" customHeight="1" x14ac:dyDescent="0.55000000000000004">
      <c r="A49">
        <v>46</v>
      </c>
      <c r="B49" s="119" t="s">
        <v>451</v>
      </c>
      <c r="C49" s="109" t="s">
        <v>91</v>
      </c>
      <c r="D49" s="89" t="s">
        <v>205</v>
      </c>
      <c r="E49" s="90" t="s">
        <v>206</v>
      </c>
      <c r="F49" s="89" t="s">
        <v>92</v>
      </c>
      <c r="G49" s="89" t="s">
        <v>207</v>
      </c>
      <c r="H49" s="89" t="s">
        <v>181</v>
      </c>
      <c r="I49" s="90" t="s">
        <v>180</v>
      </c>
      <c r="J49" s="90" t="s">
        <v>208</v>
      </c>
      <c r="K49" s="89" t="s">
        <v>96</v>
      </c>
      <c r="L49" s="89" t="s">
        <v>37</v>
      </c>
      <c r="M49" s="89" t="s">
        <v>130</v>
      </c>
      <c r="N49" s="89" t="s">
        <v>130</v>
      </c>
      <c r="O49" s="205">
        <v>10</v>
      </c>
      <c r="P49" s="128"/>
      <c r="Q49" s="158"/>
      <c r="R49" s="65"/>
      <c r="S49" s="51"/>
      <c r="T49" s="52" t="s">
        <v>54</v>
      </c>
      <c r="U49" s="53">
        <f t="shared" si="0"/>
        <v>1</v>
      </c>
      <c r="V49" s="52"/>
      <c r="W49" s="67"/>
      <c r="X49" s="239"/>
      <c r="Y49" s="239"/>
      <c r="Z49" s="239"/>
      <c r="AA49" s="239">
        <v>0</v>
      </c>
      <c r="AB49" s="68"/>
      <c r="AC49" s="68"/>
      <c r="AD49" s="69"/>
      <c r="AE49" s="70"/>
      <c r="AF49" s="62"/>
      <c r="AG49" s="71"/>
      <c r="AH49" s="72"/>
      <c r="AI49" s="75"/>
      <c r="AJ49" s="71"/>
      <c r="AK49" s="71"/>
    </row>
    <row r="50" spans="1:37" ht="52.5" customHeight="1" x14ac:dyDescent="0.55000000000000004">
      <c r="B50" s="119" t="s">
        <v>766</v>
      </c>
      <c r="C50" s="109" t="s">
        <v>644</v>
      </c>
      <c r="D50" s="89" t="s">
        <v>645</v>
      </c>
      <c r="E50" s="90" t="s">
        <v>646</v>
      </c>
      <c r="F50" s="89" t="s">
        <v>92</v>
      </c>
      <c r="G50" s="89" t="s">
        <v>647</v>
      </c>
      <c r="H50" s="89" t="s">
        <v>646</v>
      </c>
      <c r="I50" s="90" t="s">
        <v>648</v>
      </c>
      <c r="J50" s="90" t="s">
        <v>105</v>
      </c>
      <c r="K50" s="89" t="s">
        <v>141</v>
      </c>
      <c r="L50" s="89" t="s">
        <v>41</v>
      </c>
      <c r="M50" s="89" t="s">
        <v>42</v>
      </c>
      <c r="N50" s="89" t="s">
        <v>130</v>
      </c>
      <c r="O50" s="205">
        <v>297</v>
      </c>
      <c r="P50" s="128"/>
      <c r="Q50" s="158" t="s">
        <v>1281</v>
      </c>
      <c r="R50" s="65"/>
      <c r="S50" s="51"/>
      <c r="T50" s="52" t="s">
        <v>54</v>
      </c>
      <c r="U50" s="53">
        <f t="shared" si="0"/>
        <v>1</v>
      </c>
      <c r="V50" s="52"/>
      <c r="W50" s="67"/>
      <c r="X50" s="239"/>
      <c r="Y50" s="239"/>
      <c r="Z50" s="239"/>
      <c r="AA50" s="239">
        <v>0</v>
      </c>
      <c r="AB50" s="68"/>
      <c r="AC50" s="68"/>
      <c r="AD50" s="69"/>
      <c r="AE50" s="70"/>
      <c r="AF50" s="62"/>
      <c r="AG50" s="71"/>
      <c r="AH50" s="72"/>
      <c r="AI50" s="75"/>
      <c r="AJ50" s="71"/>
      <c r="AK50" s="71"/>
    </row>
    <row r="51" spans="1:37" ht="52.5" customHeight="1" x14ac:dyDescent="0.55000000000000004">
      <c r="B51" s="119" t="s">
        <v>766</v>
      </c>
      <c r="C51" s="109" t="s">
        <v>644</v>
      </c>
      <c r="D51" s="89" t="s">
        <v>649</v>
      </c>
      <c r="E51" s="90" t="s">
        <v>650</v>
      </c>
      <c r="F51" s="89" t="s">
        <v>95</v>
      </c>
      <c r="G51" s="89" t="s">
        <v>651</v>
      </c>
      <c r="H51" s="89" t="s">
        <v>650</v>
      </c>
      <c r="I51" s="90" t="s">
        <v>652</v>
      </c>
      <c r="J51" s="90" t="s">
        <v>14</v>
      </c>
      <c r="K51" s="89" t="s">
        <v>94</v>
      </c>
      <c r="L51" s="89" t="s">
        <v>41</v>
      </c>
      <c r="M51" s="89" t="s">
        <v>42</v>
      </c>
      <c r="N51" s="89" t="s">
        <v>130</v>
      </c>
      <c r="O51" s="205">
        <v>87.63</v>
      </c>
      <c r="P51" s="128"/>
      <c r="Q51" s="158"/>
      <c r="R51" s="65"/>
      <c r="S51" s="51"/>
      <c r="T51" s="52" t="s">
        <v>54</v>
      </c>
      <c r="U51" s="53">
        <f t="shared" si="0"/>
        <v>1</v>
      </c>
      <c r="V51" s="52"/>
      <c r="W51" s="67"/>
      <c r="X51" s="239">
        <v>145</v>
      </c>
      <c r="Y51" s="239"/>
      <c r="Z51" s="239"/>
      <c r="AA51" s="239">
        <v>145</v>
      </c>
      <c r="AB51" s="68"/>
      <c r="AC51" s="68"/>
      <c r="AD51" s="69"/>
      <c r="AE51" s="70"/>
      <c r="AF51" s="62"/>
      <c r="AG51" s="71"/>
      <c r="AH51" s="72"/>
      <c r="AI51" s="75"/>
      <c r="AJ51" s="71"/>
      <c r="AK51" s="71"/>
    </row>
    <row r="52" spans="1:37" ht="52.5" customHeight="1" x14ac:dyDescent="0.55000000000000004">
      <c r="B52" s="119" t="s">
        <v>766</v>
      </c>
      <c r="C52" s="109" t="s">
        <v>644</v>
      </c>
      <c r="D52" s="89" t="s">
        <v>653</v>
      </c>
      <c r="E52" s="90" t="s">
        <v>654</v>
      </c>
      <c r="F52" s="89" t="s">
        <v>92</v>
      </c>
      <c r="G52" s="89" t="s">
        <v>655</v>
      </c>
      <c r="H52" s="89" t="s">
        <v>656</v>
      </c>
      <c r="I52" s="90" t="s">
        <v>657</v>
      </c>
      <c r="J52" s="90" t="s">
        <v>14</v>
      </c>
      <c r="K52" s="89" t="s">
        <v>94</v>
      </c>
      <c r="L52" s="89" t="s">
        <v>93</v>
      </c>
      <c r="M52" s="89" t="s">
        <v>42</v>
      </c>
      <c r="N52" s="89" t="s">
        <v>42</v>
      </c>
      <c r="O52" s="205">
        <v>32083.599999999999</v>
      </c>
      <c r="P52" s="128"/>
      <c r="Q52" s="158" t="s">
        <v>1282</v>
      </c>
      <c r="R52" s="65"/>
      <c r="S52" s="51"/>
      <c r="T52" s="52" t="s">
        <v>53</v>
      </c>
      <c r="U52" s="53">
        <v>188</v>
      </c>
      <c r="V52" s="52"/>
      <c r="W52" s="67"/>
      <c r="X52" s="239">
        <v>38501</v>
      </c>
      <c r="Y52" s="239"/>
      <c r="Z52" s="239"/>
      <c r="AA52" s="239">
        <v>38501</v>
      </c>
      <c r="AB52" s="68"/>
      <c r="AC52" s="68"/>
      <c r="AD52" s="69"/>
      <c r="AE52" s="70"/>
      <c r="AF52" s="62"/>
      <c r="AG52" s="71"/>
      <c r="AH52" s="72"/>
      <c r="AI52" s="75"/>
      <c r="AJ52" s="71"/>
      <c r="AK52" s="71"/>
    </row>
    <row r="53" spans="1:37" ht="52.5" customHeight="1" x14ac:dyDescent="0.55000000000000004">
      <c r="B53" s="119" t="s">
        <v>766</v>
      </c>
      <c r="C53" s="109" t="s">
        <v>644</v>
      </c>
      <c r="D53" s="89" t="s">
        <v>658</v>
      </c>
      <c r="E53" s="90" t="s">
        <v>659</v>
      </c>
      <c r="F53" s="89" t="s">
        <v>95</v>
      </c>
      <c r="G53" s="89" t="s">
        <v>1005</v>
      </c>
      <c r="H53" s="89" t="s">
        <v>659</v>
      </c>
      <c r="I53" s="90" t="s">
        <v>155</v>
      </c>
      <c r="J53" s="90" t="s">
        <v>14</v>
      </c>
      <c r="K53" s="89" t="s">
        <v>94</v>
      </c>
      <c r="L53" s="89" t="s">
        <v>93</v>
      </c>
      <c r="M53" s="89" t="s">
        <v>42</v>
      </c>
      <c r="N53" s="89" t="s">
        <v>42</v>
      </c>
      <c r="O53" s="205">
        <v>108.46</v>
      </c>
      <c r="P53" s="128"/>
      <c r="Q53" s="158" t="s">
        <v>1024</v>
      </c>
      <c r="R53" s="65"/>
      <c r="S53" s="51"/>
      <c r="T53" s="52" t="s">
        <v>54</v>
      </c>
      <c r="U53" s="53">
        <f t="shared" ref="U53:U59" si="1">IF(T53="個人",1)</f>
        <v>1</v>
      </c>
      <c r="V53" s="52"/>
      <c r="W53" s="67"/>
      <c r="X53" s="239"/>
      <c r="Y53" s="239"/>
      <c r="Z53" s="239"/>
      <c r="AA53" s="239">
        <v>0</v>
      </c>
      <c r="AB53" s="68"/>
      <c r="AC53" s="68"/>
      <c r="AD53" s="69"/>
      <c r="AE53" s="70"/>
      <c r="AF53" s="62"/>
      <c r="AG53" s="71"/>
      <c r="AH53" s="72"/>
      <c r="AI53" s="75"/>
      <c r="AJ53" s="71"/>
      <c r="AK53" s="71"/>
    </row>
    <row r="54" spans="1:37" ht="52.5" customHeight="1" x14ac:dyDescent="0.55000000000000004">
      <c r="B54" s="119" t="s">
        <v>766</v>
      </c>
      <c r="C54" s="109" t="s">
        <v>644</v>
      </c>
      <c r="D54" s="89" t="s">
        <v>660</v>
      </c>
      <c r="E54" s="90" t="s">
        <v>661</v>
      </c>
      <c r="F54" s="89" t="s">
        <v>92</v>
      </c>
      <c r="G54" s="89" t="s">
        <v>662</v>
      </c>
      <c r="H54" s="89" t="s">
        <v>661</v>
      </c>
      <c r="I54" s="90" t="s">
        <v>127</v>
      </c>
      <c r="J54" s="90" t="s">
        <v>14</v>
      </c>
      <c r="K54" s="89" t="s">
        <v>139</v>
      </c>
      <c r="L54" s="89" t="s">
        <v>37</v>
      </c>
      <c r="M54" s="89" t="s">
        <v>130</v>
      </c>
      <c r="N54" s="89" t="s">
        <v>130</v>
      </c>
      <c r="O54" s="205">
        <v>214.7</v>
      </c>
      <c r="P54" s="128"/>
      <c r="Q54" s="158" t="s">
        <v>1025</v>
      </c>
      <c r="R54" s="65"/>
      <c r="S54" s="51"/>
      <c r="T54" s="52" t="s">
        <v>54</v>
      </c>
      <c r="U54" s="53">
        <f t="shared" si="1"/>
        <v>1</v>
      </c>
      <c r="V54" s="52"/>
      <c r="W54" s="67"/>
      <c r="X54" s="239"/>
      <c r="Y54" s="239"/>
      <c r="Z54" s="239"/>
      <c r="AA54" s="239">
        <v>0</v>
      </c>
      <c r="AB54" s="68"/>
      <c r="AC54" s="68"/>
      <c r="AD54" s="69"/>
      <c r="AE54" s="70"/>
      <c r="AF54" s="62"/>
      <c r="AG54" s="71"/>
      <c r="AH54" s="72"/>
      <c r="AI54" s="75"/>
      <c r="AJ54" s="71"/>
      <c r="AK54" s="71"/>
    </row>
    <row r="55" spans="1:37" ht="52.5" customHeight="1" x14ac:dyDescent="0.55000000000000004">
      <c r="B55" s="119" t="s">
        <v>766</v>
      </c>
      <c r="C55" s="109" t="s">
        <v>644</v>
      </c>
      <c r="D55" s="89" t="s">
        <v>663</v>
      </c>
      <c r="E55" s="90" t="s">
        <v>661</v>
      </c>
      <c r="F55" s="89" t="s">
        <v>92</v>
      </c>
      <c r="G55" s="89" t="s">
        <v>662</v>
      </c>
      <c r="H55" s="89" t="s">
        <v>661</v>
      </c>
      <c r="I55" s="90" t="s">
        <v>127</v>
      </c>
      <c r="J55" s="90" t="s">
        <v>14</v>
      </c>
      <c r="K55" s="89" t="s">
        <v>94</v>
      </c>
      <c r="L55" s="89" t="s">
        <v>37</v>
      </c>
      <c r="M55" s="89" t="s">
        <v>130</v>
      </c>
      <c r="N55" s="89" t="s">
        <v>130</v>
      </c>
      <c r="O55" s="205">
        <v>92.8</v>
      </c>
      <c r="P55" s="128"/>
      <c r="Q55" s="158" t="s">
        <v>1026</v>
      </c>
      <c r="R55" s="65"/>
      <c r="S55" s="51"/>
      <c r="T55" s="52" t="s">
        <v>54</v>
      </c>
      <c r="U55" s="53">
        <f t="shared" si="1"/>
        <v>1</v>
      </c>
      <c r="V55" s="52"/>
      <c r="W55" s="67"/>
      <c r="X55" s="239"/>
      <c r="Y55" s="239"/>
      <c r="Z55" s="239"/>
      <c r="AA55" s="239">
        <v>0</v>
      </c>
      <c r="AB55" s="68"/>
      <c r="AC55" s="68"/>
      <c r="AD55" s="69"/>
      <c r="AE55" s="70"/>
      <c r="AF55" s="62"/>
      <c r="AG55" s="71"/>
      <c r="AH55" s="72"/>
      <c r="AI55" s="75"/>
      <c r="AJ55" s="71"/>
      <c r="AK55" s="71"/>
    </row>
    <row r="56" spans="1:37" ht="52.5" customHeight="1" x14ac:dyDescent="0.55000000000000004">
      <c r="B56" s="119" t="s">
        <v>766</v>
      </c>
      <c r="C56" s="109" t="s">
        <v>644</v>
      </c>
      <c r="D56" s="89" t="s">
        <v>664</v>
      </c>
      <c r="E56" s="90" t="s">
        <v>665</v>
      </c>
      <c r="F56" s="89" t="s">
        <v>92</v>
      </c>
      <c r="G56" s="89" t="s">
        <v>666</v>
      </c>
      <c r="H56" s="89" t="s">
        <v>667</v>
      </c>
      <c r="I56" s="90" t="s">
        <v>668</v>
      </c>
      <c r="J56" s="90" t="s">
        <v>14</v>
      </c>
      <c r="K56" s="89" t="s">
        <v>139</v>
      </c>
      <c r="L56" s="89" t="s">
        <v>37</v>
      </c>
      <c r="M56" s="89" t="s">
        <v>130</v>
      </c>
      <c r="N56" s="89" t="s">
        <v>130</v>
      </c>
      <c r="O56" s="205">
        <v>61.7</v>
      </c>
      <c r="P56" s="128" t="str">
        <f>HYPERLINK("#", "https://mitsuyoshinousan.com/")</f>
        <v>https://mitsuyoshinousan.com/</v>
      </c>
      <c r="Q56" s="158" t="s">
        <v>1283</v>
      </c>
      <c r="R56" s="65"/>
      <c r="S56" s="51"/>
      <c r="T56" s="52" t="s">
        <v>54</v>
      </c>
      <c r="U56" s="53">
        <f t="shared" si="1"/>
        <v>1</v>
      </c>
      <c r="V56" s="52"/>
      <c r="W56" s="67"/>
      <c r="X56" s="239"/>
      <c r="Y56" s="239"/>
      <c r="Z56" s="239"/>
      <c r="AA56" s="239">
        <v>0</v>
      </c>
      <c r="AB56" s="68"/>
      <c r="AC56" s="68"/>
      <c r="AD56" s="69"/>
      <c r="AE56" s="70"/>
      <c r="AF56" s="62"/>
      <c r="AG56" s="71"/>
      <c r="AH56" s="72"/>
      <c r="AI56" s="75"/>
      <c r="AJ56" s="71"/>
      <c r="AK56" s="71"/>
    </row>
    <row r="57" spans="1:37" ht="52.5" customHeight="1" x14ac:dyDescent="0.55000000000000004">
      <c r="B57" s="119" t="s">
        <v>766</v>
      </c>
      <c r="C57" s="109" t="s">
        <v>644</v>
      </c>
      <c r="D57" s="89" t="s">
        <v>669</v>
      </c>
      <c r="E57" s="90" t="s">
        <v>665</v>
      </c>
      <c r="F57" s="89" t="s">
        <v>92</v>
      </c>
      <c r="G57" s="89" t="s">
        <v>666</v>
      </c>
      <c r="H57" s="89" t="s">
        <v>667</v>
      </c>
      <c r="I57" s="90" t="s">
        <v>668</v>
      </c>
      <c r="J57" s="90" t="s">
        <v>14</v>
      </c>
      <c r="K57" s="89" t="s">
        <v>139</v>
      </c>
      <c r="L57" s="89" t="s">
        <v>93</v>
      </c>
      <c r="M57" s="89" t="s">
        <v>42</v>
      </c>
      <c r="N57" s="89" t="s">
        <v>42</v>
      </c>
      <c r="O57" s="205">
        <v>1043.0999999999999</v>
      </c>
      <c r="P57" s="128" t="str">
        <f>HYPERLINK("#", "https://mitsuyoshinousan.com/")</f>
        <v>https://mitsuyoshinousan.com/</v>
      </c>
      <c r="Q57" s="158" t="s">
        <v>1284</v>
      </c>
      <c r="R57" s="65"/>
      <c r="S57" s="51"/>
      <c r="T57" s="52" t="s">
        <v>54</v>
      </c>
      <c r="U57" s="53">
        <f t="shared" si="1"/>
        <v>1</v>
      </c>
      <c r="V57" s="52"/>
      <c r="W57" s="67"/>
      <c r="X57" s="239"/>
      <c r="Y57" s="239"/>
      <c r="Z57" s="239"/>
      <c r="AA57" s="239">
        <v>0</v>
      </c>
      <c r="AB57" s="68"/>
      <c r="AC57" s="68"/>
      <c r="AD57" s="69"/>
      <c r="AE57" s="70"/>
      <c r="AF57" s="62"/>
      <c r="AG57" s="71"/>
      <c r="AH57" s="72"/>
      <c r="AI57" s="75"/>
      <c r="AJ57" s="71"/>
      <c r="AK57" s="71"/>
    </row>
    <row r="58" spans="1:37" ht="52.5" customHeight="1" x14ac:dyDescent="0.55000000000000004">
      <c r="B58" s="119" t="s">
        <v>766</v>
      </c>
      <c r="C58" s="109" t="s">
        <v>644</v>
      </c>
      <c r="D58" s="89" t="s">
        <v>670</v>
      </c>
      <c r="E58" s="90" t="s">
        <v>665</v>
      </c>
      <c r="F58" s="89" t="s">
        <v>92</v>
      </c>
      <c r="G58" s="89" t="s">
        <v>666</v>
      </c>
      <c r="H58" s="89" t="s">
        <v>667</v>
      </c>
      <c r="I58" s="90" t="s">
        <v>668</v>
      </c>
      <c r="J58" s="90" t="s">
        <v>14</v>
      </c>
      <c r="K58" s="89" t="s">
        <v>94</v>
      </c>
      <c r="L58" s="89" t="s">
        <v>37</v>
      </c>
      <c r="M58" s="89" t="s">
        <v>130</v>
      </c>
      <c r="N58" s="89" t="s">
        <v>130</v>
      </c>
      <c r="O58" s="205">
        <v>39.1</v>
      </c>
      <c r="P58" s="128" t="str">
        <f>HYPERLINK("#", "https://mitsuyoshinousan.com/")</f>
        <v>https://mitsuyoshinousan.com/</v>
      </c>
      <c r="Q58" s="158" t="s">
        <v>1280</v>
      </c>
      <c r="R58" s="65"/>
      <c r="S58" s="51"/>
      <c r="T58" s="52" t="s">
        <v>54</v>
      </c>
      <c r="U58" s="53">
        <f t="shared" si="1"/>
        <v>1</v>
      </c>
      <c r="V58" s="52"/>
      <c r="W58" s="67"/>
      <c r="X58" s="239"/>
      <c r="Y58" s="239"/>
      <c r="Z58" s="239"/>
      <c r="AA58" s="239">
        <v>0</v>
      </c>
      <c r="AB58" s="68"/>
      <c r="AC58" s="68"/>
      <c r="AD58" s="69"/>
      <c r="AE58" s="70"/>
      <c r="AF58" s="62"/>
      <c r="AG58" s="71"/>
      <c r="AH58" s="72"/>
      <c r="AI58" s="75"/>
      <c r="AJ58" s="71"/>
      <c r="AK58" s="71"/>
    </row>
    <row r="59" spans="1:37" ht="52.5" customHeight="1" x14ac:dyDescent="0.55000000000000004">
      <c r="B59" s="119" t="s">
        <v>766</v>
      </c>
      <c r="C59" s="109" t="s">
        <v>644</v>
      </c>
      <c r="D59" s="89" t="s">
        <v>671</v>
      </c>
      <c r="E59" s="90" t="s">
        <v>665</v>
      </c>
      <c r="F59" s="89" t="s">
        <v>92</v>
      </c>
      <c r="G59" s="89" t="s">
        <v>666</v>
      </c>
      <c r="H59" s="89" t="s">
        <v>667</v>
      </c>
      <c r="I59" s="90" t="s">
        <v>668</v>
      </c>
      <c r="J59" s="90" t="s">
        <v>14</v>
      </c>
      <c r="K59" s="89" t="s">
        <v>94</v>
      </c>
      <c r="L59" s="89" t="s">
        <v>93</v>
      </c>
      <c r="M59" s="89" t="s">
        <v>42</v>
      </c>
      <c r="N59" s="89" t="s">
        <v>42</v>
      </c>
      <c r="O59" s="205">
        <v>703.8</v>
      </c>
      <c r="P59" s="128" t="str">
        <f>HYPERLINK("#", "https://mitsuyoshinousan.com/")</f>
        <v>https://mitsuyoshinousan.com/</v>
      </c>
      <c r="Q59" s="158" t="s">
        <v>1285</v>
      </c>
      <c r="R59" s="65"/>
      <c r="S59" s="51"/>
      <c r="T59" s="52" t="s">
        <v>54</v>
      </c>
      <c r="U59" s="53">
        <f t="shared" si="1"/>
        <v>1</v>
      </c>
      <c r="V59" s="52"/>
      <c r="W59" s="67"/>
      <c r="X59" s="239"/>
      <c r="Y59" s="239"/>
      <c r="Z59" s="239"/>
      <c r="AA59" s="239">
        <v>0</v>
      </c>
      <c r="AB59" s="68"/>
      <c r="AC59" s="68"/>
      <c r="AD59" s="69"/>
      <c r="AE59" s="70"/>
      <c r="AF59" s="62"/>
      <c r="AG59" s="71"/>
      <c r="AH59" s="72"/>
      <c r="AI59" s="75"/>
      <c r="AJ59" s="71"/>
      <c r="AK59" s="71"/>
    </row>
    <row r="60" spans="1:37" ht="52.5" customHeight="1" x14ac:dyDescent="0.55000000000000004">
      <c r="B60" s="119" t="s">
        <v>766</v>
      </c>
      <c r="C60" s="109" t="s">
        <v>644</v>
      </c>
      <c r="D60" s="89" t="s">
        <v>672</v>
      </c>
      <c r="E60" s="90" t="s">
        <v>1206</v>
      </c>
      <c r="F60" s="89" t="s">
        <v>92</v>
      </c>
      <c r="G60" s="89" t="s">
        <v>673</v>
      </c>
      <c r="H60" s="89" t="s">
        <v>674</v>
      </c>
      <c r="I60" s="90" t="s">
        <v>675</v>
      </c>
      <c r="J60" s="90" t="s">
        <v>14</v>
      </c>
      <c r="K60" s="89" t="s">
        <v>94</v>
      </c>
      <c r="L60" s="89" t="s">
        <v>39</v>
      </c>
      <c r="M60" s="89" t="s">
        <v>130</v>
      </c>
      <c r="N60" s="89" t="s">
        <v>42</v>
      </c>
      <c r="O60" s="205">
        <v>95.8</v>
      </c>
      <c r="P60" s="128"/>
      <c r="Q60" s="158" t="s">
        <v>1286</v>
      </c>
      <c r="R60" s="65"/>
      <c r="S60" s="51"/>
      <c r="T60" s="52" t="s">
        <v>53</v>
      </c>
      <c r="U60" s="53">
        <v>3</v>
      </c>
      <c r="V60" s="52"/>
      <c r="W60" s="67"/>
      <c r="X60" s="239" t="s">
        <v>1291</v>
      </c>
      <c r="Y60" s="239"/>
      <c r="Z60" s="239"/>
      <c r="AA60" s="239" t="s">
        <v>1291</v>
      </c>
      <c r="AB60" s="68"/>
      <c r="AC60" s="68"/>
      <c r="AD60" s="69"/>
      <c r="AE60" s="70"/>
      <c r="AF60" s="62"/>
      <c r="AG60" s="71"/>
      <c r="AH60" s="72"/>
      <c r="AI60" s="75"/>
      <c r="AJ60" s="71"/>
      <c r="AK60" s="71"/>
    </row>
    <row r="61" spans="1:37" ht="52.5" customHeight="1" x14ac:dyDescent="0.55000000000000004">
      <c r="B61" s="119" t="s">
        <v>766</v>
      </c>
      <c r="C61" s="109" t="s">
        <v>644</v>
      </c>
      <c r="D61" s="89" t="s">
        <v>676</v>
      </c>
      <c r="E61" s="90" t="s">
        <v>1206</v>
      </c>
      <c r="F61" s="89" t="s">
        <v>92</v>
      </c>
      <c r="G61" s="89" t="s">
        <v>673</v>
      </c>
      <c r="H61" s="89" t="s">
        <v>674</v>
      </c>
      <c r="I61" s="90" t="s">
        <v>675</v>
      </c>
      <c r="J61" s="90" t="s">
        <v>14</v>
      </c>
      <c r="K61" s="89" t="s">
        <v>94</v>
      </c>
      <c r="L61" s="89" t="s">
        <v>93</v>
      </c>
      <c r="M61" s="89" t="s">
        <v>42</v>
      </c>
      <c r="N61" s="89" t="s">
        <v>42</v>
      </c>
      <c r="O61" s="205">
        <v>464.6</v>
      </c>
      <c r="P61" s="128"/>
      <c r="Q61" s="158" t="s">
        <v>1287</v>
      </c>
      <c r="R61" s="65"/>
      <c r="S61" s="51"/>
      <c r="T61" s="52" t="s">
        <v>53</v>
      </c>
      <c r="U61" s="53">
        <v>9</v>
      </c>
      <c r="V61" s="52"/>
      <c r="W61" s="67"/>
      <c r="X61" s="239" t="s">
        <v>1292</v>
      </c>
      <c r="Y61" s="239"/>
      <c r="Z61" s="239"/>
      <c r="AA61" s="239" t="s">
        <v>1292</v>
      </c>
      <c r="AB61" s="68"/>
      <c r="AC61" s="68"/>
      <c r="AD61" s="69"/>
      <c r="AE61" s="70"/>
      <c r="AF61" s="62"/>
      <c r="AG61" s="71"/>
      <c r="AH61" s="72"/>
      <c r="AI61" s="75"/>
      <c r="AJ61" s="71"/>
      <c r="AK61" s="71"/>
    </row>
    <row r="62" spans="1:37" ht="52.5" customHeight="1" x14ac:dyDescent="0.55000000000000004">
      <c r="B62" s="119" t="s">
        <v>766</v>
      </c>
      <c r="C62" s="109" t="s">
        <v>644</v>
      </c>
      <c r="D62" s="89" t="s">
        <v>677</v>
      </c>
      <c r="E62" s="90" t="s">
        <v>678</v>
      </c>
      <c r="F62" s="89" t="s">
        <v>92</v>
      </c>
      <c r="G62" s="89" t="s">
        <v>679</v>
      </c>
      <c r="H62" s="89" t="s">
        <v>678</v>
      </c>
      <c r="I62" s="90" t="s">
        <v>680</v>
      </c>
      <c r="J62" s="90" t="s">
        <v>14</v>
      </c>
      <c r="K62" s="89" t="s">
        <v>94</v>
      </c>
      <c r="L62" s="89" t="s">
        <v>41</v>
      </c>
      <c r="M62" s="89" t="s">
        <v>42</v>
      </c>
      <c r="N62" s="89" t="s">
        <v>130</v>
      </c>
      <c r="O62" s="205">
        <v>216.6</v>
      </c>
      <c r="P62" s="128"/>
      <c r="Q62" s="158" t="s">
        <v>1288</v>
      </c>
      <c r="R62" s="65"/>
      <c r="S62" s="51"/>
      <c r="T62" s="52" t="s">
        <v>54</v>
      </c>
      <c r="U62" s="53">
        <f t="shared" ref="U62:U66" si="2">IF(T62="個人",1)</f>
        <v>1</v>
      </c>
      <c r="V62" s="52"/>
      <c r="W62" s="67"/>
      <c r="X62" s="239">
        <v>220</v>
      </c>
      <c r="Y62" s="239"/>
      <c r="Z62" s="239"/>
      <c r="AA62" s="239">
        <v>220</v>
      </c>
      <c r="AB62" s="68"/>
      <c r="AC62" s="68"/>
      <c r="AD62" s="69"/>
      <c r="AE62" s="70"/>
      <c r="AF62" s="62"/>
      <c r="AG62" s="71"/>
      <c r="AH62" s="72"/>
      <c r="AI62" s="75"/>
      <c r="AJ62" s="71"/>
      <c r="AK62" s="71"/>
    </row>
    <row r="63" spans="1:37" ht="72" x14ac:dyDescent="0.55000000000000004">
      <c r="B63" s="119" t="s">
        <v>766</v>
      </c>
      <c r="C63" s="109" t="s">
        <v>644</v>
      </c>
      <c r="D63" s="89" t="s">
        <v>681</v>
      </c>
      <c r="E63" s="90" t="s">
        <v>682</v>
      </c>
      <c r="F63" s="89" t="s">
        <v>92</v>
      </c>
      <c r="G63" s="89" t="s">
        <v>683</v>
      </c>
      <c r="H63" s="89" t="s">
        <v>682</v>
      </c>
      <c r="I63" s="90" t="s">
        <v>684</v>
      </c>
      <c r="J63" s="90" t="s">
        <v>14</v>
      </c>
      <c r="K63" s="89" t="s">
        <v>1207</v>
      </c>
      <c r="L63" s="89" t="s">
        <v>93</v>
      </c>
      <c r="M63" s="89" t="s">
        <v>42</v>
      </c>
      <c r="N63" s="89" t="s">
        <v>42</v>
      </c>
      <c r="O63" s="205">
        <v>152.19999999999999</v>
      </c>
      <c r="P63" s="128"/>
      <c r="Q63" s="158" t="s">
        <v>1289</v>
      </c>
      <c r="R63" s="65"/>
      <c r="S63" s="51"/>
      <c r="T63" s="52" t="s">
        <v>54</v>
      </c>
      <c r="U63" s="53">
        <f t="shared" si="2"/>
        <v>1</v>
      </c>
      <c r="V63" s="52"/>
      <c r="W63" s="67"/>
      <c r="X63" s="239"/>
      <c r="Y63" s="239"/>
      <c r="Z63" s="239"/>
      <c r="AA63" s="239">
        <v>0</v>
      </c>
      <c r="AB63" s="68"/>
      <c r="AC63" s="68"/>
      <c r="AD63" s="69"/>
      <c r="AE63" s="70"/>
      <c r="AF63" s="62"/>
      <c r="AG63" s="71"/>
      <c r="AH63" s="72"/>
      <c r="AI63" s="75"/>
      <c r="AJ63" s="71"/>
      <c r="AK63" s="71"/>
    </row>
    <row r="64" spans="1:37" ht="52.5" customHeight="1" x14ac:dyDescent="0.55000000000000004">
      <c r="B64" s="119" t="s">
        <v>868</v>
      </c>
      <c r="C64" s="109" t="s">
        <v>644</v>
      </c>
      <c r="D64" s="89" t="s">
        <v>775</v>
      </c>
      <c r="E64" s="90" t="s">
        <v>776</v>
      </c>
      <c r="F64" s="89" t="s">
        <v>92</v>
      </c>
      <c r="G64" s="89" t="s">
        <v>777</v>
      </c>
      <c r="H64" s="89" t="s">
        <v>778</v>
      </c>
      <c r="I64" s="90" t="s">
        <v>779</v>
      </c>
      <c r="J64" s="90" t="s">
        <v>780</v>
      </c>
      <c r="K64" s="89" t="s">
        <v>781</v>
      </c>
      <c r="L64" s="89" t="s">
        <v>93</v>
      </c>
      <c r="M64" s="89" t="s">
        <v>42</v>
      </c>
      <c r="N64" s="89" t="s">
        <v>42</v>
      </c>
      <c r="O64" s="205">
        <v>16.100000000000001</v>
      </c>
      <c r="P64" s="128"/>
      <c r="Q64" s="158"/>
      <c r="R64" s="65"/>
      <c r="S64" s="51"/>
      <c r="T64" s="52" t="s">
        <v>54</v>
      </c>
      <c r="U64" s="53">
        <f t="shared" si="2"/>
        <v>1</v>
      </c>
      <c r="V64" s="52"/>
      <c r="W64" s="67"/>
      <c r="X64" s="239"/>
      <c r="Y64" s="239">
        <v>12000</v>
      </c>
      <c r="Z64" s="239"/>
      <c r="AA64" s="239">
        <v>12000</v>
      </c>
      <c r="AB64" s="68"/>
      <c r="AC64" s="68"/>
      <c r="AD64" s="69"/>
      <c r="AE64" s="70"/>
      <c r="AF64" s="62"/>
      <c r="AG64" s="71"/>
      <c r="AH64" s="72"/>
      <c r="AI64" s="75"/>
      <c r="AJ64" s="71"/>
      <c r="AK64" s="71"/>
    </row>
    <row r="65" spans="2:37" ht="52.5" customHeight="1" x14ac:dyDescent="0.55000000000000004">
      <c r="B65" s="119" t="s">
        <v>868</v>
      </c>
      <c r="C65" s="109" t="s">
        <v>644</v>
      </c>
      <c r="D65" s="89" t="s">
        <v>782</v>
      </c>
      <c r="E65" s="90" t="s">
        <v>1208</v>
      </c>
      <c r="F65" s="89" t="s">
        <v>92</v>
      </c>
      <c r="G65" s="89" t="s">
        <v>783</v>
      </c>
      <c r="H65" s="89" t="s">
        <v>882</v>
      </c>
      <c r="I65" s="90" t="s">
        <v>883</v>
      </c>
      <c r="J65" s="90" t="s">
        <v>784</v>
      </c>
      <c r="K65" s="89" t="s">
        <v>785</v>
      </c>
      <c r="L65" s="89" t="s">
        <v>93</v>
      </c>
      <c r="M65" s="89" t="s">
        <v>42</v>
      </c>
      <c r="N65" s="89" t="s">
        <v>42</v>
      </c>
      <c r="O65" s="205">
        <v>5.3</v>
      </c>
      <c r="P65" s="128" t="str">
        <f>HYPERLINK("#", "https://honjyo-farm.co.jp")</f>
        <v>https://honjyo-farm.co.jp</v>
      </c>
      <c r="Q65" s="158" t="s">
        <v>884</v>
      </c>
      <c r="R65" s="65"/>
      <c r="S65" s="51"/>
      <c r="T65" s="52" t="s">
        <v>54</v>
      </c>
      <c r="U65" s="53">
        <f t="shared" si="2"/>
        <v>1</v>
      </c>
      <c r="V65" s="52"/>
      <c r="W65" s="67"/>
      <c r="X65" s="239">
        <v>480</v>
      </c>
      <c r="Y65" s="239">
        <v>960</v>
      </c>
      <c r="Z65" s="239"/>
      <c r="AA65" s="239">
        <v>1440</v>
      </c>
      <c r="AB65" s="68"/>
      <c r="AC65" s="68"/>
      <c r="AD65" s="69"/>
      <c r="AE65" s="70"/>
      <c r="AF65" s="62"/>
      <c r="AG65" s="71"/>
      <c r="AH65" s="72"/>
      <c r="AI65" s="75"/>
      <c r="AJ65" s="71"/>
      <c r="AK65" s="71"/>
    </row>
    <row r="66" spans="2:37" ht="52.5" customHeight="1" x14ac:dyDescent="0.55000000000000004">
      <c r="B66" s="119" t="s">
        <v>868</v>
      </c>
      <c r="C66" s="109" t="s">
        <v>644</v>
      </c>
      <c r="D66" s="89" t="s">
        <v>786</v>
      </c>
      <c r="E66" s="90" t="s">
        <v>787</v>
      </c>
      <c r="F66" s="89" t="s">
        <v>92</v>
      </c>
      <c r="G66" s="89" t="s">
        <v>788</v>
      </c>
      <c r="H66" s="89" t="s">
        <v>789</v>
      </c>
      <c r="I66" s="90" t="s">
        <v>790</v>
      </c>
      <c r="J66" s="90" t="s">
        <v>791</v>
      </c>
      <c r="K66" s="89" t="s">
        <v>792</v>
      </c>
      <c r="L66" s="89" t="s">
        <v>41</v>
      </c>
      <c r="M66" s="89" t="s">
        <v>42</v>
      </c>
      <c r="N66" s="89" t="s">
        <v>130</v>
      </c>
      <c r="O66" s="205">
        <v>30.75</v>
      </c>
      <c r="P66" s="128"/>
      <c r="Q66" s="158"/>
      <c r="R66" s="65"/>
      <c r="S66" s="51"/>
      <c r="T66" s="52" t="s">
        <v>54</v>
      </c>
      <c r="U66" s="53">
        <f t="shared" si="2"/>
        <v>1</v>
      </c>
      <c r="V66" s="52"/>
      <c r="W66" s="67"/>
      <c r="X66" s="239"/>
      <c r="Y66" s="239"/>
      <c r="Z66" s="239"/>
      <c r="AA66" s="239">
        <v>0</v>
      </c>
      <c r="AB66" s="68"/>
      <c r="AC66" s="68"/>
      <c r="AD66" s="69"/>
      <c r="AE66" s="70"/>
      <c r="AF66" s="62"/>
      <c r="AG66" s="71"/>
      <c r="AH66" s="72"/>
      <c r="AI66" s="75"/>
      <c r="AJ66" s="71"/>
      <c r="AK66" s="71"/>
    </row>
    <row r="67" spans="2:37" ht="52.5" customHeight="1" x14ac:dyDescent="0.55000000000000004">
      <c r="B67" s="119" t="s">
        <v>868</v>
      </c>
      <c r="C67" s="109" t="s">
        <v>644</v>
      </c>
      <c r="D67" s="89" t="s">
        <v>793</v>
      </c>
      <c r="E67" s="90" t="s">
        <v>794</v>
      </c>
      <c r="F67" s="89" t="s">
        <v>92</v>
      </c>
      <c r="G67" s="89" t="s">
        <v>795</v>
      </c>
      <c r="H67" s="89" t="s">
        <v>796</v>
      </c>
      <c r="I67" s="90" t="s">
        <v>797</v>
      </c>
      <c r="J67" s="90" t="s">
        <v>780</v>
      </c>
      <c r="K67" s="89" t="s">
        <v>781</v>
      </c>
      <c r="L67" s="89" t="s">
        <v>93</v>
      </c>
      <c r="M67" s="89" t="s">
        <v>42</v>
      </c>
      <c r="N67" s="89" t="s">
        <v>42</v>
      </c>
      <c r="O67" s="205">
        <v>97.9</v>
      </c>
      <c r="P67" s="128"/>
      <c r="Q67" s="158"/>
      <c r="R67" s="65"/>
      <c r="S67" s="51"/>
      <c r="T67" s="52" t="s">
        <v>53</v>
      </c>
      <c r="U67" s="53">
        <v>2</v>
      </c>
      <c r="V67" s="52"/>
      <c r="W67" s="67"/>
      <c r="X67" s="67"/>
      <c r="Y67" s="67"/>
      <c r="Z67" s="67"/>
      <c r="AA67" s="239">
        <v>0</v>
      </c>
      <c r="AB67" s="68"/>
      <c r="AC67" s="68"/>
      <c r="AD67" s="69"/>
      <c r="AE67" s="70"/>
      <c r="AF67" s="62"/>
      <c r="AG67" s="71"/>
      <c r="AH67" s="72"/>
      <c r="AI67" s="75"/>
      <c r="AJ67" s="71"/>
      <c r="AK67" s="71"/>
    </row>
    <row r="68" spans="2:37" ht="52.5" customHeight="1" x14ac:dyDescent="0.55000000000000004">
      <c r="B68" s="119" t="s">
        <v>868</v>
      </c>
      <c r="C68" s="109" t="s">
        <v>644</v>
      </c>
      <c r="D68" s="89" t="s">
        <v>798</v>
      </c>
      <c r="E68" s="90" t="s">
        <v>799</v>
      </c>
      <c r="F68" s="89" t="s">
        <v>92</v>
      </c>
      <c r="G68" s="89" t="s">
        <v>800</v>
      </c>
      <c r="H68" s="89" t="s">
        <v>801</v>
      </c>
      <c r="I68" s="90" t="s">
        <v>802</v>
      </c>
      <c r="J68" s="90" t="s">
        <v>780</v>
      </c>
      <c r="K68" s="89" t="s">
        <v>781</v>
      </c>
      <c r="L68" s="89" t="s">
        <v>93</v>
      </c>
      <c r="M68" s="89" t="s">
        <v>42</v>
      </c>
      <c r="N68" s="89" t="s">
        <v>42</v>
      </c>
      <c r="O68" s="205">
        <v>21.6</v>
      </c>
      <c r="P68" s="128"/>
      <c r="Q68" s="158"/>
      <c r="R68" s="65"/>
      <c r="S68" s="51"/>
      <c r="T68" s="52" t="s">
        <v>54</v>
      </c>
      <c r="U68" s="53">
        <f t="shared" ref="U68:U106" si="3">IF(T68="個人",1)</f>
        <v>1</v>
      </c>
      <c r="V68" s="52"/>
      <c r="W68" s="67"/>
      <c r="X68" s="67"/>
      <c r="Y68" s="67"/>
      <c r="Z68" s="67"/>
      <c r="AA68" s="239">
        <v>0</v>
      </c>
      <c r="AB68" s="68"/>
      <c r="AC68" s="68"/>
      <c r="AD68" s="69"/>
      <c r="AE68" s="70"/>
      <c r="AF68" s="62"/>
      <c r="AG68" s="71"/>
      <c r="AH68" s="72"/>
      <c r="AI68" s="75"/>
      <c r="AJ68" s="71"/>
      <c r="AK68" s="71"/>
    </row>
    <row r="69" spans="2:37" ht="52.5" customHeight="1" x14ac:dyDescent="0.55000000000000004">
      <c r="B69" s="119" t="s">
        <v>868</v>
      </c>
      <c r="C69" s="109" t="s">
        <v>644</v>
      </c>
      <c r="D69" s="89" t="s">
        <v>803</v>
      </c>
      <c r="E69" s="90" t="s">
        <v>804</v>
      </c>
      <c r="F69" s="89" t="s">
        <v>92</v>
      </c>
      <c r="G69" s="89" t="s">
        <v>805</v>
      </c>
      <c r="H69" s="89" t="s">
        <v>806</v>
      </c>
      <c r="I69" s="90" t="s">
        <v>802</v>
      </c>
      <c r="J69" s="90" t="s">
        <v>780</v>
      </c>
      <c r="K69" s="89" t="s">
        <v>781</v>
      </c>
      <c r="L69" s="89" t="s">
        <v>93</v>
      </c>
      <c r="M69" s="89" t="s">
        <v>42</v>
      </c>
      <c r="N69" s="89" t="s">
        <v>42</v>
      </c>
      <c r="O69" s="205">
        <v>34</v>
      </c>
      <c r="P69" s="128"/>
      <c r="Q69" s="158"/>
      <c r="R69" s="65"/>
      <c r="S69" s="51"/>
      <c r="T69" s="52" t="s">
        <v>54</v>
      </c>
      <c r="U69" s="53">
        <f t="shared" si="3"/>
        <v>1</v>
      </c>
      <c r="V69" s="52"/>
      <c r="W69" s="67"/>
      <c r="X69" s="67"/>
      <c r="Y69" s="67"/>
      <c r="Z69" s="67"/>
      <c r="AA69" s="239">
        <v>0</v>
      </c>
      <c r="AB69" s="68"/>
      <c r="AC69" s="68"/>
      <c r="AD69" s="69"/>
      <c r="AE69" s="70"/>
      <c r="AF69" s="62"/>
      <c r="AG69" s="71"/>
      <c r="AH69" s="72"/>
      <c r="AI69" s="75"/>
      <c r="AJ69" s="71"/>
      <c r="AK69" s="71"/>
    </row>
    <row r="70" spans="2:37" ht="52.5" customHeight="1" x14ac:dyDescent="0.55000000000000004">
      <c r="B70" s="119" t="s">
        <v>868</v>
      </c>
      <c r="C70" s="109" t="s">
        <v>644</v>
      </c>
      <c r="D70" s="89" t="s">
        <v>807</v>
      </c>
      <c r="E70" s="90" t="s">
        <v>808</v>
      </c>
      <c r="F70" s="89" t="s">
        <v>92</v>
      </c>
      <c r="G70" s="89" t="s">
        <v>809</v>
      </c>
      <c r="H70" s="89" t="s">
        <v>810</v>
      </c>
      <c r="I70" s="90" t="s">
        <v>802</v>
      </c>
      <c r="J70" s="90" t="s">
        <v>780</v>
      </c>
      <c r="K70" s="89" t="s">
        <v>781</v>
      </c>
      <c r="L70" s="89" t="s">
        <v>93</v>
      </c>
      <c r="M70" s="89" t="s">
        <v>42</v>
      </c>
      <c r="N70" s="89" t="s">
        <v>42</v>
      </c>
      <c r="O70" s="205">
        <v>28</v>
      </c>
      <c r="P70" s="128"/>
      <c r="Q70" s="158"/>
      <c r="R70" s="65"/>
      <c r="S70" s="51"/>
      <c r="T70" s="52" t="s">
        <v>54</v>
      </c>
      <c r="U70" s="53">
        <f t="shared" si="3"/>
        <v>1</v>
      </c>
      <c r="V70" s="52"/>
      <c r="W70" s="67"/>
      <c r="X70" s="67"/>
      <c r="Y70" s="67"/>
      <c r="Z70" s="67"/>
      <c r="AA70" s="239">
        <v>0</v>
      </c>
      <c r="AB70" s="68"/>
      <c r="AC70" s="68"/>
      <c r="AD70" s="69"/>
      <c r="AE70" s="70"/>
      <c r="AF70" s="62"/>
      <c r="AG70" s="71"/>
      <c r="AH70" s="72"/>
      <c r="AI70" s="75"/>
      <c r="AJ70" s="71"/>
      <c r="AK70" s="71"/>
    </row>
    <row r="71" spans="2:37" ht="52.5" customHeight="1" x14ac:dyDescent="0.55000000000000004">
      <c r="B71" s="119" t="s">
        <v>868</v>
      </c>
      <c r="C71" s="109" t="s">
        <v>644</v>
      </c>
      <c r="D71" s="89" t="s">
        <v>811</v>
      </c>
      <c r="E71" s="90" t="s">
        <v>812</v>
      </c>
      <c r="F71" s="89" t="s">
        <v>92</v>
      </c>
      <c r="G71" s="89" t="s">
        <v>813</v>
      </c>
      <c r="H71" s="89" t="s">
        <v>814</v>
      </c>
      <c r="I71" s="90" t="s">
        <v>815</v>
      </c>
      <c r="J71" s="90" t="s">
        <v>780</v>
      </c>
      <c r="K71" s="89" t="s">
        <v>781</v>
      </c>
      <c r="L71" s="89" t="s">
        <v>93</v>
      </c>
      <c r="M71" s="89" t="s">
        <v>42</v>
      </c>
      <c r="N71" s="89" t="s">
        <v>42</v>
      </c>
      <c r="O71" s="205">
        <v>24.1</v>
      </c>
      <c r="P71" s="128"/>
      <c r="Q71" s="158"/>
      <c r="R71" s="65"/>
      <c r="S71" s="51"/>
      <c r="T71" s="52" t="s">
        <v>54</v>
      </c>
      <c r="U71" s="53">
        <f t="shared" si="3"/>
        <v>1</v>
      </c>
      <c r="V71" s="52"/>
      <c r="W71" s="67"/>
      <c r="X71" s="67"/>
      <c r="Y71" s="67"/>
      <c r="Z71" s="67"/>
      <c r="AA71" s="239">
        <v>0</v>
      </c>
      <c r="AB71" s="68"/>
      <c r="AC71" s="68"/>
      <c r="AD71" s="69"/>
      <c r="AE71" s="70"/>
      <c r="AF71" s="62"/>
      <c r="AG71" s="71"/>
      <c r="AH71" s="72"/>
      <c r="AI71" s="75"/>
      <c r="AJ71" s="71"/>
      <c r="AK71" s="71"/>
    </row>
    <row r="72" spans="2:37" ht="52.5" customHeight="1" x14ac:dyDescent="0.55000000000000004">
      <c r="B72" s="119" t="s">
        <v>868</v>
      </c>
      <c r="C72" s="109" t="s">
        <v>644</v>
      </c>
      <c r="D72" s="89" t="s">
        <v>816</v>
      </c>
      <c r="E72" s="90" t="s">
        <v>817</v>
      </c>
      <c r="F72" s="89" t="s">
        <v>92</v>
      </c>
      <c r="G72" s="89" t="s">
        <v>818</v>
      </c>
      <c r="H72" s="89" t="s">
        <v>819</v>
      </c>
      <c r="I72" s="90" t="s">
        <v>815</v>
      </c>
      <c r="J72" s="90" t="s">
        <v>780</v>
      </c>
      <c r="K72" s="89" t="s">
        <v>781</v>
      </c>
      <c r="L72" s="89" t="s">
        <v>93</v>
      </c>
      <c r="M72" s="89" t="s">
        <v>42</v>
      </c>
      <c r="N72" s="89" t="s">
        <v>42</v>
      </c>
      <c r="O72" s="205">
        <v>19.399999999999999</v>
      </c>
      <c r="P72" s="128"/>
      <c r="Q72" s="158"/>
      <c r="R72" s="65"/>
      <c r="S72" s="51"/>
      <c r="T72" s="52" t="s">
        <v>54</v>
      </c>
      <c r="U72" s="53">
        <f t="shared" si="3"/>
        <v>1</v>
      </c>
      <c r="V72" s="52"/>
      <c r="W72" s="67"/>
      <c r="X72" s="67"/>
      <c r="Y72" s="67"/>
      <c r="Z72" s="67"/>
      <c r="AA72" s="239">
        <v>0</v>
      </c>
      <c r="AB72" s="68"/>
      <c r="AC72" s="68"/>
      <c r="AD72" s="69"/>
      <c r="AE72" s="70"/>
      <c r="AF72" s="62"/>
      <c r="AG72" s="71"/>
      <c r="AH72" s="72"/>
      <c r="AI72" s="75"/>
      <c r="AJ72" s="71"/>
      <c r="AK72" s="71"/>
    </row>
    <row r="73" spans="2:37" ht="52.5" customHeight="1" x14ac:dyDescent="0.55000000000000004">
      <c r="B73" s="119" t="s">
        <v>868</v>
      </c>
      <c r="C73" s="109" t="s">
        <v>644</v>
      </c>
      <c r="D73" s="89" t="s">
        <v>820</v>
      </c>
      <c r="E73" s="90" t="s">
        <v>821</v>
      </c>
      <c r="F73" s="89" t="s">
        <v>92</v>
      </c>
      <c r="G73" s="89" t="s">
        <v>822</v>
      </c>
      <c r="H73" s="89" t="s">
        <v>823</v>
      </c>
      <c r="I73" s="90" t="s">
        <v>815</v>
      </c>
      <c r="J73" s="90" t="s">
        <v>780</v>
      </c>
      <c r="K73" s="89" t="s">
        <v>781</v>
      </c>
      <c r="L73" s="89" t="s">
        <v>93</v>
      </c>
      <c r="M73" s="89" t="s">
        <v>42</v>
      </c>
      <c r="N73" s="89" t="s">
        <v>42</v>
      </c>
      <c r="O73" s="205">
        <v>18.100000000000001</v>
      </c>
      <c r="P73" s="128"/>
      <c r="Q73" s="158"/>
      <c r="R73" s="65"/>
      <c r="S73" s="51"/>
      <c r="T73" s="52" t="s">
        <v>54</v>
      </c>
      <c r="U73" s="53">
        <f t="shared" si="3"/>
        <v>1</v>
      </c>
      <c r="V73" s="52"/>
      <c r="W73" s="67"/>
      <c r="X73" s="67"/>
      <c r="Y73" s="67"/>
      <c r="Z73" s="67"/>
      <c r="AA73" s="239">
        <v>0</v>
      </c>
      <c r="AB73" s="68"/>
      <c r="AC73" s="68"/>
      <c r="AD73" s="69"/>
      <c r="AE73" s="70"/>
      <c r="AF73" s="62"/>
      <c r="AG73" s="71"/>
      <c r="AH73" s="72"/>
      <c r="AI73" s="75"/>
      <c r="AJ73" s="71"/>
      <c r="AK73" s="71"/>
    </row>
    <row r="74" spans="2:37" ht="52.5" customHeight="1" x14ac:dyDescent="0.55000000000000004">
      <c r="B74" s="119" t="s">
        <v>868</v>
      </c>
      <c r="C74" s="109" t="s">
        <v>644</v>
      </c>
      <c r="D74" s="89" t="s">
        <v>824</v>
      </c>
      <c r="E74" s="90" t="s">
        <v>825</v>
      </c>
      <c r="F74" s="89" t="s">
        <v>92</v>
      </c>
      <c r="G74" s="89" t="s">
        <v>826</v>
      </c>
      <c r="H74" s="89" t="s">
        <v>827</v>
      </c>
      <c r="I74" s="90" t="s">
        <v>815</v>
      </c>
      <c r="J74" s="90" t="s">
        <v>780</v>
      </c>
      <c r="K74" s="89" t="s">
        <v>781</v>
      </c>
      <c r="L74" s="89" t="s">
        <v>93</v>
      </c>
      <c r="M74" s="89" t="s">
        <v>42</v>
      </c>
      <c r="N74" s="89" t="s">
        <v>42</v>
      </c>
      <c r="O74" s="205">
        <v>15.8</v>
      </c>
      <c r="P74" s="128"/>
      <c r="Q74" s="158"/>
      <c r="R74" s="65"/>
      <c r="S74" s="51"/>
      <c r="T74" s="52" t="s">
        <v>54</v>
      </c>
      <c r="U74" s="53">
        <f t="shared" si="3"/>
        <v>1</v>
      </c>
      <c r="V74" s="52"/>
      <c r="W74" s="67"/>
      <c r="X74" s="67"/>
      <c r="Y74" s="67"/>
      <c r="Z74" s="67"/>
      <c r="AA74" s="239">
        <v>0</v>
      </c>
      <c r="AB74" s="68"/>
      <c r="AC74" s="68"/>
      <c r="AD74" s="69"/>
      <c r="AE74" s="70"/>
      <c r="AF74" s="62"/>
      <c r="AG74" s="71"/>
      <c r="AH74" s="72"/>
      <c r="AI74" s="75"/>
      <c r="AJ74" s="71"/>
      <c r="AK74" s="71"/>
    </row>
    <row r="75" spans="2:37" ht="52.5" customHeight="1" x14ac:dyDescent="0.55000000000000004">
      <c r="B75" s="119" t="s">
        <v>868</v>
      </c>
      <c r="C75" s="109" t="s">
        <v>644</v>
      </c>
      <c r="D75" s="89" t="s">
        <v>828</v>
      </c>
      <c r="E75" s="90" t="s">
        <v>829</v>
      </c>
      <c r="F75" s="89" t="s">
        <v>92</v>
      </c>
      <c r="G75" s="89" t="s">
        <v>830</v>
      </c>
      <c r="H75" s="89" t="s">
        <v>831</v>
      </c>
      <c r="I75" s="90" t="s">
        <v>815</v>
      </c>
      <c r="J75" s="90" t="s">
        <v>780</v>
      </c>
      <c r="K75" s="89" t="s">
        <v>781</v>
      </c>
      <c r="L75" s="89" t="s">
        <v>93</v>
      </c>
      <c r="M75" s="89" t="s">
        <v>42</v>
      </c>
      <c r="N75" s="89" t="s">
        <v>42</v>
      </c>
      <c r="O75" s="205">
        <v>18.7</v>
      </c>
      <c r="P75" s="128"/>
      <c r="Q75" s="158"/>
      <c r="R75" s="65"/>
      <c r="S75" s="51"/>
      <c r="T75" s="52" t="s">
        <v>54</v>
      </c>
      <c r="U75" s="53">
        <f t="shared" si="3"/>
        <v>1</v>
      </c>
      <c r="V75" s="52"/>
      <c r="W75" s="67"/>
      <c r="X75" s="67"/>
      <c r="Y75" s="67"/>
      <c r="Z75" s="67"/>
      <c r="AA75" s="239">
        <v>0</v>
      </c>
      <c r="AB75" s="68"/>
      <c r="AC75" s="68"/>
      <c r="AD75" s="69"/>
      <c r="AE75" s="70"/>
      <c r="AF75" s="62"/>
      <c r="AG75" s="71"/>
      <c r="AH75" s="72"/>
      <c r="AI75" s="75"/>
      <c r="AJ75" s="71"/>
      <c r="AK75" s="71"/>
    </row>
    <row r="76" spans="2:37" ht="52.5" customHeight="1" x14ac:dyDescent="0.55000000000000004">
      <c r="B76" s="119" t="s">
        <v>868</v>
      </c>
      <c r="C76" s="109" t="s">
        <v>644</v>
      </c>
      <c r="D76" s="89" t="s">
        <v>832</v>
      </c>
      <c r="E76" s="90" t="s">
        <v>812</v>
      </c>
      <c r="F76" s="89" t="s">
        <v>92</v>
      </c>
      <c r="G76" s="89" t="s">
        <v>813</v>
      </c>
      <c r="H76" s="89" t="s">
        <v>814</v>
      </c>
      <c r="I76" s="90" t="s">
        <v>833</v>
      </c>
      <c r="J76" s="90" t="s">
        <v>780</v>
      </c>
      <c r="K76" s="89" t="s">
        <v>781</v>
      </c>
      <c r="L76" s="89" t="s">
        <v>93</v>
      </c>
      <c r="M76" s="89" t="s">
        <v>42</v>
      </c>
      <c r="N76" s="89" t="s">
        <v>42</v>
      </c>
      <c r="O76" s="205">
        <v>25</v>
      </c>
      <c r="P76" s="128"/>
      <c r="Q76" s="158"/>
      <c r="R76" s="65"/>
      <c r="S76" s="51"/>
      <c r="T76" s="52" t="s">
        <v>54</v>
      </c>
      <c r="U76" s="53">
        <f t="shared" si="3"/>
        <v>1</v>
      </c>
      <c r="V76" s="52"/>
      <c r="W76" s="67"/>
      <c r="X76" s="67"/>
      <c r="Y76" s="67"/>
      <c r="Z76" s="67"/>
      <c r="AA76" s="239">
        <v>0</v>
      </c>
      <c r="AB76" s="68"/>
      <c r="AC76" s="68"/>
      <c r="AD76" s="69"/>
      <c r="AE76" s="70"/>
      <c r="AF76" s="62"/>
      <c r="AG76" s="71"/>
      <c r="AH76" s="72"/>
      <c r="AI76" s="75"/>
      <c r="AJ76" s="71"/>
      <c r="AK76" s="71"/>
    </row>
    <row r="77" spans="2:37" ht="52.5" customHeight="1" x14ac:dyDescent="0.55000000000000004">
      <c r="B77" s="119" t="s">
        <v>868</v>
      </c>
      <c r="C77" s="109" t="s">
        <v>644</v>
      </c>
      <c r="D77" s="89" t="s">
        <v>834</v>
      </c>
      <c r="E77" s="90" t="s">
        <v>835</v>
      </c>
      <c r="F77" s="89" t="s">
        <v>92</v>
      </c>
      <c r="G77" s="89" t="s">
        <v>836</v>
      </c>
      <c r="H77" s="89" t="s">
        <v>837</v>
      </c>
      <c r="I77" s="90" t="s">
        <v>833</v>
      </c>
      <c r="J77" s="90" t="s">
        <v>780</v>
      </c>
      <c r="K77" s="89" t="s">
        <v>781</v>
      </c>
      <c r="L77" s="89" t="s">
        <v>93</v>
      </c>
      <c r="M77" s="89" t="s">
        <v>42</v>
      </c>
      <c r="N77" s="89" t="s">
        <v>42</v>
      </c>
      <c r="O77" s="205">
        <v>25</v>
      </c>
      <c r="P77" s="128"/>
      <c r="Q77" s="158"/>
      <c r="R77" s="65"/>
      <c r="S77" s="51"/>
      <c r="T77" s="52" t="s">
        <v>54</v>
      </c>
      <c r="U77" s="53">
        <f t="shared" si="3"/>
        <v>1</v>
      </c>
      <c r="V77" s="52"/>
      <c r="W77" s="67"/>
      <c r="X77" s="67"/>
      <c r="Y77" s="67"/>
      <c r="Z77" s="67"/>
      <c r="AA77" s="239">
        <v>0</v>
      </c>
      <c r="AB77" s="68"/>
      <c r="AC77" s="68"/>
      <c r="AD77" s="69"/>
      <c r="AE77" s="70"/>
      <c r="AF77" s="62"/>
      <c r="AG77" s="71"/>
      <c r="AH77" s="72"/>
      <c r="AI77" s="75"/>
      <c r="AJ77" s="71"/>
      <c r="AK77" s="71"/>
    </row>
    <row r="78" spans="2:37" ht="52.5" customHeight="1" x14ac:dyDescent="0.55000000000000004">
      <c r="B78" s="119" t="s">
        <v>868</v>
      </c>
      <c r="C78" s="109" t="s">
        <v>644</v>
      </c>
      <c r="D78" s="89" t="s">
        <v>838</v>
      </c>
      <c r="E78" s="90" t="s">
        <v>839</v>
      </c>
      <c r="F78" s="89" t="s">
        <v>92</v>
      </c>
      <c r="G78" s="89" t="s">
        <v>840</v>
      </c>
      <c r="H78" s="89" t="s">
        <v>841</v>
      </c>
      <c r="I78" s="90" t="s">
        <v>833</v>
      </c>
      <c r="J78" s="90" t="s">
        <v>780</v>
      </c>
      <c r="K78" s="89" t="s">
        <v>781</v>
      </c>
      <c r="L78" s="89" t="s">
        <v>93</v>
      </c>
      <c r="M78" s="89" t="s">
        <v>42</v>
      </c>
      <c r="N78" s="89" t="s">
        <v>42</v>
      </c>
      <c r="O78" s="205">
        <v>16</v>
      </c>
      <c r="P78" s="128"/>
      <c r="Q78" s="158"/>
      <c r="R78" s="65"/>
      <c r="S78" s="51"/>
      <c r="T78" s="52" t="s">
        <v>54</v>
      </c>
      <c r="U78" s="53">
        <f t="shared" si="3"/>
        <v>1</v>
      </c>
      <c r="V78" s="52"/>
      <c r="W78" s="67"/>
      <c r="X78" s="67"/>
      <c r="Y78" s="239"/>
      <c r="Z78" s="239"/>
      <c r="AA78" s="239">
        <v>0</v>
      </c>
      <c r="AB78" s="68"/>
      <c r="AC78" s="68"/>
      <c r="AD78" s="69"/>
      <c r="AE78" s="70"/>
      <c r="AF78" s="62"/>
      <c r="AG78" s="71"/>
      <c r="AH78" s="72"/>
      <c r="AI78" s="75"/>
      <c r="AJ78" s="71"/>
      <c r="AK78" s="71"/>
    </row>
    <row r="79" spans="2:37" ht="52.5" customHeight="1" x14ac:dyDescent="0.55000000000000004">
      <c r="B79" s="119" t="s">
        <v>868</v>
      </c>
      <c r="C79" s="109" t="s">
        <v>644</v>
      </c>
      <c r="D79" s="89" t="s">
        <v>842</v>
      </c>
      <c r="E79" s="90" t="s">
        <v>843</v>
      </c>
      <c r="F79" s="89" t="s">
        <v>92</v>
      </c>
      <c r="G79" s="89" t="s">
        <v>844</v>
      </c>
      <c r="H79" s="89" t="s">
        <v>845</v>
      </c>
      <c r="I79" s="90" t="s">
        <v>833</v>
      </c>
      <c r="J79" s="90" t="s">
        <v>780</v>
      </c>
      <c r="K79" s="89" t="s">
        <v>781</v>
      </c>
      <c r="L79" s="89" t="s">
        <v>93</v>
      </c>
      <c r="M79" s="89" t="s">
        <v>42</v>
      </c>
      <c r="N79" s="89" t="s">
        <v>42</v>
      </c>
      <c r="O79" s="205">
        <v>30</v>
      </c>
      <c r="P79" s="128"/>
      <c r="Q79" s="158"/>
      <c r="R79" s="65"/>
      <c r="S79" s="51"/>
      <c r="T79" s="52" t="s">
        <v>54</v>
      </c>
      <c r="U79" s="53">
        <f t="shared" si="3"/>
        <v>1</v>
      </c>
      <c r="V79" s="52"/>
      <c r="W79" s="67"/>
      <c r="X79" s="67"/>
      <c r="Y79" s="239"/>
      <c r="Z79" s="239"/>
      <c r="AA79" s="239">
        <v>0</v>
      </c>
      <c r="AB79" s="68"/>
      <c r="AC79" s="68"/>
      <c r="AD79" s="69"/>
      <c r="AE79" s="70"/>
      <c r="AF79" s="62"/>
      <c r="AG79" s="71"/>
      <c r="AH79" s="72"/>
      <c r="AI79" s="75"/>
      <c r="AJ79" s="71"/>
      <c r="AK79" s="71"/>
    </row>
    <row r="80" spans="2:37" ht="52.5" customHeight="1" x14ac:dyDescent="0.55000000000000004">
      <c r="B80" s="119" t="s">
        <v>868</v>
      </c>
      <c r="C80" s="109" t="s">
        <v>644</v>
      </c>
      <c r="D80" s="89" t="s">
        <v>846</v>
      </c>
      <c r="E80" s="90" t="s">
        <v>682</v>
      </c>
      <c r="F80" s="89" t="s">
        <v>92</v>
      </c>
      <c r="G80" s="89" t="s">
        <v>683</v>
      </c>
      <c r="H80" s="89" t="s">
        <v>847</v>
      </c>
      <c r="I80" s="90" t="s">
        <v>833</v>
      </c>
      <c r="J80" s="90" t="s">
        <v>780</v>
      </c>
      <c r="K80" s="89" t="s">
        <v>781</v>
      </c>
      <c r="L80" s="89" t="s">
        <v>93</v>
      </c>
      <c r="M80" s="89" t="s">
        <v>42</v>
      </c>
      <c r="N80" s="89" t="s">
        <v>42</v>
      </c>
      <c r="O80" s="205">
        <v>52</v>
      </c>
      <c r="P80" s="128"/>
      <c r="Q80" s="158"/>
      <c r="R80" s="65"/>
      <c r="S80" s="51"/>
      <c r="T80" s="52" t="s">
        <v>54</v>
      </c>
      <c r="U80" s="53">
        <f t="shared" si="3"/>
        <v>1</v>
      </c>
      <c r="V80" s="52"/>
      <c r="W80" s="67"/>
      <c r="X80" s="67"/>
      <c r="Y80" s="239"/>
      <c r="Z80" s="239"/>
      <c r="AA80" s="239">
        <v>0</v>
      </c>
      <c r="AB80" s="68"/>
      <c r="AC80" s="68"/>
      <c r="AD80" s="69"/>
      <c r="AE80" s="70"/>
      <c r="AF80" s="62"/>
      <c r="AG80" s="71"/>
      <c r="AH80" s="72"/>
      <c r="AI80" s="75"/>
      <c r="AJ80" s="71"/>
      <c r="AK80" s="71"/>
    </row>
    <row r="81" spans="1:37" ht="52.5" customHeight="1" x14ac:dyDescent="0.55000000000000004">
      <c r="B81" s="119" t="s">
        <v>868</v>
      </c>
      <c r="C81" s="109" t="s">
        <v>644</v>
      </c>
      <c r="D81" s="89" t="s">
        <v>848</v>
      </c>
      <c r="E81" s="90" t="s">
        <v>849</v>
      </c>
      <c r="F81" s="89" t="s">
        <v>92</v>
      </c>
      <c r="G81" s="89" t="s">
        <v>850</v>
      </c>
      <c r="H81" s="89" t="s">
        <v>851</v>
      </c>
      <c r="I81" s="90" t="s">
        <v>833</v>
      </c>
      <c r="J81" s="90" t="s">
        <v>780</v>
      </c>
      <c r="K81" s="89" t="s">
        <v>781</v>
      </c>
      <c r="L81" s="89" t="s">
        <v>93</v>
      </c>
      <c r="M81" s="89" t="s">
        <v>42</v>
      </c>
      <c r="N81" s="89" t="s">
        <v>42</v>
      </c>
      <c r="O81" s="205">
        <v>17</v>
      </c>
      <c r="P81" s="128"/>
      <c r="Q81" s="158"/>
      <c r="R81" s="65"/>
      <c r="S81" s="51"/>
      <c r="T81" s="52" t="s">
        <v>54</v>
      </c>
      <c r="U81" s="53">
        <f t="shared" si="3"/>
        <v>1</v>
      </c>
      <c r="V81" s="52"/>
      <c r="W81" s="67"/>
      <c r="X81" s="67"/>
      <c r="Y81" s="239"/>
      <c r="Z81" s="239"/>
      <c r="AA81" s="239">
        <v>0</v>
      </c>
      <c r="AB81" s="68"/>
      <c r="AC81" s="68"/>
      <c r="AD81" s="69"/>
      <c r="AE81" s="70"/>
      <c r="AF81" s="62"/>
      <c r="AG81" s="71"/>
      <c r="AH81" s="72"/>
      <c r="AI81" s="75"/>
      <c r="AJ81" s="71"/>
      <c r="AK81" s="71"/>
    </row>
    <row r="82" spans="1:37" ht="52.5" customHeight="1" x14ac:dyDescent="0.55000000000000004">
      <c r="B82" s="119" t="s">
        <v>868</v>
      </c>
      <c r="C82" s="109" t="s">
        <v>644</v>
      </c>
      <c r="D82" s="89" t="s">
        <v>852</v>
      </c>
      <c r="E82" s="90" t="s">
        <v>853</v>
      </c>
      <c r="F82" s="89" t="s">
        <v>92</v>
      </c>
      <c r="G82" s="89" t="s">
        <v>854</v>
      </c>
      <c r="H82" s="89" t="s">
        <v>855</v>
      </c>
      <c r="I82" s="90" t="s">
        <v>833</v>
      </c>
      <c r="J82" s="90" t="s">
        <v>780</v>
      </c>
      <c r="K82" s="89" t="s">
        <v>781</v>
      </c>
      <c r="L82" s="89" t="s">
        <v>93</v>
      </c>
      <c r="M82" s="89" t="s">
        <v>42</v>
      </c>
      <c r="N82" s="89" t="s">
        <v>42</v>
      </c>
      <c r="O82" s="205">
        <v>25</v>
      </c>
      <c r="P82" s="128"/>
      <c r="Q82" s="158"/>
      <c r="R82" s="65"/>
      <c r="S82" s="51"/>
      <c r="T82" s="52" t="s">
        <v>54</v>
      </c>
      <c r="U82" s="53">
        <f t="shared" si="3"/>
        <v>1</v>
      </c>
      <c r="V82" s="52"/>
      <c r="W82" s="67"/>
      <c r="X82" s="67"/>
      <c r="Y82" s="239"/>
      <c r="Z82" s="239"/>
      <c r="AA82" s="239">
        <v>0</v>
      </c>
      <c r="AB82" s="68"/>
      <c r="AC82" s="68"/>
      <c r="AD82" s="69"/>
      <c r="AE82" s="70"/>
      <c r="AF82" s="62"/>
      <c r="AG82" s="71"/>
      <c r="AH82" s="72"/>
      <c r="AI82" s="75"/>
      <c r="AJ82" s="71"/>
      <c r="AK82" s="71"/>
    </row>
    <row r="83" spans="1:37" ht="52.5" customHeight="1" x14ac:dyDescent="0.55000000000000004">
      <c r="B83" s="119" t="s">
        <v>868</v>
      </c>
      <c r="C83" s="109" t="s">
        <v>644</v>
      </c>
      <c r="D83" s="89" t="s">
        <v>856</v>
      </c>
      <c r="E83" s="90" t="s">
        <v>857</v>
      </c>
      <c r="F83" s="89" t="s">
        <v>92</v>
      </c>
      <c r="G83" s="89" t="s">
        <v>858</v>
      </c>
      <c r="H83" s="89" t="s">
        <v>859</v>
      </c>
      <c r="I83" s="90" t="s">
        <v>833</v>
      </c>
      <c r="J83" s="90" t="s">
        <v>780</v>
      </c>
      <c r="K83" s="89" t="s">
        <v>781</v>
      </c>
      <c r="L83" s="89" t="s">
        <v>93</v>
      </c>
      <c r="M83" s="89" t="s">
        <v>42</v>
      </c>
      <c r="N83" s="89" t="s">
        <v>42</v>
      </c>
      <c r="O83" s="205">
        <v>42.4</v>
      </c>
      <c r="P83" s="128"/>
      <c r="Q83" s="158"/>
      <c r="R83" s="65"/>
      <c r="S83" s="51"/>
      <c r="T83" s="52" t="s">
        <v>54</v>
      </c>
      <c r="U83" s="53">
        <f t="shared" si="3"/>
        <v>1</v>
      </c>
      <c r="V83" s="52"/>
      <c r="W83" s="67"/>
      <c r="X83" s="67"/>
      <c r="Y83" s="239"/>
      <c r="Z83" s="239"/>
      <c r="AA83" s="239">
        <v>0</v>
      </c>
      <c r="AB83" s="68"/>
      <c r="AC83" s="68"/>
      <c r="AD83" s="69"/>
      <c r="AE83" s="70"/>
      <c r="AF83" s="62"/>
      <c r="AG83" s="71"/>
      <c r="AH83" s="72"/>
      <c r="AI83" s="75"/>
      <c r="AJ83" s="71"/>
      <c r="AK83" s="71"/>
    </row>
    <row r="84" spans="1:37" ht="52.5" customHeight="1" x14ac:dyDescent="0.55000000000000004">
      <c r="B84" s="119" t="s">
        <v>868</v>
      </c>
      <c r="C84" s="109" t="s">
        <v>644</v>
      </c>
      <c r="D84" s="89" t="s">
        <v>860</v>
      </c>
      <c r="E84" s="90" t="s">
        <v>861</v>
      </c>
      <c r="F84" s="89" t="s">
        <v>92</v>
      </c>
      <c r="G84" s="89" t="s">
        <v>862</v>
      </c>
      <c r="H84" s="89" t="s">
        <v>863</v>
      </c>
      <c r="I84" s="90" t="s">
        <v>833</v>
      </c>
      <c r="J84" s="90" t="s">
        <v>780</v>
      </c>
      <c r="K84" s="89" t="s">
        <v>781</v>
      </c>
      <c r="L84" s="89" t="s">
        <v>93</v>
      </c>
      <c r="M84" s="89" t="s">
        <v>42</v>
      </c>
      <c r="N84" s="89" t="s">
        <v>42</v>
      </c>
      <c r="O84" s="205">
        <v>28</v>
      </c>
      <c r="P84" s="128"/>
      <c r="Q84" s="158"/>
      <c r="R84" s="65"/>
      <c r="S84" s="51"/>
      <c r="T84" s="52" t="s">
        <v>54</v>
      </c>
      <c r="U84" s="53">
        <f t="shared" si="3"/>
        <v>1</v>
      </c>
      <c r="V84" s="52"/>
      <c r="W84" s="67"/>
      <c r="X84" s="67"/>
      <c r="Y84" s="239"/>
      <c r="Z84" s="239"/>
      <c r="AA84" s="239">
        <v>0</v>
      </c>
      <c r="AB84" s="68"/>
      <c r="AC84" s="68"/>
      <c r="AD84" s="69"/>
      <c r="AE84" s="70"/>
      <c r="AF84" s="62"/>
      <c r="AG84" s="71"/>
      <c r="AH84" s="72"/>
      <c r="AI84" s="75"/>
      <c r="AJ84" s="71"/>
      <c r="AK84" s="71"/>
    </row>
    <row r="85" spans="1:37" ht="52.5" customHeight="1" x14ac:dyDescent="0.55000000000000004">
      <c r="B85" s="119" t="s">
        <v>868</v>
      </c>
      <c r="C85" s="109" t="s">
        <v>644</v>
      </c>
      <c r="D85" s="89" t="s">
        <v>864</v>
      </c>
      <c r="E85" s="90" t="s">
        <v>865</v>
      </c>
      <c r="F85" s="89" t="s">
        <v>92</v>
      </c>
      <c r="G85" s="89" t="s">
        <v>866</v>
      </c>
      <c r="H85" s="89" t="s">
        <v>867</v>
      </c>
      <c r="I85" s="90" t="s">
        <v>833</v>
      </c>
      <c r="J85" s="90" t="s">
        <v>780</v>
      </c>
      <c r="K85" s="89" t="s">
        <v>781</v>
      </c>
      <c r="L85" s="89" t="s">
        <v>93</v>
      </c>
      <c r="M85" s="89" t="s">
        <v>42</v>
      </c>
      <c r="N85" s="89" t="s">
        <v>42</v>
      </c>
      <c r="O85" s="205">
        <v>25.14</v>
      </c>
      <c r="P85" s="128"/>
      <c r="Q85" s="158"/>
      <c r="R85" s="65"/>
      <c r="S85" s="51"/>
      <c r="T85" s="52" t="s">
        <v>54</v>
      </c>
      <c r="U85" s="53">
        <f t="shared" si="3"/>
        <v>1</v>
      </c>
      <c r="V85" s="52"/>
      <c r="W85" s="67"/>
      <c r="X85" s="67"/>
      <c r="Y85" s="239"/>
      <c r="Z85" s="239"/>
      <c r="AA85" s="239">
        <v>0</v>
      </c>
      <c r="AB85" s="68"/>
      <c r="AC85" s="68"/>
      <c r="AD85" s="69"/>
      <c r="AE85" s="70"/>
      <c r="AF85" s="62"/>
      <c r="AG85" s="71"/>
      <c r="AH85" s="72"/>
      <c r="AI85" s="75"/>
      <c r="AJ85" s="71"/>
      <c r="AK85" s="71"/>
    </row>
    <row r="86" spans="1:37" ht="52.5" customHeight="1" x14ac:dyDescent="0.55000000000000004">
      <c r="B86" s="119" t="s">
        <v>999</v>
      </c>
      <c r="C86" s="109" t="s">
        <v>91</v>
      </c>
      <c r="D86" s="89" t="s">
        <v>990</v>
      </c>
      <c r="E86" s="90" t="s">
        <v>991</v>
      </c>
      <c r="F86" s="89" t="s">
        <v>92</v>
      </c>
      <c r="G86" s="89" t="s">
        <v>992</v>
      </c>
      <c r="H86" s="89" t="s">
        <v>993</v>
      </c>
      <c r="I86" s="90" t="s">
        <v>994</v>
      </c>
      <c r="J86" s="90" t="s">
        <v>995</v>
      </c>
      <c r="K86" s="89" t="s">
        <v>996</v>
      </c>
      <c r="L86" s="89" t="s">
        <v>93</v>
      </c>
      <c r="M86" s="89" t="s">
        <v>42</v>
      </c>
      <c r="N86" s="89" t="s">
        <v>42</v>
      </c>
      <c r="O86" s="205">
        <v>6.5</v>
      </c>
      <c r="P86" s="128"/>
      <c r="Q86" s="158"/>
      <c r="R86" s="65"/>
      <c r="S86" s="51"/>
      <c r="T86" s="52" t="s">
        <v>54</v>
      </c>
      <c r="U86" s="53">
        <f t="shared" si="3"/>
        <v>1</v>
      </c>
      <c r="V86" s="52"/>
      <c r="W86" s="67"/>
      <c r="X86" s="67"/>
      <c r="Y86" s="239">
        <v>500</v>
      </c>
      <c r="Z86" s="239"/>
      <c r="AA86" s="239">
        <v>500</v>
      </c>
      <c r="AB86" s="68"/>
      <c r="AC86" s="68"/>
      <c r="AD86" s="69"/>
      <c r="AE86" s="70"/>
      <c r="AF86" s="62"/>
      <c r="AG86" s="71"/>
      <c r="AH86" s="72"/>
      <c r="AI86" s="75"/>
      <c r="AJ86" s="71"/>
      <c r="AK86" s="71"/>
    </row>
    <row r="87" spans="1:37" ht="52.5" customHeight="1" x14ac:dyDescent="0.55000000000000004">
      <c r="B87" s="119" t="s">
        <v>999</v>
      </c>
      <c r="C87" s="109" t="s">
        <v>91</v>
      </c>
      <c r="D87" s="89" t="s">
        <v>997</v>
      </c>
      <c r="E87" s="90" t="s">
        <v>787</v>
      </c>
      <c r="F87" s="89" t="s">
        <v>92</v>
      </c>
      <c r="G87" s="89" t="s">
        <v>788</v>
      </c>
      <c r="H87" s="89" t="s">
        <v>998</v>
      </c>
      <c r="I87" s="90" t="s">
        <v>790</v>
      </c>
      <c r="J87" s="90" t="s">
        <v>995</v>
      </c>
      <c r="K87" s="89" t="s">
        <v>996</v>
      </c>
      <c r="L87" s="89" t="s">
        <v>93</v>
      </c>
      <c r="M87" s="89" t="s">
        <v>42</v>
      </c>
      <c r="N87" s="89" t="s">
        <v>42</v>
      </c>
      <c r="O87" s="205">
        <v>18.600000000000001</v>
      </c>
      <c r="P87" s="128"/>
      <c r="Q87" s="158"/>
      <c r="R87" s="65"/>
      <c r="S87" s="51"/>
      <c r="T87" s="52" t="s">
        <v>54</v>
      </c>
      <c r="U87" s="53">
        <f t="shared" si="3"/>
        <v>1</v>
      </c>
      <c r="V87" s="52"/>
      <c r="W87" s="67"/>
      <c r="X87" s="67"/>
      <c r="Y87" s="239" t="s">
        <v>1290</v>
      </c>
      <c r="Z87" s="239"/>
      <c r="AA87" s="239" t="s">
        <v>1290</v>
      </c>
      <c r="AB87" s="68"/>
      <c r="AC87" s="68"/>
      <c r="AD87" s="69"/>
      <c r="AE87" s="70"/>
      <c r="AF87" s="62"/>
      <c r="AG87" s="71"/>
      <c r="AH87" s="72"/>
      <c r="AI87" s="75"/>
      <c r="AJ87" s="71"/>
      <c r="AK87" s="71"/>
    </row>
    <row r="88" spans="1:37" ht="52.5" customHeight="1" x14ac:dyDescent="0.55000000000000004">
      <c r="B88" s="119" t="s">
        <v>1033</v>
      </c>
      <c r="C88" s="109" t="s">
        <v>91</v>
      </c>
      <c r="D88" s="89" t="s">
        <v>1028</v>
      </c>
      <c r="E88" s="90" t="s">
        <v>1029</v>
      </c>
      <c r="F88" s="89" t="s">
        <v>1030</v>
      </c>
      <c r="G88" s="89" t="s">
        <v>992</v>
      </c>
      <c r="H88" s="89" t="s">
        <v>1029</v>
      </c>
      <c r="I88" s="90" t="s">
        <v>1031</v>
      </c>
      <c r="J88" s="90" t="s">
        <v>1027</v>
      </c>
      <c r="K88" s="89" t="s">
        <v>1032</v>
      </c>
      <c r="L88" s="89" t="s">
        <v>41</v>
      </c>
      <c r="M88" s="89" t="s">
        <v>42</v>
      </c>
      <c r="N88" s="89" t="s">
        <v>130</v>
      </c>
      <c r="O88" s="205">
        <v>9.6999999999999993</v>
      </c>
      <c r="P88" s="128"/>
      <c r="Q88" s="158"/>
      <c r="R88" s="65"/>
      <c r="S88" s="51"/>
      <c r="T88" s="52" t="s">
        <v>54</v>
      </c>
      <c r="U88" s="53">
        <f t="shared" si="3"/>
        <v>1</v>
      </c>
      <c r="V88" s="52"/>
      <c r="W88" s="67"/>
      <c r="X88" s="67"/>
      <c r="Y88" s="239">
        <v>200</v>
      </c>
      <c r="Z88" s="239"/>
      <c r="AA88" s="239">
        <v>200</v>
      </c>
      <c r="AB88" s="68"/>
      <c r="AC88" s="68"/>
      <c r="AD88" s="69"/>
      <c r="AE88" s="70"/>
      <c r="AF88" s="62"/>
      <c r="AG88" s="71"/>
      <c r="AH88" s="72"/>
      <c r="AI88" s="75"/>
      <c r="AJ88" s="71"/>
      <c r="AK88" s="71"/>
    </row>
    <row r="89" spans="1:37" ht="52.5" customHeight="1" x14ac:dyDescent="0.55000000000000004">
      <c r="B89" s="119" t="s">
        <v>1042</v>
      </c>
      <c r="C89" s="109" t="s">
        <v>1034</v>
      </c>
      <c r="D89" s="89" t="s">
        <v>1035</v>
      </c>
      <c r="E89" s="90" t="s">
        <v>1036</v>
      </c>
      <c r="F89" s="89" t="s">
        <v>1037</v>
      </c>
      <c r="G89" s="89" t="s">
        <v>161</v>
      </c>
      <c r="H89" s="89" t="s">
        <v>1038</v>
      </c>
      <c r="I89" s="90" t="s">
        <v>1039</v>
      </c>
      <c r="J89" s="90" t="s">
        <v>1040</v>
      </c>
      <c r="K89" s="89" t="s">
        <v>1041</v>
      </c>
      <c r="L89" s="89" t="s">
        <v>37</v>
      </c>
      <c r="M89" s="89" t="s">
        <v>130</v>
      </c>
      <c r="N89" s="89" t="s">
        <v>130</v>
      </c>
      <c r="O89" s="205">
        <v>53.1</v>
      </c>
      <c r="P89" s="128" t="s">
        <v>164</v>
      </c>
      <c r="Q89" s="158"/>
      <c r="R89" s="65"/>
      <c r="S89" s="51"/>
      <c r="T89" s="52" t="s">
        <v>54</v>
      </c>
      <c r="U89" s="53">
        <f t="shared" si="3"/>
        <v>1</v>
      </c>
      <c r="V89" s="52"/>
      <c r="W89" s="67"/>
      <c r="X89" s="67"/>
      <c r="Y89" s="67"/>
      <c r="Z89" s="67"/>
      <c r="AA89" s="239">
        <v>0</v>
      </c>
      <c r="AB89" s="68"/>
      <c r="AC89" s="68"/>
      <c r="AD89" s="69"/>
      <c r="AE89" s="70"/>
      <c r="AF89" s="62"/>
      <c r="AG89" s="71"/>
      <c r="AH89" s="72"/>
      <c r="AI89" s="75"/>
      <c r="AJ89" s="71"/>
      <c r="AK89" s="71"/>
    </row>
    <row r="90" spans="1:37" ht="52.5" customHeight="1" x14ac:dyDescent="0.55000000000000004">
      <c r="B90" s="119" t="s">
        <v>1042</v>
      </c>
      <c r="C90" s="109" t="s">
        <v>1034</v>
      </c>
      <c r="D90" s="89" t="s">
        <v>1043</v>
      </c>
      <c r="E90" s="90" t="s">
        <v>1036</v>
      </c>
      <c r="F90" s="89" t="s">
        <v>1037</v>
      </c>
      <c r="G90" s="89" t="s">
        <v>161</v>
      </c>
      <c r="H90" s="89" t="s">
        <v>1038</v>
      </c>
      <c r="I90" s="90" t="s">
        <v>1039</v>
      </c>
      <c r="J90" s="90" t="s">
        <v>1040</v>
      </c>
      <c r="K90" s="89" t="s">
        <v>1044</v>
      </c>
      <c r="L90" s="89" t="s">
        <v>37</v>
      </c>
      <c r="M90" s="89" t="s">
        <v>130</v>
      </c>
      <c r="N90" s="89" t="s">
        <v>130</v>
      </c>
      <c r="O90" s="205">
        <v>49.8</v>
      </c>
      <c r="P90" s="128" t="s">
        <v>164</v>
      </c>
      <c r="Q90" s="158"/>
      <c r="R90" s="65"/>
      <c r="S90" s="51"/>
      <c r="T90" s="52" t="s">
        <v>54</v>
      </c>
      <c r="U90" s="53">
        <f t="shared" si="3"/>
        <v>1</v>
      </c>
      <c r="V90" s="52"/>
      <c r="W90" s="67"/>
      <c r="X90" s="67"/>
      <c r="Y90" s="67"/>
      <c r="Z90" s="67"/>
      <c r="AA90" s="239">
        <v>0</v>
      </c>
      <c r="AB90" s="68"/>
      <c r="AC90" s="68"/>
      <c r="AD90" s="69"/>
      <c r="AE90" s="70"/>
      <c r="AF90" s="62"/>
      <c r="AG90" s="71"/>
      <c r="AH90" s="72"/>
      <c r="AI90" s="75"/>
      <c r="AJ90" s="71"/>
      <c r="AK90" s="71"/>
    </row>
    <row r="91" spans="1:37" ht="52.5" customHeight="1" x14ac:dyDescent="0.55000000000000004">
      <c r="B91" s="119" t="s">
        <v>766</v>
      </c>
      <c r="C91" s="109" t="s">
        <v>1034</v>
      </c>
      <c r="D91" s="89" t="s">
        <v>1045</v>
      </c>
      <c r="E91" s="90" t="s">
        <v>1046</v>
      </c>
      <c r="F91" s="89" t="s">
        <v>1037</v>
      </c>
      <c r="G91" s="89" t="s">
        <v>1047</v>
      </c>
      <c r="H91" s="89" t="s">
        <v>1048</v>
      </c>
      <c r="I91" s="90" t="s">
        <v>1049</v>
      </c>
      <c r="J91" s="90" t="s">
        <v>1040</v>
      </c>
      <c r="K91" s="89" t="s">
        <v>1050</v>
      </c>
      <c r="L91" s="89" t="s">
        <v>41</v>
      </c>
      <c r="M91" s="89" t="s">
        <v>42</v>
      </c>
      <c r="N91" s="89" t="s">
        <v>130</v>
      </c>
      <c r="O91" s="205">
        <v>56.7</v>
      </c>
      <c r="P91" s="128"/>
      <c r="Q91" s="158" t="s">
        <v>1293</v>
      </c>
      <c r="R91" s="65"/>
      <c r="S91" s="51"/>
      <c r="T91" s="52" t="s">
        <v>54</v>
      </c>
      <c r="U91" s="53">
        <f t="shared" si="3"/>
        <v>1</v>
      </c>
      <c r="V91" s="52"/>
      <c r="W91" s="67"/>
      <c r="X91" s="67"/>
      <c r="Y91" s="67"/>
      <c r="Z91" s="67"/>
      <c r="AA91" s="239">
        <v>0</v>
      </c>
      <c r="AB91" s="68"/>
      <c r="AC91" s="68"/>
      <c r="AD91" s="69"/>
      <c r="AE91" s="70"/>
      <c r="AF91" s="62"/>
      <c r="AG91" s="71"/>
      <c r="AH91" s="72"/>
      <c r="AI91" s="75"/>
      <c r="AJ91" s="71"/>
      <c r="AK91" s="71"/>
    </row>
    <row r="92" spans="1:37" s="174" customFormat="1" ht="52.5" customHeight="1" x14ac:dyDescent="0.55000000000000004">
      <c r="B92" s="190" t="s">
        <v>1096</v>
      </c>
      <c r="C92" s="187" t="s">
        <v>91</v>
      </c>
      <c r="D92" s="187" t="s">
        <v>1098</v>
      </c>
      <c r="E92" s="188" t="s">
        <v>1099</v>
      </c>
      <c r="F92" s="187" t="s">
        <v>92</v>
      </c>
      <c r="G92" s="187" t="s">
        <v>1100</v>
      </c>
      <c r="H92" s="188" t="s">
        <v>1101</v>
      </c>
      <c r="I92" s="188" t="s">
        <v>1102</v>
      </c>
      <c r="J92" s="188" t="s">
        <v>780</v>
      </c>
      <c r="K92" s="188" t="s">
        <v>781</v>
      </c>
      <c r="L92" s="187" t="s">
        <v>93</v>
      </c>
      <c r="M92" s="187" t="s">
        <v>42</v>
      </c>
      <c r="N92" s="187" t="s">
        <v>42</v>
      </c>
      <c r="O92" s="206">
        <v>12</v>
      </c>
      <c r="P92" s="189"/>
      <c r="Q92" s="158"/>
      <c r="R92" s="65"/>
      <c r="S92" s="51"/>
      <c r="T92" s="52" t="s">
        <v>54</v>
      </c>
      <c r="U92" s="53">
        <f t="shared" si="3"/>
        <v>1</v>
      </c>
      <c r="V92" s="52"/>
      <c r="W92" s="67"/>
      <c r="X92" s="67"/>
      <c r="Y92" s="67"/>
      <c r="Z92" s="67"/>
      <c r="AA92" s="239">
        <v>0</v>
      </c>
      <c r="AB92" s="68"/>
      <c r="AC92" s="68"/>
      <c r="AD92" s="69"/>
      <c r="AE92" s="70"/>
      <c r="AF92" s="62"/>
      <c r="AG92" s="71"/>
      <c r="AH92" s="72"/>
      <c r="AI92" s="75"/>
      <c r="AJ92" s="71"/>
      <c r="AK92" s="71"/>
    </row>
    <row r="93" spans="1:37" s="174" customFormat="1" ht="52.5" customHeight="1" x14ac:dyDescent="0.55000000000000004">
      <c r="B93" s="190" t="s">
        <v>451</v>
      </c>
      <c r="C93" s="187" t="s">
        <v>91</v>
      </c>
      <c r="D93" s="187" t="s">
        <v>1197</v>
      </c>
      <c r="E93" s="90" t="s">
        <v>173</v>
      </c>
      <c r="F93" s="89" t="s">
        <v>95</v>
      </c>
      <c r="G93" s="89" t="s">
        <v>174</v>
      </c>
      <c r="H93" s="188" t="s">
        <v>163</v>
      </c>
      <c r="I93" s="188" t="s">
        <v>171</v>
      </c>
      <c r="J93" s="188" t="s">
        <v>14</v>
      </c>
      <c r="K93" s="90" t="s">
        <v>749</v>
      </c>
      <c r="L93" s="89" t="s">
        <v>41</v>
      </c>
      <c r="M93" s="89" t="s">
        <v>42</v>
      </c>
      <c r="N93" s="89" t="s">
        <v>130</v>
      </c>
      <c r="O93" s="89">
        <v>56.11</v>
      </c>
      <c r="P93" s="189"/>
      <c r="Q93" s="158"/>
      <c r="R93" s="65"/>
      <c r="S93" s="51"/>
      <c r="T93" s="52" t="s">
        <v>54</v>
      </c>
      <c r="U93" s="53">
        <f t="shared" ref="U93:U95" si="4">IF(T93="個人",1)</f>
        <v>1</v>
      </c>
      <c r="V93" s="52"/>
      <c r="W93" s="67"/>
      <c r="X93" s="67"/>
      <c r="Y93" s="67"/>
      <c r="Z93" s="67"/>
      <c r="AA93" s="239">
        <v>0</v>
      </c>
      <c r="AB93" s="68"/>
      <c r="AC93" s="68"/>
      <c r="AD93" s="69"/>
      <c r="AE93" s="70"/>
      <c r="AF93" s="62"/>
      <c r="AG93" s="71"/>
      <c r="AH93" s="72"/>
      <c r="AI93" s="75"/>
      <c r="AJ93" s="71"/>
      <c r="AK93" s="71"/>
    </row>
    <row r="94" spans="1:37" s="174" customFormat="1" ht="52.5" customHeight="1" x14ac:dyDescent="0.55000000000000004">
      <c r="B94" s="190" t="s">
        <v>868</v>
      </c>
      <c r="C94" s="187" t="s">
        <v>91</v>
      </c>
      <c r="D94" s="187" t="s">
        <v>1198</v>
      </c>
      <c r="E94" s="89" t="s">
        <v>1200</v>
      </c>
      <c r="F94" s="89" t="s">
        <v>1201</v>
      </c>
      <c r="G94" s="89" t="s">
        <v>1202</v>
      </c>
      <c r="H94" s="188" t="s">
        <v>1200</v>
      </c>
      <c r="I94" s="188" t="s">
        <v>1203</v>
      </c>
      <c r="J94" s="188" t="s">
        <v>1204</v>
      </c>
      <c r="K94" s="89" t="s">
        <v>897</v>
      </c>
      <c r="L94" s="89" t="s">
        <v>41</v>
      </c>
      <c r="M94" s="89" t="s">
        <v>42</v>
      </c>
      <c r="N94" s="89" t="s">
        <v>130</v>
      </c>
      <c r="O94" s="89">
        <v>18.2</v>
      </c>
      <c r="P94" s="189"/>
      <c r="Q94" s="158"/>
      <c r="R94" s="65"/>
      <c r="S94" s="51"/>
      <c r="T94" s="52" t="s">
        <v>54</v>
      </c>
      <c r="U94" s="53">
        <f t="shared" si="4"/>
        <v>1</v>
      </c>
      <c r="V94" s="52"/>
      <c r="W94" s="67"/>
      <c r="X94" s="67"/>
      <c r="Y94" s="67"/>
      <c r="Z94" s="67"/>
      <c r="AA94" s="239">
        <v>0</v>
      </c>
      <c r="AB94" s="68"/>
      <c r="AC94" s="68"/>
      <c r="AD94" s="69"/>
      <c r="AE94" s="70"/>
      <c r="AF94" s="62"/>
      <c r="AG94" s="71"/>
      <c r="AH94" s="72"/>
      <c r="AI94" s="75"/>
      <c r="AJ94" s="71"/>
      <c r="AK94" s="71"/>
    </row>
    <row r="95" spans="1:37" s="174" customFormat="1" ht="52.5" customHeight="1" x14ac:dyDescent="0.55000000000000004">
      <c r="B95" s="190" t="s">
        <v>868</v>
      </c>
      <c r="C95" s="187" t="s">
        <v>91</v>
      </c>
      <c r="D95" s="187" t="s">
        <v>1199</v>
      </c>
      <c r="E95" s="89" t="s">
        <v>1200</v>
      </c>
      <c r="F95" s="89" t="s">
        <v>1201</v>
      </c>
      <c r="G95" s="89" t="s">
        <v>1202</v>
      </c>
      <c r="H95" s="188" t="s">
        <v>1200</v>
      </c>
      <c r="I95" s="188" t="s">
        <v>1203</v>
      </c>
      <c r="J95" s="188" t="s">
        <v>1204</v>
      </c>
      <c r="K95" s="89" t="s">
        <v>1205</v>
      </c>
      <c r="L95" s="89" t="s">
        <v>41</v>
      </c>
      <c r="M95" s="89" t="s">
        <v>42</v>
      </c>
      <c r="N95" s="89" t="s">
        <v>130</v>
      </c>
      <c r="O95" s="89">
        <v>106.3</v>
      </c>
      <c r="P95" s="189"/>
      <c r="Q95" s="158"/>
      <c r="R95" s="65"/>
      <c r="S95" s="51"/>
      <c r="T95" s="52" t="s">
        <v>54</v>
      </c>
      <c r="U95" s="53">
        <f t="shared" si="4"/>
        <v>1</v>
      </c>
      <c r="V95" s="52"/>
      <c r="W95" s="67"/>
      <c r="X95" s="67"/>
      <c r="Y95" s="67"/>
      <c r="Z95" s="67"/>
      <c r="AA95" s="239">
        <v>0</v>
      </c>
      <c r="AB95" s="68"/>
      <c r="AC95" s="68"/>
      <c r="AD95" s="69"/>
      <c r="AE95" s="70"/>
      <c r="AF95" s="62"/>
      <c r="AG95" s="71"/>
      <c r="AH95" s="72"/>
      <c r="AI95" s="75"/>
      <c r="AJ95" s="71"/>
      <c r="AK95" s="71"/>
    </row>
    <row r="96" spans="1:37" ht="36" x14ac:dyDescent="0.55000000000000004">
      <c r="A96">
        <v>48</v>
      </c>
      <c r="B96" s="120" t="s">
        <v>451</v>
      </c>
      <c r="C96" s="110" t="s">
        <v>97</v>
      </c>
      <c r="D96" s="91" t="s">
        <v>210</v>
      </c>
      <c r="E96" s="92" t="s">
        <v>632</v>
      </c>
      <c r="F96" s="91" t="s">
        <v>211</v>
      </c>
      <c r="G96" s="92" t="s">
        <v>212</v>
      </c>
      <c r="H96" s="91" t="s">
        <v>213</v>
      </c>
      <c r="I96" s="91" t="s">
        <v>214</v>
      </c>
      <c r="J96" s="91" t="s">
        <v>215</v>
      </c>
      <c r="K96" s="91"/>
      <c r="L96" s="91" t="s">
        <v>37</v>
      </c>
      <c r="M96" s="91" t="s">
        <v>130</v>
      </c>
      <c r="N96" s="91" t="s">
        <v>130</v>
      </c>
      <c r="O96" s="207">
        <v>194.6</v>
      </c>
      <c r="P96" s="129"/>
      <c r="Q96" s="159"/>
      <c r="R96" s="65"/>
      <c r="S96" s="51"/>
      <c r="T96" s="52" t="s">
        <v>54</v>
      </c>
      <c r="U96" s="53">
        <f t="shared" si="3"/>
        <v>1</v>
      </c>
      <c r="V96" s="52"/>
      <c r="W96" s="239"/>
      <c r="X96" s="239">
        <v>8500</v>
      </c>
      <c r="Y96" s="239">
        <v>7500</v>
      </c>
      <c r="Z96" s="239"/>
      <c r="AA96" s="239">
        <v>16000</v>
      </c>
      <c r="AB96" s="68"/>
      <c r="AC96" s="68"/>
      <c r="AD96" s="69"/>
      <c r="AE96" s="70"/>
      <c r="AF96" s="62"/>
      <c r="AG96" s="71"/>
      <c r="AH96" s="72"/>
      <c r="AI96" s="75"/>
      <c r="AJ96" s="71"/>
      <c r="AK96" s="71"/>
    </row>
    <row r="97" spans="1:37" ht="36" x14ac:dyDescent="0.55000000000000004">
      <c r="A97">
        <v>49</v>
      </c>
      <c r="B97" s="120" t="s">
        <v>451</v>
      </c>
      <c r="C97" s="110" t="s">
        <v>97</v>
      </c>
      <c r="D97" s="91" t="s">
        <v>216</v>
      </c>
      <c r="E97" s="91" t="s">
        <v>217</v>
      </c>
      <c r="F97" s="91" t="s">
        <v>218</v>
      </c>
      <c r="G97" s="92" t="s">
        <v>219</v>
      </c>
      <c r="H97" s="91" t="s">
        <v>217</v>
      </c>
      <c r="I97" s="91" t="s">
        <v>220</v>
      </c>
      <c r="J97" s="91" t="s">
        <v>221</v>
      </c>
      <c r="K97" s="91" t="s">
        <v>222</v>
      </c>
      <c r="L97" s="91" t="s">
        <v>37</v>
      </c>
      <c r="M97" s="91" t="s">
        <v>130</v>
      </c>
      <c r="N97" s="91" t="s">
        <v>130</v>
      </c>
      <c r="O97" s="207">
        <v>40</v>
      </c>
      <c r="P97" s="129"/>
      <c r="Q97" s="170" t="s">
        <v>1294</v>
      </c>
      <c r="R97" s="65"/>
      <c r="S97" s="51"/>
      <c r="T97" s="52" t="s">
        <v>54</v>
      </c>
      <c r="U97" s="53">
        <f t="shared" si="3"/>
        <v>1</v>
      </c>
      <c r="V97" s="52"/>
      <c r="W97" s="239"/>
      <c r="X97" s="239" t="s">
        <v>1298</v>
      </c>
      <c r="Y97" s="239" t="s">
        <v>1299</v>
      </c>
      <c r="Z97" s="239"/>
      <c r="AA97" s="239" t="s">
        <v>1300</v>
      </c>
      <c r="AB97" s="68"/>
      <c r="AC97" s="68"/>
      <c r="AD97" s="69"/>
      <c r="AE97" s="70"/>
      <c r="AF97" s="62"/>
      <c r="AG97" s="71"/>
      <c r="AH97" s="72"/>
      <c r="AI97" s="75"/>
      <c r="AJ97" s="71"/>
      <c r="AK97" s="71"/>
    </row>
    <row r="98" spans="1:37" x14ac:dyDescent="0.55000000000000004">
      <c r="A98">
        <v>50</v>
      </c>
      <c r="B98" s="120" t="s">
        <v>451</v>
      </c>
      <c r="C98" s="110" t="s">
        <v>97</v>
      </c>
      <c r="D98" s="91" t="s">
        <v>223</v>
      </c>
      <c r="E98" s="92" t="s">
        <v>224</v>
      </c>
      <c r="F98" s="91" t="s">
        <v>98</v>
      </c>
      <c r="G98" s="91" t="s">
        <v>225</v>
      </c>
      <c r="H98" s="91" t="s">
        <v>226</v>
      </c>
      <c r="I98" s="91" t="s">
        <v>227</v>
      </c>
      <c r="J98" s="91" t="s">
        <v>14</v>
      </c>
      <c r="K98" s="92" t="s">
        <v>228</v>
      </c>
      <c r="L98" s="91" t="s">
        <v>37</v>
      </c>
      <c r="M98" s="91" t="s">
        <v>130</v>
      </c>
      <c r="N98" s="91" t="s">
        <v>130</v>
      </c>
      <c r="O98" s="207">
        <v>65</v>
      </c>
      <c r="P98" s="129"/>
      <c r="Q98" s="159"/>
      <c r="R98" s="65"/>
      <c r="S98" s="51"/>
      <c r="T98" s="52" t="s">
        <v>54</v>
      </c>
      <c r="U98" s="53">
        <f t="shared" si="3"/>
        <v>1</v>
      </c>
      <c r="V98" s="52"/>
      <c r="W98" s="239">
        <v>50</v>
      </c>
      <c r="X98" s="239">
        <v>220</v>
      </c>
      <c r="Y98" s="239">
        <v>200</v>
      </c>
      <c r="Z98" s="239"/>
      <c r="AA98" s="239">
        <v>470</v>
      </c>
      <c r="AB98" s="68"/>
      <c r="AC98" s="68"/>
      <c r="AD98" s="69"/>
      <c r="AE98" s="70"/>
      <c r="AF98" s="62"/>
      <c r="AG98" s="71"/>
      <c r="AH98" s="72"/>
      <c r="AI98" s="75"/>
      <c r="AJ98" s="71"/>
      <c r="AK98" s="71"/>
    </row>
    <row r="99" spans="1:37" ht="36" x14ac:dyDescent="0.55000000000000004">
      <c r="A99">
        <v>51</v>
      </c>
      <c r="B99" s="120" t="s">
        <v>451</v>
      </c>
      <c r="C99" s="110" t="s">
        <v>97</v>
      </c>
      <c r="D99" s="91" t="s">
        <v>229</v>
      </c>
      <c r="E99" s="92" t="s">
        <v>217</v>
      </c>
      <c r="F99" s="91" t="s">
        <v>218</v>
      </c>
      <c r="G99" s="91" t="s">
        <v>219</v>
      </c>
      <c r="H99" s="91" t="s">
        <v>217</v>
      </c>
      <c r="I99" s="91" t="s">
        <v>230</v>
      </c>
      <c r="J99" s="91" t="s">
        <v>14</v>
      </c>
      <c r="K99" s="91" t="s">
        <v>231</v>
      </c>
      <c r="L99" s="91" t="s">
        <v>37</v>
      </c>
      <c r="M99" s="91" t="s">
        <v>130</v>
      </c>
      <c r="N99" s="91" t="s">
        <v>130</v>
      </c>
      <c r="O99" s="207">
        <v>100.8</v>
      </c>
      <c r="P99" s="129"/>
      <c r="Q99" s="170" t="s">
        <v>1295</v>
      </c>
      <c r="R99" s="65"/>
      <c r="S99" s="51"/>
      <c r="T99" s="52" t="s">
        <v>54</v>
      </c>
      <c r="U99" s="53">
        <f t="shared" si="3"/>
        <v>1</v>
      </c>
      <c r="V99" s="52"/>
      <c r="W99" s="239"/>
      <c r="X99" s="239">
        <v>200</v>
      </c>
      <c r="Y99" s="239"/>
      <c r="Z99" s="239"/>
      <c r="AA99" s="239">
        <v>200</v>
      </c>
      <c r="AB99" s="68"/>
      <c r="AC99" s="68"/>
      <c r="AD99" s="69"/>
      <c r="AE99" s="70"/>
      <c r="AF99" s="62"/>
      <c r="AG99" s="71"/>
      <c r="AH99" s="72"/>
      <c r="AI99" s="75"/>
      <c r="AJ99" s="71"/>
      <c r="AK99" s="71"/>
    </row>
    <row r="100" spans="1:37" ht="36" x14ac:dyDescent="0.55000000000000004">
      <c r="A100">
        <v>52</v>
      </c>
      <c r="B100" s="120" t="s">
        <v>451</v>
      </c>
      <c r="C100" s="110" t="s">
        <v>97</v>
      </c>
      <c r="D100" s="91" t="s">
        <v>232</v>
      </c>
      <c r="E100" s="92" t="s">
        <v>217</v>
      </c>
      <c r="F100" s="91" t="s">
        <v>218</v>
      </c>
      <c r="G100" s="91" t="s">
        <v>219</v>
      </c>
      <c r="H100" s="91" t="s">
        <v>217</v>
      </c>
      <c r="I100" s="91" t="s">
        <v>230</v>
      </c>
      <c r="J100" s="93" t="s">
        <v>14</v>
      </c>
      <c r="K100" s="91" t="s">
        <v>114</v>
      </c>
      <c r="L100" s="91" t="s">
        <v>37</v>
      </c>
      <c r="M100" s="91" t="s">
        <v>130</v>
      </c>
      <c r="N100" s="91" t="s">
        <v>130</v>
      </c>
      <c r="O100" s="207">
        <v>78.900000000000006</v>
      </c>
      <c r="P100" s="129"/>
      <c r="Q100" s="170" t="s">
        <v>1301</v>
      </c>
      <c r="R100" s="65"/>
      <c r="S100" s="51"/>
      <c r="T100" s="52" t="s">
        <v>54</v>
      </c>
      <c r="U100" s="53">
        <f t="shared" si="3"/>
        <v>1</v>
      </c>
      <c r="V100" s="52"/>
      <c r="W100" s="239"/>
      <c r="X100" s="239">
        <v>250</v>
      </c>
      <c r="Y100" s="239"/>
      <c r="Z100" s="239"/>
      <c r="AA100" s="239">
        <v>250</v>
      </c>
      <c r="AB100" s="68"/>
      <c r="AC100" s="68"/>
      <c r="AD100" s="69"/>
      <c r="AE100" s="70"/>
      <c r="AF100" s="62"/>
      <c r="AG100" s="71"/>
      <c r="AH100" s="72"/>
      <c r="AI100" s="75"/>
      <c r="AJ100" s="71"/>
      <c r="AK100" s="71"/>
    </row>
    <row r="101" spans="1:37" ht="36" x14ac:dyDescent="0.55000000000000004">
      <c r="A101">
        <v>53</v>
      </c>
      <c r="B101" s="120" t="s">
        <v>451</v>
      </c>
      <c r="C101" s="110" t="s">
        <v>97</v>
      </c>
      <c r="D101" s="91" t="s">
        <v>233</v>
      </c>
      <c r="E101" s="92" t="s">
        <v>217</v>
      </c>
      <c r="F101" s="91" t="s">
        <v>218</v>
      </c>
      <c r="G101" s="91" t="s">
        <v>219</v>
      </c>
      <c r="H101" s="92" t="s">
        <v>217</v>
      </c>
      <c r="I101" s="92" t="s">
        <v>230</v>
      </c>
      <c r="J101" s="91" t="s">
        <v>14</v>
      </c>
      <c r="K101" s="91" t="s">
        <v>234</v>
      </c>
      <c r="L101" s="91" t="s">
        <v>37</v>
      </c>
      <c r="M101" s="91" t="s">
        <v>130</v>
      </c>
      <c r="N101" s="91" t="s">
        <v>130</v>
      </c>
      <c r="O101" s="207">
        <v>7</v>
      </c>
      <c r="P101" s="129"/>
      <c r="Q101" s="170" t="s">
        <v>1296</v>
      </c>
      <c r="R101" s="65"/>
      <c r="S101" s="51"/>
      <c r="T101" s="52" t="s">
        <v>54</v>
      </c>
      <c r="U101" s="53">
        <f t="shared" si="3"/>
        <v>1</v>
      </c>
      <c r="V101" s="52"/>
      <c r="W101" s="239"/>
      <c r="X101" s="239" t="s">
        <v>1303</v>
      </c>
      <c r="Y101" s="239"/>
      <c r="Z101" s="239"/>
      <c r="AA101" s="239" t="s">
        <v>1303</v>
      </c>
      <c r="AB101" s="68"/>
      <c r="AC101" s="68"/>
      <c r="AD101" s="69"/>
      <c r="AE101" s="70"/>
      <c r="AF101" s="62"/>
      <c r="AG101" s="71"/>
      <c r="AH101" s="72"/>
      <c r="AI101" s="75"/>
      <c r="AJ101" s="71"/>
      <c r="AK101" s="71"/>
    </row>
    <row r="102" spans="1:37" ht="36" x14ac:dyDescent="0.55000000000000004">
      <c r="A102">
        <v>54</v>
      </c>
      <c r="B102" s="120" t="s">
        <v>451</v>
      </c>
      <c r="C102" s="110" t="s">
        <v>97</v>
      </c>
      <c r="D102" s="91" t="s">
        <v>235</v>
      </c>
      <c r="E102" s="92" t="s">
        <v>217</v>
      </c>
      <c r="F102" s="91" t="s">
        <v>218</v>
      </c>
      <c r="G102" s="91" t="s">
        <v>219</v>
      </c>
      <c r="H102" s="94" t="s">
        <v>217</v>
      </c>
      <c r="I102" s="95" t="s">
        <v>230</v>
      </c>
      <c r="J102" s="91" t="s">
        <v>14</v>
      </c>
      <c r="K102" s="91" t="s">
        <v>236</v>
      </c>
      <c r="L102" s="91" t="s">
        <v>37</v>
      </c>
      <c r="M102" s="91" t="s">
        <v>130</v>
      </c>
      <c r="N102" s="91" t="s">
        <v>130</v>
      </c>
      <c r="O102" s="207">
        <v>7.8</v>
      </c>
      <c r="P102" s="129"/>
      <c r="Q102" s="170" t="s">
        <v>1297</v>
      </c>
      <c r="R102" s="65"/>
      <c r="S102" s="51"/>
      <c r="T102" s="52" t="s">
        <v>54</v>
      </c>
      <c r="U102" s="53">
        <f t="shared" si="3"/>
        <v>1</v>
      </c>
      <c r="V102" s="52"/>
      <c r="W102" s="239"/>
      <c r="X102" s="242">
        <v>80</v>
      </c>
      <c r="Y102" s="239">
        <v>350</v>
      </c>
      <c r="Z102" s="239"/>
      <c r="AA102" s="239">
        <v>430</v>
      </c>
      <c r="AB102" s="68"/>
      <c r="AC102" s="68"/>
      <c r="AD102" s="69"/>
      <c r="AE102" s="70"/>
      <c r="AF102" s="62"/>
      <c r="AG102" s="71"/>
      <c r="AH102" s="72"/>
      <c r="AI102" s="75"/>
      <c r="AJ102" s="71"/>
      <c r="AK102" s="71"/>
    </row>
    <row r="103" spans="1:37" ht="36" x14ac:dyDescent="0.55000000000000004">
      <c r="A103">
        <v>55</v>
      </c>
      <c r="B103" s="120" t="s">
        <v>451</v>
      </c>
      <c r="C103" s="110" t="s">
        <v>97</v>
      </c>
      <c r="D103" s="91" t="s">
        <v>237</v>
      </c>
      <c r="E103" s="92" t="s">
        <v>217</v>
      </c>
      <c r="F103" s="91" t="s">
        <v>218</v>
      </c>
      <c r="G103" s="91" t="s">
        <v>219</v>
      </c>
      <c r="H103" s="95" t="s">
        <v>217</v>
      </c>
      <c r="I103" s="95" t="s">
        <v>230</v>
      </c>
      <c r="J103" s="91" t="s">
        <v>105</v>
      </c>
      <c r="K103" s="91" t="s">
        <v>238</v>
      </c>
      <c r="L103" s="91" t="s">
        <v>37</v>
      </c>
      <c r="M103" s="91" t="s">
        <v>130</v>
      </c>
      <c r="N103" s="91" t="s">
        <v>130</v>
      </c>
      <c r="O103" s="207">
        <v>111.1</v>
      </c>
      <c r="P103" s="129"/>
      <c r="Q103" s="170" t="s">
        <v>1302</v>
      </c>
      <c r="R103" s="65"/>
      <c r="S103" s="51"/>
      <c r="T103" s="52" t="s">
        <v>54</v>
      </c>
      <c r="U103" s="53">
        <f t="shared" si="3"/>
        <v>1</v>
      </c>
      <c r="V103" s="52"/>
      <c r="W103" s="239"/>
      <c r="X103" s="239" t="s">
        <v>1304</v>
      </c>
      <c r="Y103" s="239"/>
      <c r="Z103" s="239"/>
      <c r="AA103" s="239" t="s">
        <v>1304</v>
      </c>
      <c r="AB103" s="68"/>
      <c r="AC103" s="68"/>
      <c r="AD103" s="69"/>
      <c r="AE103" s="70"/>
      <c r="AF103" s="62"/>
      <c r="AG103" s="71"/>
      <c r="AH103" s="72"/>
      <c r="AI103" s="75"/>
      <c r="AJ103" s="71"/>
      <c r="AK103" s="71"/>
    </row>
    <row r="104" spans="1:37" ht="36" x14ac:dyDescent="0.55000000000000004">
      <c r="A104">
        <v>56</v>
      </c>
      <c r="B104" s="121" t="s">
        <v>451</v>
      </c>
      <c r="C104" s="111" t="s">
        <v>97</v>
      </c>
      <c r="D104" s="96" t="s">
        <v>239</v>
      </c>
      <c r="E104" s="96" t="s">
        <v>240</v>
      </c>
      <c r="F104" s="96" t="s">
        <v>218</v>
      </c>
      <c r="G104" s="96" t="s">
        <v>241</v>
      </c>
      <c r="H104" s="96" t="s">
        <v>240</v>
      </c>
      <c r="I104" s="96" t="s">
        <v>242</v>
      </c>
      <c r="J104" s="96" t="s">
        <v>14</v>
      </c>
      <c r="K104" s="97" t="s">
        <v>231</v>
      </c>
      <c r="L104" s="96" t="s">
        <v>37</v>
      </c>
      <c r="M104" s="91" t="s">
        <v>130</v>
      </c>
      <c r="N104" s="91" t="s">
        <v>130</v>
      </c>
      <c r="O104" s="207">
        <v>62.8</v>
      </c>
      <c r="P104" s="129"/>
      <c r="Q104" s="170" t="s">
        <v>1051</v>
      </c>
      <c r="R104" s="76"/>
      <c r="S104" s="76"/>
      <c r="T104" s="52" t="s">
        <v>54</v>
      </c>
      <c r="U104" s="53">
        <f t="shared" si="3"/>
        <v>1</v>
      </c>
      <c r="V104" s="55"/>
      <c r="W104" s="236"/>
      <c r="X104" s="236"/>
      <c r="Y104" s="236"/>
      <c r="Z104" s="243"/>
      <c r="AA104" s="244">
        <v>0</v>
      </c>
      <c r="AB104" s="77"/>
      <c r="AC104" s="77"/>
      <c r="AD104" s="37"/>
      <c r="AE104" s="78"/>
      <c r="AF104" s="79"/>
      <c r="AG104" s="80"/>
      <c r="AH104" s="81"/>
      <c r="AI104" s="82"/>
      <c r="AJ104" s="80"/>
      <c r="AK104" s="80"/>
    </row>
    <row r="105" spans="1:37" ht="36" x14ac:dyDescent="0.55000000000000004">
      <c r="A105">
        <v>57</v>
      </c>
      <c r="B105" s="120" t="s">
        <v>451</v>
      </c>
      <c r="C105" s="110" t="s">
        <v>97</v>
      </c>
      <c r="D105" s="91" t="s">
        <v>243</v>
      </c>
      <c r="E105" s="91" t="s">
        <v>240</v>
      </c>
      <c r="F105" s="91" t="s">
        <v>218</v>
      </c>
      <c r="G105" s="91" t="s">
        <v>241</v>
      </c>
      <c r="H105" s="91" t="s">
        <v>240</v>
      </c>
      <c r="I105" s="91" t="s">
        <v>242</v>
      </c>
      <c r="J105" s="91" t="s">
        <v>14</v>
      </c>
      <c r="K105" s="92" t="s">
        <v>114</v>
      </c>
      <c r="L105" s="91" t="s">
        <v>37</v>
      </c>
      <c r="M105" s="91" t="s">
        <v>130</v>
      </c>
      <c r="N105" s="91" t="s">
        <v>130</v>
      </c>
      <c r="O105" s="207">
        <v>44.8</v>
      </c>
      <c r="P105" s="129"/>
      <c r="Q105" s="170" t="s">
        <v>1052</v>
      </c>
      <c r="R105" s="51"/>
      <c r="S105" s="51"/>
      <c r="T105" s="55" t="s">
        <v>54</v>
      </c>
      <c r="U105" s="53">
        <f t="shared" si="3"/>
        <v>1</v>
      </c>
      <c r="V105" s="66"/>
      <c r="W105" s="236"/>
      <c r="X105" s="236"/>
      <c r="Y105" s="236"/>
      <c r="Z105" s="236"/>
      <c r="AA105" s="244">
        <v>0</v>
      </c>
      <c r="AB105" s="77"/>
      <c r="AC105" s="77"/>
      <c r="AD105" s="37"/>
      <c r="AE105" s="78"/>
      <c r="AF105" s="79"/>
      <c r="AG105" s="80"/>
      <c r="AH105" s="81"/>
      <c r="AI105" s="82"/>
      <c r="AJ105" s="80"/>
      <c r="AK105" s="80"/>
    </row>
    <row r="106" spans="1:37" x14ac:dyDescent="0.55000000000000004">
      <c r="B106" s="120" t="s">
        <v>772</v>
      </c>
      <c r="C106" s="110" t="s">
        <v>97</v>
      </c>
      <c r="D106" s="91" t="s">
        <v>769</v>
      </c>
      <c r="E106" s="91" t="s">
        <v>770</v>
      </c>
      <c r="F106" s="91" t="s">
        <v>98</v>
      </c>
      <c r="G106" s="91" t="s">
        <v>771</v>
      </c>
      <c r="H106" s="91" t="s">
        <v>770</v>
      </c>
      <c r="I106" s="91" t="s">
        <v>214</v>
      </c>
      <c r="J106" s="91" t="s">
        <v>14</v>
      </c>
      <c r="K106" s="92" t="s">
        <v>231</v>
      </c>
      <c r="L106" s="91" t="s">
        <v>93</v>
      </c>
      <c r="M106" s="91" t="s">
        <v>42</v>
      </c>
      <c r="N106" s="91" t="s">
        <v>42</v>
      </c>
      <c r="O106" s="207">
        <v>197.28</v>
      </c>
      <c r="P106" s="129"/>
      <c r="Q106" s="159"/>
      <c r="R106" s="51"/>
      <c r="S106" s="51"/>
      <c r="T106" s="52" t="s">
        <v>54</v>
      </c>
      <c r="U106" s="53">
        <f t="shared" si="3"/>
        <v>1</v>
      </c>
      <c r="V106" s="66"/>
      <c r="W106" s="236"/>
      <c r="X106" s="236">
        <v>840</v>
      </c>
      <c r="Y106" s="236">
        <v>0</v>
      </c>
      <c r="Z106" s="236"/>
      <c r="AA106" s="244">
        <v>840</v>
      </c>
      <c r="AB106" s="77"/>
      <c r="AC106" s="77"/>
      <c r="AD106" s="37"/>
      <c r="AE106" s="78"/>
      <c r="AF106" s="79"/>
      <c r="AG106" s="80"/>
      <c r="AH106" s="81"/>
      <c r="AI106" s="82"/>
      <c r="AJ106" s="80"/>
      <c r="AK106" s="80"/>
    </row>
    <row r="107" spans="1:37" x14ac:dyDescent="0.55000000000000004">
      <c r="B107" s="120" t="s">
        <v>868</v>
      </c>
      <c r="C107" s="110" t="s">
        <v>97</v>
      </c>
      <c r="D107" s="91" t="s">
        <v>869</v>
      </c>
      <c r="E107" s="91" t="s">
        <v>870</v>
      </c>
      <c r="F107" s="91" t="s">
        <v>98</v>
      </c>
      <c r="G107" s="91" t="s">
        <v>871</v>
      </c>
      <c r="H107" s="91" t="s">
        <v>872</v>
      </c>
      <c r="I107" s="91" t="s">
        <v>873</v>
      </c>
      <c r="J107" s="91" t="s">
        <v>874</v>
      </c>
      <c r="K107" s="92" t="s">
        <v>875</v>
      </c>
      <c r="L107" s="91" t="s">
        <v>37</v>
      </c>
      <c r="M107" s="91" t="s">
        <v>130</v>
      </c>
      <c r="N107" s="91" t="s">
        <v>130</v>
      </c>
      <c r="O107" s="207">
        <v>11.4</v>
      </c>
      <c r="P107" s="129"/>
      <c r="Q107" s="159"/>
      <c r="R107" s="51"/>
      <c r="S107" s="51"/>
      <c r="T107" s="52" t="s">
        <v>54</v>
      </c>
      <c r="U107" s="53">
        <v>1</v>
      </c>
      <c r="V107" s="66"/>
      <c r="W107" s="236"/>
      <c r="X107" s="236"/>
      <c r="Y107" s="239">
        <v>10000</v>
      </c>
      <c r="Z107" s="236"/>
      <c r="AA107" s="244">
        <v>10000</v>
      </c>
      <c r="AB107" s="77"/>
      <c r="AC107" s="77"/>
      <c r="AD107" s="37"/>
      <c r="AE107" s="78"/>
      <c r="AF107" s="79"/>
      <c r="AG107" s="80"/>
      <c r="AH107" s="81"/>
      <c r="AI107" s="82"/>
      <c r="AJ107" s="80"/>
      <c r="AK107" s="80"/>
    </row>
    <row r="108" spans="1:37" s="174" customFormat="1" x14ac:dyDescent="0.55000000000000004">
      <c r="B108" s="120" t="s">
        <v>1042</v>
      </c>
      <c r="C108" s="110" t="s">
        <v>97</v>
      </c>
      <c r="D108" s="91" t="s">
        <v>1053</v>
      </c>
      <c r="E108" s="91" t="s">
        <v>217</v>
      </c>
      <c r="F108" s="91" t="s">
        <v>218</v>
      </c>
      <c r="G108" s="91" t="s">
        <v>219</v>
      </c>
      <c r="H108" s="91" t="s">
        <v>217</v>
      </c>
      <c r="I108" s="91" t="s">
        <v>230</v>
      </c>
      <c r="J108" s="91" t="s">
        <v>14</v>
      </c>
      <c r="K108" s="92" t="s">
        <v>1054</v>
      </c>
      <c r="L108" s="91" t="s">
        <v>37</v>
      </c>
      <c r="M108" s="91" t="s">
        <v>130</v>
      </c>
      <c r="N108" s="91" t="s">
        <v>130</v>
      </c>
      <c r="O108" s="207">
        <v>13.2</v>
      </c>
      <c r="P108" s="129"/>
      <c r="Q108" s="159"/>
      <c r="R108" s="51"/>
      <c r="S108" s="51"/>
      <c r="T108" s="52" t="s">
        <v>54</v>
      </c>
      <c r="U108" s="53">
        <v>1</v>
      </c>
      <c r="V108" s="66"/>
      <c r="W108" s="236"/>
      <c r="X108" s="236" t="s">
        <v>1305</v>
      </c>
      <c r="Y108" s="236"/>
      <c r="Z108" s="236"/>
      <c r="AA108" s="244" t="s">
        <v>1305</v>
      </c>
      <c r="AB108" s="77"/>
      <c r="AC108" s="77"/>
      <c r="AD108" s="175"/>
      <c r="AE108" s="78"/>
      <c r="AF108" s="79"/>
      <c r="AG108" s="80"/>
      <c r="AH108" s="81"/>
      <c r="AI108" s="82"/>
      <c r="AJ108" s="80"/>
      <c r="AK108" s="80"/>
    </row>
    <row r="109" spans="1:37" s="174" customFormat="1" x14ac:dyDescent="0.55000000000000004">
      <c r="B109" s="120" t="s">
        <v>868</v>
      </c>
      <c r="C109" s="110" t="s">
        <v>97</v>
      </c>
      <c r="D109" s="91" t="s">
        <v>1138</v>
      </c>
      <c r="E109" s="91" t="s">
        <v>1139</v>
      </c>
      <c r="F109" s="91" t="s">
        <v>1140</v>
      </c>
      <c r="G109" s="91" t="s">
        <v>1141</v>
      </c>
      <c r="H109" s="91" t="s">
        <v>1142</v>
      </c>
      <c r="I109" s="91" t="s">
        <v>1143</v>
      </c>
      <c r="J109" s="91" t="s">
        <v>780</v>
      </c>
      <c r="K109" s="92" t="s">
        <v>781</v>
      </c>
      <c r="L109" s="91" t="s">
        <v>93</v>
      </c>
      <c r="M109" s="91" t="s">
        <v>42</v>
      </c>
      <c r="N109" s="91" t="s">
        <v>42</v>
      </c>
      <c r="O109" s="207">
        <v>279.5</v>
      </c>
      <c r="P109" s="129"/>
      <c r="Q109" s="159"/>
      <c r="R109" s="51"/>
      <c r="S109" s="51"/>
      <c r="T109" s="52" t="s">
        <v>53</v>
      </c>
      <c r="U109" s="53">
        <v>8</v>
      </c>
      <c r="V109" s="66"/>
      <c r="W109" s="236"/>
      <c r="X109" s="236"/>
      <c r="Y109" s="236"/>
      <c r="Z109" s="236"/>
      <c r="AA109" s="244">
        <v>0</v>
      </c>
      <c r="AB109" s="77"/>
      <c r="AC109" s="77"/>
      <c r="AD109" s="175"/>
      <c r="AE109" s="78"/>
      <c r="AF109" s="79"/>
      <c r="AG109" s="80"/>
      <c r="AH109" s="81"/>
      <c r="AI109" s="82"/>
      <c r="AJ109" s="80"/>
      <c r="AK109" s="80"/>
    </row>
    <row r="110" spans="1:37" x14ac:dyDescent="0.55000000000000004">
      <c r="A110">
        <v>58</v>
      </c>
      <c r="B110" s="122" t="s">
        <v>450</v>
      </c>
      <c r="C110" s="112" t="s">
        <v>99</v>
      </c>
      <c r="D110" s="98" t="s">
        <v>453</v>
      </c>
      <c r="E110" s="98" t="s">
        <v>454</v>
      </c>
      <c r="F110" s="98" t="s">
        <v>100</v>
      </c>
      <c r="G110" s="98" t="s">
        <v>455</v>
      </c>
      <c r="H110" s="98" t="s">
        <v>454</v>
      </c>
      <c r="I110" s="98" t="s">
        <v>456</v>
      </c>
      <c r="J110" s="98" t="s">
        <v>14</v>
      </c>
      <c r="K110" s="100" t="s">
        <v>15</v>
      </c>
      <c r="L110" s="98" t="s">
        <v>41</v>
      </c>
      <c r="M110" s="98" t="s">
        <v>42</v>
      </c>
      <c r="N110" s="98" t="s">
        <v>130</v>
      </c>
      <c r="O110" s="208">
        <v>38</v>
      </c>
      <c r="P110" s="130" t="s">
        <v>457</v>
      </c>
      <c r="Q110" s="160"/>
      <c r="R110" s="51"/>
      <c r="S110" s="51"/>
      <c r="T110" s="52" t="s">
        <v>54</v>
      </c>
      <c r="U110" s="53">
        <v>1</v>
      </c>
      <c r="V110" s="66"/>
      <c r="W110" s="236"/>
      <c r="X110" s="236"/>
      <c r="Y110" s="236">
        <v>200</v>
      </c>
      <c r="Z110" s="236"/>
      <c r="AA110" s="244">
        <v>200</v>
      </c>
      <c r="AB110" s="77"/>
      <c r="AC110" s="77"/>
      <c r="AD110" s="37"/>
      <c r="AE110" s="78"/>
      <c r="AF110" s="79"/>
      <c r="AG110" s="80"/>
      <c r="AH110" s="81"/>
      <c r="AI110" s="82"/>
      <c r="AJ110" s="80"/>
      <c r="AK110" s="80"/>
    </row>
    <row r="111" spans="1:37" ht="36" x14ac:dyDescent="0.55000000000000004">
      <c r="A111">
        <v>59</v>
      </c>
      <c r="B111" s="122" t="s">
        <v>450</v>
      </c>
      <c r="C111" s="112" t="s">
        <v>99</v>
      </c>
      <c r="D111" s="98" t="s">
        <v>458</v>
      </c>
      <c r="E111" s="98" t="s">
        <v>459</v>
      </c>
      <c r="F111" s="98" t="s">
        <v>100</v>
      </c>
      <c r="G111" s="98" t="s">
        <v>455</v>
      </c>
      <c r="H111" s="98" t="s">
        <v>459</v>
      </c>
      <c r="I111" s="98" t="s">
        <v>456</v>
      </c>
      <c r="J111" s="98" t="s">
        <v>14</v>
      </c>
      <c r="K111" s="100" t="s">
        <v>15</v>
      </c>
      <c r="L111" s="98" t="s">
        <v>93</v>
      </c>
      <c r="M111" s="98" t="s">
        <v>42</v>
      </c>
      <c r="N111" s="98" t="s">
        <v>42</v>
      </c>
      <c r="O111" s="208">
        <v>471</v>
      </c>
      <c r="P111" s="130" t="s">
        <v>457</v>
      </c>
      <c r="Q111" s="161" t="s">
        <v>1124</v>
      </c>
      <c r="R111" s="51"/>
      <c r="S111" s="51"/>
      <c r="T111" s="52" t="s">
        <v>54</v>
      </c>
      <c r="U111" s="53">
        <v>1</v>
      </c>
      <c r="V111" s="66"/>
      <c r="W111" s="236"/>
      <c r="X111" s="236"/>
      <c r="Y111" s="236">
        <v>3000</v>
      </c>
      <c r="Z111" s="236"/>
      <c r="AA111" s="244">
        <v>3000</v>
      </c>
      <c r="AB111" s="77"/>
      <c r="AC111" s="77"/>
      <c r="AD111" s="37"/>
      <c r="AE111" s="78"/>
      <c r="AF111" s="79"/>
      <c r="AG111" s="80"/>
      <c r="AH111" s="81"/>
      <c r="AI111" s="82"/>
      <c r="AJ111" s="80"/>
      <c r="AK111" s="80"/>
    </row>
    <row r="112" spans="1:37" ht="36" x14ac:dyDescent="0.55000000000000004">
      <c r="A112">
        <v>60</v>
      </c>
      <c r="B112" s="122" t="s">
        <v>450</v>
      </c>
      <c r="C112" s="112" t="s">
        <v>99</v>
      </c>
      <c r="D112" s="98" t="s">
        <v>460</v>
      </c>
      <c r="E112" s="98" t="s">
        <v>459</v>
      </c>
      <c r="F112" s="98" t="s">
        <v>100</v>
      </c>
      <c r="G112" s="98" t="s">
        <v>455</v>
      </c>
      <c r="H112" s="98" t="s">
        <v>459</v>
      </c>
      <c r="I112" s="98" t="s">
        <v>456</v>
      </c>
      <c r="J112" s="98" t="s">
        <v>14</v>
      </c>
      <c r="K112" s="100" t="s">
        <v>461</v>
      </c>
      <c r="L112" s="98" t="s">
        <v>93</v>
      </c>
      <c r="M112" s="98" t="s">
        <v>42</v>
      </c>
      <c r="N112" s="98" t="s">
        <v>42</v>
      </c>
      <c r="O112" s="208">
        <v>0</v>
      </c>
      <c r="P112" s="130" t="s">
        <v>457</v>
      </c>
      <c r="Q112" s="161" t="s">
        <v>1125</v>
      </c>
      <c r="R112" s="51"/>
      <c r="S112" s="51"/>
      <c r="T112" s="52" t="s">
        <v>54</v>
      </c>
      <c r="U112" s="53">
        <v>1</v>
      </c>
      <c r="V112" s="66"/>
      <c r="W112" s="236"/>
      <c r="X112" s="236"/>
      <c r="Y112" s="236"/>
      <c r="Z112" s="236"/>
      <c r="AA112" s="244">
        <v>0</v>
      </c>
      <c r="AB112" s="77"/>
      <c r="AC112" s="77"/>
      <c r="AD112" s="37"/>
      <c r="AE112" s="78"/>
      <c r="AF112" s="79"/>
      <c r="AG112" s="80"/>
      <c r="AH112" s="81"/>
      <c r="AI112" s="82"/>
      <c r="AJ112" s="80"/>
      <c r="AK112" s="80"/>
    </row>
    <row r="113" spans="1:37" ht="36" x14ac:dyDescent="0.55000000000000004">
      <c r="A113">
        <v>61</v>
      </c>
      <c r="B113" s="122" t="s">
        <v>450</v>
      </c>
      <c r="C113" s="112" t="s">
        <v>99</v>
      </c>
      <c r="D113" s="98" t="s">
        <v>462</v>
      </c>
      <c r="E113" s="98" t="s">
        <v>463</v>
      </c>
      <c r="F113" s="98" t="s">
        <v>100</v>
      </c>
      <c r="G113" s="98" t="s">
        <v>464</v>
      </c>
      <c r="H113" s="98" t="s">
        <v>463</v>
      </c>
      <c r="I113" s="98" t="s">
        <v>465</v>
      </c>
      <c r="J113" s="98" t="s">
        <v>14</v>
      </c>
      <c r="K113" s="100" t="s">
        <v>15</v>
      </c>
      <c r="L113" s="98" t="s">
        <v>93</v>
      </c>
      <c r="M113" s="98" t="s">
        <v>42</v>
      </c>
      <c r="N113" s="98" t="s">
        <v>42</v>
      </c>
      <c r="O113" s="208">
        <v>304.8</v>
      </c>
      <c r="P113" s="130" t="s">
        <v>457</v>
      </c>
      <c r="Q113" s="161" t="s">
        <v>1126</v>
      </c>
      <c r="R113" s="51"/>
      <c r="S113" s="51"/>
      <c r="T113" s="52" t="s">
        <v>54</v>
      </c>
      <c r="U113" s="53">
        <v>1</v>
      </c>
      <c r="V113" s="66"/>
      <c r="W113" s="236"/>
      <c r="X113" s="236"/>
      <c r="Y113" s="236"/>
      <c r="Z113" s="236"/>
      <c r="AA113" s="244">
        <v>0</v>
      </c>
      <c r="AB113" s="77"/>
      <c r="AC113" s="77"/>
      <c r="AD113" s="37"/>
      <c r="AE113" s="78"/>
      <c r="AF113" s="79"/>
      <c r="AG113" s="80"/>
      <c r="AH113" s="81"/>
      <c r="AI113" s="82"/>
      <c r="AJ113" s="80"/>
      <c r="AK113" s="80"/>
    </row>
    <row r="114" spans="1:37" ht="36" x14ac:dyDescent="0.55000000000000004">
      <c r="A114">
        <v>62</v>
      </c>
      <c r="B114" s="122" t="s">
        <v>450</v>
      </c>
      <c r="C114" s="171" t="s">
        <v>99</v>
      </c>
      <c r="D114" s="173" t="s">
        <v>466</v>
      </c>
      <c r="E114" s="173" t="s">
        <v>467</v>
      </c>
      <c r="F114" s="173" t="s">
        <v>100</v>
      </c>
      <c r="G114" s="173" t="s">
        <v>468</v>
      </c>
      <c r="H114" s="173" t="s">
        <v>467</v>
      </c>
      <c r="I114" s="173" t="s">
        <v>469</v>
      </c>
      <c r="J114" s="173" t="s">
        <v>14</v>
      </c>
      <c r="K114" s="172" t="s">
        <v>15</v>
      </c>
      <c r="L114" s="173" t="s">
        <v>93</v>
      </c>
      <c r="M114" s="173" t="s">
        <v>42</v>
      </c>
      <c r="N114" s="173" t="s">
        <v>42</v>
      </c>
      <c r="O114" s="209">
        <v>168.5</v>
      </c>
      <c r="P114" s="217" t="s">
        <v>457</v>
      </c>
      <c r="Q114" s="218" t="s">
        <v>1127</v>
      </c>
      <c r="R114" s="51"/>
      <c r="S114" s="51"/>
      <c r="T114" s="52" t="s">
        <v>54</v>
      </c>
      <c r="U114" s="53">
        <v>1</v>
      </c>
      <c r="V114" s="66"/>
      <c r="W114" s="236"/>
      <c r="X114" s="236"/>
      <c r="Y114" s="236"/>
      <c r="Z114" s="236"/>
      <c r="AA114" s="244">
        <v>0</v>
      </c>
      <c r="AB114" s="77"/>
      <c r="AC114" s="77"/>
      <c r="AD114" s="37"/>
      <c r="AE114" s="78"/>
      <c r="AF114" s="79"/>
      <c r="AG114" s="80"/>
      <c r="AH114" s="81"/>
      <c r="AI114" s="82"/>
      <c r="AJ114" s="80"/>
      <c r="AK114" s="80"/>
    </row>
    <row r="115" spans="1:37" ht="36" x14ac:dyDescent="0.55000000000000004">
      <c r="A115">
        <v>63</v>
      </c>
      <c r="B115" s="122" t="s">
        <v>450</v>
      </c>
      <c r="C115" s="112" t="s">
        <v>99</v>
      </c>
      <c r="D115" s="98" t="s">
        <v>470</v>
      </c>
      <c r="E115" s="98" t="s">
        <v>465</v>
      </c>
      <c r="F115" s="98" t="s">
        <v>100</v>
      </c>
      <c r="G115" s="98" t="s">
        <v>471</v>
      </c>
      <c r="H115" s="98" t="s">
        <v>465</v>
      </c>
      <c r="I115" s="98" t="s">
        <v>463</v>
      </c>
      <c r="J115" s="98" t="s">
        <v>14</v>
      </c>
      <c r="K115" s="100" t="s">
        <v>15</v>
      </c>
      <c r="L115" s="98" t="s">
        <v>93</v>
      </c>
      <c r="M115" s="98" t="s">
        <v>42</v>
      </c>
      <c r="N115" s="98" t="s">
        <v>42</v>
      </c>
      <c r="O115" s="208">
        <v>0</v>
      </c>
      <c r="P115" s="130" t="s">
        <v>457</v>
      </c>
      <c r="Q115" s="161" t="s">
        <v>1128</v>
      </c>
      <c r="R115" s="51"/>
      <c r="S115" s="51"/>
      <c r="T115" s="52" t="s">
        <v>54</v>
      </c>
      <c r="U115" s="53">
        <v>1</v>
      </c>
      <c r="V115" s="66"/>
      <c r="W115" s="236"/>
      <c r="X115" s="236"/>
      <c r="Y115" s="236"/>
      <c r="Z115" s="236"/>
      <c r="AA115" s="244">
        <v>0</v>
      </c>
      <c r="AB115" s="77"/>
      <c r="AC115" s="77"/>
      <c r="AD115" s="37"/>
      <c r="AE115" s="78"/>
      <c r="AF115" s="79"/>
      <c r="AG115" s="80"/>
      <c r="AH115" s="81"/>
      <c r="AI115" s="82"/>
      <c r="AJ115" s="80"/>
      <c r="AK115" s="80"/>
    </row>
    <row r="116" spans="1:37" x14ac:dyDescent="0.55000000000000004">
      <c r="A116">
        <v>64</v>
      </c>
      <c r="B116" s="122" t="s">
        <v>450</v>
      </c>
      <c r="C116" s="112" t="s">
        <v>99</v>
      </c>
      <c r="D116" s="98" t="s">
        <v>472</v>
      </c>
      <c r="E116" s="98" t="s">
        <v>473</v>
      </c>
      <c r="F116" s="98" t="s">
        <v>100</v>
      </c>
      <c r="G116" s="98" t="s">
        <v>474</v>
      </c>
      <c r="H116" s="98" t="s">
        <v>473</v>
      </c>
      <c r="I116" s="98" t="s">
        <v>475</v>
      </c>
      <c r="J116" s="98" t="s">
        <v>14</v>
      </c>
      <c r="K116" s="100" t="s">
        <v>15</v>
      </c>
      <c r="L116" s="98" t="s">
        <v>93</v>
      </c>
      <c r="M116" s="98" t="s">
        <v>42</v>
      </c>
      <c r="N116" s="98" t="s">
        <v>42</v>
      </c>
      <c r="O116" s="208">
        <v>148</v>
      </c>
      <c r="P116" s="130" t="s">
        <v>457</v>
      </c>
      <c r="Q116" s="160"/>
      <c r="R116" s="51"/>
      <c r="S116" s="51"/>
      <c r="T116" s="52" t="s">
        <v>54</v>
      </c>
      <c r="U116" s="53">
        <v>1</v>
      </c>
      <c r="V116" s="66"/>
      <c r="W116" s="236">
        <v>40</v>
      </c>
      <c r="X116" s="236">
        <v>200</v>
      </c>
      <c r="Y116" s="236"/>
      <c r="Z116" s="236"/>
      <c r="AA116" s="244">
        <v>240</v>
      </c>
      <c r="AB116" s="77"/>
      <c r="AC116" s="77"/>
      <c r="AD116" s="37"/>
      <c r="AE116" s="78"/>
      <c r="AF116" s="79"/>
      <c r="AG116" s="80"/>
      <c r="AH116" s="81"/>
      <c r="AI116" s="82"/>
      <c r="AJ116" s="80"/>
      <c r="AK116" s="80"/>
    </row>
    <row r="117" spans="1:37" x14ac:dyDescent="0.55000000000000004">
      <c r="A117">
        <v>65</v>
      </c>
      <c r="B117" s="122" t="s">
        <v>450</v>
      </c>
      <c r="C117" s="112" t="s">
        <v>99</v>
      </c>
      <c r="D117" s="98" t="s">
        <v>476</v>
      </c>
      <c r="E117" s="98" t="s">
        <v>477</v>
      </c>
      <c r="F117" s="98" t="s">
        <v>100</v>
      </c>
      <c r="G117" s="98" t="s">
        <v>478</v>
      </c>
      <c r="H117" s="98" t="s">
        <v>477</v>
      </c>
      <c r="I117" s="98" t="s">
        <v>473</v>
      </c>
      <c r="J117" s="98" t="s">
        <v>14</v>
      </c>
      <c r="K117" s="100" t="s">
        <v>15</v>
      </c>
      <c r="L117" s="98" t="s">
        <v>93</v>
      </c>
      <c r="M117" s="98" t="s">
        <v>42</v>
      </c>
      <c r="N117" s="98" t="s">
        <v>42</v>
      </c>
      <c r="O117" s="208">
        <v>221</v>
      </c>
      <c r="P117" s="130" t="s">
        <v>457</v>
      </c>
      <c r="Q117" s="160"/>
      <c r="R117" s="51"/>
      <c r="S117" s="51"/>
      <c r="T117" s="52" t="s">
        <v>54</v>
      </c>
      <c r="U117" s="53">
        <v>1</v>
      </c>
      <c r="V117" s="66"/>
      <c r="W117" s="236"/>
      <c r="X117" s="236"/>
      <c r="Y117" s="236">
        <v>100</v>
      </c>
      <c r="Z117" s="236"/>
      <c r="AA117" s="244">
        <v>100</v>
      </c>
      <c r="AB117" s="77"/>
      <c r="AC117" s="77"/>
      <c r="AD117" s="37"/>
      <c r="AE117" s="78"/>
      <c r="AF117" s="79"/>
      <c r="AG117" s="80"/>
      <c r="AH117" s="81"/>
      <c r="AI117" s="82"/>
      <c r="AJ117" s="80"/>
      <c r="AK117" s="80"/>
    </row>
    <row r="118" spans="1:37" x14ac:dyDescent="0.55000000000000004">
      <c r="A118">
        <v>66</v>
      </c>
      <c r="B118" s="122" t="s">
        <v>450</v>
      </c>
      <c r="C118" s="112" t="s">
        <v>99</v>
      </c>
      <c r="D118" s="98" t="s">
        <v>479</v>
      </c>
      <c r="E118" s="98" t="s">
        <v>477</v>
      </c>
      <c r="F118" s="98" t="s">
        <v>100</v>
      </c>
      <c r="G118" s="98" t="s">
        <v>478</v>
      </c>
      <c r="H118" s="98" t="s">
        <v>477</v>
      </c>
      <c r="I118" s="98" t="s">
        <v>473</v>
      </c>
      <c r="J118" s="98" t="s">
        <v>14</v>
      </c>
      <c r="K118" s="100" t="s">
        <v>461</v>
      </c>
      <c r="L118" s="98" t="s">
        <v>93</v>
      </c>
      <c r="M118" s="98" t="s">
        <v>42</v>
      </c>
      <c r="N118" s="98" t="s">
        <v>42</v>
      </c>
      <c r="O118" s="208">
        <v>54</v>
      </c>
      <c r="P118" s="130" t="s">
        <v>457</v>
      </c>
      <c r="Q118" s="160"/>
      <c r="R118" s="51"/>
      <c r="S118" s="51"/>
      <c r="T118" s="52" t="s">
        <v>54</v>
      </c>
      <c r="U118" s="53">
        <v>1</v>
      </c>
      <c r="V118" s="66"/>
      <c r="W118" s="236"/>
      <c r="X118" s="236"/>
      <c r="Y118" s="236"/>
      <c r="Z118" s="236"/>
      <c r="AA118" s="244">
        <v>0</v>
      </c>
      <c r="AB118" s="77"/>
      <c r="AC118" s="77"/>
      <c r="AD118" s="37"/>
      <c r="AE118" s="78"/>
      <c r="AF118" s="79"/>
      <c r="AG118" s="80"/>
      <c r="AH118" s="81"/>
      <c r="AI118" s="82"/>
      <c r="AJ118" s="80"/>
      <c r="AK118" s="80"/>
    </row>
    <row r="119" spans="1:37" ht="36" x14ac:dyDescent="0.55000000000000004">
      <c r="A119">
        <v>67</v>
      </c>
      <c r="B119" s="122" t="s">
        <v>450</v>
      </c>
      <c r="C119" s="112" t="s">
        <v>99</v>
      </c>
      <c r="D119" s="98" t="s">
        <v>480</v>
      </c>
      <c r="E119" s="98" t="s">
        <v>469</v>
      </c>
      <c r="F119" s="98" t="s">
        <v>100</v>
      </c>
      <c r="G119" s="98" t="s">
        <v>481</v>
      </c>
      <c r="H119" s="98" t="s">
        <v>469</v>
      </c>
      <c r="I119" s="98" t="s">
        <v>467</v>
      </c>
      <c r="J119" s="98" t="s">
        <v>14</v>
      </c>
      <c r="K119" s="100" t="s">
        <v>15</v>
      </c>
      <c r="L119" s="98" t="s">
        <v>93</v>
      </c>
      <c r="M119" s="98" t="s">
        <v>42</v>
      </c>
      <c r="N119" s="98" t="s">
        <v>42</v>
      </c>
      <c r="O119" s="208">
        <v>110.2</v>
      </c>
      <c r="P119" s="130" t="s">
        <v>457</v>
      </c>
      <c r="Q119" s="161" t="s">
        <v>1055</v>
      </c>
      <c r="R119" s="51"/>
      <c r="S119" s="51"/>
      <c r="T119" s="52" t="s">
        <v>54</v>
      </c>
      <c r="U119" s="53">
        <v>1</v>
      </c>
      <c r="V119" s="66"/>
      <c r="W119" s="236"/>
      <c r="X119" s="236"/>
      <c r="Y119" s="236"/>
      <c r="Z119" s="236"/>
      <c r="AA119" s="244">
        <v>0</v>
      </c>
      <c r="AB119" s="77"/>
      <c r="AC119" s="77"/>
      <c r="AD119" s="37"/>
      <c r="AE119" s="78"/>
      <c r="AF119" s="79"/>
      <c r="AG119" s="80"/>
      <c r="AH119" s="81"/>
      <c r="AI119" s="82"/>
      <c r="AJ119" s="80"/>
      <c r="AK119" s="80"/>
    </row>
    <row r="120" spans="1:37" x14ac:dyDescent="0.55000000000000004">
      <c r="A120">
        <v>68</v>
      </c>
      <c r="B120" s="122" t="s">
        <v>450</v>
      </c>
      <c r="C120" s="112" t="s">
        <v>99</v>
      </c>
      <c r="D120" s="98" t="s">
        <v>482</v>
      </c>
      <c r="E120" s="98" t="s">
        <v>475</v>
      </c>
      <c r="F120" s="98" t="s">
        <v>100</v>
      </c>
      <c r="G120" s="98" t="s">
        <v>483</v>
      </c>
      <c r="H120" s="98" t="s">
        <v>475</v>
      </c>
      <c r="I120" s="98" t="s">
        <v>454</v>
      </c>
      <c r="J120" s="98" t="s">
        <v>14</v>
      </c>
      <c r="K120" s="100" t="s">
        <v>15</v>
      </c>
      <c r="L120" s="98" t="s">
        <v>93</v>
      </c>
      <c r="M120" s="98" t="s">
        <v>42</v>
      </c>
      <c r="N120" s="98" t="s">
        <v>42</v>
      </c>
      <c r="O120" s="208">
        <v>163.9</v>
      </c>
      <c r="P120" s="130" t="s">
        <v>457</v>
      </c>
      <c r="Q120" s="160"/>
      <c r="R120" s="51"/>
      <c r="S120" s="51"/>
      <c r="T120" s="52" t="s">
        <v>54</v>
      </c>
      <c r="U120" s="53">
        <v>1</v>
      </c>
      <c r="V120" s="66"/>
      <c r="W120" s="236"/>
      <c r="X120" s="236"/>
      <c r="Y120" s="236"/>
      <c r="Z120" s="236"/>
      <c r="AA120" s="244">
        <v>0</v>
      </c>
      <c r="AB120" s="77"/>
      <c r="AC120" s="77"/>
      <c r="AD120" s="37"/>
      <c r="AE120" s="78"/>
      <c r="AF120" s="79"/>
      <c r="AG120" s="80"/>
      <c r="AH120" s="81"/>
      <c r="AI120" s="82"/>
      <c r="AJ120" s="80"/>
      <c r="AK120" s="80"/>
    </row>
    <row r="121" spans="1:37" ht="36" x14ac:dyDescent="0.55000000000000004">
      <c r="A121">
        <v>69</v>
      </c>
      <c r="B121" s="122" t="s">
        <v>450</v>
      </c>
      <c r="C121" s="112" t="s">
        <v>99</v>
      </c>
      <c r="D121" s="98" t="s">
        <v>484</v>
      </c>
      <c r="E121" s="98" t="s">
        <v>475</v>
      </c>
      <c r="F121" s="98" t="s">
        <v>100</v>
      </c>
      <c r="G121" s="98" t="s">
        <v>483</v>
      </c>
      <c r="H121" s="98" t="s">
        <v>475</v>
      </c>
      <c r="I121" s="98" t="s">
        <v>454</v>
      </c>
      <c r="J121" s="98" t="s">
        <v>14</v>
      </c>
      <c r="K121" s="100" t="s">
        <v>485</v>
      </c>
      <c r="L121" s="98" t="s">
        <v>93</v>
      </c>
      <c r="M121" s="98" t="s">
        <v>42</v>
      </c>
      <c r="N121" s="98" t="s">
        <v>42</v>
      </c>
      <c r="O121" s="208">
        <v>190.8</v>
      </c>
      <c r="P121" s="130" t="s">
        <v>457</v>
      </c>
      <c r="Q121" s="161" t="s">
        <v>1056</v>
      </c>
      <c r="R121" s="51"/>
      <c r="S121" s="51"/>
      <c r="T121" s="52" t="s">
        <v>54</v>
      </c>
      <c r="U121" s="53">
        <v>1</v>
      </c>
      <c r="V121" s="66"/>
      <c r="W121" s="236"/>
      <c r="X121" s="236"/>
      <c r="Y121" s="236"/>
      <c r="Z121" s="236"/>
      <c r="AA121" s="244">
        <v>0</v>
      </c>
      <c r="AB121" s="77"/>
      <c r="AC121" s="77"/>
      <c r="AD121" s="37"/>
      <c r="AE121" s="78"/>
      <c r="AF121" s="79"/>
      <c r="AG121" s="80"/>
      <c r="AH121" s="81"/>
      <c r="AI121" s="82"/>
      <c r="AJ121" s="80"/>
      <c r="AK121" s="80"/>
    </row>
    <row r="122" spans="1:37" x14ac:dyDescent="0.55000000000000004">
      <c r="A122">
        <v>70</v>
      </c>
      <c r="B122" s="122" t="s">
        <v>450</v>
      </c>
      <c r="C122" s="112" t="s">
        <v>99</v>
      </c>
      <c r="D122" s="98" t="s">
        <v>486</v>
      </c>
      <c r="E122" s="98" t="s">
        <v>475</v>
      </c>
      <c r="F122" s="98" t="s">
        <v>100</v>
      </c>
      <c r="G122" s="98" t="s">
        <v>483</v>
      </c>
      <c r="H122" s="98" t="s">
        <v>475</v>
      </c>
      <c r="I122" s="98" t="s">
        <v>454</v>
      </c>
      <c r="J122" s="98" t="s">
        <v>14</v>
      </c>
      <c r="K122" s="100" t="s">
        <v>487</v>
      </c>
      <c r="L122" s="98" t="s">
        <v>93</v>
      </c>
      <c r="M122" s="98" t="s">
        <v>42</v>
      </c>
      <c r="N122" s="98" t="s">
        <v>42</v>
      </c>
      <c r="O122" s="208">
        <v>15</v>
      </c>
      <c r="P122" s="130" t="s">
        <v>457</v>
      </c>
      <c r="Q122" s="160"/>
      <c r="R122" s="51"/>
      <c r="S122" s="51"/>
      <c r="T122" s="52" t="s">
        <v>54</v>
      </c>
      <c r="U122" s="53">
        <v>1</v>
      </c>
      <c r="V122" s="66"/>
      <c r="W122" s="236"/>
      <c r="X122" s="236"/>
      <c r="Y122" s="236"/>
      <c r="Z122" s="236"/>
      <c r="AA122" s="244">
        <v>0</v>
      </c>
      <c r="AB122" s="77"/>
      <c r="AC122" s="77"/>
      <c r="AD122" s="37"/>
      <c r="AE122" s="78"/>
      <c r="AF122" s="79"/>
      <c r="AG122" s="80"/>
      <c r="AH122" s="81"/>
      <c r="AI122" s="82"/>
      <c r="AJ122" s="80"/>
      <c r="AK122" s="80"/>
    </row>
    <row r="123" spans="1:37" x14ac:dyDescent="0.55000000000000004">
      <c r="A123">
        <v>71</v>
      </c>
      <c r="B123" s="122" t="s">
        <v>450</v>
      </c>
      <c r="C123" s="112" t="s">
        <v>99</v>
      </c>
      <c r="D123" s="98" t="s">
        <v>488</v>
      </c>
      <c r="E123" s="98" t="s">
        <v>475</v>
      </c>
      <c r="F123" s="98" t="s">
        <v>100</v>
      </c>
      <c r="G123" s="98" t="s">
        <v>483</v>
      </c>
      <c r="H123" s="98" t="s">
        <v>475</v>
      </c>
      <c r="I123" s="98" t="s">
        <v>454</v>
      </c>
      <c r="J123" s="98" t="s">
        <v>14</v>
      </c>
      <c r="K123" s="100" t="s">
        <v>461</v>
      </c>
      <c r="L123" s="98" t="s">
        <v>93</v>
      </c>
      <c r="M123" s="98" t="s">
        <v>42</v>
      </c>
      <c r="N123" s="98" t="s">
        <v>42</v>
      </c>
      <c r="O123" s="208">
        <v>40</v>
      </c>
      <c r="P123" s="130" t="s">
        <v>457</v>
      </c>
      <c r="Q123" s="160"/>
      <c r="R123" s="51"/>
      <c r="S123" s="51"/>
      <c r="T123" s="52" t="s">
        <v>54</v>
      </c>
      <c r="U123" s="53">
        <v>1</v>
      </c>
      <c r="V123" s="66"/>
      <c r="W123" s="236"/>
      <c r="X123" s="236"/>
      <c r="Y123" s="236"/>
      <c r="Z123" s="236"/>
      <c r="AA123" s="244">
        <v>0</v>
      </c>
      <c r="AB123" s="77"/>
      <c r="AC123" s="77"/>
      <c r="AD123" s="37"/>
      <c r="AE123" s="78"/>
      <c r="AF123" s="79"/>
      <c r="AG123" s="80"/>
      <c r="AH123" s="81"/>
      <c r="AI123" s="82"/>
      <c r="AJ123" s="80"/>
      <c r="AK123" s="80"/>
    </row>
    <row r="124" spans="1:37" ht="36" x14ac:dyDescent="0.55000000000000004">
      <c r="A124">
        <v>72</v>
      </c>
      <c r="B124" s="122" t="s">
        <v>450</v>
      </c>
      <c r="C124" s="112" t="s">
        <v>99</v>
      </c>
      <c r="D124" s="98" t="s">
        <v>489</v>
      </c>
      <c r="E124" s="98" t="s">
        <v>490</v>
      </c>
      <c r="F124" s="98" t="s">
        <v>100</v>
      </c>
      <c r="G124" s="98" t="s">
        <v>491</v>
      </c>
      <c r="H124" s="98" t="s">
        <v>490</v>
      </c>
      <c r="I124" s="100" t="s">
        <v>492</v>
      </c>
      <c r="J124" s="98" t="s">
        <v>493</v>
      </c>
      <c r="K124" s="100" t="s">
        <v>452</v>
      </c>
      <c r="L124" s="98" t="s">
        <v>93</v>
      </c>
      <c r="M124" s="98" t="s">
        <v>42</v>
      </c>
      <c r="N124" s="98" t="s">
        <v>42</v>
      </c>
      <c r="O124" s="208">
        <v>330</v>
      </c>
      <c r="P124" s="131" t="str">
        <f>HYPERLINK("#", "http://www.100amanatsu.jp/   　
http://www.yu-netkita.com/amanatsu/")</f>
        <v>http://www.100amanatsu.jp/   　
http://www.yu-netkita.com/amanatsu/</v>
      </c>
      <c r="Q124" s="161"/>
      <c r="R124" s="51"/>
      <c r="S124" s="51"/>
      <c r="T124" s="52" t="s">
        <v>54</v>
      </c>
      <c r="U124" s="53">
        <v>1</v>
      </c>
      <c r="V124" s="66"/>
      <c r="W124" s="236"/>
      <c r="X124" s="236"/>
      <c r="Y124" s="236"/>
      <c r="Z124" s="236"/>
      <c r="AA124" s="244">
        <v>0</v>
      </c>
      <c r="AB124" s="77"/>
      <c r="AC124" s="77"/>
      <c r="AD124" s="37"/>
      <c r="AE124" s="78"/>
      <c r="AF124" s="79"/>
      <c r="AG124" s="80"/>
      <c r="AH124" s="81"/>
      <c r="AI124" s="82"/>
      <c r="AJ124" s="80"/>
      <c r="AK124" s="80"/>
    </row>
    <row r="125" spans="1:37" x14ac:dyDescent="0.55000000000000004">
      <c r="A125">
        <v>73</v>
      </c>
      <c r="B125" s="122" t="s">
        <v>450</v>
      </c>
      <c r="C125" s="112" t="s">
        <v>99</v>
      </c>
      <c r="D125" s="98" t="s">
        <v>494</v>
      </c>
      <c r="E125" s="98" t="s">
        <v>495</v>
      </c>
      <c r="F125" s="98" t="s">
        <v>100</v>
      </c>
      <c r="G125" s="98" t="s">
        <v>496</v>
      </c>
      <c r="H125" s="98" t="s">
        <v>495</v>
      </c>
      <c r="I125" s="98" t="s">
        <v>497</v>
      </c>
      <c r="J125" s="98" t="s">
        <v>498</v>
      </c>
      <c r="K125" s="100" t="s">
        <v>499</v>
      </c>
      <c r="L125" s="98" t="s">
        <v>41</v>
      </c>
      <c r="M125" s="98" t="s">
        <v>42</v>
      </c>
      <c r="N125" s="98" t="s">
        <v>130</v>
      </c>
      <c r="O125" s="208">
        <v>5</v>
      </c>
      <c r="P125" s="130" t="s">
        <v>457</v>
      </c>
      <c r="Q125" s="160"/>
      <c r="R125" s="51"/>
      <c r="S125" s="51"/>
      <c r="T125" s="52" t="s">
        <v>54</v>
      </c>
      <c r="U125" s="53">
        <v>1</v>
      </c>
      <c r="V125" s="66"/>
      <c r="W125" s="236"/>
      <c r="X125" s="236">
        <v>3600</v>
      </c>
      <c r="Y125" s="236"/>
      <c r="Z125" s="236"/>
      <c r="AA125" s="244">
        <v>3600</v>
      </c>
      <c r="AB125" s="77"/>
      <c r="AC125" s="77"/>
      <c r="AD125" s="37"/>
      <c r="AE125" s="78"/>
      <c r="AF125" s="79"/>
      <c r="AG125" s="80"/>
      <c r="AH125" s="81"/>
      <c r="AI125" s="82"/>
      <c r="AJ125" s="80"/>
      <c r="AK125" s="80"/>
    </row>
    <row r="126" spans="1:37" x14ac:dyDescent="0.55000000000000004">
      <c r="A126">
        <v>74</v>
      </c>
      <c r="B126" s="122" t="s">
        <v>450</v>
      </c>
      <c r="C126" s="112" t="s">
        <v>99</v>
      </c>
      <c r="D126" s="98" t="s">
        <v>500</v>
      </c>
      <c r="E126" s="98" t="s">
        <v>495</v>
      </c>
      <c r="F126" s="98" t="s">
        <v>100</v>
      </c>
      <c r="G126" s="98" t="s">
        <v>496</v>
      </c>
      <c r="H126" s="98" t="s">
        <v>495</v>
      </c>
      <c r="I126" s="98" t="s">
        <v>497</v>
      </c>
      <c r="J126" s="98" t="s">
        <v>501</v>
      </c>
      <c r="K126" s="100" t="s">
        <v>499</v>
      </c>
      <c r="L126" s="98" t="s">
        <v>41</v>
      </c>
      <c r="M126" s="98" t="s">
        <v>42</v>
      </c>
      <c r="N126" s="98" t="s">
        <v>130</v>
      </c>
      <c r="O126" s="208">
        <v>7</v>
      </c>
      <c r="P126" s="130" t="s">
        <v>457</v>
      </c>
      <c r="Q126" s="160"/>
      <c r="R126" s="51"/>
      <c r="S126" s="51"/>
      <c r="T126" s="52" t="s">
        <v>54</v>
      </c>
      <c r="U126" s="53">
        <v>1</v>
      </c>
      <c r="V126" s="66"/>
      <c r="W126" s="236"/>
      <c r="X126" s="236">
        <v>8000</v>
      </c>
      <c r="Y126" s="236"/>
      <c r="Z126" s="236"/>
      <c r="AA126" s="244">
        <v>8000</v>
      </c>
      <c r="AB126" s="77"/>
      <c r="AC126" s="77"/>
      <c r="AD126" s="37"/>
      <c r="AE126" s="78"/>
      <c r="AF126" s="79"/>
      <c r="AG126" s="80"/>
      <c r="AH126" s="81"/>
      <c r="AI126" s="82"/>
      <c r="AJ126" s="80"/>
      <c r="AK126" s="80"/>
    </row>
    <row r="127" spans="1:37" ht="36" x14ac:dyDescent="0.55000000000000004">
      <c r="A127">
        <v>75</v>
      </c>
      <c r="B127" s="122" t="s">
        <v>450</v>
      </c>
      <c r="C127" s="112" t="s">
        <v>99</v>
      </c>
      <c r="D127" s="98" t="s">
        <v>502</v>
      </c>
      <c r="E127" s="100" t="s">
        <v>503</v>
      </c>
      <c r="F127" s="98" t="s">
        <v>100</v>
      </c>
      <c r="G127" s="98" t="s">
        <v>504</v>
      </c>
      <c r="H127" s="98" t="s">
        <v>505</v>
      </c>
      <c r="I127" s="98" t="s">
        <v>506</v>
      </c>
      <c r="J127" s="98" t="s">
        <v>507</v>
      </c>
      <c r="K127" s="100" t="s">
        <v>508</v>
      </c>
      <c r="L127" s="98" t="s">
        <v>93</v>
      </c>
      <c r="M127" s="98" t="s">
        <v>42</v>
      </c>
      <c r="N127" s="98" t="s">
        <v>42</v>
      </c>
      <c r="O127" s="208">
        <v>207</v>
      </c>
      <c r="P127" s="130" t="s">
        <v>457</v>
      </c>
      <c r="Q127" s="160"/>
      <c r="R127" s="51"/>
      <c r="S127" s="51"/>
      <c r="T127" s="52" t="s">
        <v>54</v>
      </c>
      <c r="U127" s="53">
        <v>1</v>
      </c>
      <c r="V127" s="66"/>
      <c r="W127" s="236"/>
      <c r="X127" s="236"/>
      <c r="Y127" s="236"/>
      <c r="Z127" s="236"/>
      <c r="AA127" s="244">
        <v>0</v>
      </c>
      <c r="AB127" s="77"/>
      <c r="AC127" s="77"/>
      <c r="AD127" s="37"/>
      <c r="AE127" s="78"/>
      <c r="AF127" s="79"/>
      <c r="AG127" s="80"/>
      <c r="AH127" s="81"/>
      <c r="AI127" s="82"/>
      <c r="AJ127" s="80"/>
      <c r="AK127" s="80"/>
    </row>
    <row r="128" spans="1:37" ht="36" x14ac:dyDescent="0.55000000000000004">
      <c r="A128">
        <v>76</v>
      </c>
      <c r="B128" s="122" t="s">
        <v>450</v>
      </c>
      <c r="C128" s="112" t="s">
        <v>99</v>
      </c>
      <c r="D128" s="98" t="s">
        <v>509</v>
      </c>
      <c r="E128" s="100" t="s">
        <v>503</v>
      </c>
      <c r="F128" s="98" t="s">
        <v>100</v>
      </c>
      <c r="G128" s="98" t="s">
        <v>504</v>
      </c>
      <c r="H128" s="98" t="s">
        <v>505</v>
      </c>
      <c r="I128" s="98" t="s">
        <v>506</v>
      </c>
      <c r="J128" s="98" t="s">
        <v>510</v>
      </c>
      <c r="K128" s="100" t="s">
        <v>511</v>
      </c>
      <c r="L128" s="98" t="s">
        <v>93</v>
      </c>
      <c r="M128" s="98" t="s">
        <v>42</v>
      </c>
      <c r="N128" s="98" t="s">
        <v>42</v>
      </c>
      <c r="O128" s="208">
        <v>207</v>
      </c>
      <c r="P128" s="130" t="s">
        <v>457</v>
      </c>
      <c r="Q128" s="160"/>
      <c r="R128" s="51"/>
      <c r="S128" s="51"/>
      <c r="T128" s="52" t="s">
        <v>54</v>
      </c>
      <c r="U128" s="53">
        <v>1</v>
      </c>
      <c r="V128" s="66"/>
      <c r="W128" s="236"/>
      <c r="X128" s="236"/>
      <c r="Y128" s="236"/>
      <c r="Z128" s="236"/>
      <c r="AA128" s="244">
        <v>0</v>
      </c>
      <c r="AB128" s="77"/>
      <c r="AC128" s="77"/>
      <c r="AD128" s="37"/>
      <c r="AE128" s="78"/>
      <c r="AF128" s="79"/>
      <c r="AG128" s="80"/>
      <c r="AH128" s="81"/>
      <c r="AI128" s="82"/>
      <c r="AJ128" s="80"/>
      <c r="AK128" s="80"/>
    </row>
    <row r="129" spans="1:37" ht="36" x14ac:dyDescent="0.55000000000000004">
      <c r="A129">
        <v>77</v>
      </c>
      <c r="B129" s="122" t="s">
        <v>450</v>
      </c>
      <c r="C129" s="112" t="s">
        <v>99</v>
      </c>
      <c r="D129" s="98" t="s">
        <v>512</v>
      </c>
      <c r="E129" s="100" t="s">
        <v>503</v>
      </c>
      <c r="F129" s="98" t="s">
        <v>100</v>
      </c>
      <c r="G129" s="98" t="s">
        <v>504</v>
      </c>
      <c r="H129" s="98" t="s">
        <v>505</v>
      </c>
      <c r="I129" s="98" t="s">
        <v>506</v>
      </c>
      <c r="J129" s="98" t="s">
        <v>513</v>
      </c>
      <c r="K129" s="100" t="s">
        <v>514</v>
      </c>
      <c r="L129" s="98" t="s">
        <v>93</v>
      </c>
      <c r="M129" s="98" t="s">
        <v>42</v>
      </c>
      <c r="N129" s="98" t="s">
        <v>42</v>
      </c>
      <c r="O129" s="208">
        <v>207</v>
      </c>
      <c r="P129" s="130" t="s">
        <v>457</v>
      </c>
      <c r="Q129" s="160"/>
      <c r="R129" s="51"/>
      <c r="S129" s="51"/>
      <c r="T129" s="52" t="s">
        <v>54</v>
      </c>
      <c r="U129" s="53">
        <v>1</v>
      </c>
      <c r="V129" s="66"/>
      <c r="W129" s="236"/>
      <c r="X129" s="236"/>
      <c r="Y129" s="236"/>
      <c r="Z129" s="236"/>
      <c r="AA129" s="244">
        <v>0</v>
      </c>
      <c r="AB129" s="77"/>
      <c r="AC129" s="77"/>
      <c r="AD129" s="37"/>
      <c r="AE129" s="78"/>
      <c r="AF129" s="79"/>
      <c r="AG129" s="80"/>
      <c r="AH129" s="81"/>
      <c r="AI129" s="82"/>
      <c r="AJ129" s="80"/>
      <c r="AK129" s="80"/>
    </row>
    <row r="130" spans="1:37" ht="36" x14ac:dyDescent="0.55000000000000004">
      <c r="A130">
        <v>78</v>
      </c>
      <c r="B130" s="122" t="s">
        <v>450</v>
      </c>
      <c r="C130" s="112" t="s">
        <v>99</v>
      </c>
      <c r="D130" s="98" t="s">
        <v>515</v>
      </c>
      <c r="E130" s="100" t="s">
        <v>633</v>
      </c>
      <c r="F130" s="98" t="s">
        <v>100</v>
      </c>
      <c r="G130" s="98" t="s">
        <v>516</v>
      </c>
      <c r="H130" s="100" t="s">
        <v>633</v>
      </c>
      <c r="I130" s="100" t="s">
        <v>517</v>
      </c>
      <c r="J130" s="98" t="s">
        <v>14</v>
      </c>
      <c r="K130" s="100" t="s">
        <v>15</v>
      </c>
      <c r="L130" s="98" t="s">
        <v>93</v>
      </c>
      <c r="M130" s="98" t="s">
        <v>42</v>
      </c>
      <c r="N130" s="98" t="s">
        <v>42</v>
      </c>
      <c r="O130" s="208">
        <v>1553.1</v>
      </c>
      <c r="P130" s="130" t="s">
        <v>457</v>
      </c>
      <c r="Q130" s="160"/>
      <c r="R130" s="51"/>
      <c r="S130" s="51"/>
      <c r="T130" s="52" t="s">
        <v>54</v>
      </c>
      <c r="U130" s="53">
        <v>1</v>
      </c>
      <c r="V130" s="66"/>
      <c r="W130" s="236"/>
      <c r="X130" s="236">
        <v>1500</v>
      </c>
      <c r="Y130" s="236"/>
      <c r="Z130" s="236"/>
      <c r="AA130" s="244">
        <v>1500</v>
      </c>
      <c r="AB130" s="77"/>
      <c r="AC130" s="77"/>
      <c r="AD130" s="37"/>
      <c r="AE130" s="78"/>
      <c r="AF130" s="79"/>
      <c r="AG130" s="80"/>
      <c r="AH130" s="81"/>
      <c r="AI130" s="82"/>
      <c r="AJ130" s="80"/>
      <c r="AK130" s="80"/>
    </row>
    <row r="131" spans="1:37" ht="36" x14ac:dyDescent="0.55000000000000004">
      <c r="A131">
        <v>79</v>
      </c>
      <c r="B131" s="122" t="s">
        <v>450</v>
      </c>
      <c r="C131" s="112" t="s">
        <v>99</v>
      </c>
      <c r="D131" s="98" t="s">
        <v>518</v>
      </c>
      <c r="E131" s="100" t="s">
        <v>1062</v>
      </c>
      <c r="F131" s="98" t="s">
        <v>100</v>
      </c>
      <c r="G131" s="98" t="s">
        <v>519</v>
      </c>
      <c r="H131" s="100" t="s">
        <v>520</v>
      </c>
      <c r="I131" s="100" t="s">
        <v>525</v>
      </c>
      <c r="J131" s="98" t="s">
        <v>14</v>
      </c>
      <c r="K131" s="100" t="s">
        <v>15</v>
      </c>
      <c r="L131" s="98" t="s">
        <v>93</v>
      </c>
      <c r="M131" s="98" t="s">
        <v>42</v>
      </c>
      <c r="N131" s="98" t="s">
        <v>42</v>
      </c>
      <c r="O131" s="208">
        <v>13341.8</v>
      </c>
      <c r="P131" s="130" t="s">
        <v>457</v>
      </c>
      <c r="Q131" s="160" t="s">
        <v>1059</v>
      </c>
      <c r="R131" s="51"/>
      <c r="S131" s="51"/>
      <c r="T131" s="52" t="s">
        <v>53</v>
      </c>
      <c r="U131" s="53">
        <v>13</v>
      </c>
      <c r="V131" s="66"/>
      <c r="W131" s="236"/>
      <c r="X131" s="236"/>
      <c r="Y131" s="236">
        <v>16010</v>
      </c>
      <c r="Z131" s="236"/>
      <c r="AA131" s="244">
        <v>16010</v>
      </c>
      <c r="AB131" s="77"/>
      <c r="AC131" s="77"/>
      <c r="AD131" s="37"/>
      <c r="AE131" s="78"/>
      <c r="AF131" s="79"/>
      <c r="AG131" s="80"/>
      <c r="AH131" s="81"/>
      <c r="AI131" s="82"/>
      <c r="AJ131" s="80"/>
      <c r="AK131" s="80"/>
    </row>
    <row r="132" spans="1:37" ht="72" x14ac:dyDescent="0.55000000000000004">
      <c r="A132">
        <v>80</v>
      </c>
      <c r="B132" s="122" t="s">
        <v>450</v>
      </c>
      <c r="C132" s="112" t="s">
        <v>99</v>
      </c>
      <c r="D132" s="98" t="s">
        <v>521</v>
      </c>
      <c r="E132" s="100" t="s">
        <v>1057</v>
      </c>
      <c r="F132" s="98" t="s">
        <v>100</v>
      </c>
      <c r="G132" s="98" t="s">
        <v>522</v>
      </c>
      <c r="H132" s="100" t="s">
        <v>523</v>
      </c>
      <c r="I132" s="100" t="s">
        <v>1058</v>
      </c>
      <c r="J132" s="98" t="s">
        <v>14</v>
      </c>
      <c r="K132" s="100" t="s">
        <v>524</v>
      </c>
      <c r="L132" s="98" t="s">
        <v>93</v>
      </c>
      <c r="M132" s="98" t="s">
        <v>42</v>
      </c>
      <c r="N132" s="98" t="s">
        <v>42</v>
      </c>
      <c r="O132" s="208">
        <v>3995.2</v>
      </c>
      <c r="P132" s="130" t="s">
        <v>457</v>
      </c>
      <c r="Q132" s="161" t="s">
        <v>1060</v>
      </c>
      <c r="R132" s="51"/>
      <c r="S132" s="51"/>
      <c r="T132" s="52" t="s">
        <v>53</v>
      </c>
      <c r="U132" s="53">
        <v>217</v>
      </c>
      <c r="V132" s="66"/>
      <c r="W132" s="236"/>
      <c r="X132" s="236"/>
      <c r="Y132" s="236">
        <v>6000</v>
      </c>
      <c r="Z132" s="236"/>
      <c r="AA132" s="244">
        <v>6000</v>
      </c>
      <c r="AB132" s="77"/>
      <c r="AC132" s="77"/>
      <c r="AD132" s="37"/>
      <c r="AE132" s="78"/>
      <c r="AF132" s="79"/>
      <c r="AG132" s="80"/>
      <c r="AH132" s="81"/>
      <c r="AI132" s="82"/>
      <c r="AJ132" s="80"/>
      <c r="AK132" s="80"/>
    </row>
    <row r="133" spans="1:37" ht="33" x14ac:dyDescent="0.55000000000000004">
      <c r="A133">
        <v>81</v>
      </c>
      <c r="B133" s="122" t="s">
        <v>451</v>
      </c>
      <c r="C133" s="112" t="s">
        <v>99</v>
      </c>
      <c r="D133" s="98" t="s">
        <v>244</v>
      </c>
      <c r="E133" s="99" t="s">
        <v>634</v>
      </c>
      <c r="F133" s="98" t="s">
        <v>100</v>
      </c>
      <c r="G133" s="98" t="s">
        <v>245</v>
      </c>
      <c r="H133" s="98" t="s">
        <v>246</v>
      </c>
      <c r="I133" s="98" t="s">
        <v>247</v>
      </c>
      <c r="J133" s="98" t="s">
        <v>14</v>
      </c>
      <c r="K133" s="100" t="s">
        <v>248</v>
      </c>
      <c r="L133" s="98" t="s">
        <v>93</v>
      </c>
      <c r="M133" s="98" t="s">
        <v>129</v>
      </c>
      <c r="N133" s="98" t="s">
        <v>129</v>
      </c>
      <c r="O133" s="208">
        <v>38941.1</v>
      </c>
      <c r="P133" s="130"/>
      <c r="Q133" s="160"/>
      <c r="R133" s="51"/>
      <c r="S133" s="51"/>
      <c r="T133" s="52" t="s">
        <v>53</v>
      </c>
      <c r="U133" s="53">
        <v>57</v>
      </c>
      <c r="V133" s="66"/>
      <c r="W133" s="77"/>
      <c r="X133" s="239"/>
      <c r="Y133" s="239">
        <v>47610</v>
      </c>
      <c r="Z133" s="239"/>
      <c r="AA133" s="244">
        <v>47610</v>
      </c>
      <c r="AB133" s="77"/>
      <c r="AC133" s="77"/>
      <c r="AD133" s="37"/>
      <c r="AE133" s="78"/>
      <c r="AF133" s="79"/>
      <c r="AG133" s="80"/>
      <c r="AH133" s="81"/>
      <c r="AI133" s="82"/>
      <c r="AJ133" s="80"/>
      <c r="AK133" s="80"/>
    </row>
    <row r="134" spans="1:37" x14ac:dyDescent="0.55000000000000004">
      <c r="A134">
        <v>82</v>
      </c>
      <c r="B134" s="122" t="s">
        <v>451</v>
      </c>
      <c r="C134" s="112" t="s">
        <v>99</v>
      </c>
      <c r="D134" s="98" t="s">
        <v>249</v>
      </c>
      <c r="E134" s="98" t="s">
        <v>250</v>
      </c>
      <c r="F134" s="98" t="s">
        <v>100</v>
      </c>
      <c r="G134" s="98" t="s">
        <v>251</v>
      </c>
      <c r="H134" s="98" t="s">
        <v>250</v>
      </c>
      <c r="I134" s="98" t="s">
        <v>252</v>
      </c>
      <c r="J134" s="100" t="s">
        <v>14</v>
      </c>
      <c r="K134" s="98" t="s">
        <v>248</v>
      </c>
      <c r="L134" s="98" t="s">
        <v>93</v>
      </c>
      <c r="M134" s="98" t="s">
        <v>129</v>
      </c>
      <c r="N134" s="98" t="s">
        <v>129</v>
      </c>
      <c r="O134" s="208">
        <v>241</v>
      </c>
      <c r="P134" s="130"/>
      <c r="Q134" s="160"/>
      <c r="R134" s="51"/>
      <c r="S134" s="51"/>
      <c r="T134" s="52" t="s">
        <v>54</v>
      </c>
      <c r="U134" s="53">
        <v>1</v>
      </c>
      <c r="V134" s="66"/>
      <c r="W134" s="77"/>
      <c r="X134" s="239">
        <v>400</v>
      </c>
      <c r="Y134" s="239"/>
      <c r="Z134" s="239"/>
      <c r="AA134" s="244">
        <v>400</v>
      </c>
      <c r="AB134" s="77"/>
      <c r="AC134" s="77"/>
      <c r="AD134" s="37"/>
      <c r="AE134" s="78"/>
      <c r="AF134" s="79"/>
      <c r="AG134" s="80"/>
      <c r="AH134" s="81"/>
      <c r="AI134" s="82"/>
      <c r="AJ134" s="80"/>
      <c r="AK134" s="80"/>
    </row>
    <row r="135" spans="1:37" ht="36" x14ac:dyDescent="0.55000000000000004">
      <c r="A135">
        <v>83</v>
      </c>
      <c r="B135" s="122" t="s">
        <v>451</v>
      </c>
      <c r="C135" s="112" t="s">
        <v>99</v>
      </c>
      <c r="D135" s="98" t="s">
        <v>253</v>
      </c>
      <c r="E135" s="100" t="s">
        <v>635</v>
      </c>
      <c r="F135" s="98" t="s">
        <v>100</v>
      </c>
      <c r="G135" s="98" t="s">
        <v>254</v>
      </c>
      <c r="H135" s="98" t="s">
        <v>255</v>
      </c>
      <c r="I135" s="98" t="s">
        <v>256</v>
      </c>
      <c r="J135" s="98" t="s">
        <v>14</v>
      </c>
      <c r="K135" s="98" t="s">
        <v>248</v>
      </c>
      <c r="L135" s="98" t="s">
        <v>93</v>
      </c>
      <c r="M135" s="98" t="s">
        <v>129</v>
      </c>
      <c r="N135" s="98" t="s">
        <v>129</v>
      </c>
      <c r="O135" s="208">
        <v>729.8</v>
      </c>
      <c r="P135" s="130"/>
      <c r="Q135" s="160"/>
      <c r="R135" s="51"/>
      <c r="S135" s="51"/>
      <c r="T135" s="52" t="s">
        <v>53</v>
      </c>
      <c r="U135" s="53">
        <v>11</v>
      </c>
      <c r="V135" s="66"/>
      <c r="W135" s="77"/>
      <c r="X135" s="239">
        <v>800</v>
      </c>
      <c r="Y135" s="239"/>
      <c r="Z135" s="239"/>
      <c r="AA135" s="244">
        <v>800</v>
      </c>
      <c r="AB135" s="77"/>
      <c r="AC135" s="77"/>
      <c r="AD135" s="37"/>
      <c r="AE135" s="78"/>
      <c r="AF135" s="79"/>
      <c r="AG135" s="80"/>
      <c r="AH135" s="81"/>
      <c r="AI135" s="82"/>
      <c r="AJ135" s="80"/>
      <c r="AK135" s="80"/>
    </row>
    <row r="136" spans="1:37" x14ac:dyDescent="0.55000000000000004">
      <c r="A136">
        <v>84</v>
      </c>
      <c r="B136" s="122" t="s">
        <v>451</v>
      </c>
      <c r="C136" s="112" t="s">
        <v>99</v>
      </c>
      <c r="D136" s="98" t="s">
        <v>257</v>
      </c>
      <c r="E136" s="100" t="s">
        <v>258</v>
      </c>
      <c r="F136" s="100" t="s">
        <v>100</v>
      </c>
      <c r="G136" s="100" t="s">
        <v>259</v>
      </c>
      <c r="H136" s="98" t="s">
        <v>260</v>
      </c>
      <c r="I136" s="98" t="s">
        <v>256</v>
      </c>
      <c r="J136" s="98" t="s">
        <v>14</v>
      </c>
      <c r="K136" s="98" t="s">
        <v>248</v>
      </c>
      <c r="L136" s="98" t="s">
        <v>93</v>
      </c>
      <c r="M136" s="98" t="s">
        <v>129</v>
      </c>
      <c r="N136" s="98" t="s">
        <v>129</v>
      </c>
      <c r="O136" s="208">
        <v>624.29999999999995</v>
      </c>
      <c r="P136" s="130"/>
      <c r="Q136" s="160"/>
      <c r="R136" s="51"/>
      <c r="S136" s="51"/>
      <c r="T136" s="52" t="s">
        <v>53</v>
      </c>
      <c r="U136" s="223">
        <v>12</v>
      </c>
      <c r="V136" s="66"/>
      <c r="W136" s="77"/>
      <c r="X136" s="239">
        <v>700</v>
      </c>
      <c r="Y136" s="239"/>
      <c r="Z136" s="239"/>
      <c r="AA136" s="244">
        <v>700</v>
      </c>
      <c r="AB136" s="77"/>
      <c r="AC136" s="77"/>
      <c r="AD136" s="37"/>
      <c r="AE136" s="78"/>
      <c r="AF136" s="79"/>
      <c r="AG136" s="80"/>
      <c r="AH136" s="81"/>
      <c r="AI136" s="82"/>
      <c r="AJ136" s="80"/>
      <c r="AK136" s="80"/>
    </row>
    <row r="137" spans="1:37" x14ac:dyDescent="0.55000000000000004">
      <c r="A137">
        <v>85</v>
      </c>
      <c r="B137" s="122" t="s">
        <v>451</v>
      </c>
      <c r="C137" s="112" t="s">
        <v>99</v>
      </c>
      <c r="D137" s="98" t="s">
        <v>261</v>
      </c>
      <c r="E137" s="98" t="s">
        <v>258</v>
      </c>
      <c r="F137" s="98" t="s">
        <v>100</v>
      </c>
      <c r="G137" s="98" t="s">
        <v>259</v>
      </c>
      <c r="H137" s="98" t="s">
        <v>260</v>
      </c>
      <c r="I137" s="98" t="s">
        <v>256</v>
      </c>
      <c r="J137" s="98" t="s">
        <v>14</v>
      </c>
      <c r="K137" s="98" t="s">
        <v>262</v>
      </c>
      <c r="L137" s="98" t="s">
        <v>93</v>
      </c>
      <c r="M137" s="101" t="s">
        <v>129</v>
      </c>
      <c r="N137" s="101" t="s">
        <v>129</v>
      </c>
      <c r="O137" s="208">
        <v>2889.2</v>
      </c>
      <c r="P137" s="130"/>
      <c r="Q137" s="160"/>
      <c r="R137" s="117"/>
      <c r="S137" s="41"/>
      <c r="T137" s="83" t="s">
        <v>53</v>
      </c>
      <c r="U137" s="224">
        <v>21</v>
      </c>
      <c r="V137" s="84"/>
      <c r="W137" s="77"/>
      <c r="X137" s="239">
        <v>3000</v>
      </c>
      <c r="Y137" s="239"/>
      <c r="Z137" s="239"/>
      <c r="AA137" s="239">
        <v>3000</v>
      </c>
      <c r="AB137" s="77"/>
      <c r="AC137" s="77"/>
      <c r="AD137" s="37"/>
      <c r="AE137" s="78"/>
      <c r="AF137" s="79"/>
      <c r="AG137" s="80"/>
      <c r="AH137" s="81"/>
      <c r="AI137" s="82"/>
      <c r="AJ137" s="80"/>
      <c r="AK137" s="80"/>
    </row>
    <row r="138" spans="1:37" ht="36" x14ac:dyDescent="0.55000000000000004">
      <c r="A138">
        <v>86</v>
      </c>
      <c r="B138" s="122" t="s">
        <v>451</v>
      </c>
      <c r="C138" s="112" t="s">
        <v>99</v>
      </c>
      <c r="D138" s="98" t="s">
        <v>263</v>
      </c>
      <c r="E138" s="100" t="s">
        <v>636</v>
      </c>
      <c r="F138" s="98" t="s">
        <v>100</v>
      </c>
      <c r="G138" s="98" t="s">
        <v>264</v>
      </c>
      <c r="H138" s="98" t="s">
        <v>265</v>
      </c>
      <c r="I138" s="98" t="s">
        <v>266</v>
      </c>
      <c r="J138" s="98" t="s">
        <v>14</v>
      </c>
      <c r="K138" s="98" t="s">
        <v>248</v>
      </c>
      <c r="L138" s="98" t="s">
        <v>93</v>
      </c>
      <c r="M138" s="101" t="s">
        <v>129</v>
      </c>
      <c r="N138" s="101" t="s">
        <v>129</v>
      </c>
      <c r="O138" s="208">
        <v>2360.6999999999998</v>
      </c>
      <c r="P138" s="130"/>
      <c r="Q138" s="160"/>
      <c r="R138" s="117"/>
      <c r="S138" s="41"/>
      <c r="T138" s="41" t="s">
        <v>54</v>
      </c>
      <c r="U138" s="224">
        <v>1</v>
      </c>
      <c r="V138" s="84"/>
      <c r="W138" s="77"/>
      <c r="X138" s="239"/>
      <c r="Y138" s="239"/>
      <c r="Z138" s="239">
        <v>21000</v>
      </c>
      <c r="AA138" s="239">
        <v>21000</v>
      </c>
      <c r="AB138" s="77"/>
      <c r="AC138" s="77"/>
      <c r="AD138" s="37"/>
      <c r="AE138" s="78"/>
      <c r="AF138" s="79"/>
      <c r="AG138" s="80"/>
      <c r="AH138" s="81"/>
      <c r="AI138" s="82"/>
      <c r="AJ138" s="80"/>
      <c r="AK138" s="80"/>
    </row>
    <row r="139" spans="1:37" ht="36" x14ac:dyDescent="0.55000000000000004">
      <c r="A139">
        <v>87</v>
      </c>
      <c r="B139" s="122" t="s">
        <v>451</v>
      </c>
      <c r="C139" s="112" t="s">
        <v>99</v>
      </c>
      <c r="D139" s="98" t="s">
        <v>267</v>
      </c>
      <c r="E139" s="100" t="s">
        <v>636</v>
      </c>
      <c r="F139" s="98" t="s">
        <v>100</v>
      </c>
      <c r="G139" s="98" t="s">
        <v>264</v>
      </c>
      <c r="H139" s="98" t="s">
        <v>265</v>
      </c>
      <c r="I139" s="98" t="s">
        <v>266</v>
      </c>
      <c r="J139" s="98" t="s">
        <v>14</v>
      </c>
      <c r="K139" s="98" t="s">
        <v>268</v>
      </c>
      <c r="L139" s="98" t="s">
        <v>37</v>
      </c>
      <c r="M139" s="101" t="s">
        <v>130</v>
      </c>
      <c r="N139" s="101" t="s">
        <v>130</v>
      </c>
      <c r="O139" s="208">
        <v>403.5</v>
      </c>
      <c r="P139" s="130"/>
      <c r="Q139" s="160"/>
      <c r="R139" s="117"/>
      <c r="S139" s="41"/>
      <c r="T139" s="41" t="s">
        <v>54</v>
      </c>
      <c r="U139" s="224">
        <v>1</v>
      </c>
      <c r="V139" s="84"/>
      <c r="W139" s="77"/>
      <c r="X139" s="236"/>
      <c r="Y139" s="239"/>
      <c r="Z139" s="239">
        <v>2740</v>
      </c>
      <c r="AA139" s="239">
        <v>2740</v>
      </c>
      <c r="AB139" s="77"/>
      <c r="AC139" s="77"/>
      <c r="AD139" s="37"/>
      <c r="AE139" s="78"/>
      <c r="AF139" s="79"/>
      <c r="AG139" s="80"/>
      <c r="AH139" s="81"/>
      <c r="AI139" s="82"/>
      <c r="AJ139" s="80"/>
      <c r="AK139" s="80"/>
    </row>
    <row r="140" spans="1:37" ht="36" x14ac:dyDescent="0.55000000000000004">
      <c r="A140">
        <v>88</v>
      </c>
      <c r="B140" s="122" t="s">
        <v>451</v>
      </c>
      <c r="C140" s="112" t="s">
        <v>99</v>
      </c>
      <c r="D140" s="98" t="s">
        <v>269</v>
      </c>
      <c r="E140" s="100" t="s">
        <v>636</v>
      </c>
      <c r="F140" s="98" t="s">
        <v>100</v>
      </c>
      <c r="G140" s="98" t="s">
        <v>264</v>
      </c>
      <c r="H140" s="98" t="s">
        <v>265</v>
      </c>
      <c r="I140" s="98" t="s">
        <v>266</v>
      </c>
      <c r="J140" s="98" t="s">
        <v>14</v>
      </c>
      <c r="K140" s="98" t="s">
        <v>248</v>
      </c>
      <c r="L140" s="98" t="s">
        <v>37</v>
      </c>
      <c r="M140" s="101" t="s">
        <v>130</v>
      </c>
      <c r="N140" s="101" t="s">
        <v>130</v>
      </c>
      <c r="O140" s="208">
        <v>405</v>
      </c>
      <c r="P140" s="130"/>
      <c r="Q140" s="160"/>
      <c r="R140" s="117"/>
      <c r="S140" s="41"/>
      <c r="T140" s="41" t="s">
        <v>54</v>
      </c>
      <c r="U140" s="224">
        <v>1</v>
      </c>
      <c r="V140" s="84"/>
      <c r="W140" s="77"/>
      <c r="X140" s="236"/>
      <c r="Y140" s="239"/>
      <c r="Z140" s="239">
        <v>2740</v>
      </c>
      <c r="AA140" s="239">
        <v>2740</v>
      </c>
      <c r="AB140" s="77"/>
      <c r="AC140" s="77"/>
      <c r="AD140" s="37"/>
      <c r="AE140" s="78"/>
      <c r="AF140" s="79"/>
      <c r="AG140" s="80"/>
      <c r="AH140" s="81"/>
      <c r="AI140" s="82"/>
      <c r="AJ140" s="80"/>
      <c r="AK140" s="80"/>
    </row>
    <row r="141" spans="1:37" ht="36" x14ac:dyDescent="0.55000000000000004">
      <c r="A141">
        <v>89</v>
      </c>
      <c r="B141" s="122" t="s">
        <v>451</v>
      </c>
      <c r="C141" s="112" t="s">
        <v>99</v>
      </c>
      <c r="D141" s="98" t="s">
        <v>270</v>
      </c>
      <c r="E141" s="100" t="s">
        <v>1061</v>
      </c>
      <c r="F141" s="98" t="s">
        <v>100</v>
      </c>
      <c r="G141" s="98" t="s">
        <v>245</v>
      </c>
      <c r="H141" s="98" t="s">
        <v>246</v>
      </c>
      <c r="I141" s="98" t="s">
        <v>247</v>
      </c>
      <c r="J141" s="98" t="s">
        <v>14</v>
      </c>
      <c r="K141" s="98" t="s">
        <v>248</v>
      </c>
      <c r="L141" s="98" t="s">
        <v>93</v>
      </c>
      <c r="M141" s="101" t="s">
        <v>129</v>
      </c>
      <c r="N141" s="101" t="s">
        <v>129</v>
      </c>
      <c r="O141" s="208">
        <v>14421.4</v>
      </c>
      <c r="P141" s="130"/>
      <c r="Q141" s="160" t="s">
        <v>1059</v>
      </c>
      <c r="R141" s="117"/>
      <c r="S141" s="41"/>
      <c r="T141" s="41" t="s">
        <v>53</v>
      </c>
      <c r="U141" s="224">
        <v>156</v>
      </c>
      <c r="V141" s="84"/>
      <c r="W141" s="77"/>
      <c r="X141" s="236"/>
      <c r="Y141" s="239">
        <v>17305</v>
      </c>
      <c r="Z141" s="239"/>
      <c r="AA141" s="239">
        <v>17305</v>
      </c>
      <c r="AB141" s="77"/>
      <c r="AC141" s="77"/>
      <c r="AD141" s="37"/>
      <c r="AE141" s="78"/>
      <c r="AF141" s="79"/>
      <c r="AG141" s="80"/>
      <c r="AH141" s="81"/>
      <c r="AI141" s="82"/>
      <c r="AJ141" s="80"/>
      <c r="AK141" s="80"/>
    </row>
    <row r="142" spans="1:37" ht="36" x14ac:dyDescent="0.55000000000000004">
      <c r="A142">
        <v>90</v>
      </c>
      <c r="B142" s="122" t="s">
        <v>451</v>
      </c>
      <c r="C142" s="112" t="s">
        <v>99</v>
      </c>
      <c r="D142" s="98" t="s">
        <v>271</v>
      </c>
      <c r="E142" s="100" t="s">
        <v>637</v>
      </c>
      <c r="F142" s="98" t="s">
        <v>100</v>
      </c>
      <c r="G142" s="98" t="s">
        <v>272</v>
      </c>
      <c r="H142" s="98" t="s">
        <v>273</v>
      </c>
      <c r="I142" s="98" t="s">
        <v>274</v>
      </c>
      <c r="J142" s="98" t="s">
        <v>14</v>
      </c>
      <c r="K142" s="98" t="s">
        <v>248</v>
      </c>
      <c r="L142" s="98" t="s">
        <v>93</v>
      </c>
      <c r="M142" s="101" t="s">
        <v>129</v>
      </c>
      <c r="N142" s="101" t="s">
        <v>129</v>
      </c>
      <c r="O142" s="208">
        <v>1706</v>
      </c>
      <c r="P142" s="130"/>
      <c r="Q142" s="160"/>
      <c r="R142" s="117"/>
      <c r="S142" s="41"/>
      <c r="T142" s="41" t="s">
        <v>54</v>
      </c>
      <c r="U142" s="224">
        <v>1</v>
      </c>
      <c r="V142" s="84"/>
      <c r="W142" s="77"/>
      <c r="X142" s="236"/>
      <c r="Y142" s="236"/>
      <c r="Z142" s="236"/>
      <c r="AA142" s="236">
        <v>0</v>
      </c>
      <c r="AB142" s="77"/>
      <c r="AC142" s="77"/>
      <c r="AD142" s="37"/>
      <c r="AE142" s="78"/>
      <c r="AF142" s="79"/>
      <c r="AG142" s="80"/>
      <c r="AH142" s="81"/>
      <c r="AI142" s="82"/>
      <c r="AJ142" s="80"/>
      <c r="AK142" s="80"/>
    </row>
    <row r="143" spans="1:37" x14ac:dyDescent="0.55000000000000004">
      <c r="B143" s="122" t="s">
        <v>766</v>
      </c>
      <c r="C143" s="112" t="s">
        <v>99</v>
      </c>
      <c r="D143" s="98" t="s">
        <v>686</v>
      </c>
      <c r="E143" s="100" t="s">
        <v>687</v>
      </c>
      <c r="F143" s="98" t="s">
        <v>688</v>
      </c>
      <c r="G143" s="98" t="s">
        <v>689</v>
      </c>
      <c r="H143" s="98" t="s">
        <v>690</v>
      </c>
      <c r="I143" s="98" t="s">
        <v>691</v>
      </c>
      <c r="J143" s="98" t="s">
        <v>692</v>
      </c>
      <c r="K143" s="98" t="s">
        <v>693</v>
      </c>
      <c r="L143" s="98" t="s">
        <v>93</v>
      </c>
      <c r="M143" s="101" t="s">
        <v>129</v>
      </c>
      <c r="N143" s="101" t="s">
        <v>129</v>
      </c>
      <c r="O143" s="208">
        <v>300.10000000000002</v>
      </c>
      <c r="P143" s="130"/>
      <c r="Q143" s="160"/>
      <c r="R143" s="117"/>
      <c r="S143" s="41"/>
      <c r="T143" s="41" t="s">
        <v>54</v>
      </c>
      <c r="U143" s="224">
        <v>1</v>
      </c>
      <c r="V143" s="84"/>
      <c r="W143" s="77"/>
      <c r="X143" s="236"/>
      <c r="Y143" s="236"/>
      <c r="Z143" s="236"/>
      <c r="AA143" s="236">
        <v>0</v>
      </c>
      <c r="AB143" s="77"/>
      <c r="AC143" s="77"/>
      <c r="AD143" s="37"/>
      <c r="AE143" s="78"/>
      <c r="AF143" s="79"/>
      <c r="AG143" s="80"/>
      <c r="AH143" s="81"/>
      <c r="AI143" s="82"/>
      <c r="AJ143" s="80"/>
      <c r="AK143" s="80"/>
    </row>
    <row r="144" spans="1:37" x14ac:dyDescent="0.55000000000000004">
      <c r="B144" s="122" t="s">
        <v>766</v>
      </c>
      <c r="C144" s="112" t="s">
        <v>99</v>
      </c>
      <c r="D144" s="98" t="s">
        <v>694</v>
      </c>
      <c r="E144" s="100" t="s">
        <v>687</v>
      </c>
      <c r="F144" s="98" t="s">
        <v>688</v>
      </c>
      <c r="G144" s="98" t="s">
        <v>689</v>
      </c>
      <c r="H144" s="98" t="s">
        <v>690</v>
      </c>
      <c r="I144" s="98" t="s">
        <v>691</v>
      </c>
      <c r="J144" s="98" t="s">
        <v>695</v>
      </c>
      <c r="K144" s="98" t="s">
        <v>696</v>
      </c>
      <c r="L144" s="98" t="s">
        <v>93</v>
      </c>
      <c r="M144" s="101" t="s">
        <v>129</v>
      </c>
      <c r="N144" s="101" t="s">
        <v>129</v>
      </c>
      <c r="O144" s="208">
        <v>300.10000000000002</v>
      </c>
      <c r="P144" s="130"/>
      <c r="Q144" s="160"/>
      <c r="R144" s="117"/>
      <c r="S144" s="41"/>
      <c r="T144" s="41" t="s">
        <v>54</v>
      </c>
      <c r="U144" s="224">
        <v>1</v>
      </c>
      <c r="V144" s="84"/>
      <c r="W144" s="77"/>
      <c r="X144" s="236"/>
      <c r="Y144" s="236"/>
      <c r="Z144" s="236"/>
      <c r="AA144" s="236">
        <v>0</v>
      </c>
      <c r="AB144" s="77"/>
      <c r="AC144" s="77"/>
      <c r="AD144" s="37"/>
      <c r="AE144" s="78"/>
      <c r="AF144" s="79"/>
      <c r="AG144" s="80"/>
      <c r="AH144" s="81"/>
      <c r="AI144" s="82"/>
      <c r="AJ144" s="80"/>
      <c r="AK144" s="80"/>
    </row>
    <row r="145" spans="1:37" x14ac:dyDescent="0.55000000000000004">
      <c r="B145" s="122" t="s">
        <v>868</v>
      </c>
      <c r="C145" s="112" t="s">
        <v>99</v>
      </c>
      <c r="D145" s="98" t="s">
        <v>876</v>
      </c>
      <c r="E145" s="100" t="s">
        <v>877</v>
      </c>
      <c r="F145" s="98" t="s">
        <v>688</v>
      </c>
      <c r="G145" s="98" t="s">
        <v>878</v>
      </c>
      <c r="H145" s="98" t="s">
        <v>877</v>
      </c>
      <c r="I145" s="98" t="s">
        <v>879</v>
      </c>
      <c r="J145" s="98" t="s">
        <v>874</v>
      </c>
      <c r="K145" s="98" t="s">
        <v>875</v>
      </c>
      <c r="L145" s="98" t="s">
        <v>37</v>
      </c>
      <c r="M145" s="101" t="s">
        <v>130</v>
      </c>
      <c r="N145" s="101" t="s">
        <v>130</v>
      </c>
      <c r="O145" s="208">
        <v>13.4</v>
      </c>
      <c r="P145" s="130"/>
      <c r="Q145" s="160"/>
      <c r="R145" s="117"/>
      <c r="S145" s="41"/>
      <c r="T145" s="41" t="s">
        <v>54</v>
      </c>
      <c r="U145" s="224">
        <v>1</v>
      </c>
      <c r="V145" s="84"/>
      <c r="W145" s="239"/>
      <c r="X145" s="239"/>
      <c r="Y145" s="239">
        <v>8000</v>
      </c>
      <c r="Z145" s="239"/>
      <c r="AA145" s="239">
        <v>8000</v>
      </c>
      <c r="AB145" s="77"/>
      <c r="AC145" s="77"/>
      <c r="AD145" s="37"/>
      <c r="AE145" s="78"/>
      <c r="AF145" s="79"/>
      <c r="AG145" s="80"/>
      <c r="AH145" s="81"/>
      <c r="AI145" s="82"/>
      <c r="AJ145" s="80"/>
      <c r="AK145" s="80"/>
    </row>
    <row r="146" spans="1:37" x14ac:dyDescent="0.55000000000000004">
      <c r="B146" s="122" t="s">
        <v>868</v>
      </c>
      <c r="C146" s="112" t="s">
        <v>99</v>
      </c>
      <c r="D146" s="98" t="s">
        <v>880</v>
      </c>
      <c r="E146" s="100" t="s">
        <v>879</v>
      </c>
      <c r="F146" s="98" t="s">
        <v>688</v>
      </c>
      <c r="G146" s="98" t="s">
        <v>881</v>
      </c>
      <c r="H146" s="98" t="s">
        <v>879</v>
      </c>
      <c r="I146" s="98" t="s">
        <v>877</v>
      </c>
      <c r="J146" s="98" t="s">
        <v>874</v>
      </c>
      <c r="K146" s="98" t="s">
        <v>875</v>
      </c>
      <c r="L146" s="98" t="s">
        <v>93</v>
      </c>
      <c r="M146" s="101" t="s">
        <v>129</v>
      </c>
      <c r="N146" s="101" t="s">
        <v>129</v>
      </c>
      <c r="O146" s="208">
        <v>10</v>
      </c>
      <c r="P146" s="130"/>
      <c r="Q146" s="160"/>
      <c r="R146" s="117"/>
      <c r="S146" s="41"/>
      <c r="T146" s="227" t="s">
        <v>54</v>
      </c>
      <c r="U146" s="224">
        <v>1</v>
      </c>
      <c r="V146" s="84"/>
      <c r="W146" s="239"/>
      <c r="X146" s="239"/>
      <c r="Y146" s="239">
        <v>10000</v>
      </c>
      <c r="Z146" s="239"/>
      <c r="AA146" s="239">
        <v>10000</v>
      </c>
      <c r="AB146" s="77"/>
      <c r="AC146" s="77"/>
      <c r="AD146" s="37"/>
      <c r="AE146" s="78"/>
      <c r="AF146" s="79"/>
      <c r="AG146" s="80"/>
      <c r="AH146" s="81"/>
      <c r="AI146" s="82"/>
      <c r="AJ146" s="80"/>
      <c r="AK146" s="80"/>
    </row>
    <row r="147" spans="1:37" x14ac:dyDescent="0.55000000000000004">
      <c r="B147" s="122" t="s">
        <v>989</v>
      </c>
      <c r="C147" s="112" t="s">
        <v>99</v>
      </c>
      <c r="D147" s="98" t="s">
        <v>977</v>
      </c>
      <c r="E147" s="100" t="s">
        <v>978</v>
      </c>
      <c r="F147" s="98" t="s">
        <v>100</v>
      </c>
      <c r="G147" s="98" t="s">
        <v>689</v>
      </c>
      <c r="H147" s="98" t="s">
        <v>979</v>
      </c>
      <c r="I147" s="98" t="s">
        <v>691</v>
      </c>
      <c r="J147" s="98" t="s">
        <v>980</v>
      </c>
      <c r="K147" s="98" t="s">
        <v>981</v>
      </c>
      <c r="L147" s="98" t="s">
        <v>93</v>
      </c>
      <c r="M147" s="101" t="s">
        <v>710</v>
      </c>
      <c r="N147" s="101" t="s">
        <v>129</v>
      </c>
      <c r="O147" s="208">
        <v>300.10000000000002</v>
      </c>
      <c r="P147" s="130"/>
      <c r="Q147" s="160"/>
      <c r="R147" s="117"/>
      <c r="S147" s="41"/>
      <c r="T147" s="227" t="s">
        <v>54</v>
      </c>
      <c r="U147" s="224">
        <v>1</v>
      </c>
      <c r="V147" s="84"/>
      <c r="W147" s="239"/>
      <c r="X147" s="239"/>
      <c r="Y147" s="239"/>
      <c r="Z147" s="239"/>
      <c r="AA147" s="239">
        <v>0</v>
      </c>
      <c r="AB147" s="77"/>
      <c r="AC147" s="77"/>
      <c r="AD147" s="37"/>
      <c r="AE147" s="78"/>
      <c r="AF147" s="79"/>
      <c r="AG147" s="80"/>
      <c r="AH147" s="81"/>
      <c r="AI147" s="82"/>
      <c r="AJ147" s="80"/>
      <c r="AK147" s="80"/>
    </row>
    <row r="148" spans="1:37" ht="36" x14ac:dyDescent="0.55000000000000004">
      <c r="B148" s="122" t="s">
        <v>989</v>
      </c>
      <c r="C148" s="112" t="s">
        <v>99</v>
      </c>
      <c r="D148" s="98" t="s">
        <v>982</v>
      </c>
      <c r="E148" s="100" t="s">
        <v>983</v>
      </c>
      <c r="F148" s="98" t="s">
        <v>100</v>
      </c>
      <c r="G148" s="98" t="s">
        <v>984</v>
      </c>
      <c r="H148" s="98" t="s">
        <v>985</v>
      </c>
      <c r="I148" s="98" t="s">
        <v>986</v>
      </c>
      <c r="J148" s="98" t="s">
        <v>987</v>
      </c>
      <c r="K148" s="98" t="s">
        <v>988</v>
      </c>
      <c r="L148" s="98" t="s">
        <v>93</v>
      </c>
      <c r="M148" s="101" t="s">
        <v>710</v>
      </c>
      <c r="N148" s="101" t="s">
        <v>129</v>
      </c>
      <c r="O148" s="208">
        <v>235</v>
      </c>
      <c r="P148" s="130" t="str">
        <f>HYPERLINK("#", "https://asou-engei.com")</f>
        <v>https://asou-engei.com</v>
      </c>
      <c r="Q148" s="160"/>
      <c r="R148" s="117"/>
      <c r="S148" s="41"/>
      <c r="T148" s="227" t="s">
        <v>54</v>
      </c>
      <c r="U148" s="224">
        <v>1</v>
      </c>
      <c r="V148" s="84"/>
      <c r="W148" s="239"/>
      <c r="X148" s="239"/>
      <c r="Y148" s="239"/>
      <c r="Z148" s="240" t="s">
        <v>1306</v>
      </c>
      <c r="AA148" s="240" t="s">
        <v>1306</v>
      </c>
      <c r="AB148" s="77"/>
      <c r="AC148" s="77"/>
      <c r="AD148" s="37"/>
      <c r="AE148" s="78"/>
      <c r="AF148" s="79"/>
      <c r="AG148" s="80"/>
      <c r="AH148" s="81"/>
      <c r="AI148" s="82"/>
      <c r="AJ148" s="80"/>
      <c r="AK148" s="80"/>
    </row>
    <row r="149" spans="1:37" s="174" customFormat="1" x14ac:dyDescent="0.55000000000000004">
      <c r="B149" s="122" t="s">
        <v>450</v>
      </c>
      <c r="C149" s="112" t="s">
        <v>99</v>
      </c>
      <c r="D149" s="98" t="s">
        <v>1063</v>
      </c>
      <c r="E149" s="100" t="s">
        <v>1064</v>
      </c>
      <c r="F149" s="98" t="s">
        <v>100</v>
      </c>
      <c r="G149" s="98" t="s">
        <v>689</v>
      </c>
      <c r="H149" s="98" t="s">
        <v>1065</v>
      </c>
      <c r="I149" s="98" t="s">
        <v>1066</v>
      </c>
      <c r="J149" s="98" t="s">
        <v>14</v>
      </c>
      <c r="K149" s="98" t="s">
        <v>15</v>
      </c>
      <c r="L149" s="98" t="s">
        <v>93</v>
      </c>
      <c r="M149" s="101" t="s">
        <v>710</v>
      </c>
      <c r="N149" s="101" t="s">
        <v>129</v>
      </c>
      <c r="O149" s="208">
        <v>220.4</v>
      </c>
      <c r="P149" s="130"/>
      <c r="Q149" s="160"/>
      <c r="R149" s="117"/>
      <c r="S149" s="41"/>
      <c r="T149" s="41" t="s">
        <v>54</v>
      </c>
      <c r="U149" s="224">
        <v>1</v>
      </c>
      <c r="V149" s="84"/>
      <c r="W149" s="239"/>
      <c r="X149" s="239">
        <v>370</v>
      </c>
      <c r="Y149" s="239"/>
      <c r="Z149" s="245"/>
      <c r="AA149" s="245">
        <v>370</v>
      </c>
      <c r="AB149" s="77"/>
      <c r="AC149" s="77"/>
      <c r="AD149" s="175"/>
      <c r="AE149" s="78"/>
      <c r="AF149" s="79"/>
      <c r="AG149" s="80"/>
      <c r="AH149" s="81"/>
      <c r="AI149" s="82"/>
      <c r="AJ149" s="80"/>
      <c r="AK149" s="80"/>
    </row>
    <row r="150" spans="1:37" s="174" customFormat="1" x14ac:dyDescent="0.55000000000000004">
      <c r="B150" s="122" t="s">
        <v>451</v>
      </c>
      <c r="C150" s="112" t="s">
        <v>99</v>
      </c>
      <c r="D150" s="98" t="s">
        <v>1067</v>
      </c>
      <c r="E150" s="100" t="s">
        <v>1068</v>
      </c>
      <c r="F150" s="98" t="s">
        <v>100</v>
      </c>
      <c r="G150" s="98" t="s">
        <v>1069</v>
      </c>
      <c r="H150" s="98" t="s">
        <v>1068</v>
      </c>
      <c r="I150" s="98" t="s">
        <v>1070</v>
      </c>
      <c r="J150" s="98" t="s">
        <v>1071</v>
      </c>
      <c r="K150" s="98" t="s">
        <v>559</v>
      </c>
      <c r="L150" s="98" t="s">
        <v>93</v>
      </c>
      <c r="M150" s="101" t="s">
        <v>129</v>
      </c>
      <c r="N150" s="101" t="s">
        <v>129</v>
      </c>
      <c r="O150" s="208">
        <v>27.2</v>
      </c>
      <c r="P150" s="130"/>
      <c r="Q150" s="160"/>
      <c r="R150" s="117"/>
      <c r="S150" s="41"/>
      <c r="T150" s="41" t="s">
        <v>54</v>
      </c>
      <c r="U150" s="224">
        <v>1</v>
      </c>
      <c r="V150" s="84"/>
      <c r="W150" s="239"/>
      <c r="X150" s="239"/>
      <c r="Y150" s="239"/>
      <c r="Z150" s="239">
        <v>50000</v>
      </c>
      <c r="AA150" s="239">
        <v>50000</v>
      </c>
      <c r="AB150" s="77"/>
      <c r="AC150" s="77"/>
      <c r="AD150" s="175"/>
      <c r="AE150" s="78"/>
      <c r="AF150" s="79"/>
      <c r="AG150" s="80"/>
      <c r="AH150" s="81"/>
      <c r="AI150" s="82"/>
      <c r="AJ150" s="80"/>
      <c r="AK150" s="80"/>
    </row>
    <row r="151" spans="1:37" s="174" customFormat="1" x14ac:dyDescent="0.55000000000000004">
      <c r="B151" s="122" t="s">
        <v>868</v>
      </c>
      <c r="C151" s="112" t="s">
        <v>99</v>
      </c>
      <c r="D151" s="98" t="s">
        <v>1103</v>
      </c>
      <c r="E151" s="100" t="s">
        <v>1104</v>
      </c>
      <c r="F151" s="98" t="s">
        <v>100</v>
      </c>
      <c r="G151" s="98" t="s">
        <v>1105</v>
      </c>
      <c r="H151" s="98" t="s">
        <v>1104</v>
      </c>
      <c r="I151" s="98" t="s">
        <v>1106</v>
      </c>
      <c r="J151" s="98" t="s">
        <v>551</v>
      </c>
      <c r="K151" s="98" t="s">
        <v>559</v>
      </c>
      <c r="L151" s="98" t="s">
        <v>37</v>
      </c>
      <c r="M151" s="101" t="s">
        <v>130</v>
      </c>
      <c r="N151" s="101" t="s">
        <v>130</v>
      </c>
      <c r="O151" s="208">
        <v>48</v>
      </c>
      <c r="P151" s="130"/>
      <c r="Q151" s="160"/>
      <c r="R151" s="117"/>
      <c r="S151" s="41"/>
      <c r="T151" s="41" t="s">
        <v>54</v>
      </c>
      <c r="U151" s="224">
        <v>1</v>
      </c>
      <c r="V151" s="84"/>
      <c r="W151" s="239"/>
      <c r="X151" s="239"/>
      <c r="Y151" s="239"/>
      <c r="Z151" s="239">
        <v>10000</v>
      </c>
      <c r="AA151" s="239">
        <v>10000</v>
      </c>
      <c r="AB151" s="77"/>
      <c r="AC151" s="77"/>
      <c r="AD151" s="175"/>
      <c r="AE151" s="78"/>
      <c r="AF151" s="79"/>
      <c r="AG151" s="80"/>
      <c r="AH151" s="81"/>
      <c r="AI151" s="82"/>
      <c r="AJ151" s="80"/>
      <c r="AK151" s="80"/>
    </row>
    <row r="152" spans="1:37" s="174" customFormat="1" x14ac:dyDescent="0.55000000000000004">
      <c r="B152" s="198" t="s">
        <v>1097</v>
      </c>
      <c r="C152" s="191" t="s">
        <v>99</v>
      </c>
      <c r="D152" s="191" t="s">
        <v>1107</v>
      </c>
      <c r="E152" s="192" t="s">
        <v>687</v>
      </c>
      <c r="F152" s="191" t="s">
        <v>688</v>
      </c>
      <c r="G152" s="191" t="s">
        <v>689</v>
      </c>
      <c r="H152" s="192" t="s">
        <v>690</v>
      </c>
      <c r="I152" s="192" t="s">
        <v>691</v>
      </c>
      <c r="J152" s="192" t="s">
        <v>1209</v>
      </c>
      <c r="K152" s="192" t="s">
        <v>1108</v>
      </c>
      <c r="L152" s="191" t="s">
        <v>93</v>
      </c>
      <c r="M152" s="191" t="s">
        <v>129</v>
      </c>
      <c r="N152" s="191" t="s">
        <v>129</v>
      </c>
      <c r="O152" s="209">
        <v>300.10000000000002</v>
      </c>
      <c r="P152" s="194"/>
      <c r="Q152" s="160"/>
      <c r="R152" s="117"/>
      <c r="S152" s="41"/>
      <c r="T152" s="41" t="s">
        <v>54</v>
      </c>
      <c r="U152" s="224">
        <v>1</v>
      </c>
      <c r="V152" s="84"/>
      <c r="W152" s="239"/>
      <c r="X152" s="239"/>
      <c r="Y152" s="239"/>
      <c r="Z152" s="239"/>
      <c r="AA152" s="239">
        <v>0</v>
      </c>
      <c r="AB152" s="77"/>
      <c r="AC152" s="77"/>
      <c r="AD152" s="175"/>
      <c r="AE152" s="78"/>
      <c r="AF152" s="79"/>
      <c r="AG152" s="80"/>
      <c r="AH152" s="81"/>
      <c r="AI152" s="82"/>
      <c r="AJ152" s="80"/>
      <c r="AK152" s="80"/>
    </row>
    <row r="153" spans="1:37" s="174" customFormat="1" x14ac:dyDescent="0.55000000000000004">
      <c r="B153" s="198" t="s">
        <v>1097</v>
      </c>
      <c r="C153" s="191" t="s">
        <v>99</v>
      </c>
      <c r="D153" s="191" t="s">
        <v>1109</v>
      </c>
      <c r="E153" s="192" t="s">
        <v>687</v>
      </c>
      <c r="F153" s="191" t="s">
        <v>688</v>
      </c>
      <c r="G153" s="191" t="s">
        <v>689</v>
      </c>
      <c r="H153" s="192" t="s">
        <v>690</v>
      </c>
      <c r="I153" s="192" t="s">
        <v>691</v>
      </c>
      <c r="J153" s="192" t="s">
        <v>1209</v>
      </c>
      <c r="K153" s="192" t="s">
        <v>1110</v>
      </c>
      <c r="L153" s="191" t="s">
        <v>93</v>
      </c>
      <c r="M153" s="193" t="s">
        <v>129</v>
      </c>
      <c r="N153" s="193" t="s">
        <v>129</v>
      </c>
      <c r="O153" s="209">
        <v>300.10000000000002</v>
      </c>
      <c r="P153" s="194"/>
      <c r="Q153" s="160"/>
      <c r="R153" s="117"/>
      <c r="S153" s="41"/>
      <c r="T153" s="41" t="s">
        <v>54</v>
      </c>
      <c r="U153" s="224">
        <v>1</v>
      </c>
      <c r="V153" s="84"/>
      <c r="W153" s="239"/>
      <c r="X153" s="239"/>
      <c r="Y153" s="239"/>
      <c r="Z153" s="239"/>
      <c r="AA153" s="239">
        <v>0</v>
      </c>
      <c r="AB153" s="77"/>
      <c r="AC153" s="77"/>
      <c r="AD153" s="175"/>
      <c r="AE153" s="78"/>
      <c r="AF153" s="79"/>
      <c r="AG153" s="80"/>
      <c r="AH153" s="81"/>
      <c r="AI153" s="82"/>
      <c r="AJ153" s="80"/>
      <c r="AK153" s="80"/>
    </row>
    <row r="154" spans="1:37" s="174" customFormat="1" ht="36" x14ac:dyDescent="0.55000000000000004">
      <c r="B154" s="122" t="s">
        <v>1097</v>
      </c>
      <c r="C154" s="195" t="s">
        <v>99</v>
      </c>
      <c r="D154" s="195" t="s">
        <v>1111</v>
      </c>
      <c r="E154" s="196" t="s">
        <v>1112</v>
      </c>
      <c r="F154" s="195" t="s">
        <v>100</v>
      </c>
      <c r="G154" s="195" t="s">
        <v>1113</v>
      </c>
      <c r="H154" s="196" t="s">
        <v>1112</v>
      </c>
      <c r="I154" s="195" t="s">
        <v>1114</v>
      </c>
      <c r="J154" s="195" t="s">
        <v>1115</v>
      </c>
      <c r="K154" s="197" t="s">
        <v>1116</v>
      </c>
      <c r="L154" s="195" t="s">
        <v>93</v>
      </c>
      <c r="M154" s="195" t="s">
        <v>710</v>
      </c>
      <c r="N154" s="195" t="s">
        <v>129</v>
      </c>
      <c r="O154" s="210">
        <v>23</v>
      </c>
      <c r="P154" s="199"/>
      <c r="Q154" s="200"/>
      <c r="R154" s="117"/>
      <c r="S154" s="41"/>
      <c r="T154" s="41" t="s">
        <v>54</v>
      </c>
      <c r="U154" s="224">
        <v>1</v>
      </c>
      <c r="V154" s="84"/>
      <c r="W154" s="239">
        <v>100</v>
      </c>
      <c r="X154" s="239">
        <v>100</v>
      </c>
      <c r="Y154" s="239">
        <v>100</v>
      </c>
      <c r="Z154" s="239" t="s">
        <v>1307</v>
      </c>
      <c r="AA154" s="239">
        <v>400</v>
      </c>
      <c r="AB154" s="77"/>
      <c r="AC154" s="77"/>
      <c r="AD154" s="175"/>
      <c r="AE154" s="78"/>
      <c r="AF154" s="79"/>
      <c r="AG154" s="80"/>
      <c r="AH154" s="81"/>
      <c r="AI154" s="82"/>
      <c r="AJ154" s="80"/>
      <c r="AK154" s="80"/>
    </row>
    <row r="155" spans="1:37" s="174" customFormat="1" x14ac:dyDescent="0.55000000000000004">
      <c r="B155" s="122" t="s">
        <v>1121</v>
      </c>
      <c r="C155" s="220" t="s">
        <v>99</v>
      </c>
      <c r="D155" s="195" t="s">
        <v>1165</v>
      </c>
      <c r="E155" s="196" t="s">
        <v>687</v>
      </c>
      <c r="F155" s="195" t="s">
        <v>688</v>
      </c>
      <c r="G155" s="195" t="s">
        <v>689</v>
      </c>
      <c r="H155" s="196" t="s">
        <v>690</v>
      </c>
      <c r="I155" s="195" t="s">
        <v>691</v>
      </c>
      <c r="J155" s="195" t="s">
        <v>697</v>
      </c>
      <c r="K155" s="197" t="s">
        <v>1144</v>
      </c>
      <c r="L155" s="195" t="s">
        <v>93</v>
      </c>
      <c r="M155" s="195" t="s">
        <v>129</v>
      </c>
      <c r="N155" s="195" t="s">
        <v>129</v>
      </c>
      <c r="O155" s="210">
        <v>300.10000000000002</v>
      </c>
      <c r="P155" s="221"/>
      <c r="Q155" s="160"/>
      <c r="R155" s="117"/>
      <c r="S155" s="41"/>
      <c r="T155" s="41" t="s">
        <v>54</v>
      </c>
      <c r="U155" s="224">
        <v>1</v>
      </c>
      <c r="V155" s="84"/>
      <c r="W155" s="77"/>
      <c r="X155" s="77"/>
      <c r="Y155" s="77"/>
      <c r="Z155" s="77"/>
      <c r="AA155" s="236">
        <v>0</v>
      </c>
      <c r="AB155" s="77"/>
      <c r="AC155" s="77"/>
      <c r="AD155" s="175"/>
      <c r="AE155" s="78"/>
      <c r="AF155" s="79"/>
      <c r="AG155" s="80"/>
      <c r="AH155" s="81"/>
      <c r="AI155" s="82"/>
      <c r="AJ155" s="80"/>
      <c r="AK155" s="80"/>
    </row>
    <row r="156" spans="1:37" s="174" customFormat="1" ht="33" x14ac:dyDescent="0.55000000000000004">
      <c r="B156" s="122" t="s">
        <v>450</v>
      </c>
      <c r="C156" s="220" t="s">
        <v>99</v>
      </c>
      <c r="D156" s="195" t="s">
        <v>1166</v>
      </c>
      <c r="E156" s="196" t="s">
        <v>1145</v>
      </c>
      <c r="F156" s="195" t="s">
        <v>100</v>
      </c>
      <c r="G156" s="195" t="s">
        <v>1146</v>
      </c>
      <c r="H156" s="196" t="s">
        <v>1147</v>
      </c>
      <c r="I156" s="195" t="s">
        <v>1148</v>
      </c>
      <c r="J156" s="195" t="s">
        <v>551</v>
      </c>
      <c r="K156" s="197" t="s">
        <v>559</v>
      </c>
      <c r="L156" s="195" t="s">
        <v>93</v>
      </c>
      <c r="M156" s="195" t="s">
        <v>129</v>
      </c>
      <c r="N156" s="195" t="s">
        <v>129</v>
      </c>
      <c r="O156" s="210">
        <v>44</v>
      </c>
      <c r="P156" s="222"/>
      <c r="Q156" s="160"/>
      <c r="R156" s="117"/>
      <c r="S156" s="41"/>
      <c r="T156" s="41" t="s">
        <v>54</v>
      </c>
      <c r="U156" s="224">
        <v>1</v>
      </c>
      <c r="V156" s="84"/>
      <c r="W156" s="77"/>
      <c r="X156" s="77"/>
      <c r="Y156" s="77"/>
      <c r="Z156" s="77"/>
      <c r="AA156" s="236">
        <v>0</v>
      </c>
      <c r="AB156" s="77"/>
      <c r="AC156" s="77"/>
      <c r="AD156" s="175"/>
      <c r="AE156" s="78"/>
      <c r="AF156" s="79"/>
      <c r="AG156" s="80"/>
      <c r="AH156" s="81"/>
      <c r="AI156" s="82"/>
      <c r="AJ156" s="80"/>
      <c r="AK156" s="80"/>
    </row>
    <row r="157" spans="1:37" x14ac:dyDescent="0.55000000000000004">
      <c r="A157">
        <v>91</v>
      </c>
      <c r="B157" s="123" t="s">
        <v>450</v>
      </c>
      <c r="C157" s="113" t="s">
        <v>103</v>
      </c>
      <c r="D157" s="102" t="s">
        <v>526</v>
      </c>
      <c r="E157" s="102" t="s">
        <v>527</v>
      </c>
      <c r="F157" s="102" t="s">
        <v>104</v>
      </c>
      <c r="G157" s="102" t="s">
        <v>528</v>
      </c>
      <c r="H157" s="102" t="s">
        <v>527</v>
      </c>
      <c r="I157" s="102" t="s">
        <v>529</v>
      </c>
      <c r="J157" s="102" t="s">
        <v>530</v>
      </c>
      <c r="K157" s="102" t="s">
        <v>531</v>
      </c>
      <c r="L157" s="102" t="s">
        <v>37</v>
      </c>
      <c r="M157" s="104" t="s">
        <v>130</v>
      </c>
      <c r="N157" s="104" t="s">
        <v>130</v>
      </c>
      <c r="O157" s="211">
        <v>5.5</v>
      </c>
      <c r="P157" s="132"/>
      <c r="Q157" s="162"/>
      <c r="R157" s="117"/>
      <c r="S157" s="41"/>
      <c r="T157" s="41" t="s">
        <v>54</v>
      </c>
      <c r="U157" s="224">
        <v>1</v>
      </c>
      <c r="V157" s="84"/>
      <c r="W157" s="236"/>
      <c r="X157" s="236"/>
      <c r="Y157" s="236">
        <v>300</v>
      </c>
      <c r="Z157" s="236"/>
      <c r="AA157" s="236">
        <v>300</v>
      </c>
      <c r="AB157" s="77"/>
      <c r="AC157" s="77"/>
      <c r="AD157" s="37"/>
      <c r="AE157" s="78"/>
      <c r="AF157" s="79"/>
      <c r="AG157" s="80"/>
      <c r="AH157" s="81"/>
      <c r="AI157" s="82"/>
      <c r="AJ157" s="80"/>
      <c r="AK157" s="80"/>
    </row>
    <row r="158" spans="1:37" x14ac:dyDescent="0.55000000000000004">
      <c r="A158">
        <v>92</v>
      </c>
      <c r="B158" s="123" t="s">
        <v>450</v>
      </c>
      <c r="C158" s="113" t="s">
        <v>103</v>
      </c>
      <c r="D158" s="102" t="s">
        <v>532</v>
      </c>
      <c r="E158" s="102" t="s">
        <v>533</v>
      </c>
      <c r="F158" s="102" t="s">
        <v>104</v>
      </c>
      <c r="G158" s="102" t="s">
        <v>534</v>
      </c>
      <c r="H158" s="102" t="s">
        <v>533</v>
      </c>
      <c r="I158" s="102" t="s">
        <v>535</v>
      </c>
      <c r="J158" s="102" t="s">
        <v>14</v>
      </c>
      <c r="K158" s="102" t="s">
        <v>536</v>
      </c>
      <c r="L158" s="102" t="s">
        <v>93</v>
      </c>
      <c r="M158" s="104" t="s">
        <v>42</v>
      </c>
      <c r="N158" s="104" t="s">
        <v>42</v>
      </c>
      <c r="O158" s="211">
        <v>101.14</v>
      </c>
      <c r="P158" s="132" t="s">
        <v>537</v>
      </c>
      <c r="Q158" s="162"/>
      <c r="R158" s="117"/>
      <c r="S158" s="41"/>
      <c r="T158" s="41" t="s">
        <v>54</v>
      </c>
      <c r="U158" s="224">
        <v>1</v>
      </c>
      <c r="V158" s="84"/>
      <c r="W158" s="236"/>
      <c r="X158" s="236"/>
      <c r="Y158" s="236"/>
      <c r="Z158" s="236"/>
      <c r="AA158" s="236">
        <v>0</v>
      </c>
      <c r="AB158" s="77"/>
      <c r="AC158" s="77"/>
      <c r="AD158" s="37"/>
      <c r="AE158" s="78"/>
      <c r="AF158" s="79"/>
      <c r="AG158" s="80"/>
      <c r="AH158" s="81"/>
      <c r="AI158" s="82"/>
      <c r="AJ158" s="80"/>
      <c r="AK158" s="80"/>
    </row>
    <row r="159" spans="1:37" x14ac:dyDescent="0.55000000000000004">
      <c r="A159">
        <v>93</v>
      </c>
      <c r="B159" s="123" t="s">
        <v>450</v>
      </c>
      <c r="C159" s="113" t="s">
        <v>103</v>
      </c>
      <c r="D159" s="102" t="s">
        <v>538</v>
      </c>
      <c r="E159" s="102" t="s">
        <v>533</v>
      </c>
      <c r="F159" s="102" t="s">
        <v>104</v>
      </c>
      <c r="G159" s="102" t="s">
        <v>534</v>
      </c>
      <c r="H159" s="102" t="s">
        <v>533</v>
      </c>
      <c r="I159" s="102" t="s">
        <v>535</v>
      </c>
      <c r="J159" s="102" t="s">
        <v>105</v>
      </c>
      <c r="K159" s="102" t="s">
        <v>539</v>
      </c>
      <c r="L159" s="102" t="s">
        <v>37</v>
      </c>
      <c r="M159" s="104" t="s">
        <v>130</v>
      </c>
      <c r="N159" s="104" t="s">
        <v>130</v>
      </c>
      <c r="O159" s="211">
        <v>17.190000000000001</v>
      </c>
      <c r="P159" s="132" t="s">
        <v>537</v>
      </c>
      <c r="Q159" s="162"/>
      <c r="R159" s="117"/>
      <c r="S159" s="41"/>
      <c r="T159" s="41" t="s">
        <v>54</v>
      </c>
      <c r="U159" s="224">
        <v>1</v>
      </c>
      <c r="V159" s="84"/>
      <c r="W159" s="236"/>
      <c r="X159" s="236"/>
      <c r="Y159" s="236">
        <v>200</v>
      </c>
      <c r="Z159" s="236"/>
      <c r="AA159" s="236">
        <v>200</v>
      </c>
      <c r="AB159" s="77"/>
      <c r="AC159" s="77"/>
      <c r="AD159" s="37"/>
      <c r="AE159" s="78"/>
      <c r="AF159" s="79"/>
      <c r="AG159" s="80"/>
      <c r="AH159" s="81"/>
      <c r="AI159" s="82"/>
      <c r="AJ159" s="80"/>
      <c r="AK159" s="80"/>
    </row>
    <row r="160" spans="1:37" ht="36" x14ac:dyDescent="0.55000000000000004">
      <c r="A160">
        <v>94</v>
      </c>
      <c r="B160" s="123" t="s">
        <v>450</v>
      </c>
      <c r="C160" s="113" t="s">
        <v>103</v>
      </c>
      <c r="D160" s="102" t="s">
        <v>540</v>
      </c>
      <c r="E160" s="103" t="s">
        <v>541</v>
      </c>
      <c r="F160" s="102" t="s">
        <v>33</v>
      </c>
      <c r="G160" s="102" t="s">
        <v>110</v>
      </c>
      <c r="H160" s="102" t="s">
        <v>106</v>
      </c>
      <c r="I160" s="102" t="s">
        <v>107</v>
      </c>
      <c r="J160" s="102" t="s">
        <v>14</v>
      </c>
      <c r="K160" s="102" t="s">
        <v>542</v>
      </c>
      <c r="L160" s="102" t="s">
        <v>93</v>
      </c>
      <c r="M160" s="104" t="s">
        <v>42</v>
      </c>
      <c r="N160" s="104" t="s">
        <v>42</v>
      </c>
      <c r="O160" s="211">
        <v>72.8</v>
      </c>
      <c r="P160" s="132"/>
      <c r="Q160" s="176" t="s">
        <v>1308</v>
      </c>
      <c r="R160" s="117"/>
      <c r="S160" s="41"/>
      <c r="T160" s="41" t="s">
        <v>53</v>
      </c>
      <c r="U160" s="224">
        <v>3</v>
      </c>
      <c r="V160" s="84"/>
      <c r="W160" s="236"/>
      <c r="X160" s="236">
        <v>177</v>
      </c>
      <c r="Y160" s="236"/>
      <c r="Z160" s="236"/>
      <c r="AA160" s="236">
        <v>177</v>
      </c>
      <c r="AB160" s="77"/>
      <c r="AC160" s="77"/>
      <c r="AD160" s="37"/>
      <c r="AE160" s="78"/>
      <c r="AF160" s="79"/>
      <c r="AG160" s="80"/>
      <c r="AH160" s="81"/>
      <c r="AI160" s="82"/>
      <c r="AJ160" s="80"/>
      <c r="AK160" s="80"/>
    </row>
    <row r="161" spans="1:37" x14ac:dyDescent="0.55000000000000004">
      <c r="A161">
        <v>95</v>
      </c>
      <c r="B161" s="123" t="s">
        <v>450</v>
      </c>
      <c r="C161" s="113" t="s">
        <v>103</v>
      </c>
      <c r="D161" s="102" t="s">
        <v>543</v>
      </c>
      <c r="E161" s="102" t="s">
        <v>544</v>
      </c>
      <c r="F161" s="102" t="s">
        <v>33</v>
      </c>
      <c r="G161" s="102" t="s">
        <v>545</v>
      </c>
      <c r="H161" s="102" t="s">
        <v>544</v>
      </c>
      <c r="I161" s="102" t="s">
        <v>546</v>
      </c>
      <c r="J161" s="102" t="s">
        <v>547</v>
      </c>
      <c r="K161" s="102" t="s">
        <v>452</v>
      </c>
      <c r="L161" s="102" t="s">
        <v>93</v>
      </c>
      <c r="M161" s="104" t="s">
        <v>42</v>
      </c>
      <c r="N161" s="104" t="s">
        <v>42</v>
      </c>
      <c r="O161" s="211">
        <v>5.5</v>
      </c>
      <c r="P161" s="132"/>
      <c r="Q161" s="162"/>
      <c r="R161" s="117"/>
      <c r="S161" s="41"/>
      <c r="T161" s="41" t="s">
        <v>54</v>
      </c>
      <c r="U161" s="224">
        <v>1</v>
      </c>
      <c r="V161" s="84"/>
      <c r="W161" s="236"/>
      <c r="X161" s="236"/>
      <c r="Y161" s="236">
        <v>100</v>
      </c>
      <c r="Z161" s="236"/>
      <c r="AA161" s="236">
        <v>100</v>
      </c>
      <c r="AB161" s="77"/>
      <c r="AC161" s="77"/>
      <c r="AD161" s="37"/>
      <c r="AE161" s="78"/>
      <c r="AF161" s="79"/>
      <c r="AG161" s="80"/>
      <c r="AH161" s="81"/>
      <c r="AI161" s="82"/>
      <c r="AJ161" s="80"/>
      <c r="AK161" s="80"/>
    </row>
    <row r="162" spans="1:37" ht="36" x14ac:dyDescent="0.55000000000000004">
      <c r="A162">
        <v>96</v>
      </c>
      <c r="B162" s="123" t="s">
        <v>450</v>
      </c>
      <c r="C162" s="113" t="s">
        <v>103</v>
      </c>
      <c r="D162" s="102" t="s">
        <v>548</v>
      </c>
      <c r="E162" s="103" t="s">
        <v>1310</v>
      </c>
      <c r="F162" s="102" t="s">
        <v>33</v>
      </c>
      <c r="G162" s="102" t="s">
        <v>549</v>
      </c>
      <c r="H162" s="102" t="s">
        <v>550</v>
      </c>
      <c r="I162" s="102" t="s">
        <v>546</v>
      </c>
      <c r="J162" s="102" t="s">
        <v>551</v>
      </c>
      <c r="K162" s="102" t="s">
        <v>452</v>
      </c>
      <c r="L162" s="102" t="s">
        <v>41</v>
      </c>
      <c r="M162" s="104" t="s">
        <v>42</v>
      </c>
      <c r="N162" s="104" t="s">
        <v>130</v>
      </c>
      <c r="O162" s="211">
        <v>59.1</v>
      </c>
      <c r="P162" s="132"/>
      <c r="Q162" s="162" t="s">
        <v>1309</v>
      </c>
      <c r="R162" s="117"/>
      <c r="S162" s="41"/>
      <c r="T162" s="41" t="s">
        <v>54</v>
      </c>
      <c r="U162" s="224">
        <v>1</v>
      </c>
      <c r="V162" s="84"/>
      <c r="W162" s="236">
        <v>1000</v>
      </c>
      <c r="X162" s="236">
        <v>300</v>
      </c>
      <c r="Y162" s="236">
        <v>2000</v>
      </c>
      <c r="Z162" s="236"/>
      <c r="AA162" s="239">
        <v>3300</v>
      </c>
      <c r="AB162" s="77"/>
      <c r="AC162" s="77"/>
      <c r="AD162" s="37"/>
      <c r="AE162" s="78"/>
      <c r="AF162" s="79"/>
      <c r="AG162" s="80"/>
      <c r="AH162" s="81"/>
      <c r="AI162" s="82"/>
      <c r="AJ162" s="80"/>
      <c r="AK162" s="80"/>
    </row>
    <row r="163" spans="1:37" ht="36" x14ac:dyDescent="0.55000000000000004">
      <c r="A163">
        <v>97</v>
      </c>
      <c r="B163" s="123" t="s">
        <v>450</v>
      </c>
      <c r="C163" s="113" t="s">
        <v>103</v>
      </c>
      <c r="D163" s="102" t="s">
        <v>552</v>
      </c>
      <c r="E163" s="103" t="s">
        <v>553</v>
      </c>
      <c r="F163" s="102" t="s">
        <v>554</v>
      </c>
      <c r="G163" s="102" t="s">
        <v>555</v>
      </c>
      <c r="H163" s="102" t="s">
        <v>556</v>
      </c>
      <c r="I163" s="102" t="s">
        <v>557</v>
      </c>
      <c r="J163" s="102" t="s">
        <v>558</v>
      </c>
      <c r="K163" s="102" t="s">
        <v>559</v>
      </c>
      <c r="L163" s="102" t="s">
        <v>93</v>
      </c>
      <c r="M163" s="104" t="s">
        <v>42</v>
      </c>
      <c r="N163" s="104" t="s">
        <v>42</v>
      </c>
      <c r="O163" s="211">
        <v>253.6</v>
      </c>
      <c r="P163" s="132"/>
      <c r="Q163" s="162"/>
      <c r="R163" s="117"/>
      <c r="S163" s="41"/>
      <c r="T163" s="41" t="s">
        <v>53</v>
      </c>
      <c r="U163" s="224">
        <v>17</v>
      </c>
      <c r="V163" s="84"/>
      <c r="W163" s="236"/>
      <c r="X163" s="236"/>
      <c r="Y163" s="236">
        <v>700</v>
      </c>
      <c r="Z163" s="239" t="s">
        <v>1311</v>
      </c>
      <c r="AA163" s="239">
        <v>100700</v>
      </c>
      <c r="AB163" s="77"/>
      <c r="AC163" s="77"/>
      <c r="AD163" s="37"/>
      <c r="AE163" s="78"/>
      <c r="AF163" s="79"/>
      <c r="AG163" s="80"/>
      <c r="AH163" s="81"/>
      <c r="AI163" s="82"/>
      <c r="AJ163" s="80"/>
      <c r="AK163" s="80"/>
    </row>
    <row r="164" spans="1:37" ht="36" x14ac:dyDescent="0.55000000000000004">
      <c r="A164">
        <v>98</v>
      </c>
      <c r="B164" s="123" t="s">
        <v>451</v>
      </c>
      <c r="C164" s="113" t="s">
        <v>103</v>
      </c>
      <c r="D164" s="102" t="s">
        <v>275</v>
      </c>
      <c r="E164" s="103" t="s">
        <v>276</v>
      </c>
      <c r="F164" s="102" t="s">
        <v>33</v>
      </c>
      <c r="G164" s="102" t="s">
        <v>110</v>
      </c>
      <c r="H164" s="102" t="s">
        <v>106</v>
      </c>
      <c r="I164" s="103" t="s">
        <v>107</v>
      </c>
      <c r="J164" s="102" t="s">
        <v>14</v>
      </c>
      <c r="K164" s="102" t="s">
        <v>277</v>
      </c>
      <c r="L164" s="102" t="s">
        <v>93</v>
      </c>
      <c r="M164" s="104" t="s">
        <v>42</v>
      </c>
      <c r="N164" s="104" t="s">
        <v>42</v>
      </c>
      <c r="O164" s="211">
        <v>200.3</v>
      </c>
      <c r="P164" s="132"/>
      <c r="Q164" s="162"/>
      <c r="R164" s="117"/>
      <c r="S164" s="41"/>
      <c r="T164" s="41" t="s">
        <v>53</v>
      </c>
      <c r="U164" s="224">
        <v>2</v>
      </c>
      <c r="V164" s="84"/>
      <c r="W164" s="239"/>
      <c r="X164" s="239">
        <v>200</v>
      </c>
      <c r="Y164" s="239"/>
      <c r="Z164" s="239"/>
      <c r="AA164" s="239">
        <v>200</v>
      </c>
      <c r="AB164" s="77"/>
      <c r="AC164" s="77"/>
      <c r="AD164" s="37"/>
      <c r="AE164" s="78"/>
      <c r="AF164" s="79"/>
      <c r="AG164" s="80"/>
      <c r="AH164" s="81"/>
      <c r="AI164" s="82"/>
      <c r="AJ164" s="80"/>
      <c r="AK164" s="80"/>
    </row>
    <row r="165" spans="1:37" ht="36" x14ac:dyDescent="0.55000000000000004">
      <c r="A165">
        <v>99</v>
      </c>
      <c r="B165" s="123" t="s">
        <v>451</v>
      </c>
      <c r="C165" s="113" t="s">
        <v>103</v>
      </c>
      <c r="D165" s="102" t="s">
        <v>278</v>
      </c>
      <c r="E165" s="103" t="s">
        <v>276</v>
      </c>
      <c r="F165" s="102" t="s">
        <v>33</v>
      </c>
      <c r="G165" s="102" t="s">
        <v>110</v>
      </c>
      <c r="H165" s="102" t="s">
        <v>106</v>
      </c>
      <c r="I165" s="102" t="s">
        <v>107</v>
      </c>
      <c r="J165" s="102" t="s">
        <v>14</v>
      </c>
      <c r="K165" s="102" t="s">
        <v>279</v>
      </c>
      <c r="L165" s="102" t="s">
        <v>93</v>
      </c>
      <c r="M165" s="104" t="s">
        <v>42</v>
      </c>
      <c r="N165" s="104" t="s">
        <v>42</v>
      </c>
      <c r="O165" s="211">
        <v>109.8</v>
      </c>
      <c r="P165" s="132"/>
      <c r="Q165" s="162"/>
      <c r="R165" s="117"/>
      <c r="S165" s="41"/>
      <c r="T165" s="41" t="s">
        <v>53</v>
      </c>
      <c r="U165" s="224">
        <v>2</v>
      </c>
      <c r="V165" s="84"/>
      <c r="W165" s="239"/>
      <c r="X165" s="239">
        <v>156</v>
      </c>
      <c r="Y165" s="239"/>
      <c r="Z165" s="239"/>
      <c r="AA165" s="239">
        <v>156</v>
      </c>
      <c r="AB165" s="77"/>
      <c r="AC165" s="77"/>
      <c r="AD165" s="37"/>
      <c r="AE165" s="78"/>
      <c r="AF165" s="79"/>
      <c r="AG165" s="80"/>
      <c r="AH165" s="81"/>
      <c r="AI165" s="82"/>
      <c r="AJ165" s="80"/>
      <c r="AK165" s="80"/>
    </row>
    <row r="166" spans="1:37" ht="36" x14ac:dyDescent="0.55000000000000004">
      <c r="A166">
        <v>100</v>
      </c>
      <c r="B166" s="123" t="s">
        <v>451</v>
      </c>
      <c r="C166" s="113" t="s">
        <v>103</v>
      </c>
      <c r="D166" s="102" t="s">
        <v>280</v>
      </c>
      <c r="E166" s="103" t="s">
        <v>276</v>
      </c>
      <c r="F166" s="102" t="s">
        <v>33</v>
      </c>
      <c r="G166" s="102" t="s">
        <v>110</v>
      </c>
      <c r="H166" s="102" t="s">
        <v>106</v>
      </c>
      <c r="I166" s="102" t="s">
        <v>107</v>
      </c>
      <c r="J166" s="102" t="s">
        <v>14</v>
      </c>
      <c r="K166" s="102" t="s">
        <v>281</v>
      </c>
      <c r="L166" s="102" t="s">
        <v>93</v>
      </c>
      <c r="M166" s="104" t="s">
        <v>42</v>
      </c>
      <c r="N166" s="104" t="s">
        <v>42</v>
      </c>
      <c r="O166" s="211">
        <v>43.3</v>
      </c>
      <c r="P166" s="132"/>
      <c r="Q166" s="162"/>
      <c r="R166" s="117"/>
      <c r="S166" s="41"/>
      <c r="T166" s="41" t="s">
        <v>54</v>
      </c>
      <c r="U166" s="224">
        <v>1</v>
      </c>
      <c r="V166" s="84"/>
      <c r="W166" s="239"/>
      <c r="X166" s="239">
        <v>90</v>
      </c>
      <c r="Y166" s="239"/>
      <c r="Z166" s="239"/>
      <c r="AA166" s="239">
        <v>90</v>
      </c>
      <c r="AB166" s="77"/>
      <c r="AC166" s="77"/>
      <c r="AD166" s="37"/>
      <c r="AE166" s="78"/>
      <c r="AF166" s="79"/>
      <c r="AG166" s="80"/>
      <c r="AH166" s="81"/>
      <c r="AI166" s="82"/>
      <c r="AJ166" s="80"/>
      <c r="AK166" s="80"/>
    </row>
    <row r="167" spans="1:37" ht="36" x14ac:dyDescent="0.55000000000000004">
      <c r="A167">
        <v>101</v>
      </c>
      <c r="B167" s="123" t="s">
        <v>451</v>
      </c>
      <c r="C167" s="113" t="s">
        <v>103</v>
      </c>
      <c r="D167" s="102" t="s">
        <v>282</v>
      </c>
      <c r="E167" s="103" t="s">
        <v>276</v>
      </c>
      <c r="F167" s="102" t="s">
        <v>33</v>
      </c>
      <c r="G167" s="102" t="s">
        <v>110</v>
      </c>
      <c r="H167" s="102" t="s">
        <v>106</v>
      </c>
      <c r="I167" s="102" t="s">
        <v>107</v>
      </c>
      <c r="J167" s="102" t="s">
        <v>14</v>
      </c>
      <c r="K167" s="102" t="s">
        <v>283</v>
      </c>
      <c r="L167" s="102" t="s">
        <v>93</v>
      </c>
      <c r="M167" s="104" t="s">
        <v>42</v>
      </c>
      <c r="N167" s="104" t="s">
        <v>42</v>
      </c>
      <c r="O167" s="211">
        <v>31.3</v>
      </c>
      <c r="P167" s="132"/>
      <c r="Q167" s="162"/>
      <c r="R167" s="117"/>
      <c r="S167" s="41"/>
      <c r="T167" s="41" t="s">
        <v>54</v>
      </c>
      <c r="U167" s="224">
        <v>1</v>
      </c>
      <c r="V167" s="84"/>
      <c r="W167" s="239"/>
      <c r="X167" s="239">
        <v>46</v>
      </c>
      <c r="Y167" s="239"/>
      <c r="Z167" s="239"/>
      <c r="AA167" s="239">
        <v>46</v>
      </c>
      <c r="AB167" s="77"/>
      <c r="AC167" s="77"/>
      <c r="AD167" s="37"/>
      <c r="AE167" s="78"/>
      <c r="AF167" s="79"/>
      <c r="AG167" s="80"/>
      <c r="AH167" s="81"/>
      <c r="AI167" s="82"/>
      <c r="AJ167" s="80"/>
      <c r="AK167" s="80"/>
    </row>
    <row r="168" spans="1:37" ht="36" x14ac:dyDescent="0.55000000000000004">
      <c r="A168">
        <v>102</v>
      </c>
      <c r="B168" s="123" t="s">
        <v>451</v>
      </c>
      <c r="C168" s="113" t="s">
        <v>103</v>
      </c>
      <c r="D168" s="102" t="s">
        <v>284</v>
      </c>
      <c r="E168" s="103" t="s">
        <v>276</v>
      </c>
      <c r="F168" s="102" t="s">
        <v>33</v>
      </c>
      <c r="G168" s="102" t="s">
        <v>110</v>
      </c>
      <c r="H168" s="102" t="s">
        <v>106</v>
      </c>
      <c r="I168" s="102" t="s">
        <v>107</v>
      </c>
      <c r="J168" s="102" t="s">
        <v>14</v>
      </c>
      <c r="K168" s="102" t="s">
        <v>285</v>
      </c>
      <c r="L168" s="102" t="s">
        <v>93</v>
      </c>
      <c r="M168" s="104" t="s">
        <v>42</v>
      </c>
      <c r="N168" s="104" t="s">
        <v>42</v>
      </c>
      <c r="O168" s="211">
        <v>19.8</v>
      </c>
      <c r="P168" s="132"/>
      <c r="Q168" s="176" t="s">
        <v>1072</v>
      </c>
      <c r="R168" s="117"/>
      <c r="S168" s="41"/>
      <c r="T168" s="41" t="s">
        <v>54</v>
      </c>
      <c r="U168" s="224">
        <v>1</v>
      </c>
      <c r="V168" s="84"/>
      <c r="W168" s="239"/>
      <c r="X168" s="239">
        <v>28</v>
      </c>
      <c r="Y168" s="239"/>
      <c r="Z168" s="239"/>
      <c r="AA168" s="239">
        <v>28</v>
      </c>
      <c r="AB168" s="77"/>
      <c r="AC168" s="77"/>
      <c r="AD168" s="37"/>
      <c r="AE168" s="78"/>
      <c r="AF168" s="79"/>
      <c r="AG168" s="80"/>
      <c r="AH168" s="81"/>
      <c r="AI168" s="82"/>
      <c r="AJ168" s="80"/>
      <c r="AK168" s="80"/>
    </row>
    <row r="169" spans="1:37" ht="36" x14ac:dyDescent="0.55000000000000004">
      <c r="A169">
        <v>103</v>
      </c>
      <c r="B169" s="123" t="s">
        <v>451</v>
      </c>
      <c r="C169" s="113" t="s">
        <v>103</v>
      </c>
      <c r="D169" s="102" t="s">
        <v>286</v>
      </c>
      <c r="E169" s="103" t="s">
        <v>276</v>
      </c>
      <c r="F169" s="102" t="s">
        <v>33</v>
      </c>
      <c r="G169" s="102" t="s">
        <v>110</v>
      </c>
      <c r="H169" s="102" t="s">
        <v>106</v>
      </c>
      <c r="I169" s="102" t="s">
        <v>107</v>
      </c>
      <c r="J169" s="102" t="s">
        <v>14</v>
      </c>
      <c r="K169" s="102" t="s">
        <v>287</v>
      </c>
      <c r="L169" s="102" t="s">
        <v>37</v>
      </c>
      <c r="M169" s="104" t="s">
        <v>130</v>
      </c>
      <c r="N169" s="104" t="s">
        <v>130</v>
      </c>
      <c r="O169" s="211">
        <v>12.7</v>
      </c>
      <c r="P169" s="132"/>
      <c r="Q169" s="162"/>
      <c r="R169" s="117"/>
      <c r="S169" s="41"/>
      <c r="T169" s="41" t="s">
        <v>54</v>
      </c>
      <c r="U169" s="224">
        <v>1</v>
      </c>
      <c r="V169" s="84"/>
      <c r="W169" s="239"/>
      <c r="X169" s="239">
        <v>15</v>
      </c>
      <c r="Y169" s="239"/>
      <c r="Z169" s="239"/>
      <c r="AA169" s="239">
        <v>15</v>
      </c>
      <c r="AB169" s="77"/>
      <c r="AC169" s="77"/>
      <c r="AD169" s="37"/>
      <c r="AE169" s="78"/>
      <c r="AF169" s="79"/>
      <c r="AG169" s="80"/>
      <c r="AH169" s="81"/>
      <c r="AI169" s="82"/>
      <c r="AJ169" s="80"/>
      <c r="AK169" s="80"/>
    </row>
    <row r="170" spans="1:37" x14ac:dyDescent="0.55000000000000004">
      <c r="A170">
        <v>104</v>
      </c>
      <c r="B170" s="123" t="s">
        <v>451</v>
      </c>
      <c r="C170" s="113" t="s">
        <v>103</v>
      </c>
      <c r="D170" s="102" t="s">
        <v>288</v>
      </c>
      <c r="E170" s="102" t="s">
        <v>289</v>
      </c>
      <c r="F170" s="102" t="s">
        <v>104</v>
      </c>
      <c r="G170" s="102" t="s">
        <v>290</v>
      </c>
      <c r="H170" s="102" t="s">
        <v>289</v>
      </c>
      <c r="I170" s="102" t="s">
        <v>291</v>
      </c>
      <c r="J170" s="102" t="s">
        <v>14</v>
      </c>
      <c r="K170" s="102" t="s">
        <v>292</v>
      </c>
      <c r="L170" s="102" t="s">
        <v>93</v>
      </c>
      <c r="M170" s="104" t="s">
        <v>42</v>
      </c>
      <c r="N170" s="104" t="s">
        <v>42</v>
      </c>
      <c r="O170" s="211">
        <v>15.3</v>
      </c>
      <c r="P170" s="132"/>
      <c r="Q170" s="162"/>
      <c r="R170" s="117"/>
      <c r="S170" s="41"/>
      <c r="T170" s="41" t="s">
        <v>54</v>
      </c>
      <c r="U170" s="224">
        <v>1</v>
      </c>
      <c r="V170" s="84"/>
      <c r="W170" s="239">
        <v>10</v>
      </c>
      <c r="X170" s="239"/>
      <c r="Y170" s="239"/>
      <c r="Z170" s="239"/>
      <c r="AA170" s="239">
        <v>10</v>
      </c>
      <c r="AB170" s="77"/>
      <c r="AC170" s="77"/>
      <c r="AD170" s="37"/>
      <c r="AE170" s="78"/>
      <c r="AF170" s="79"/>
      <c r="AG170" s="80"/>
      <c r="AH170" s="81"/>
      <c r="AI170" s="82"/>
      <c r="AJ170" s="80"/>
      <c r="AK170" s="80"/>
    </row>
    <row r="171" spans="1:37" x14ac:dyDescent="0.55000000000000004">
      <c r="A171">
        <v>105</v>
      </c>
      <c r="B171" s="123" t="s">
        <v>451</v>
      </c>
      <c r="C171" s="113" t="s">
        <v>103</v>
      </c>
      <c r="D171" s="102" t="s">
        <v>293</v>
      </c>
      <c r="E171" s="102" t="s">
        <v>294</v>
      </c>
      <c r="F171" s="102" t="s">
        <v>33</v>
      </c>
      <c r="G171" s="102" t="s">
        <v>295</v>
      </c>
      <c r="H171" s="102" t="s">
        <v>294</v>
      </c>
      <c r="I171" s="102" t="s">
        <v>296</v>
      </c>
      <c r="J171" s="102" t="s">
        <v>14</v>
      </c>
      <c r="K171" s="102" t="s">
        <v>279</v>
      </c>
      <c r="L171" s="102" t="s">
        <v>93</v>
      </c>
      <c r="M171" s="104" t="s">
        <v>42</v>
      </c>
      <c r="N171" s="104" t="s">
        <v>42</v>
      </c>
      <c r="O171" s="211">
        <v>70.599999999999994</v>
      </c>
      <c r="P171" s="132"/>
      <c r="Q171" s="162"/>
      <c r="R171" s="117"/>
      <c r="S171" s="41"/>
      <c r="T171" s="41" t="s">
        <v>54</v>
      </c>
      <c r="U171" s="224">
        <v>1</v>
      </c>
      <c r="V171" s="84"/>
      <c r="W171" s="239"/>
      <c r="X171" s="239">
        <v>105</v>
      </c>
      <c r="Y171" s="239"/>
      <c r="Z171" s="239"/>
      <c r="AA171" s="239">
        <v>105</v>
      </c>
      <c r="AB171" s="77"/>
      <c r="AC171" s="77"/>
      <c r="AD171" s="37"/>
      <c r="AE171" s="78"/>
      <c r="AF171" s="79"/>
      <c r="AG171" s="80"/>
      <c r="AH171" s="81"/>
      <c r="AI171" s="82"/>
      <c r="AJ171" s="80"/>
      <c r="AK171" s="80"/>
    </row>
    <row r="172" spans="1:37" x14ac:dyDescent="0.55000000000000004">
      <c r="A172">
        <v>106</v>
      </c>
      <c r="B172" s="123" t="s">
        <v>451</v>
      </c>
      <c r="C172" s="113" t="s">
        <v>103</v>
      </c>
      <c r="D172" s="102" t="s">
        <v>297</v>
      </c>
      <c r="E172" s="102" t="s">
        <v>294</v>
      </c>
      <c r="F172" s="102" t="s">
        <v>33</v>
      </c>
      <c r="G172" s="102" t="s">
        <v>295</v>
      </c>
      <c r="H172" s="102" t="s">
        <v>294</v>
      </c>
      <c r="I172" s="102" t="s">
        <v>296</v>
      </c>
      <c r="J172" s="102" t="s">
        <v>14</v>
      </c>
      <c r="K172" s="102" t="s">
        <v>277</v>
      </c>
      <c r="L172" s="102" t="s">
        <v>93</v>
      </c>
      <c r="M172" s="104" t="s">
        <v>42</v>
      </c>
      <c r="N172" s="104" t="s">
        <v>42</v>
      </c>
      <c r="O172" s="211">
        <v>81.900000000000006</v>
      </c>
      <c r="P172" s="132"/>
      <c r="Q172" s="162"/>
      <c r="R172" s="117"/>
      <c r="S172" s="41"/>
      <c r="T172" s="41" t="s">
        <v>54</v>
      </c>
      <c r="U172" s="224">
        <v>1</v>
      </c>
      <c r="V172" s="84"/>
      <c r="W172" s="239"/>
      <c r="X172" s="239">
        <v>117</v>
      </c>
      <c r="Y172" s="239"/>
      <c r="Z172" s="239"/>
      <c r="AA172" s="239">
        <v>117</v>
      </c>
      <c r="AB172" s="77"/>
      <c r="AC172" s="77"/>
      <c r="AD172" s="37"/>
      <c r="AE172" s="78"/>
      <c r="AF172" s="79"/>
      <c r="AG172" s="80"/>
      <c r="AH172" s="81"/>
      <c r="AI172" s="82"/>
      <c r="AJ172" s="80"/>
      <c r="AK172" s="80"/>
    </row>
    <row r="173" spans="1:37" ht="36" x14ac:dyDescent="0.55000000000000004">
      <c r="A173">
        <v>107</v>
      </c>
      <c r="B173" s="123" t="s">
        <v>451</v>
      </c>
      <c r="C173" s="113" t="s">
        <v>103</v>
      </c>
      <c r="D173" s="102" t="s">
        <v>298</v>
      </c>
      <c r="E173" s="103" t="s">
        <v>299</v>
      </c>
      <c r="F173" s="102" t="s">
        <v>33</v>
      </c>
      <c r="G173" s="102" t="s">
        <v>300</v>
      </c>
      <c r="H173" s="102" t="s">
        <v>301</v>
      </c>
      <c r="I173" s="102" t="s">
        <v>302</v>
      </c>
      <c r="J173" s="102" t="s">
        <v>14</v>
      </c>
      <c r="K173" s="102" t="s">
        <v>277</v>
      </c>
      <c r="L173" s="102" t="s">
        <v>93</v>
      </c>
      <c r="M173" s="104" t="s">
        <v>42</v>
      </c>
      <c r="N173" s="104" t="s">
        <v>42</v>
      </c>
      <c r="O173" s="211">
        <v>194.15</v>
      </c>
      <c r="P173" s="132"/>
      <c r="Q173" s="162"/>
      <c r="R173" s="117"/>
      <c r="S173" s="41"/>
      <c r="T173" s="41" t="s">
        <v>53</v>
      </c>
      <c r="U173" s="224">
        <v>4</v>
      </c>
      <c r="V173" s="84"/>
      <c r="W173" s="239"/>
      <c r="X173" s="239"/>
      <c r="Y173" s="239">
        <v>200</v>
      </c>
      <c r="Z173" s="239"/>
      <c r="AA173" s="239">
        <v>200</v>
      </c>
      <c r="AB173" s="77"/>
      <c r="AC173" s="77"/>
      <c r="AD173" s="37"/>
      <c r="AE173" s="78"/>
      <c r="AF173" s="79"/>
      <c r="AG173" s="80"/>
      <c r="AH173" s="81"/>
      <c r="AI173" s="82"/>
      <c r="AJ173" s="80"/>
      <c r="AK173" s="80"/>
    </row>
    <row r="174" spans="1:37" ht="36" x14ac:dyDescent="0.55000000000000004">
      <c r="A174">
        <v>108</v>
      </c>
      <c r="B174" s="123" t="s">
        <v>451</v>
      </c>
      <c r="C174" s="113" t="s">
        <v>103</v>
      </c>
      <c r="D174" s="102" t="s">
        <v>303</v>
      </c>
      <c r="E174" s="103" t="s">
        <v>304</v>
      </c>
      <c r="F174" s="102" t="s">
        <v>33</v>
      </c>
      <c r="G174" s="102" t="s">
        <v>305</v>
      </c>
      <c r="H174" s="102" t="s">
        <v>306</v>
      </c>
      <c r="I174" s="102" t="s">
        <v>302</v>
      </c>
      <c r="J174" s="102" t="s">
        <v>14</v>
      </c>
      <c r="K174" s="102" t="s">
        <v>277</v>
      </c>
      <c r="L174" s="102" t="s">
        <v>93</v>
      </c>
      <c r="M174" s="104" t="s">
        <v>42</v>
      </c>
      <c r="N174" s="104" t="s">
        <v>42</v>
      </c>
      <c r="O174" s="211">
        <v>1662.16</v>
      </c>
      <c r="P174" s="132"/>
      <c r="Q174" s="162"/>
      <c r="R174" s="117"/>
      <c r="S174" s="41"/>
      <c r="T174" s="41" t="s">
        <v>53</v>
      </c>
      <c r="U174" s="224">
        <v>19</v>
      </c>
      <c r="V174" s="84"/>
      <c r="W174" s="239"/>
      <c r="X174" s="239"/>
      <c r="Y174" s="239">
        <v>1200</v>
      </c>
      <c r="Z174" s="239"/>
      <c r="AA174" s="239">
        <v>1200</v>
      </c>
      <c r="AB174" s="77"/>
      <c r="AC174" s="77"/>
      <c r="AD174" s="37"/>
      <c r="AE174" s="78"/>
      <c r="AF174" s="79"/>
      <c r="AG174" s="80"/>
      <c r="AH174" s="81"/>
      <c r="AI174" s="82"/>
      <c r="AJ174" s="80"/>
      <c r="AK174" s="80"/>
    </row>
    <row r="175" spans="1:37" ht="36" x14ac:dyDescent="0.55000000000000004">
      <c r="A175">
        <v>109</v>
      </c>
      <c r="B175" s="123" t="s">
        <v>451</v>
      </c>
      <c r="C175" s="113" t="s">
        <v>103</v>
      </c>
      <c r="D175" s="102" t="s">
        <v>307</v>
      </c>
      <c r="E175" s="103" t="s">
        <v>308</v>
      </c>
      <c r="F175" s="102" t="s">
        <v>104</v>
      </c>
      <c r="G175" s="102" t="s">
        <v>309</v>
      </c>
      <c r="H175" s="102" t="s">
        <v>310</v>
      </c>
      <c r="I175" s="102" t="s">
        <v>302</v>
      </c>
      <c r="J175" s="102" t="s">
        <v>14</v>
      </c>
      <c r="K175" s="102" t="s">
        <v>277</v>
      </c>
      <c r="L175" s="102" t="s">
        <v>93</v>
      </c>
      <c r="M175" s="104" t="s">
        <v>42</v>
      </c>
      <c r="N175" s="104" t="s">
        <v>42</v>
      </c>
      <c r="O175" s="211">
        <v>172.59</v>
      </c>
      <c r="P175" s="132"/>
      <c r="Q175" s="162"/>
      <c r="R175" s="117"/>
      <c r="S175" s="41"/>
      <c r="T175" s="41" t="s">
        <v>54</v>
      </c>
      <c r="U175" s="224">
        <v>1</v>
      </c>
      <c r="V175" s="84"/>
      <c r="W175" s="239"/>
      <c r="X175" s="239"/>
      <c r="Y175" s="239">
        <v>250</v>
      </c>
      <c r="Z175" s="239"/>
      <c r="AA175" s="239">
        <v>250</v>
      </c>
      <c r="AB175" s="77"/>
      <c r="AC175" s="77"/>
      <c r="AD175" s="37"/>
      <c r="AE175" s="78"/>
      <c r="AF175" s="79"/>
      <c r="AG175" s="80"/>
      <c r="AH175" s="81"/>
      <c r="AI175" s="82"/>
      <c r="AJ175" s="80"/>
      <c r="AK175" s="80"/>
    </row>
    <row r="176" spans="1:37" ht="36" x14ac:dyDescent="0.55000000000000004">
      <c r="A176">
        <v>110</v>
      </c>
      <c r="B176" s="123" t="s">
        <v>451</v>
      </c>
      <c r="C176" s="113" t="s">
        <v>103</v>
      </c>
      <c r="D176" s="102" t="s">
        <v>311</v>
      </c>
      <c r="E176" s="102" t="s">
        <v>312</v>
      </c>
      <c r="F176" s="102" t="s">
        <v>104</v>
      </c>
      <c r="G176" s="102" t="s">
        <v>109</v>
      </c>
      <c r="H176" s="102" t="s">
        <v>312</v>
      </c>
      <c r="I176" s="102" t="s">
        <v>313</v>
      </c>
      <c r="J176" s="102" t="s">
        <v>14</v>
      </c>
      <c r="K176" s="102" t="s">
        <v>314</v>
      </c>
      <c r="L176" s="102" t="s">
        <v>37</v>
      </c>
      <c r="M176" s="104" t="s">
        <v>130</v>
      </c>
      <c r="N176" s="104" t="s">
        <v>130</v>
      </c>
      <c r="O176" s="211">
        <v>59.8</v>
      </c>
      <c r="P176" s="132"/>
      <c r="Q176" s="176" t="s">
        <v>1073</v>
      </c>
      <c r="R176" s="117"/>
      <c r="S176" s="41"/>
      <c r="T176" s="41" t="s">
        <v>54</v>
      </c>
      <c r="U176" s="224">
        <v>1</v>
      </c>
      <c r="V176" s="84"/>
      <c r="W176" s="239"/>
      <c r="X176" s="239">
        <v>253</v>
      </c>
      <c r="Y176" s="239"/>
      <c r="Z176" s="239"/>
      <c r="AA176" s="239">
        <v>253</v>
      </c>
      <c r="AB176" s="77"/>
      <c r="AC176" s="77"/>
      <c r="AD176" s="37"/>
      <c r="AE176" s="78"/>
      <c r="AF176" s="79"/>
      <c r="AG176" s="80"/>
      <c r="AH176" s="81"/>
      <c r="AI176" s="82"/>
      <c r="AJ176" s="80"/>
      <c r="AK176" s="80"/>
    </row>
    <row r="177" spans="1:37" x14ac:dyDescent="0.55000000000000004">
      <c r="A177">
        <v>111</v>
      </c>
      <c r="B177" s="123" t="s">
        <v>451</v>
      </c>
      <c r="C177" s="113" t="s">
        <v>103</v>
      </c>
      <c r="D177" s="102" t="s">
        <v>315</v>
      </c>
      <c r="E177" s="102" t="s">
        <v>312</v>
      </c>
      <c r="F177" s="102" t="s">
        <v>104</v>
      </c>
      <c r="G177" s="102" t="s">
        <v>109</v>
      </c>
      <c r="H177" s="102" t="s">
        <v>312</v>
      </c>
      <c r="I177" s="102" t="s">
        <v>313</v>
      </c>
      <c r="J177" s="102" t="s">
        <v>14</v>
      </c>
      <c r="K177" s="102" t="s">
        <v>316</v>
      </c>
      <c r="L177" s="102" t="s">
        <v>37</v>
      </c>
      <c r="M177" s="104" t="s">
        <v>130</v>
      </c>
      <c r="N177" s="104" t="s">
        <v>130</v>
      </c>
      <c r="O177" s="211">
        <v>11.8</v>
      </c>
      <c r="P177" s="132"/>
      <c r="Q177" s="162"/>
      <c r="R177" s="117"/>
      <c r="S177" s="41"/>
      <c r="T177" s="41" t="s">
        <v>54</v>
      </c>
      <c r="U177" s="224">
        <v>1</v>
      </c>
      <c r="V177" s="84"/>
      <c r="W177" s="239"/>
      <c r="X177" s="239">
        <v>510</v>
      </c>
      <c r="Y177" s="239"/>
      <c r="Z177" s="239"/>
      <c r="AA177" s="239">
        <v>510</v>
      </c>
      <c r="AB177" s="77"/>
      <c r="AC177" s="77"/>
      <c r="AD177" s="37"/>
      <c r="AE177" s="78"/>
      <c r="AF177" s="79"/>
      <c r="AG177" s="80"/>
      <c r="AH177" s="81"/>
      <c r="AI177" s="82"/>
      <c r="AJ177" s="80"/>
      <c r="AK177" s="80"/>
    </row>
    <row r="178" spans="1:37" x14ac:dyDescent="0.55000000000000004">
      <c r="B178" s="123" t="s">
        <v>766</v>
      </c>
      <c r="C178" s="113" t="s">
        <v>103</v>
      </c>
      <c r="D178" s="102" t="s">
        <v>698</v>
      </c>
      <c r="E178" s="102" t="s">
        <v>296</v>
      </c>
      <c r="F178" s="102" t="s">
        <v>33</v>
      </c>
      <c r="G178" s="102" t="s">
        <v>699</v>
      </c>
      <c r="H178" s="102" t="s">
        <v>296</v>
      </c>
      <c r="I178" s="102" t="s">
        <v>700</v>
      </c>
      <c r="J178" s="102" t="s">
        <v>14</v>
      </c>
      <c r="K178" s="102" t="s">
        <v>316</v>
      </c>
      <c r="L178" s="102" t="s">
        <v>37</v>
      </c>
      <c r="M178" s="104" t="s">
        <v>130</v>
      </c>
      <c r="N178" s="104" t="s">
        <v>130</v>
      </c>
      <c r="O178" s="211">
        <v>21.85</v>
      </c>
      <c r="P178" s="132" t="str">
        <f>HYPERLINK("#", "https://dendenfarm.base.ec/")</f>
        <v>https://dendenfarm.base.ec/</v>
      </c>
      <c r="Q178" s="162"/>
      <c r="R178" s="117"/>
      <c r="S178" s="41"/>
      <c r="T178" s="41" t="s">
        <v>54</v>
      </c>
      <c r="U178" s="224">
        <v>1</v>
      </c>
      <c r="V178" s="84"/>
      <c r="W178" s="239"/>
      <c r="X178" s="239">
        <v>1000</v>
      </c>
      <c r="Y178" s="239">
        <v>500</v>
      </c>
      <c r="Z178" s="239"/>
      <c r="AA178" s="239">
        <v>1500</v>
      </c>
      <c r="AB178" s="77"/>
      <c r="AC178" s="77"/>
      <c r="AD178" s="37"/>
      <c r="AE178" s="78"/>
      <c r="AF178" s="79"/>
      <c r="AG178" s="80"/>
      <c r="AH178" s="81"/>
      <c r="AI178" s="82"/>
      <c r="AJ178" s="80"/>
      <c r="AK178" s="80"/>
    </row>
    <row r="179" spans="1:37" x14ac:dyDescent="0.55000000000000004">
      <c r="B179" s="123" t="s">
        <v>766</v>
      </c>
      <c r="C179" s="113" t="s">
        <v>103</v>
      </c>
      <c r="D179" s="102" t="s">
        <v>701</v>
      </c>
      <c r="E179" s="102" t="s">
        <v>702</v>
      </c>
      <c r="F179" s="102" t="s">
        <v>104</v>
      </c>
      <c r="G179" s="102" t="s">
        <v>703</v>
      </c>
      <c r="H179" s="102" t="s">
        <v>702</v>
      </c>
      <c r="I179" s="102" t="s">
        <v>704</v>
      </c>
      <c r="J179" s="102" t="s">
        <v>14</v>
      </c>
      <c r="K179" s="102" t="s">
        <v>277</v>
      </c>
      <c r="L179" s="102" t="s">
        <v>93</v>
      </c>
      <c r="M179" s="104" t="s">
        <v>42</v>
      </c>
      <c r="N179" s="104" t="s">
        <v>42</v>
      </c>
      <c r="O179" s="211">
        <v>50.28</v>
      </c>
      <c r="P179" s="132"/>
      <c r="Q179" s="162"/>
      <c r="R179" s="117"/>
      <c r="S179" s="41"/>
      <c r="T179" s="41" t="s">
        <v>54</v>
      </c>
      <c r="U179" s="224">
        <v>1</v>
      </c>
      <c r="V179" s="84"/>
      <c r="W179" s="239"/>
      <c r="X179" s="239">
        <v>300</v>
      </c>
      <c r="Y179" s="239">
        <v>500</v>
      </c>
      <c r="Z179" s="239"/>
      <c r="AA179" s="239">
        <v>800</v>
      </c>
      <c r="AB179" s="77"/>
      <c r="AC179" s="77"/>
      <c r="AD179" s="37"/>
      <c r="AE179" s="78"/>
      <c r="AF179" s="79"/>
      <c r="AG179" s="80"/>
      <c r="AH179" s="81"/>
      <c r="AI179" s="82"/>
      <c r="AJ179" s="80"/>
      <c r="AK179" s="80"/>
    </row>
    <row r="180" spans="1:37" s="174" customFormat="1" x14ac:dyDescent="0.55000000000000004">
      <c r="B180" s="123" t="s">
        <v>450</v>
      </c>
      <c r="C180" s="113" t="s">
        <v>103</v>
      </c>
      <c r="D180" s="102" t="s">
        <v>1149</v>
      </c>
      <c r="E180" s="102" t="s">
        <v>1150</v>
      </c>
      <c r="F180" s="102" t="s">
        <v>33</v>
      </c>
      <c r="G180" s="102" t="s">
        <v>1151</v>
      </c>
      <c r="H180" s="102" t="s">
        <v>1152</v>
      </c>
      <c r="I180" s="102" t="s">
        <v>1153</v>
      </c>
      <c r="J180" s="102" t="s">
        <v>14</v>
      </c>
      <c r="K180" s="102" t="s">
        <v>277</v>
      </c>
      <c r="L180" s="102" t="s">
        <v>93</v>
      </c>
      <c r="M180" s="104" t="s">
        <v>42</v>
      </c>
      <c r="N180" s="104" t="s">
        <v>42</v>
      </c>
      <c r="O180" s="211">
        <v>0</v>
      </c>
      <c r="P180" s="132"/>
      <c r="Q180" s="162"/>
      <c r="R180" s="117"/>
      <c r="S180" s="41"/>
      <c r="T180" s="41" t="s">
        <v>53</v>
      </c>
      <c r="U180" s="224">
        <v>4</v>
      </c>
      <c r="V180" s="84"/>
      <c r="W180" s="239"/>
      <c r="X180" s="239">
        <v>150</v>
      </c>
      <c r="Y180" s="239"/>
      <c r="Z180" s="239"/>
      <c r="AA180" s="239">
        <v>150</v>
      </c>
      <c r="AB180" s="77"/>
      <c r="AC180" s="77"/>
      <c r="AD180" s="175"/>
      <c r="AE180" s="78"/>
      <c r="AF180" s="79"/>
      <c r="AG180" s="80"/>
      <c r="AH180" s="81"/>
      <c r="AI180" s="82"/>
      <c r="AJ180" s="80"/>
      <c r="AK180" s="80"/>
    </row>
    <row r="181" spans="1:37" s="174" customFormat="1" x14ac:dyDescent="0.55000000000000004">
      <c r="B181" s="123" t="s">
        <v>450</v>
      </c>
      <c r="C181" s="113" t="s">
        <v>103</v>
      </c>
      <c r="D181" s="102" t="s">
        <v>1154</v>
      </c>
      <c r="E181" s="102" t="s">
        <v>1150</v>
      </c>
      <c r="F181" s="102" t="s">
        <v>33</v>
      </c>
      <c r="G181" s="102" t="s">
        <v>1151</v>
      </c>
      <c r="H181" s="102" t="s">
        <v>1152</v>
      </c>
      <c r="I181" s="102" t="s">
        <v>1153</v>
      </c>
      <c r="J181" s="102" t="s">
        <v>14</v>
      </c>
      <c r="K181" s="102" t="s">
        <v>277</v>
      </c>
      <c r="L181" s="102" t="s">
        <v>93</v>
      </c>
      <c r="M181" s="104" t="s">
        <v>42</v>
      </c>
      <c r="N181" s="104" t="s">
        <v>42</v>
      </c>
      <c r="O181" s="211">
        <v>187.83</v>
      </c>
      <c r="P181" s="132"/>
      <c r="Q181" s="162"/>
      <c r="R181" s="117"/>
      <c r="S181" s="41"/>
      <c r="T181" s="41" t="s">
        <v>54</v>
      </c>
      <c r="U181" s="224">
        <v>1</v>
      </c>
      <c r="V181" s="84"/>
      <c r="W181" s="239"/>
      <c r="X181" s="239">
        <v>500</v>
      </c>
      <c r="Y181" s="239"/>
      <c r="Z181" s="239"/>
      <c r="AA181" s="239">
        <v>500</v>
      </c>
      <c r="AB181" s="77"/>
      <c r="AC181" s="77"/>
      <c r="AD181" s="175"/>
      <c r="AE181" s="78"/>
      <c r="AF181" s="79"/>
      <c r="AG181" s="80"/>
      <c r="AH181" s="81"/>
      <c r="AI181" s="82"/>
      <c r="AJ181" s="80"/>
      <c r="AK181" s="80"/>
    </row>
    <row r="182" spans="1:37" s="174" customFormat="1" x14ac:dyDescent="0.55000000000000004">
      <c r="B182" s="123" t="s">
        <v>450</v>
      </c>
      <c r="C182" s="113" t="s">
        <v>103</v>
      </c>
      <c r="D182" s="102" t="s">
        <v>1155</v>
      </c>
      <c r="E182" s="102" t="s">
        <v>1156</v>
      </c>
      <c r="F182" s="102" t="s">
        <v>33</v>
      </c>
      <c r="G182" s="102" t="s">
        <v>1157</v>
      </c>
      <c r="H182" s="102" t="s">
        <v>1158</v>
      </c>
      <c r="I182" s="102" t="s">
        <v>1159</v>
      </c>
      <c r="J182" s="102" t="s">
        <v>14</v>
      </c>
      <c r="K182" s="102" t="s">
        <v>279</v>
      </c>
      <c r="L182" s="102" t="s">
        <v>93</v>
      </c>
      <c r="M182" s="104" t="s">
        <v>42</v>
      </c>
      <c r="N182" s="104" t="s">
        <v>42</v>
      </c>
      <c r="O182" s="211">
        <v>51.1</v>
      </c>
      <c r="P182" s="132"/>
      <c r="Q182" s="162"/>
      <c r="R182" s="117"/>
      <c r="S182" s="41"/>
      <c r="T182" s="41" t="s">
        <v>54</v>
      </c>
      <c r="U182" s="224">
        <v>1</v>
      </c>
      <c r="V182" s="84"/>
      <c r="W182" s="239">
        <v>50</v>
      </c>
      <c r="X182" s="239"/>
      <c r="Y182" s="239"/>
      <c r="Z182" s="239"/>
      <c r="AA182" s="239">
        <v>50</v>
      </c>
      <c r="AB182" s="77"/>
      <c r="AC182" s="77"/>
      <c r="AD182" s="175"/>
      <c r="AE182" s="78"/>
      <c r="AF182" s="79"/>
      <c r="AG182" s="80"/>
      <c r="AH182" s="81"/>
      <c r="AI182" s="82"/>
      <c r="AJ182" s="80"/>
      <c r="AK182" s="80"/>
    </row>
    <row r="183" spans="1:37" s="174" customFormat="1" x14ac:dyDescent="0.55000000000000004">
      <c r="B183" s="123" t="s">
        <v>450</v>
      </c>
      <c r="C183" s="113" t="s">
        <v>103</v>
      </c>
      <c r="D183" s="102" t="s">
        <v>1160</v>
      </c>
      <c r="E183" s="102" t="s">
        <v>1156</v>
      </c>
      <c r="F183" s="102" t="s">
        <v>33</v>
      </c>
      <c r="G183" s="102" t="s">
        <v>1157</v>
      </c>
      <c r="H183" s="102" t="s">
        <v>1158</v>
      </c>
      <c r="I183" s="102" t="s">
        <v>1159</v>
      </c>
      <c r="J183" s="102" t="s">
        <v>14</v>
      </c>
      <c r="K183" s="102" t="s">
        <v>277</v>
      </c>
      <c r="L183" s="102" t="s">
        <v>93</v>
      </c>
      <c r="M183" s="104" t="s">
        <v>42</v>
      </c>
      <c r="N183" s="104" t="s">
        <v>42</v>
      </c>
      <c r="O183" s="211">
        <v>52.9</v>
      </c>
      <c r="P183" s="132"/>
      <c r="Q183" s="162"/>
      <c r="R183" s="117"/>
      <c r="S183" s="41"/>
      <c r="T183" s="41" t="s">
        <v>54</v>
      </c>
      <c r="U183" s="224">
        <v>1</v>
      </c>
      <c r="V183" s="84"/>
      <c r="W183" s="239">
        <v>100</v>
      </c>
      <c r="X183" s="239"/>
      <c r="Y183" s="239"/>
      <c r="Z183" s="239"/>
      <c r="AA183" s="239">
        <v>100</v>
      </c>
      <c r="AB183" s="77"/>
      <c r="AC183" s="77"/>
      <c r="AD183" s="175"/>
      <c r="AE183" s="78"/>
      <c r="AF183" s="79"/>
      <c r="AG183" s="80"/>
      <c r="AH183" s="81"/>
      <c r="AI183" s="82"/>
      <c r="AJ183" s="80"/>
      <c r="AK183" s="80"/>
    </row>
    <row r="184" spans="1:37" s="174" customFormat="1" x14ac:dyDescent="0.55000000000000004">
      <c r="B184" s="123" t="s">
        <v>450</v>
      </c>
      <c r="C184" s="113" t="s">
        <v>103</v>
      </c>
      <c r="D184" s="102" t="s">
        <v>1161</v>
      </c>
      <c r="E184" s="102" t="s">
        <v>1156</v>
      </c>
      <c r="F184" s="102" t="s">
        <v>33</v>
      </c>
      <c r="G184" s="102" t="s">
        <v>1157</v>
      </c>
      <c r="H184" s="102" t="s">
        <v>1159</v>
      </c>
      <c r="I184" s="102" t="s">
        <v>1158</v>
      </c>
      <c r="J184" s="102" t="s">
        <v>14</v>
      </c>
      <c r="K184" s="102" t="s">
        <v>1162</v>
      </c>
      <c r="L184" s="102" t="s">
        <v>93</v>
      </c>
      <c r="M184" s="104" t="s">
        <v>42</v>
      </c>
      <c r="N184" s="104" t="s">
        <v>42</v>
      </c>
      <c r="O184" s="211">
        <v>18.8</v>
      </c>
      <c r="P184" s="132"/>
      <c r="Q184" s="162"/>
      <c r="R184" s="117"/>
      <c r="S184" s="41"/>
      <c r="T184" s="41" t="s">
        <v>54</v>
      </c>
      <c r="U184" s="224">
        <v>1</v>
      </c>
      <c r="V184" s="84"/>
      <c r="W184" s="239">
        <v>10</v>
      </c>
      <c r="X184" s="239"/>
      <c r="Y184" s="239"/>
      <c r="Z184" s="239"/>
      <c r="AA184" s="239">
        <v>10</v>
      </c>
      <c r="AB184" s="77"/>
      <c r="AC184" s="77"/>
      <c r="AD184" s="175"/>
      <c r="AE184" s="78"/>
      <c r="AF184" s="79"/>
      <c r="AG184" s="80"/>
      <c r="AH184" s="81"/>
      <c r="AI184" s="82"/>
      <c r="AJ184" s="80"/>
      <c r="AK184" s="80"/>
    </row>
    <row r="185" spans="1:37" ht="36" x14ac:dyDescent="0.55000000000000004">
      <c r="A185">
        <v>112</v>
      </c>
      <c r="B185" s="124" t="s">
        <v>450</v>
      </c>
      <c r="C185" s="114" t="s">
        <v>111</v>
      </c>
      <c r="D185" s="85" t="s">
        <v>560</v>
      </c>
      <c r="E185" s="85" t="s">
        <v>561</v>
      </c>
      <c r="F185" s="85" t="s">
        <v>562</v>
      </c>
      <c r="G185" s="85" t="s">
        <v>563</v>
      </c>
      <c r="H185" s="85" t="s">
        <v>564</v>
      </c>
      <c r="I185" s="115" t="s">
        <v>1074</v>
      </c>
      <c r="J185" s="85" t="s">
        <v>449</v>
      </c>
      <c r="K185" s="85" t="s">
        <v>565</v>
      </c>
      <c r="L185" s="85" t="s">
        <v>120</v>
      </c>
      <c r="M185" s="105" t="s">
        <v>122</v>
      </c>
      <c r="N185" s="105" t="s">
        <v>122</v>
      </c>
      <c r="O185" s="212">
        <v>153</v>
      </c>
      <c r="P185" s="133"/>
      <c r="Q185" s="164" t="s">
        <v>1075</v>
      </c>
      <c r="R185" s="117"/>
      <c r="S185" s="41"/>
      <c r="T185" s="41" t="s">
        <v>1167</v>
      </c>
      <c r="U185" s="229">
        <v>1</v>
      </c>
      <c r="V185" s="84"/>
      <c r="W185" s="67"/>
      <c r="X185" s="67">
        <v>1000</v>
      </c>
      <c r="Y185" s="239" t="s">
        <v>1210</v>
      </c>
      <c r="Z185" s="67"/>
      <c r="AA185" s="239" t="s">
        <v>1211</v>
      </c>
      <c r="AB185" s="77"/>
      <c r="AC185" s="77"/>
      <c r="AD185" s="37"/>
      <c r="AE185" s="78"/>
      <c r="AF185" s="79"/>
      <c r="AG185" s="80"/>
      <c r="AH185" s="81"/>
      <c r="AI185" s="82"/>
      <c r="AJ185" s="80"/>
      <c r="AK185" s="80"/>
    </row>
    <row r="186" spans="1:37" ht="36" x14ac:dyDescent="0.55000000000000004">
      <c r="A186">
        <v>113</v>
      </c>
      <c r="B186" s="124" t="s">
        <v>450</v>
      </c>
      <c r="C186" s="114" t="s">
        <v>111</v>
      </c>
      <c r="D186" s="85" t="s">
        <v>566</v>
      </c>
      <c r="E186" s="115" t="s">
        <v>638</v>
      </c>
      <c r="F186" s="85" t="s">
        <v>567</v>
      </c>
      <c r="G186" s="85" t="s">
        <v>568</v>
      </c>
      <c r="H186" s="85" t="s">
        <v>569</v>
      </c>
      <c r="I186" s="115" t="s">
        <v>643</v>
      </c>
      <c r="J186" s="85" t="s">
        <v>112</v>
      </c>
      <c r="K186" s="85"/>
      <c r="L186" s="85" t="s">
        <v>570</v>
      </c>
      <c r="M186" s="105" t="s">
        <v>122</v>
      </c>
      <c r="N186" s="105" t="s">
        <v>123</v>
      </c>
      <c r="O186" s="212">
        <v>20</v>
      </c>
      <c r="P186" s="133"/>
      <c r="Q186" s="163"/>
      <c r="R186" s="117"/>
      <c r="S186" s="41"/>
      <c r="T186" s="41" t="s">
        <v>1168</v>
      </c>
      <c r="U186" s="224">
        <v>1</v>
      </c>
      <c r="V186" s="84"/>
      <c r="W186" s="67"/>
      <c r="X186" s="67"/>
      <c r="Y186" s="67"/>
      <c r="Z186" s="67"/>
      <c r="AA186" s="239">
        <v>0</v>
      </c>
      <c r="AB186" s="77"/>
      <c r="AC186" s="77"/>
      <c r="AD186" s="37"/>
      <c r="AE186" s="78"/>
      <c r="AF186" s="79"/>
      <c r="AG186" s="80"/>
      <c r="AH186" s="81"/>
      <c r="AI186" s="82"/>
      <c r="AJ186" s="80"/>
      <c r="AK186" s="80"/>
    </row>
    <row r="187" spans="1:37" ht="36" x14ac:dyDescent="0.55000000000000004">
      <c r="A187">
        <v>114</v>
      </c>
      <c r="B187" s="124" t="s">
        <v>450</v>
      </c>
      <c r="C187" s="114" t="s">
        <v>111</v>
      </c>
      <c r="D187" s="85" t="s">
        <v>571</v>
      </c>
      <c r="E187" s="85" t="s">
        <v>572</v>
      </c>
      <c r="F187" s="85" t="s">
        <v>567</v>
      </c>
      <c r="G187" s="85" t="s">
        <v>573</v>
      </c>
      <c r="H187" s="85" t="s">
        <v>572</v>
      </c>
      <c r="I187" s="115" t="s">
        <v>643</v>
      </c>
      <c r="J187" s="85" t="s">
        <v>112</v>
      </c>
      <c r="K187" s="85"/>
      <c r="L187" s="85" t="s">
        <v>121</v>
      </c>
      <c r="M187" s="105" t="s">
        <v>123</v>
      </c>
      <c r="N187" s="105" t="s">
        <v>123</v>
      </c>
      <c r="O187" s="212">
        <v>27</v>
      </c>
      <c r="P187" s="133"/>
      <c r="Q187" s="163"/>
      <c r="R187" s="117"/>
      <c r="S187" s="41"/>
      <c r="T187" s="41" t="s">
        <v>1168</v>
      </c>
      <c r="U187" s="224">
        <v>1</v>
      </c>
      <c r="V187" s="84"/>
      <c r="W187" s="67"/>
      <c r="X187" s="67"/>
      <c r="Y187" s="67"/>
      <c r="Z187" s="67"/>
      <c r="AA187" s="239">
        <v>0</v>
      </c>
      <c r="AB187" s="77"/>
      <c r="AC187" s="77"/>
      <c r="AD187" s="37"/>
      <c r="AE187" s="78"/>
      <c r="AF187" s="79"/>
      <c r="AG187" s="80"/>
      <c r="AH187" s="81"/>
      <c r="AI187" s="82"/>
      <c r="AJ187" s="80"/>
      <c r="AK187" s="80"/>
    </row>
    <row r="188" spans="1:37" ht="36" x14ac:dyDescent="0.55000000000000004">
      <c r="A188">
        <v>115</v>
      </c>
      <c r="B188" s="124" t="s">
        <v>450</v>
      </c>
      <c r="C188" s="114" t="s">
        <v>111</v>
      </c>
      <c r="D188" s="85" t="s">
        <v>574</v>
      </c>
      <c r="E188" s="85" t="s">
        <v>575</v>
      </c>
      <c r="F188" s="85" t="s">
        <v>562</v>
      </c>
      <c r="G188" s="85" t="s">
        <v>576</v>
      </c>
      <c r="H188" s="85" t="s">
        <v>575</v>
      </c>
      <c r="I188" s="85" t="s">
        <v>577</v>
      </c>
      <c r="J188" s="85" t="s">
        <v>113</v>
      </c>
      <c r="K188" s="85" t="s">
        <v>578</v>
      </c>
      <c r="L188" s="85" t="s">
        <v>120</v>
      </c>
      <c r="M188" s="105" t="s">
        <v>122</v>
      </c>
      <c r="N188" s="105" t="s">
        <v>122</v>
      </c>
      <c r="O188" s="212">
        <v>44</v>
      </c>
      <c r="P188" s="133"/>
      <c r="Q188" s="164" t="s">
        <v>1212</v>
      </c>
      <c r="R188" s="117"/>
      <c r="S188" s="41"/>
      <c r="T188" s="41" t="s">
        <v>1168</v>
      </c>
      <c r="U188" s="229">
        <v>1</v>
      </c>
      <c r="V188" s="84"/>
      <c r="W188" s="67"/>
      <c r="X188" s="239" t="s">
        <v>1213</v>
      </c>
      <c r="Y188" s="67"/>
      <c r="Z188" s="67"/>
      <c r="AA188" s="239" t="s">
        <v>1213</v>
      </c>
      <c r="AB188" s="77"/>
      <c r="AC188" s="77"/>
      <c r="AD188" s="37"/>
      <c r="AE188" s="78"/>
      <c r="AF188" s="79"/>
      <c r="AG188" s="80"/>
      <c r="AH188" s="81"/>
      <c r="AI188" s="82"/>
      <c r="AJ188" s="80"/>
      <c r="AK188" s="80"/>
    </row>
    <row r="189" spans="1:37" ht="36" x14ac:dyDescent="0.55000000000000004">
      <c r="A189">
        <v>116</v>
      </c>
      <c r="B189" s="124" t="s">
        <v>450</v>
      </c>
      <c r="C189" s="114" t="s">
        <v>111</v>
      </c>
      <c r="D189" s="85" t="s">
        <v>579</v>
      </c>
      <c r="E189" s="85" t="s">
        <v>575</v>
      </c>
      <c r="F189" s="85" t="s">
        <v>562</v>
      </c>
      <c r="G189" s="85" t="s">
        <v>576</v>
      </c>
      <c r="H189" s="85" t="s">
        <v>575</v>
      </c>
      <c r="I189" s="85" t="s">
        <v>577</v>
      </c>
      <c r="J189" s="85" t="s">
        <v>113</v>
      </c>
      <c r="K189" s="85" t="s">
        <v>580</v>
      </c>
      <c r="L189" s="85" t="s">
        <v>120</v>
      </c>
      <c r="M189" s="105" t="s">
        <v>122</v>
      </c>
      <c r="N189" s="105" t="s">
        <v>122</v>
      </c>
      <c r="O189" s="212">
        <v>158</v>
      </c>
      <c r="P189" s="133"/>
      <c r="Q189" s="164" t="s">
        <v>1076</v>
      </c>
      <c r="R189" s="117"/>
      <c r="S189" s="41"/>
      <c r="T189" s="41" t="s">
        <v>1168</v>
      </c>
      <c r="U189" s="229">
        <v>1</v>
      </c>
      <c r="V189" s="84"/>
      <c r="W189" s="67"/>
      <c r="X189" s="239" t="s">
        <v>1214</v>
      </c>
      <c r="Y189" s="67"/>
      <c r="Z189" s="67"/>
      <c r="AA189" s="239" t="s">
        <v>1214</v>
      </c>
      <c r="AB189" s="77"/>
      <c r="AC189" s="77"/>
      <c r="AD189" s="37"/>
      <c r="AE189" s="78"/>
      <c r="AF189" s="79"/>
      <c r="AG189" s="80"/>
      <c r="AH189" s="81"/>
      <c r="AI189" s="82"/>
      <c r="AJ189" s="80"/>
      <c r="AK189" s="80"/>
    </row>
    <row r="190" spans="1:37" ht="36" x14ac:dyDescent="0.55000000000000004">
      <c r="A190">
        <v>117</v>
      </c>
      <c r="B190" s="124" t="s">
        <v>450</v>
      </c>
      <c r="C190" s="114" t="s">
        <v>111</v>
      </c>
      <c r="D190" s="85" t="s">
        <v>581</v>
      </c>
      <c r="E190" s="85" t="s">
        <v>575</v>
      </c>
      <c r="F190" s="85" t="s">
        <v>562</v>
      </c>
      <c r="G190" s="85" t="s">
        <v>576</v>
      </c>
      <c r="H190" s="85" t="s">
        <v>575</v>
      </c>
      <c r="I190" s="85" t="s">
        <v>577</v>
      </c>
      <c r="J190" s="85" t="s">
        <v>113</v>
      </c>
      <c r="K190" s="85" t="s">
        <v>114</v>
      </c>
      <c r="L190" s="85" t="s">
        <v>120</v>
      </c>
      <c r="M190" s="105" t="s">
        <v>122</v>
      </c>
      <c r="N190" s="105" t="s">
        <v>122</v>
      </c>
      <c r="O190" s="212">
        <v>144</v>
      </c>
      <c r="P190" s="133"/>
      <c r="Q190" s="164" t="s">
        <v>1077</v>
      </c>
      <c r="R190" s="117"/>
      <c r="S190" s="41"/>
      <c r="T190" s="41" t="s">
        <v>1168</v>
      </c>
      <c r="U190" s="229">
        <v>1</v>
      </c>
      <c r="V190" s="84"/>
      <c r="W190" s="67"/>
      <c r="X190" s="239" t="s">
        <v>1215</v>
      </c>
      <c r="Y190" s="67"/>
      <c r="Z190" s="67"/>
      <c r="AA190" s="239" t="s">
        <v>1215</v>
      </c>
      <c r="AB190" s="77"/>
      <c r="AC190" s="77"/>
      <c r="AD190" s="37"/>
      <c r="AE190" s="78"/>
      <c r="AF190" s="79"/>
      <c r="AG190" s="80"/>
      <c r="AH190" s="81"/>
      <c r="AI190" s="82"/>
      <c r="AJ190" s="80"/>
      <c r="AK190" s="80"/>
    </row>
    <row r="191" spans="1:37" ht="108" x14ac:dyDescent="0.55000000000000004">
      <c r="A191">
        <v>118</v>
      </c>
      <c r="B191" s="124" t="s">
        <v>450</v>
      </c>
      <c r="C191" s="114" t="s">
        <v>111</v>
      </c>
      <c r="D191" s="85" t="s">
        <v>582</v>
      </c>
      <c r="E191" s="115" t="s">
        <v>639</v>
      </c>
      <c r="F191" s="85" t="s">
        <v>562</v>
      </c>
      <c r="G191" s="85" t="s">
        <v>115</v>
      </c>
      <c r="H191" s="85" t="s">
        <v>583</v>
      </c>
      <c r="I191" s="116" t="s">
        <v>773</v>
      </c>
      <c r="J191" s="85" t="s">
        <v>113</v>
      </c>
      <c r="K191" s="85" t="s">
        <v>774</v>
      </c>
      <c r="L191" s="85" t="s">
        <v>120</v>
      </c>
      <c r="M191" s="105" t="s">
        <v>122</v>
      </c>
      <c r="N191" s="105" t="s">
        <v>122</v>
      </c>
      <c r="O191" s="212">
        <v>12373.67</v>
      </c>
      <c r="P191" s="133"/>
      <c r="Q191" s="164" t="s">
        <v>1216</v>
      </c>
      <c r="R191" s="117"/>
      <c r="S191" s="41"/>
      <c r="T191" s="41" t="s">
        <v>1169</v>
      </c>
      <c r="U191" s="229">
        <v>216</v>
      </c>
      <c r="V191" s="84"/>
      <c r="W191" s="67"/>
      <c r="X191" s="67"/>
      <c r="Y191" s="67"/>
      <c r="Z191" s="67"/>
      <c r="AA191" s="67" t="s">
        <v>1217</v>
      </c>
      <c r="AB191" s="77"/>
      <c r="AC191" s="77"/>
      <c r="AD191" s="37"/>
      <c r="AE191" s="78"/>
      <c r="AF191" s="79"/>
      <c r="AG191" s="80"/>
      <c r="AH191" s="81"/>
      <c r="AI191" s="82"/>
      <c r="AJ191" s="80"/>
      <c r="AK191" s="80"/>
    </row>
    <row r="192" spans="1:37" x14ac:dyDescent="0.55000000000000004">
      <c r="A192">
        <v>119</v>
      </c>
      <c r="B192" s="124" t="s">
        <v>450</v>
      </c>
      <c r="C192" s="114" t="s">
        <v>111</v>
      </c>
      <c r="D192" s="85" t="s">
        <v>585</v>
      </c>
      <c r="E192" s="85" t="s">
        <v>577</v>
      </c>
      <c r="F192" s="85" t="s">
        <v>562</v>
      </c>
      <c r="G192" s="85" t="s">
        <v>586</v>
      </c>
      <c r="H192" s="85" t="s">
        <v>577</v>
      </c>
      <c r="I192" s="85" t="s">
        <v>587</v>
      </c>
      <c r="J192" s="85" t="s">
        <v>113</v>
      </c>
      <c r="K192" s="85" t="s">
        <v>584</v>
      </c>
      <c r="L192" s="85" t="s">
        <v>120</v>
      </c>
      <c r="M192" s="105" t="s">
        <v>122</v>
      </c>
      <c r="N192" s="105" t="s">
        <v>122</v>
      </c>
      <c r="O192" s="212">
        <v>72.8</v>
      </c>
      <c r="P192" s="133"/>
      <c r="Q192" s="163"/>
      <c r="R192" s="117"/>
      <c r="S192" s="41"/>
      <c r="T192" s="41" t="s">
        <v>1168</v>
      </c>
      <c r="U192" s="229">
        <v>1</v>
      </c>
      <c r="V192" s="84"/>
      <c r="W192" s="67"/>
      <c r="X192" s="67"/>
      <c r="Y192" s="67"/>
      <c r="Z192" s="67"/>
      <c r="AA192" s="239">
        <v>0</v>
      </c>
      <c r="AB192" s="77"/>
      <c r="AC192" s="77"/>
      <c r="AD192" s="37"/>
      <c r="AE192" s="78"/>
      <c r="AF192" s="79"/>
      <c r="AG192" s="80"/>
      <c r="AH192" s="81"/>
      <c r="AI192" s="82"/>
      <c r="AJ192" s="80"/>
      <c r="AK192" s="80"/>
    </row>
    <row r="193" spans="1:37" x14ac:dyDescent="0.55000000000000004">
      <c r="A193">
        <v>120</v>
      </c>
      <c r="B193" s="124" t="s">
        <v>450</v>
      </c>
      <c r="C193" s="114" t="s">
        <v>111</v>
      </c>
      <c r="D193" s="85" t="s">
        <v>588</v>
      </c>
      <c r="E193" s="85" t="s">
        <v>589</v>
      </c>
      <c r="F193" s="85" t="s">
        <v>562</v>
      </c>
      <c r="G193" s="85" t="s">
        <v>590</v>
      </c>
      <c r="H193" s="85" t="s">
        <v>589</v>
      </c>
      <c r="I193" s="85" t="s">
        <v>591</v>
      </c>
      <c r="J193" s="85" t="s">
        <v>449</v>
      </c>
      <c r="K193" s="85" t="s">
        <v>565</v>
      </c>
      <c r="L193" s="85" t="s">
        <v>120</v>
      </c>
      <c r="M193" s="105" t="s">
        <v>122</v>
      </c>
      <c r="N193" s="105" t="s">
        <v>122</v>
      </c>
      <c r="O193" s="212">
        <v>127.08</v>
      </c>
      <c r="P193" s="133"/>
      <c r="Q193" s="163"/>
      <c r="R193" s="117"/>
      <c r="S193" s="41"/>
      <c r="T193" s="41" t="s">
        <v>1168</v>
      </c>
      <c r="U193" s="229">
        <v>1</v>
      </c>
      <c r="V193" s="84"/>
      <c r="W193" s="67"/>
      <c r="X193" s="239">
        <v>20000</v>
      </c>
      <c r="Y193" s="67"/>
      <c r="Z193" s="67"/>
      <c r="AA193" s="239">
        <v>20000</v>
      </c>
      <c r="AB193" s="77"/>
      <c r="AC193" s="77"/>
      <c r="AD193" s="37"/>
      <c r="AE193" s="78"/>
      <c r="AF193" s="79"/>
      <c r="AG193" s="80"/>
      <c r="AH193" s="81"/>
      <c r="AI193" s="82"/>
      <c r="AJ193" s="80"/>
      <c r="AK193" s="80"/>
    </row>
    <row r="194" spans="1:37" x14ac:dyDescent="0.55000000000000004">
      <c r="A194">
        <v>121</v>
      </c>
      <c r="B194" s="124" t="s">
        <v>450</v>
      </c>
      <c r="C194" s="114" t="s">
        <v>111</v>
      </c>
      <c r="D194" s="85" t="s">
        <v>592</v>
      </c>
      <c r="E194" s="85" t="s">
        <v>591</v>
      </c>
      <c r="F194" s="85" t="s">
        <v>562</v>
      </c>
      <c r="G194" s="85" t="s">
        <v>593</v>
      </c>
      <c r="H194" s="85" t="s">
        <v>591</v>
      </c>
      <c r="I194" s="85" t="s">
        <v>594</v>
      </c>
      <c r="J194" s="85" t="s">
        <v>449</v>
      </c>
      <c r="K194" s="85" t="s">
        <v>565</v>
      </c>
      <c r="L194" s="85" t="s">
        <v>120</v>
      </c>
      <c r="M194" s="105" t="s">
        <v>122</v>
      </c>
      <c r="N194" s="105" t="s">
        <v>122</v>
      </c>
      <c r="O194" s="212">
        <v>232</v>
      </c>
      <c r="P194" s="133"/>
      <c r="Q194" s="163"/>
      <c r="R194" s="117"/>
      <c r="S194" s="41"/>
      <c r="T194" s="41" t="s">
        <v>1168</v>
      </c>
      <c r="U194" s="229">
        <v>1</v>
      </c>
      <c r="V194" s="237"/>
      <c r="W194" s="239">
        <v>1000</v>
      </c>
      <c r="X194" s="239">
        <v>1000</v>
      </c>
      <c r="Y194" s="239">
        <v>1000</v>
      </c>
      <c r="Z194" s="239"/>
      <c r="AA194" s="239">
        <v>3000</v>
      </c>
      <c r="AB194" s="77"/>
      <c r="AC194" s="77"/>
      <c r="AD194" s="37"/>
      <c r="AE194" s="78"/>
      <c r="AF194" s="79"/>
      <c r="AG194" s="80"/>
      <c r="AH194" s="81"/>
      <c r="AI194" s="82"/>
      <c r="AJ194" s="80"/>
      <c r="AK194" s="80"/>
    </row>
    <row r="195" spans="1:37" x14ac:dyDescent="0.55000000000000004">
      <c r="A195">
        <v>122</v>
      </c>
      <c r="B195" s="124" t="s">
        <v>450</v>
      </c>
      <c r="C195" s="114" t="s">
        <v>111</v>
      </c>
      <c r="D195" s="85" t="s">
        <v>595</v>
      </c>
      <c r="E195" s="85" t="s">
        <v>596</v>
      </c>
      <c r="F195" s="85" t="s">
        <v>562</v>
      </c>
      <c r="G195" s="85" t="s">
        <v>597</v>
      </c>
      <c r="H195" s="85" t="s">
        <v>596</v>
      </c>
      <c r="I195" s="85" t="s">
        <v>591</v>
      </c>
      <c r="J195" s="85" t="s">
        <v>449</v>
      </c>
      <c r="K195" s="85" t="s">
        <v>565</v>
      </c>
      <c r="L195" s="85" t="s">
        <v>120</v>
      </c>
      <c r="M195" s="105" t="s">
        <v>122</v>
      </c>
      <c r="N195" s="105" t="s">
        <v>122</v>
      </c>
      <c r="O195" s="212">
        <v>130</v>
      </c>
      <c r="P195" s="133"/>
      <c r="Q195" s="163"/>
      <c r="R195" s="117"/>
      <c r="S195" s="41"/>
      <c r="T195" s="41" t="s">
        <v>1168</v>
      </c>
      <c r="U195" s="229">
        <v>1</v>
      </c>
      <c r="V195" s="84"/>
      <c r="W195" s="67"/>
      <c r="X195" s="67"/>
      <c r="Y195" s="239">
        <v>10000</v>
      </c>
      <c r="Z195" s="239"/>
      <c r="AA195" s="239">
        <v>10000</v>
      </c>
      <c r="AB195" s="77"/>
      <c r="AC195" s="77"/>
      <c r="AD195" s="37"/>
      <c r="AE195" s="78"/>
      <c r="AF195" s="79"/>
      <c r="AG195" s="80"/>
      <c r="AH195" s="81"/>
      <c r="AI195" s="82"/>
      <c r="AJ195" s="80"/>
      <c r="AK195" s="80"/>
    </row>
    <row r="196" spans="1:37" x14ac:dyDescent="0.55000000000000004">
      <c r="A196">
        <v>123</v>
      </c>
      <c r="B196" s="124" t="s">
        <v>450</v>
      </c>
      <c r="C196" s="114" t="s">
        <v>111</v>
      </c>
      <c r="D196" s="85" t="s">
        <v>598</v>
      </c>
      <c r="E196" s="85" t="s">
        <v>594</v>
      </c>
      <c r="F196" s="85" t="s">
        <v>562</v>
      </c>
      <c r="G196" s="85" t="s">
        <v>599</v>
      </c>
      <c r="H196" s="85" t="s">
        <v>594</v>
      </c>
      <c r="I196" s="85" t="s">
        <v>591</v>
      </c>
      <c r="J196" s="85" t="s">
        <v>449</v>
      </c>
      <c r="K196" s="85" t="s">
        <v>565</v>
      </c>
      <c r="L196" s="85" t="s">
        <v>120</v>
      </c>
      <c r="M196" s="105" t="s">
        <v>122</v>
      </c>
      <c r="N196" s="105" t="s">
        <v>122</v>
      </c>
      <c r="O196" s="212">
        <v>111.06</v>
      </c>
      <c r="P196" s="133"/>
      <c r="Q196" s="163"/>
      <c r="R196" s="117"/>
      <c r="S196" s="41"/>
      <c r="T196" s="41" t="s">
        <v>1168</v>
      </c>
      <c r="U196" s="229">
        <v>1</v>
      </c>
      <c r="V196" s="84"/>
      <c r="W196" s="67"/>
      <c r="X196" s="67"/>
      <c r="Y196" s="239">
        <v>10000</v>
      </c>
      <c r="Z196" s="239"/>
      <c r="AA196" s="239">
        <v>10000</v>
      </c>
      <c r="AB196" s="77"/>
      <c r="AC196" s="77"/>
      <c r="AD196" s="37"/>
      <c r="AE196" s="78"/>
      <c r="AF196" s="79"/>
      <c r="AG196" s="80"/>
      <c r="AH196" s="81"/>
      <c r="AI196" s="82"/>
      <c r="AJ196" s="80"/>
      <c r="AK196" s="80"/>
    </row>
    <row r="197" spans="1:37" x14ac:dyDescent="0.55000000000000004">
      <c r="A197">
        <v>124</v>
      </c>
      <c r="B197" s="124" t="s">
        <v>450</v>
      </c>
      <c r="C197" s="114" t="s">
        <v>111</v>
      </c>
      <c r="D197" s="85" t="s">
        <v>600</v>
      </c>
      <c r="E197" s="85" t="s">
        <v>601</v>
      </c>
      <c r="F197" s="85" t="s">
        <v>562</v>
      </c>
      <c r="G197" s="85" t="s">
        <v>602</v>
      </c>
      <c r="H197" s="85" t="s">
        <v>601</v>
      </c>
      <c r="I197" s="85" t="s">
        <v>591</v>
      </c>
      <c r="J197" s="85" t="s">
        <v>449</v>
      </c>
      <c r="K197" s="85" t="s">
        <v>565</v>
      </c>
      <c r="L197" s="85" t="s">
        <v>120</v>
      </c>
      <c r="M197" s="105" t="s">
        <v>122</v>
      </c>
      <c r="N197" s="105" t="s">
        <v>122</v>
      </c>
      <c r="O197" s="212">
        <v>171</v>
      </c>
      <c r="P197" s="133"/>
      <c r="Q197" s="163"/>
      <c r="R197" s="117"/>
      <c r="S197" s="41"/>
      <c r="T197" s="41" t="s">
        <v>1168</v>
      </c>
      <c r="U197" s="229">
        <v>1</v>
      </c>
      <c r="V197" s="84"/>
      <c r="W197" s="67"/>
      <c r="X197" s="67"/>
      <c r="Y197" s="239">
        <v>30000</v>
      </c>
      <c r="Z197" s="239"/>
      <c r="AA197" s="239">
        <v>30000</v>
      </c>
      <c r="AB197" s="77"/>
      <c r="AC197" s="77"/>
      <c r="AD197" s="37"/>
      <c r="AE197" s="78"/>
      <c r="AF197" s="79"/>
      <c r="AG197" s="80"/>
      <c r="AH197" s="81"/>
      <c r="AI197" s="82"/>
      <c r="AJ197" s="80"/>
      <c r="AK197" s="80"/>
    </row>
    <row r="198" spans="1:37" ht="36" x14ac:dyDescent="0.55000000000000004">
      <c r="A198">
        <v>125</v>
      </c>
      <c r="B198" s="124" t="s">
        <v>450</v>
      </c>
      <c r="C198" s="114" t="s">
        <v>111</v>
      </c>
      <c r="D198" s="85" t="s">
        <v>603</v>
      </c>
      <c r="E198" s="85" t="s">
        <v>587</v>
      </c>
      <c r="F198" s="85" t="s">
        <v>562</v>
      </c>
      <c r="G198" s="85" t="s">
        <v>604</v>
      </c>
      <c r="H198" s="85" t="s">
        <v>587</v>
      </c>
      <c r="I198" s="85" t="s">
        <v>577</v>
      </c>
      <c r="J198" s="85" t="s">
        <v>449</v>
      </c>
      <c r="K198" s="85" t="s">
        <v>565</v>
      </c>
      <c r="L198" s="85" t="s">
        <v>120</v>
      </c>
      <c r="M198" s="105" t="s">
        <v>122</v>
      </c>
      <c r="N198" s="105" t="s">
        <v>122</v>
      </c>
      <c r="O198" s="212">
        <v>48</v>
      </c>
      <c r="P198" s="219"/>
      <c r="Q198" s="219" t="s">
        <v>1117</v>
      </c>
      <c r="R198" s="117"/>
      <c r="S198" s="41"/>
      <c r="T198" s="41" t="s">
        <v>1168</v>
      </c>
      <c r="U198" s="229">
        <v>1</v>
      </c>
      <c r="V198" s="84"/>
      <c r="W198" s="67"/>
      <c r="X198" s="239">
        <v>100</v>
      </c>
      <c r="Y198" s="239">
        <v>50</v>
      </c>
      <c r="Z198" s="239"/>
      <c r="AA198" s="239">
        <v>150</v>
      </c>
      <c r="AB198" s="77"/>
      <c r="AC198" s="77"/>
      <c r="AD198" s="37"/>
      <c r="AE198" s="78"/>
      <c r="AF198" s="79"/>
      <c r="AG198" s="80"/>
      <c r="AH198" s="81"/>
      <c r="AI198" s="82"/>
      <c r="AJ198" s="80"/>
      <c r="AK198" s="80"/>
    </row>
    <row r="199" spans="1:37" x14ac:dyDescent="0.55000000000000004">
      <c r="A199">
        <v>126</v>
      </c>
      <c r="B199" s="124" t="s">
        <v>450</v>
      </c>
      <c r="C199" s="114" t="s">
        <v>111</v>
      </c>
      <c r="D199" s="85" t="s">
        <v>605</v>
      </c>
      <c r="E199" s="85" t="s">
        <v>587</v>
      </c>
      <c r="F199" s="85" t="s">
        <v>562</v>
      </c>
      <c r="G199" s="85" t="s">
        <v>604</v>
      </c>
      <c r="H199" s="85" t="s">
        <v>587</v>
      </c>
      <c r="I199" s="85" t="s">
        <v>577</v>
      </c>
      <c r="J199" s="85" t="s">
        <v>113</v>
      </c>
      <c r="K199" s="85" t="s">
        <v>606</v>
      </c>
      <c r="L199" s="85" t="s">
        <v>120</v>
      </c>
      <c r="M199" s="105" t="s">
        <v>122</v>
      </c>
      <c r="N199" s="105" t="s">
        <v>122</v>
      </c>
      <c r="O199" s="212">
        <v>35.81</v>
      </c>
      <c r="P199" s="133"/>
      <c r="Q199" s="163"/>
      <c r="R199" s="117"/>
      <c r="S199" s="41"/>
      <c r="T199" s="41" t="s">
        <v>1168</v>
      </c>
      <c r="U199" s="229">
        <v>1</v>
      </c>
      <c r="V199" s="84"/>
      <c r="W199" s="67"/>
      <c r="X199" s="239">
        <v>200</v>
      </c>
      <c r="Y199" s="239">
        <v>550</v>
      </c>
      <c r="Z199" s="239"/>
      <c r="AA199" s="239">
        <v>750</v>
      </c>
      <c r="AB199" s="77"/>
      <c r="AC199" s="77"/>
      <c r="AD199" s="37"/>
      <c r="AE199" s="78"/>
      <c r="AF199" s="79"/>
      <c r="AG199" s="80"/>
      <c r="AH199" s="81"/>
      <c r="AI199" s="82"/>
      <c r="AJ199" s="80"/>
      <c r="AK199" s="80"/>
    </row>
    <row r="200" spans="1:37" x14ac:dyDescent="0.55000000000000004">
      <c r="A200">
        <v>127</v>
      </c>
      <c r="B200" s="124" t="s">
        <v>450</v>
      </c>
      <c r="C200" s="114" t="s">
        <v>111</v>
      </c>
      <c r="D200" s="85" t="s">
        <v>607</v>
      </c>
      <c r="E200" s="85" t="s">
        <v>587</v>
      </c>
      <c r="F200" s="85" t="s">
        <v>562</v>
      </c>
      <c r="G200" s="85" t="s">
        <v>604</v>
      </c>
      <c r="H200" s="85" t="s">
        <v>587</v>
      </c>
      <c r="I200" s="85" t="s">
        <v>577</v>
      </c>
      <c r="J200" s="85" t="s">
        <v>113</v>
      </c>
      <c r="K200" s="85" t="s">
        <v>116</v>
      </c>
      <c r="L200" s="85" t="s">
        <v>120</v>
      </c>
      <c r="M200" s="105" t="s">
        <v>122</v>
      </c>
      <c r="N200" s="105" t="s">
        <v>122</v>
      </c>
      <c r="O200" s="212">
        <v>35</v>
      </c>
      <c r="P200" s="133"/>
      <c r="Q200" s="163"/>
      <c r="R200" s="117"/>
      <c r="S200" s="41"/>
      <c r="T200" s="41" t="s">
        <v>1168</v>
      </c>
      <c r="U200" s="229">
        <v>1</v>
      </c>
      <c r="V200" s="84"/>
      <c r="W200" s="67"/>
      <c r="X200" s="239">
        <v>160</v>
      </c>
      <c r="Y200" s="239">
        <v>206</v>
      </c>
      <c r="Z200" s="239"/>
      <c r="AA200" s="239">
        <v>366</v>
      </c>
      <c r="AB200" s="77"/>
      <c r="AC200" s="77"/>
      <c r="AD200" s="37"/>
      <c r="AE200" s="78"/>
      <c r="AF200" s="79"/>
      <c r="AG200" s="80"/>
      <c r="AH200" s="81"/>
      <c r="AI200" s="82"/>
      <c r="AJ200" s="80"/>
      <c r="AK200" s="80"/>
    </row>
    <row r="201" spans="1:37" ht="36" x14ac:dyDescent="0.55000000000000004">
      <c r="A201">
        <v>128</v>
      </c>
      <c r="B201" s="124" t="s">
        <v>450</v>
      </c>
      <c r="C201" s="114" t="s">
        <v>111</v>
      </c>
      <c r="D201" s="85" t="s">
        <v>608</v>
      </c>
      <c r="E201" s="85" t="s">
        <v>587</v>
      </c>
      <c r="F201" s="85" t="s">
        <v>562</v>
      </c>
      <c r="G201" s="85" t="s">
        <v>604</v>
      </c>
      <c r="H201" s="85" t="s">
        <v>587</v>
      </c>
      <c r="I201" s="85" t="s">
        <v>577</v>
      </c>
      <c r="J201" s="85" t="s">
        <v>113</v>
      </c>
      <c r="K201" s="85" t="s">
        <v>609</v>
      </c>
      <c r="L201" s="85" t="s">
        <v>120</v>
      </c>
      <c r="M201" s="105" t="s">
        <v>122</v>
      </c>
      <c r="N201" s="105" t="s">
        <v>122</v>
      </c>
      <c r="O201" s="212">
        <v>0</v>
      </c>
      <c r="P201" s="133"/>
      <c r="Q201" s="164" t="s">
        <v>1218</v>
      </c>
      <c r="R201" s="117"/>
      <c r="S201" s="41"/>
      <c r="T201" s="41" t="s">
        <v>1168</v>
      </c>
      <c r="U201" s="229">
        <v>1</v>
      </c>
      <c r="V201" s="84"/>
      <c r="W201" s="67"/>
      <c r="X201" s="239" t="s">
        <v>1219</v>
      </c>
      <c r="Y201" s="239" t="s">
        <v>1220</v>
      </c>
      <c r="Z201" s="239"/>
      <c r="AA201" s="239" t="s">
        <v>1221</v>
      </c>
      <c r="AB201" s="77"/>
      <c r="AC201" s="77"/>
      <c r="AD201" s="37"/>
      <c r="AE201" s="78"/>
      <c r="AF201" s="79"/>
      <c r="AG201" s="80"/>
      <c r="AH201" s="81"/>
      <c r="AI201" s="82"/>
      <c r="AJ201" s="80"/>
      <c r="AK201" s="80"/>
    </row>
    <row r="202" spans="1:37" ht="36" x14ac:dyDescent="0.55000000000000004">
      <c r="A202">
        <v>129</v>
      </c>
      <c r="B202" s="124" t="s">
        <v>450</v>
      </c>
      <c r="C202" s="114" t="s">
        <v>111</v>
      </c>
      <c r="D202" s="85" t="s">
        <v>610</v>
      </c>
      <c r="E202" s="85" t="s">
        <v>587</v>
      </c>
      <c r="F202" s="85" t="s">
        <v>562</v>
      </c>
      <c r="G202" s="85" t="s">
        <v>604</v>
      </c>
      <c r="H202" s="85" t="s">
        <v>587</v>
      </c>
      <c r="I202" s="85" t="s">
        <v>577</v>
      </c>
      <c r="J202" s="85" t="s">
        <v>113</v>
      </c>
      <c r="K202" s="85" t="s">
        <v>117</v>
      </c>
      <c r="L202" s="85" t="s">
        <v>120</v>
      </c>
      <c r="M202" s="105" t="s">
        <v>122</v>
      </c>
      <c r="N202" s="105" t="s">
        <v>122</v>
      </c>
      <c r="O202" s="212">
        <v>40</v>
      </c>
      <c r="P202" s="133"/>
      <c r="Q202" s="164" t="s">
        <v>1118</v>
      </c>
      <c r="R202" s="117"/>
      <c r="S202" s="41"/>
      <c r="T202" s="41" t="s">
        <v>1168</v>
      </c>
      <c r="U202" s="229">
        <v>1</v>
      </c>
      <c r="V202" s="84"/>
      <c r="W202" s="67"/>
      <c r="X202" s="239" t="s">
        <v>1222</v>
      </c>
      <c r="Y202" s="239" t="s">
        <v>1223</v>
      </c>
      <c r="Z202" s="239"/>
      <c r="AA202" s="239" t="s">
        <v>1224</v>
      </c>
      <c r="AB202" s="77"/>
      <c r="AC202" s="77"/>
      <c r="AD202" s="37"/>
      <c r="AE202" s="78"/>
      <c r="AF202" s="79"/>
      <c r="AG202" s="80"/>
      <c r="AH202" s="81"/>
      <c r="AI202" s="82"/>
      <c r="AJ202" s="80"/>
      <c r="AK202" s="80"/>
    </row>
    <row r="203" spans="1:37" ht="36" x14ac:dyDescent="0.55000000000000004">
      <c r="A203">
        <v>130</v>
      </c>
      <c r="B203" s="124" t="s">
        <v>450</v>
      </c>
      <c r="C203" s="114" t="s">
        <v>111</v>
      </c>
      <c r="D203" s="85" t="s">
        <v>611</v>
      </c>
      <c r="E203" s="85" t="s">
        <v>587</v>
      </c>
      <c r="F203" s="85" t="s">
        <v>562</v>
      </c>
      <c r="G203" s="85" t="s">
        <v>604</v>
      </c>
      <c r="H203" s="85" t="s">
        <v>587</v>
      </c>
      <c r="I203" s="85" t="s">
        <v>577</v>
      </c>
      <c r="J203" s="85" t="s">
        <v>113</v>
      </c>
      <c r="K203" s="85" t="s">
        <v>612</v>
      </c>
      <c r="L203" s="85" t="s">
        <v>120</v>
      </c>
      <c r="M203" s="105" t="s">
        <v>122</v>
      </c>
      <c r="N203" s="105" t="s">
        <v>122</v>
      </c>
      <c r="O203" s="212">
        <v>30</v>
      </c>
      <c r="P203" s="133"/>
      <c r="Q203" s="164" t="s">
        <v>1119</v>
      </c>
      <c r="R203" s="117"/>
      <c r="S203" s="41"/>
      <c r="T203" s="41" t="s">
        <v>1168</v>
      </c>
      <c r="U203" s="229">
        <v>1</v>
      </c>
      <c r="V203" s="84"/>
      <c r="W203" s="67"/>
      <c r="X203" s="239">
        <v>100</v>
      </c>
      <c r="Y203" s="239">
        <v>50</v>
      </c>
      <c r="Z203" s="239"/>
      <c r="AA203" s="239">
        <v>150</v>
      </c>
      <c r="AB203" s="77"/>
      <c r="AC203" s="77"/>
      <c r="AD203" s="37"/>
      <c r="AE203" s="78"/>
      <c r="AF203" s="79"/>
      <c r="AG203" s="80"/>
      <c r="AH203" s="81"/>
      <c r="AI203" s="82"/>
      <c r="AJ203" s="80"/>
      <c r="AK203" s="80"/>
    </row>
    <row r="204" spans="1:37" ht="36" x14ac:dyDescent="0.55000000000000004">
      <c r="A204">
        <v>131</v>
      </c>
      <c r="B204" s="124" t="s">
        <v>450</v>
      </c>
      <c r="C204" s="114" t="s">
        <v>111</v>
      </c>
      <c r="D204" s="85" t="s">
        <v>613</v>
      </c>
      <c r="E204" s="85" t="s">
        <v>614</v>
      </c>
      <c r="F204" s="85" t="s">
        <v>615</v>
      </c>
      <c r="G204" s="85" t="s">
        <v>616</v>
      </c>
      <c r="H204" s="85" t="s">
        <v>614</v>
      </c>
      <c r="I204" s="85" t="s">
        <v>118</v>
      </c>
      <c r="J204" s="85" t="s">
        <v>449</v>
      </c>
      <c r="K204" s="85" t="s">
        <v>565</v>
      </c>
      <c r="L204" s="85" t="s">
        <v>120</v>
      </c>
      <c r="M204" s="105" t="s">
        <v>122</v>
      </c>
      <c r="N204" s="105" t="s">
        <v>122</v>
      </c>
      <c r="O204" s="212">
        <v>60.3</v>
      </c>
      <c r="P204" s="133"/>
      <c r="Q204" s="164" t="s">
        <v>1078</v>
      </c>
      <c r="R204" s="117"/>
      <c r="S204" s="41"/>
      <c r="T204" s="41" t="s">
        <v>1168</v>
      </c>
      <c r="U204" s="229">
        <v>1</v>
      </c>
      <c r="V204" s="84"/>
      <c r="W204" s="67"/>
      <c r="X204" s="239"/>
      <c r="Y204" s="239"/>
      <c r="Z204" s="239"/>
      <c r="AA204" s="239">
        <v>0</v>
      </c>
      <c r="AB204" s="77"/>
      <c r="AC204" s="77"/>
      <c r="AD204" s="37"/>
      <c r="AE204" s="78"/>
      <c r="AF204" s="79"/>
      <c r="AG204" s="80"/>
      <c r="AH204" s="81"/>
      <c r="AI204" s="82"/>
      <c r="AJ204" s="80"/>
      <c r="AK204" s="80"/>
    </row>
    <row r="205" spans="1:37" x14ac:dyDescent="0.55000000000000004">
      <c r="A205">
        <v>132</v>
      </c>
      <c r="B205" s="124" t="s">
        <v>450</v>
      </c>
      <c r="C205" s="114" t="s">
        <v>111</v>
      </c>
      <c r="D205" s="85" t="s">
        <v>617</v>
      </c>
      <c r="E205" s="85" t="s">
        <v>618</v>
      </c>
      <c r="F205" s="85" t="s">
        <v>562</v>
      </c>
      <c r="G205" s="85" t="s">
        <v>619</v>
      </c>
      <c r="H205" s="85" t="s">
        <v>618</v>
      </c>
      <c r="I205" s="85" t="s">
        <v>620</v>
      </c>
      <c r="J205" s="85" t="s">
        <v>449</v>
      </c>
      <c r="K205" s="85" t="s">
        <v>565</v>
      </c>
      <c r="L205" s="85" t="s">
        <v>121</v>
      </c>
      <c r="M205" s="105" t="s">
        <v>123</v>
      </c>
      <c r="N205" s="105" t="s">
        <v>123</v>
      </c>
      <c r="O205" s="212">
        <v>220</v>
      </c>
      <c r="P205" s="133"/>
      <c r="Q205" s="163"/>
      <c r="R205" s="117"/>
      <c r="S205" s="41"/>
      <c r="T205" s="41" t="s">
        <v>1168</v>
      </c>
      <c r="U205" s="229">
        <v>1</v>
      </c>
      <c r="V205" s="84"/>
      <c r="W205" s="67"/>
      <c r="X205" s="239"/>
      <c r="Y205" s="239">
        <v>1000</v>
      </c>
      <c r="Z205" s="239"/>
      <c r="AA205" s="239">
        <v>1000</v>
      </c>
      <c r="AB205" s="77"/>
      <c r="AC205" s="77"/>
      <c r="AD205" s="37"/>
      <c r="AE205" s="78"/>
      <c r="AF205" s="79"/>
      <c r="AG205" s="80"/>
      <c r="AH205" s="81"/>
      <c r="AI205" s="82"/>
      <c r="AJ205" s="80"/>
      <c r="AK205" s="80"/>
    </row>
    <row r="206" spans="1:37" x14ac:dyDescent="0.55000000000000004">
      <c r="A206">
        <v>133</v>
      </c>
      <c r="B206" s="124" t="s">
        <v>450</v>
      </c>
      <c r="C206" s="114" t="s">
        <v>111</v>
      </c>
      <c r="D206" s="85" t="s">
        <v>621</v>
      </c>
      <c r="E206" s="85" t="s">
        <v>622</v>
      </c>
      <c r="F206" s="85" t="s">
        <v>615</v>
      </c>
      <c r="G206" s="85" t="s">
        <v>623</v>
      </c>
      <c r="H206" s="85" t="s">
        <v>622</v>
      </c>
      <c r="I206" s="85" t="s">
        <v>624</v>
      </c>
      <c r="J206" s="85" t="s">
        <v>625</v>
      </c>
      <c r="K206" s="85"/>
      <c r="L206" s="85" t="s">
        <v>121</v>
      </c>
      <c r="M206" s="105" t="s">
        <v>123</v>
      </c>
      <c r="N206" s="105" t="s">
        <v>123</v>
      </c>
      <c r="O206" s="212">
        <v>26</v>
      </c>
      <c r="P206" s="133"/>
      <c r="Q206" s="163"/>
      <c r="R206" s="117"/>
      <c r="S206" s="41"/>
      <c r="T206" s="41" t="s">
        <v>1168</v>
      </c>
      <c r="U206" s="229">
        <v>1</v>
      </c>
      <c r="V206" s="84"/>
      <c r="W206" s="67"/>
      <c r="X206" s="239">
        <v>50</v>
      </c>
      <c r="Y206" s="239">
        <v>500</v>
      </c>
      <c r="Z206" s="239"/>
      <c r="AA206" s="239">
        <v>550</v>
      </c>
      <c r="AB206" s="77"/>
      <c r="AC206" s="77"/>
      <c r="AD206" s="37"/>
      <c r="AE206" s="78"/>
      <c r="AF206" s="79"/>
      <c r="AG206" s="80"/>
      <c r="AH206" s="81"/>
      <c r="AI206" s="82"/>
      <c r="AJ206" s="80"/>
      <c r="AK206" s="80"/>
    </row>
    <row r="207" spans="1:37" ht="36" x14ac:dyDescent="0.55000000000000004">
      <c r="A207">
        <v>134</v>
      </c>
      <c r="B207" s="124" t="s">
        <v>450</v>
      </c>
      <c r="C207" s="114" t="s">
        <v>111</v>
      </c>
      <c r="D207" s="85" t="s">
        <v>626</v>
      </c>
      <c r="E207" s="85" t="s">
        <v>627</v>
      </c>
      <c r="F207" s="85" t="s">
        <v>615</v>
      </c>
      <c r="G207" s="85" t="s">
        <v>628</v>
      </c>
      <c r="H207" s="85" t="s">
        <v>119</v>
      </c>
      <c r="I207" s="85" t="s">
        <v>629</v>
      </c>
      <c r="J207" s="85" t="s">
        <v>113</v>
      </c>
      <c r="K207" s="85" t="s">
        <v>116</v>
      </c>
      <c r="L207" s="85" t="s">
        <v>121</v>
      </c>
      <c r="M207" s="105" t="s">
        <v>123</v>
      </c>
      <c r="N207" s="105" t="s">
        <v>123</v>
      </c>
      <c r="O207" s="212">
        <v>70.83</v>
      </c>
      <c r="P207" s="133"/>
      <c r="Q207" s="164" t="s">
        <v>1228</v>
      </c>
      <c r="R207" s="117"/>
      <c r="S207" s="41"/>
      <c r="T207" s="41" t="s">
        <v>1168</v>
      </c>
      <c r="U207" s="229">
        <v>1</v>
      </c>
      <c r="V207" s="84"/>
      <c r="W207" s="67"/>
      <c r="X207" s="67" t="s">
        <v>1225</v>
      </c>
      <c r="Y207" s="67"/>
      <c r="Z207" s="67"/>
      <c r="AA207" s="67" t="s">
        <v>1225</v>
      </c>
      <c r="AB207" s="77"/>
      <c r="AC207" s="77"/>
      <c r="AD207" s="37"/>
      <c r="AE207" s="78"/>
      <c r="AF207" s="79"/>
      <c r="AG207" s="80"/>
      <c r="AH207" s="81"/>
      <c r="AI207" s="82"/>
      <c r="AJ207" s="80"/>
      <c r="AK207" s="80"/>
    </row>
    <row r="208" spans="1:37" ht="36" x14ac:dyDescent="0.55000000000000004">
      <c r="A208">
        <v>135</v>
      </c>
      <c r="B208" s="124" t="s">
        <v>450</v>
      </c>
      <c r="C208" s="114" t="s">
        <v>111</v>
      </c>
      <c r="D208" s="85" t="s">
        <v>630</v>
      </c>
      <c r="E208" s="85" t="s">
        <v>627</v>
      </c>
      <c r="F208" s="85" t="s">
        <v>615</v>
      </c>
      <c r="G208" s="85" t="s">
        <v>628</v>
      </c>
      <c r="H208" s="85" t="s">
        <v>119</v>
      </c>
      <c r="I208" s="85" t="s">
        <v>629</v>
      </c>
      <c r="J208" s="85" t="s">
        <v>113</v>
      </c>
      <c r="K208" s="85" t="s">
        <v>117</v>
      </c>
      <c r="L208" s="85" t="s">
        <v>120</v>
      </c>
      <c r="M208" s="105" t="s">
        <v>122</v>
      </c>
      <c r="N208" s="105" t="s">
        <v>122</v>
      </c>
      <c r="O208" s="212">
        <v>37.14</v>
      </c>
      <c r="P208" s="133"/>
      <c r="Q208" s="164" t="s">
        <v>1227</v>
      </c>
      <c r="R208" s="117"/>
      <c r="S208" s="41"/>
      <c r="T208" s="41" t="s">
        <v>1168</v>
      </c>
      <c r="U208" s="229">
        <v>1</v>
      </c>
      <c r="V208" s="84"/>
      <c r="W208" s="67"/>
      <c r="X208" s="67" t="s">
        <v>1226</v>
      </c>
      <c r="Y208" s="67"/>
      <c r="Z208" s="67"/>
      <c r="AA208" s="67" t="s">
        <v>1226</v>
      </c>
      <c r="AB208" s="77"/>
      <c r="AC208" s="77"/>
      <c r="AD208" s="37"/>
      <c r="AE208" s="78"/>
      <c r="AF208" s="79"/>
      <c r="AG208" s="80"/>
      <c r="AH208" s="81"/>
      <c r="AI208" s="82"/>
      <c r="AJ208" s="80"/>
      <c r="AK208" s="80"/>
    </row>
    <row r="209" spans="1:37" ht="36" x14ac:dyDescent="0.55000000000000004">
      <c r="A209">
        <v>136</v>
      </c>
      <c r="B209" s="124" t="s">
        <v>631</v>
      </c>
      <c r="C209" s="114" t="s">
        <v>111</v>
      </c>
      <c r="D209" s="85" t="s">
        <v>317</v>
      </c>
      <c r="E209" s="85" t="s">
        <v>318</v>
      </c>
      <c r="F209" s="85" t="s">
        <v>319</v>
      </c>
      <c r="G209" s="85" t="s">
        <v>124</v>
      </c>
      <c r="H209" s="85" t="s">
        <v>318</v>
      </c>
      <c r="I209" s="85" t="s">
        <v>320</v>
      </c>
      <c r="J209" s="85" t="s">
        <v>113</v>
      </c>
      <c r="K209" s="85" t="s">
        <v>321</v>
      </c>
      <c r="L209" s="85" t="s">
        <v>121</v>
      </c>
      <c r="M209" s="105" t="s">
        <v>123</v>
      </c>
      <c r="N209" s="105" t="s">
        <v>123</v>
      </c>
      <c r="O209" s="212">
        <v>57.3</v>
      </c>
      <c r="P209" s="133"/>
      <c r="Q209" s="164" t="s">
        <v>1240</v>
      </c>
      <c r="R209" s="117"/>
      <c r="S209" s="41"/>
      <c r="T209" s="41" t="s">
        <v>1168</v>
      </c>
      <c r="U209" s="229">
        <f t="shared" ref="U209:U224" si="5">IF(T209="個人",1)</f>
        <v>1</v>
      </c>
      <c r="V209" s="84"/>
      <c r="W209" s="67"/>
      <c r="X209" s="239" t="s">
        <v>1229</v>
      </c>
      <c r="Y209" s="67"/>
      <c r="Z209" s="67"/>
      <c r="AA209" s="239" t="s">
        <v>1229</v>
      </c>
      <c r="AB209" s="77"/>
      <c r="AC209" s="77"/>
      <c r="AD209" s="37"/>
      <c r="AE209" s="78"/>
      <c r="AF209" s="79"/>
      <c r="AG209" s="80"/>
      <c r="AH209" s="81"/>
      <c r="AI209" s="82"/>
      <c r="AJ209" s="80"/>
      <c r="AK209" s="80"/>
    </row>
    <row r="210" spans="1:37" ht="36" x14ac:dyDescent="0.55000000000000004">
      <c r="A210">
        <v>137</v>
      </c>
      <c r="B210" s="124" t="s">
        <v>631</v>
      </c>
      <c r="C210" s="114" t="s">
        <v>111</v>
      </c>
      <c r="D210" s="85" t="s">
        <v>322</v>
      </c>
      <c r="E210" s="85" t="s">
        <v>318</v>
      </c>
      <c r="F210" s="85" t="s">
        <v>319</v>
      </c>
      <c r="G210" s="85" t="s">
        <v>124</v>
      </c>
      <c r="H210" s="85" t="s">
        <v>318</v>
      </c>
      <c r="I210" s="85" t="s">
        <v>320</v>
      </c>
      <c r="J210" s="85" t="s">
        <v>113</v>
      </c>
      <c r="K210" s="85" t="s">
        <v>321</v>
      </c>
      <c r="L210" s="85" t="s">
        <v>120</v>
      </c>
      <c r="M210" s="105" t="s">
        <v>122</v>
      </c>
      <c r="N210" s="105" t="s">
        <v>122</v>
      </c>
      <c r="O210" s="212">
        <v>104</v>
      </c>
      <c r="P210" s="133"/>
      <c r="Q210" s="164" t="s">
        <v>1241</v>
      </c>
      <c r="R210" s="117"/>
      <c r="S210" s="41"/>
      <c r="T210" s="41" t="s">
        <v>1168</v>
      </c>
      <c r="U210" s="229">
        <f t="shared" si="5"/>
        <v>1</v>
      </c>
      <c r="V210" s="84"/>
      <c r="W210" s="67"/>
      <c r="X210" s="239" t="s">
        <v>1230</v>
      </c>
      <c r="Y210" s="67"/>
      <c r="Z210" s="67"/>
      <c r="AA210" s="239" t="s">
        <v>1230</v>
      </c>
      <c r="AB210" s="77"/>
      <c r="AC210" s="77"/>
      <c r="AD210" s="37"/>
      <c r="AE210" s="78"/>
      <c r="AF210" s="79"/>
      <c r="AG210" s="80"/>
      <c r="AH210" s="81"/>
      <c r="AI210" s="82"/>
      <c r="AJ210" s="80"/>
      <c r="AK210" s="80"/>
    </row>
    <row r="211" spans="1:37" ht="36" x14ac:dyDescent="0.55000000000000004">
      <c r="A211">
        <v>138</v>
      </c>
      <c r="B211" s="124" t="s">
        <v>631</v>
      </c>
      <c r="C211" s="114" t="s">
        <v>111</v>
      </c>
      <c r="D211" s="85" t="s">
        <v>323</v>
      </c>
      <c r="E211" s="85" t="s">
        <v>318</v>
      </c>
      <c r="F211" s="85" t="s">
        <v>319</v>
      </c>
      <c r="G211" s="85" t="s">
        <v>124</v>
      </c>
      <c r="H211" s="85" t="s">
        <v>318</v>
      </c>
      <c r="I211" s="85" t="s">
        <v>320</v>
      </c>
      <c r="J211" s="85" t="s">
        <v>113</v>
      </c>
      <c r="K211" s="85" t="s">
        <v>324</v>
      </c>
      <c r="L211" s="85" t="s">
        <v>120</v>
      </c>
      <c r="M211" s="105" t="s">
        <v>122</v>
      </c>
      <c r="N211" s="105" t="s">
        <v>122</v>
      </c>
      <c r="O211" s="212">
        <v>34.799999999999997</v>
      </c>
      <c r="P211" s="133"/>
      <c r="Q211" s="164" t="s">
        <v>1242</v>
      </c>
      <c r="R211" s="117"/>
      <c r="S211" s="41"/>
      <c r="T211" s="41" t="s">
        <v>1168</v>
      </c>
      <c r="U211" s="229">
        <f t="shared" si="5"/>
        <v>1</v>
      </c>
      <c r="V211" s="84"/>
      <c r="W211" s="67"/>
      <c r="X211" s="239" t="s">
        <v>1231</v>
      </c>
      <c r="Y211" s="67"/>
      <c r="Z211" s="67"/>
      <c r="AA211" s="239" t="s">
        <v>1231</v>
      </c>
      <c r="AB211" s="77"/>
      <c r="AC211" s="77"/>
      <c r="AD211" s="37"/>
      <c r="AE211" s="78"/>
      <c r="AF211" s="79"/>
      <c r="AG211" s="80"/>
      <c r="AH211" s="81"/>
      <c r="AI211" s="82"/>
      <c r="AJ211" s="80"/>
      <c r="AK211" s="80"/>
    </row>
    <row r="212" spans="1:37" ht="36" x14ac:dyDescent="0.55000000000000004">
      <c r="A212">
        <v>139</v>
      </c>
      <c r="B212" s="124" t="s">
        <v>631</v>
      </c>
      <c r="C212" s="114" t="s">
        <v>111</v>
      </c>
      <c r="D212" s="85" t="s">
        <v>325</v>
      </c>
      <c r="E212" s="85" t="s">
        <v>318</v>
      </c>
      <c r="F212" s="85" t="s">
        <v>319</v>
      </c>
      <c r="G212" s="85" t="s">
        <v>124</v>
      </c>
      <c r="H212" s="85" t="s">
        <v>318</v>
      </c>
      <c r="I212" s="85" t="s">
        <v>320</v>
      </c>
      <c r="J212" s="85" t="s">
        <v>113</v>
      </c>
      <c r="K212" s="85" t="s">
        <v>326</v>
      </c>
      <c r="L212" s="85" t="s">
        <v>120</v>
      </c>
      <c r="M212" s="105" t="s">
        <v>122</v>
      </c>
      <c r="N212" s="105" t="s">
        <v>122</v>
      </c>
      <c r="O212" s="212">
        <v>221.6</v>
      </c>
      <c r="P212" s="133"/>
      <c r="Q212" s="164" t="s">
        <v>1243</v>
      </c>
      <c r="R212" s="117"/>
      <c r="S212" s="41"/>
      <c r="T212" s="41" t="s">
        <v>1168</v>
      </c>
      <c r="U212" s="229">
        <f t="shared" si="5"/>
        <v>1</v>
      </c>
      <c r="V212" s="84"/>
      <c r="W212" s="67"/>
      <c r="X212" s="67" t="s">
        <v>1232</v>
      </c>
      <c r="Y212" s="67"/>
      <c r="Z212" s="67"/>
      <c r="AA212" s="67" t="s">
        <v>1232</v>
      </c>
      <c r="AB212" s="77"/>
      <c r="AC212" s="77"/>
      <c r="AD212" s="37"/>
      <c r="AE212" s="78"/>
      <c r="AF212" s="79"/>
      <c r="AG212" s="80"/>
      <c r="AH212" s="81"/>
      <c r="AI212" s="82"/>
      <c r="AJ212" s="80"/>
      <c r="AK212" s="80"/>
    </row>
    <row r="213" spans="1:37" ht="36" x14ac:dyDescent="0.55000000000000004">
      <c r="A213">
        <v>140</v>
      </c>
      <c r="B213" s="124" t="s">
        <v>631</v>
      </c>
      <c r="C213" s="114" t="s">
        <v>111</v>
      </c>
      <c r="D213" s="85" t="s">
        <v>327</v>
      </c>
      <c r="E213" s="85" t="s">
        <v>318</v>
      </c>
      <c r="F213" s="85" t="s">
        <v>319</v>
      </c>
      <c r="G213" s="85" t="s">
        <v>124</v>
      </c>
      <c r="H213" s="85" t="s">
        <v>318</v>
      </c>
      <c r="I213" s="85" t="s">
        <v>320</v>
      </c>
      <c r="J213" s="85" t="s">
        <v>113</v>
      </c>
      <c r="K213" s="85" t="s">
        <v>328</v>
      </c>
      <c r="L213" s="85" t="s">
        <v>120</v>
      </c>
      <c r="M213" s="85" t="s">
        <v>122</v>
      </c>
      <c r="N213" s="85" t="s">
        <v>122</v>
      </c>
      <c r="O213" s="212">
        <v>164.4</v>
      </c>
      <c r="P213" s="133"/>
      <c r="Q213" s="164" t="s">
        <v>1244</v>
      </c>
      <c r="R213" s="6"/>
      <c r="S213" s="5"/>
      <c r="T213" s="1" t="s">
        <v>1168</v>
      </c>
      <c r="U213" s="225">
        <f t="shared" si="5"/>
        <v>1</v>
      </c>
      <c r="V213" s="2"/>
      <c r="W213" s="246"/>
      <c r="X213" s="239" t="s">
        <v>1233</v>
      </c>
      <c r="Y213" s="246"/>
      <c r="Z213" s="246"/>
      <c r="AA213" s="239" t="s">
        <v>1233</v>
      </c>
      <c r="AB213" s="2"/>
      <c r="AC213" s="2"/>
      <c r="AD213" s="34"/>
      <c r="AE213" s="12"/>
      <c r="AF213" s="14"/>
      <c r="AG213" s="3"/>
      <c r="AH213" s="15"/>
      <c r="AI213" s="13"/>
      <c r="AJ213" s="3"/>
      <c r="AK213" s="3"/>
    </row>
    <row r="214" spans="1:37" ht="36" x14ac:dyDescent="0.55000000000000004">
      <c r="A214">
        <v>141</v>
      </c>
      <c r="B214" s="124" t="s">
        <v>631</v>
      </c>
      <c r="C214" s="114" t="s">
        <v>111</v>
      </c>
      <c r="D214" s="85" t="s">
        <v>329</v>
      </c>
      <c r="E214" s="85" t="s">
        <v>318</v>
      </c>
      <c r="F214" s="85" t="s">
        <v>319</v>
      </c>
      <c r="G214" s="85" t="s">
        <v>124</v>
      </c>
      <c r="H214" s="85" t="s">
        <v>318</v>
      </c>
      <c r="I214" s="85" t="s">
        <v>320</v>
      </c>
      <c r="J214" s="85" t="s">
        <v>330</v>
      </c>
      <c r="K214" s="85" t="s">
        <v>331</v>
      </c>
      <c r="L214" s="85" t="s">
        <v>121</v>
      </c>
      <c r="M214" s="85" t="s">
        <v>123</v>
      </c>
      <c r="N214" s="85" t="s">
        <v>123</v>
      </c>
      <c r="O214" s="212">
        <v>105</v>
      </c>
      <c r="P214" s="133"/>
      <c r="Q214" s="164" t="s">
        <v>1245</v>
      </c>
      <c r="R214" s="6"/>
      <c r="S214" s="5"/>
      <c r="T214" s="1" t="s">
        <v>1168</v>
      </c>
      <c r="U214" s="225">
        <f t="shared" si="5"/>
        <v>1</v>
      </c>
      <c r="V214" s="2"/>
      <c r="W214" s="246"/>
      <c r="X214" s="239" t="s">
        <v>1234</v>
      </c>
      <c r="Y214" s="239"/>
      <c r="Z214" s="239"/>
      <c r="AA214" s="239" t="s">
        <v>1234</v>
      </c>
      <c r="AB214" s="2"/>
      <c r="AC214" s="2"/>
      <c r="AD214" s="34"/>
      <c r="AE214" s="12"/>
      <c r="AF214" s="14"/>
      <c r="AG214" s="3"/>
      <c r="AH214" s="15"/>
      <c r="AI214" s="13"/>
      <c r="AJ214" s="3"/>
      <c r="AK214" s="3"/>
    </row>
    <row r="215" spans="1:37" ht="36" x14ac:dyDescent="0.55000000000000004">
      <c r="A215">
        <v>142</v>
      </c>
      <c r="B215" s="124" t="s">
        <v>631</v>
      </c>
      <c r="C215" s="114" t="s">
        <v>111</v>
      </c>
      <c r="D215" s="85" t="s">
        <v>332</v>
      </c>
      <c r="E215" s="85" t="s">
        <v>333</v>
      </c>
      <c r="F215" s="85" t="s">
        <v>319</v>
      </c>
      <c r="G215" s="85" t="s">
        <v>334</v>
      </c>
      <c r="H215" s="85" t="s">
        <v>333</v>
      </c>
      <c r="I215" s="85" t="s">
        <v>335</v>
      </c>
      <c r="J215" s="85" t="s">
        <v>113</v>
      </c>
      <c r="K215" s="85" t="s">
        <v>116</v>
      </c>
      <c r="L215" s="85" t="s">
        <v>121</v>
      </c>
      <c r="M215" s="85" t="s">
        <v>123</v>
      </c>
      <c r="N215" s="85" t="s">
        <v>123</v>
      </c>
      <c r="O215" s="212">
        <v>87</v>
      </c>
      <c r="P215" s="133"/>
      <c r="Q215" s="164" t="s">
        <v>1246</v>
      </c>
      <c r="R215" s="6"/>
      <c r="S215" s="5"/>
      <c r="T215" s="1" t="s">
        <v>1168</v>
      </c>
      <c r="U215" s="225">
        <f t="shared" si="5"/>
        <v>1</v>
      </c>
      <c r="V215" s="2"/>
      <c r="W215" s="246"/>
      <c r="X215" s="239"/>
      <c r="Y215" s="239" t="s">
        <v>1235</v>
      </c>
      <c r="Z215" s="239"/>
      <c r="AA215" s="239" t="s">
        <v>1235</v>
      </c>
      <c r="AB215" s="2"/>
      <c r="AC215" s="2"/>
      <c r="AD215" s="34"/>
      <c r="AE215" s="12"/>
      <c r="AF215" s="14"/>
      <c r="AG215" s="3"/>
      <c r="AH215" s="15"/>
      <c r="AI215" s="13"/>
      <c r="AJ215" s="3"/>
      <c r="AK215" s="3"/>
    </row>
    <row r="216" spans="1:37" ht="36" x14ac:dyDescent="0.55000000000000004">
      <c r="A216">
        <v>143</v>
      </c>
      <c r="B216" s="124" t="s">
        <v>631</v>
      </c>
      <c r="C216" s="114" t="s">
        <v>111</v>
      </c>
      <c r="D216" s="85" t="s">
        <v>336</v>
      </c>
      <c r="E216" s="85" t="s">
        <v>333</v>
      </c>
      <c r="F216" s="85" t="s">
        <v>319</v>
      </c>
      <c r="G216" s="85" t="s">
        <v>334</v>
      </c>
      <c r="H216" s="85" t="s">
        <v>333</v>
      </c>
      <c r="I216" s="85" t="s">
        <v>335</v>
      </c>
      <c r="J216" s="85" t="s">
        <v>113</v>
      </c>
      <c r="K216" s="85" t="s">
        <v>116</v>
      </c>
      <c r="L216" s="85" t="s">
        <v>120</v>
      </c>
      <c r="M216" s="85" t="s">
        <v>122</v>
      </c>
      <c r="N216" s="85" t="s">
        <v>122</v>
      </c>
      <c r="O216" s="212">
        <v>54</v>
      </c>
      <c r="P216" s="133"/>
      <c r="Q216" s="164" t="s">
        <v>1247</v>
      </c>
      <c r="R216" s="6"/>
      <c r="S216" s="5"/>
      <c r="T216" s="1" t="s">
        <v>1168</v>
      </c>
      <c r="U216" s="225">
        <f t="shared" si="5"/>
        <v>1</v>
      </c>
      <c r="V216" s="2"/>
      <c r="W216" s="246"/>
      <c r="X216" s="239" t="s">
        <v>1236</v>
      </c>
      <c r="Y216" s="239"/>
      <c r="Z216" s="239"/>
      <c r="AA216" s="239" t="s">
        <v>1236</v>
      </c>
      <c r="AB216" s="2"/>
      <c r="AC216" s="2"/>
      <c r="AD216" s="34"/>
      <c r="AE216" s="12"/>
      <c r="AF216" s="14"/>
      <c r="AG216" s="3"/>
      <c r="AH216" s="15"/>
      <c r="AI216" s="13"/>
      <c r="AJ216" s="3"/>
      <c r="AK216" s="3"/>
    </row>
    <row r="217" spans="1:37" ht="36" x14ac:dyDescent="0.55000000000000004">
      <c r="A217">
        <v>144</v>
      </c>
      <c r="B217" s="124" t="s">
        <v>631</v>
      </c>
      <c r="C217" s="114" t="s">
        <v>111</v>
      </c>
      <c r="D217" s="85" t="s">
        <v>337</v>
      </c>
      <c r="E217" s="85" t="s">
        <v>333</v>
      </c>
      <c r="F217" s="85" t="s">
        <v>319</v>
      </c>
      <c r="G217" s="85" t="s">
        <v>334</v>
      </c>
      <c r="H217" s="85" t="s">
        <v>333</v>
      </c>
      <c r="I217" s="85" t="s">
        <v>335</v>
      </c>
      <c r="J217" s="85" t="s">
        <v>113</v>
      </c>
      <c r="K217" s="85" t="s">
        <v>117</v>
      </c>
      <c r="L217" s="85" t="s">
        <v>120</v>
      </c>
      <c r="M217" s="85" t="s">
        <v>122</v>
      </c>
      <c r="N217" s="85" t="s">
        <v>122</v>
      </c>
      <c r="O217" s="212">
        <v>202</v>
      </c>
      <c r="P217" s="133"/>
      <c r="Q217" s="164" t="s">
        <v>1248</v>
      </c>
      <c r="R217" s="6"/>
      <c r="S217" s="5"/>
      <c r="T217" s="1" t="s">
        <v>1168</v>
      </c>
      <c r="U217" s="225">
        <f t="shared" si="5"/>
        <v>1</v>
      </c>
      <c r="V217" s="2"/>
      <c r="W217" s="246"/>
      <c r="X217" s="239" t="s">
        <v>1237</v>
      </c>
      <c r="Y217" s="239"/>
      <c r="Z217" s="239"/>
      <c r="AA217" s="239" t="s">
        <v>1237</v>
      </c>
      <c r="AB217" s="2"/>
      <c r="AC217" s="2"/>
      <c r="AD217" s="34"/>
      <c r="AE217" s="12"/>
      <c r="AF217" s="14"/>
      <c r="AG217" s="3"/>
      <c r="AH217" s="15"/>
      <c r="AI217" s="13"/>
      <c r="AJ217" s="3"/>
      <c r="AK217" s="3"/>
    </row>
    <row r="218" spans="1:37" ht="36" x14ac:dyDescent="0.55000000000000004">
      <c r="A218">
        <v>145</v>
      </c>
      <c r="B218" s="124" t="s">
        <v>631</v>
      </c>
      <c r="C218" s="114" t="s">
        <v>111</v>
      </c>
      <c r="D218" s="85" t="s">
        <v>338</v>
      </c>
      <c r="E218" s="85" t="s">
        <v>333</v>
      </c>
      <c r="F218" s="85" t="s">
        <v>319</v>
      </c>
      <c r="G218" s="85" t="s">
        <v>334</v>
      </c>
      <c r="H218" s="85" t="s">
        <v>333</v>
      </c>
      <c r="I218" s="85" t="s">
        <v>335</v>
      </c>
      <c r="J218" s="85" t="s">
        <v>330</v>
      </c>
      <c r="K218" s="85" t="s">
        <v>331</v>
      </c>
      <c r="L218" s="85" t="s">
        <v>121</v>
      </c>
      <c r="M218" s="85" t="s">
        <v>123</v>
      </c>
      <c r="N218" s="85" t="s">
        <v>123</v>
      </c>
      <c r="O218" s="212">
        <v>503</v>
      </c>
      <c r="P218" s="133"/>
      <c r="Q218" s="164" t="s">
        <v>1249</v>
      </c>
      <c r="R218" s="6"/>
      <c r="S218" s="5"/>
      <c r="T218" s="1" t="s">
        <v>1168</v>
      </c>
      <c r="U218" s="225">
        <f t="shared" si="5"/>
        <v>1</v>
      </c>
      <c r="V218" s="2"/>
      <c r="W218" s="246"/>
      <c r="X218" s="239" t="s">
        <v>1238</v>
      </c>
      <c r="Y218" s="239"/>
      <c r="Z218" s="239"/>
      <c r="AA218" s="239" t="s">
        <v>1238</v>
      </c>
      <c r="AB218" s="2"/>
      <c r="AC218" s="2"/>
      <c r="AD218" s="34"/>
      <c r="AE218" s="12"/>
      <c r="AF218" s="14"/>
      <c r="AG218" s="3"/>
      <c r="AH218" s="15"/>
      <c r="AI218" s="13"/>
      <c r="AJ218" s="3"/>
      <c r="AK218" s="3"/>
    </row>
    <row r="219" spans="1:37" ht="36" x14ac:dyDescent="0.55000000000000004">
      <c r="A219">
        <v>146</v>
      </c>
      <c r="B219" s="124" t="s">
        <v>631</v>
      </c>
      <c r="C219" s="114" t="s">
        <v>111</v>
      </c>
      <c r="D219" s="85" t="s">
        <v>339</v>
      </c>
      <c r="E219" s="115" t="s">
        <v>340</v>
      </c>
      <c r="F219" s="85" t="s">
        <v>319</v>
      </c>
      <c r="G219" s="85" t="s">
        <v>341</v>
      </c>
      <c r="H219" s="85" t="s">
        <v>335</v>
      </c>
      <c r="I219" s="85" t="s">
        <v>118</v>
      </c>
      <c r="J219" s="85" t="s">
        <v>113</v>
      </c>
      <c r="K219" s="85" t="s">
        <v>116</v>
      </c>
      <c r="L219" s="85" t="s">
        <v>120</v>
      </c>
      <c r="M219" s="85" t="s">
        <v>122</v>
      </c>
      <c r="N219" s="85" t="s">
        <v>122</v>
      </c>
      <c r="O219" s="212">
        <v>63.9</v>
      </c>
      <c r="P219" s="133"/>
      <c r="Q219" s="164" t="s">
        <v>1250</v>
      </c>
      <c r="R219" s="6"/>
      <c r="S219" s="5"/>
      <c r="T219" s="1" t="s">
        <v>1168</v>
      </c>
      <c r="U219" s="225">
        <f t="shared" si="5"/>
        <v>1</v>
      </c>
      <c r="V219" s="2"/>
      <c r="W219" s="246"/>
      <c r="X219" s="246"/>
      <c r="Y219" s="246" t="s">
        <v>1239</v>
      </c>
      <c r="Z219" s="246"/>
      <c r="AA219" s="246" t="s">
        <v>1239</v>
      </c>
      <c r="AB219" s="2"/>
      <c r="AC219" s="2"/>
      <c r="AD219" s="34"/>
      <c r="AE219" s="12"/>
      <c r="AF219" s="14"/>
      <c r="AG219" s="3"/>
      <c r="AH219" s="15"/>
      <c r="AI219" s="13"/>
      <c r="AJ219" s="3"/>
      <c r="AK219" s="3"/>
    </row>
    <row r="220" spans="1:37" ht="36" x14ac:dyDescent="0.55000000000000004">
      <c r="A220">
        <v>147</v>
      </c>
      <c r="B220" s="124" t="s">
        <v>631</v>
      </c>
      <c r="C220" s="114" t="s">
        <v>111</v>
      </c>
      <c r="D220" s="85" t="s">
        <v>342</v>
      </c>
      <c r="E220" s="115" t="s">
        <v>340</v>
      </c>
      <c r="F220" s="85" t="s">
        <v>319</v>
      </c>
      <c r="G220" s="85" t="s">
        <v>341</v>
      </c>
      <c r="H220" s="85" t="s">
        <v>335</v>
      </c>
      <c r="I220" s="85" t="s">
        <v>118</v>
      </c>
      <c r="J220" s="85" t="s">
        <v>113</v>
      </c>
      <c r="K220" s="85" t="s">
        <v>117</v>
      </c>
      <c r="L220" s="85" t="s">
        <v>120</v>
      </c>
      <c r="M220" s="85" t="s">
        <v>122</v>
      </c>
      <c r="N220" s="85" t="s">
        <v>122</v>
      </c>
      <c r="O220" s="212">
        <v>74.099999999999994</v>
      </c>
      <c r="P220" s="133"/>
      <c r="Q220" s="164" t="s">
        <v>1251</v>
      </c>
      <c r="R220" s="6"/>
      <c r="S220" s="5"/>
      <c r="T220" s="1" t="s">
        <v>1168</v>
      </c>
      <c r="U220" s="225">
        <f t="shared" si="5"/>
        <v>1</v>
      </c>
      <c r="V220" s="2"/>
      <c r="W220" s="246"/>
      <c r="X220" s="246"/>
      <c r="Y220" s="246">
        <v>100</v>
      </c>
      <c r="Z220" s="246"/>
      <c r="AA220" s="246">
        <v>100</v>
      </c>
      <c r="AB220" s="2"/>
      <c r="AC220" s="2"/>
      <c r="AD220" s="34"/>
      <c r="AE220" s="12"/>
      <c r="AF220" s="14"/>
      <c r="AG220" s="3"/>
      <c r="AH220" s="15"/>
      <c r="AI220" s="13"/>
      <c r="AJ220" s="3"/>
      <c r="AK220" s="3"/>
    </row>
    <row r="221" spans="1:37" x14ac:dyDescent="0.55000000000000004">
      <c r="A221">
        <v>148</v>
      </c>
      <c r="B221" s="124" t="s">
        <v>631</v>
      </c>
      <c r="C221" s="114" t="s">
        <v>111</v>
      </c>
      <c r="D221" s="85" t="s">
        <v>343</v>
      </c>
      <c r="E221" s="85" t="s">
        <v>344</v>
      </c>
      <c r="F221" s="85" t="s">
        <v>345</v>
      </c>
      <c r="G221" s="85" t="s">
        <v>346</v>
      </c>
      <c r="H221" s="85" t="s">
        <v>344</v>
      </c>
      <c r="I221" s="85" t="s">
        <v>347</v>
      </c>
      <c r="J221" s="85" t="s">
        <v>112</v>
      </c>
      <c r="K221" s="85"/>
      <c r="L221" s="85" t="s">
        <v>121</v>
      </c>
      <c r="M221" s="85" t="s">
        <v>123</v>
      </c>
      <c r="N221" s="85" t="s">
        <v>123</v>
      </c>
      <c r="O221" s="212">
        <v>10</v>
      </c>
      <c r="P221" s="133"/>
      <c r="Q221" s="163"/>
      <c r="R221" s="6"/>
      <c r="S221" s="5"/>
      <c r="T221" s="1" t="s">
        <v>1168</v>
      </c>
      <c r="U221" s="225">
        <f t="shared" si="5"/>
        <v>1</v>
      </c>
      <c r="V221" s="2"/>
      <c r="W221" s="246"/>
      <c r="X221" s="246"/>
      <c r="Y221" s="246"/>
      <c r="Z221" s="246"/>
      <c r="AA221" s="246">
        <v>0</v>
      </c>
      <c r="AB221" s="2"/>
      <c r="AC221" s="2"/>
      <c r="AD221" s="34"/>
      <c r="AE221" s="12"/>
      <c r="AF221" s="14"/>
      <c r="AG221" s="3"/>
      <c r="AH221" s="15"/>
      <c r="AI221" s="13"/>
      <c r="AJ221" s="3"/>
      <c r="AK221" s="3"/>
    </row>
    <row r="222" spans="1:37" ht="36" x14ac:dyDescent="0.55000000000000004">
      <c r="A222">
        <v>149</v>
      </c>
      <c r="B222" s="124" t="s">
        <v>631</v>
      </c>
      <c r="C222" s="114" t="s">
        <v>111</v>
      </c>
      <c r="D222" s="85" t="s">
        <v>348</v>
      </c>
      <c r="E222" s="115" t="s">
        <v>349</v>
      </c>
      <c r="F222" s="85" t="s">
        <v>345</v>
      </c>
      <c r="G222" s="85" t="s">
        <v>350</v>
      </c>
      <c r="H222" s="85" t="s">
        <v>351</v>
      </c>
      <c r="I222" s="85" t="s">
        <v>347</v>
      </c>
      <c r="J222" s="85" t="s">
        <v>112</v>
      </c>
      <c r="K222" s="85"/>
      <c r="L222" s="85" t="s">
        <v>120</v>
      </c>
      <c r="M222" s="85" t="s">
        <v>122</v>
      </c>
      <c r="N222" s="85" t="s">
        <v>122</v>
      </c>
      <c r="O222" s="212">
        <v>1375</v>
      </c>
      <c r="P222" s="133" t="str">
        <f>HYPERLINK("#", "http://www.ureshinoshirakawa.com")</f>
        <v>http://www.ureshinoshirakawa.com</v>
      </c>
      <c r="Q222" s="163"/>
      <c r="R222" s="6"/>
      <c r="S222" s="5"/>
      <c r="T222" s="1" t="s">
        <v>1168</v>
      </c>
      <c r="U222" s="225">
        <f t="shared" si="5"/>
        <v>1</v>
      </c>
      <c r="V222" s="2"/>
      <c r="W222" s="246"/>
      <c r="X222" s="246"/>
      <c r="Y222" s="246">
        <v>285</v>
      </c>
      <c r="Z222" s="246"/>
      <c r="AA222" s="246">
        <v>285</v>
      </c>
      <c r="AB222" s="2"/>
      <c r="AC222" s="2"/>
      <c r="AD222" s="34"/>
      <c r="AE222" s="12"/>
      <c r="AF222" s="14"/>
      <c r="AG222" s="3"/>
      <c r="AH222" s="15"/>
      <c r="AI222" s="13"/>
      <c r="AJ222" s="3"/>
      <c r="AK222" s="3"/>
    </row>
    <row r="223" spans="1:37" ht="36" x14ac:dyDescent="0.55000000000000004">
      <c r="A223">
        <v>150</v>
      </c>
      <c r="B223" s="124" t="s">
        <v>631</v>
      </c>
      <c r="C223" s="114" t="s">
        <v>111</v>
      </c>
      <c r="D223" s="85" t="s">
        <v>352</v>
      </c>
      <c r="E223" s="115" t="s">
        <v>1187</v>
      </c>
      <c r="F223" s="85" t="s">
        <v>319</v>
      </c>
      <c r="G223" s="85" t="s">
        <v>353</v>
      </c>
      <c r="H223" s="85" t="s">
        <v>320</v>
      </c>
      <c r="I223" s="85" t="s">
        <v>119</v>
      </c>
      <c r="J223" s="85" t="s">
        <v>113</v>
      </c>
      <c r="K223" s="85" t="s">
        <v>321</v>
      </c>
      <c r="L223" s="85" t="s">
        <v>121</v>
      </c>
      <c r="M223" s="85" t="s">
        <v>123</v>
      </c>
      <c r="N223" s="85" t="s">
        <v>123</v>
      </c>
      <c r="O223" s="212">
        <v>28.8</v>
      </c>
      <c r="P223" s="133"/>
      <c r="Q223" s="164" t="s">
        <v>1079</v>
      </c>
      <c r="R223" s="6"/>
      <c r="S223" s="5"/>
      <c r="T223" s="1" t="s">
        <v>1168</v>
      </c>
      <c r="U223" s="225">
        <f t="shared" si="5"/>
        <v>1</v>
      </c>
      <c r="V223" s="2"/>
      <c r="W223" s="246"/>
      <c r="X223" s="246">
        <v>500</v>
      </c>
      <c r="Y223" s="246"/>
      <c r="Z223" s="246"/>
      <c r="AA223" s="246">
        <v>500</v>
      </c>
      <c r="AB223" s="2"/>
      <c r="AC223" s="2"/>
      <c r="AD223" s="34"/>
      <c r="AE223" s="12"/>
      <c r="AF223" s="14"/>
      <c r="AG223" s="3"/>
      <c r="AH223" s="15"/>
      <c r="AI223" s="13"/>
      <c r="AJ223" s="3"/>
      <c r="AK223" s="3"/>
    </row>
    <row r="224" spans="1:37" ht="36" x14ac:dyDescent="0.55000000000000004">
      <c r="A224">
        <v>151</v>
      </c>
      <c r="B224" s="124" t="s">
        <v>631</v>
      </c>
      <c r="C224" s="114" t="s">
        <v>111</v>
      </c>
      <c r="D224" s="85" t="s">
        <v>354</v>
      </c>
      <c r="E224" s="115" t="s">
        <v>1187</v>
      </c>
      <c r="F224" s="85" t="s">
        <v>319</v>
      </c>
      <c r="G224" s="85" t="s">
        <v>353</v>
      </c>
      <c r="H224" s="85" t="s">
        <v>320</v>
      </c>
      <c r="I224" s="85" t="s">
        <v>119</v>
      </c>
      <c r="J224" s="85" t="s">
        <v>113</v>
      </c>
      <c r="K224" s="85" t="s">
        <v>355</v>
      </c>
      <c r="L224" s="85" t="s">
        <v>121</v>
      </c>
      <c r="M224" s="85" t="s">
        <v>123</v>
      </c>
      <c r="N224" s="85" t="s">
        <v>123</v>
      </c>
      <c r="O224" s="212">
        <v>24.6</v>
      </c>
      <c r="P224" s="133"/>
      <c r="Q224" s="164" t="s">
        <v>1080</v>
      </c>
      <c r="R224" s="6"/>
      <c r="S224" s="5"/>
      <c r="T224" s="1" t="s">
        <v>1168</v>
      </c>
      <c r="U224" s="225">
        <f t="shared" si="5"/>
        <v>1</v>
      </c>
      <c r="V224" s="2"/>
      <c r="W224" s="246"/>
      <c r="X224" s="246">
        <v>0</v>
      </c>
      <c r="Y224" s="246"/>
      <c r="Z224" s="246"/>
      <c r="AA224" s="246">
        <v>0</v>
      </c>
      <c r="AB224" s="2"/>
      <c r="AC224" s="2"/>
      <c r="AD224" s="34"/>
      <c r="AE224" s="12"/>
      <c r="AF224" s="14"/>
      <c r="AG224" s="3"/>
      <c r="AH224" s="15"/>
      <c r="AI224" s="13"/>
      <c r="AJ224" s="3"/>
      <c r="AK224" s="3"/>
    </row>
    <row r="225" spans="1:37" ht="36" x14ac:dyDescent="0.55000000000000004">
      <c r="A225">
        <v>152</v>
      </c>
      <c r="B225" s="124" t="s">
        <v>631</v>
      </c>
      <c r="C225" s="114" t="s">
        <v>111</v>
      </c>
      <c r="D225" s="85" t="s">
        <v>356</v>
      </c>
      <c r="E225" s="115" t="s">
        <v>640</v>
      </c>
      <c r="F225" s="85" t="s">
        <v>357</v>
      </c>
      <c r="G225" s="85" t="s">
        <v>358</v>
      </c>
      <c r="H225" s="115" t="s">
        <v>640</v>
      </c>
      <c r="I225" s="85" t="s">
        <v>359</v>
      </c>
      <c r="J225" s="85" t="s">
        <v>113</v>
      </c>
      <c r="K225" s="85" t="s">
        <v>116</v>
      </c>
      <c r="L225" s="85" t="s">
        <v>120</v>
      </c>
      <c r="M225" s="85" t="s">
        <v>122</v>
      </c>
      <c r="N225" s="85" t="s">
        <v>122</v>
      </c>
      <c r="O225" s="212">
        <v>125.7</v>
      </c>
      <c r="P225" s="133"/>
      <c r="Q225" s="163"/>
      <c r="R225" s="6"/>
      <c r="S225" s="5"/>
      <c r="T225" s="1" t="s">
        <v>1169</v>
      </c>
      <c r="U225" s="225">
        <v>9</v>
      </c>
      <c r="V225" s="2"/>
      <c r="W225" s="246"/>
      <c r="X225" s="246"/>
      <c r="Y225" s="246"/>
      <c r="Z225" s="246"/>
      <c r="AA225" s="246">
        <v>0</v>
      </c>
      <c r="AB225" s="2"/>
      <c r="AC225" s="2"/>
      <c r="AD225" s="34"/>
      <c r="AE225" s="12"/>
      <c r="AF225" s="14"/>
      <c r="AG225" s="3"/>
      <c r="AH225" s="15"/>
      <c r="AI225" s="13"/>
      <c r="AJ225" s="3"/>
      <c r="AK225" s="3"/>
    </row>
    <row r="226" spans="1:37" ht="36" x14ac:dyDescent="0.55000000000000004">
      <c r="A226">
        <v>153</v>
      </c>
      <c r="B226" s="124" t="s">
        <v>631</v>
      </c>
      <c r="C226" s="114" t="s">
        <v>111</v>
      </c>
      <c r="D226" s="85" t="s">
        <v>360</v>
      </c>
      <c r="E226" s="85" t="s">
        <v>361</v>
      </c>
      <c r="F226" s="85" t="s">
        <v>357</v>
      </c>
      <c r="G226" s="85" t="s">
        <v>362</v>
      </c>
      <c r="H226" s="85" t="s">
        <v>363</v>
      </c>
      <c r="I226" s="85" t="s">
        <v>364</v>
      </c>
      <c r="J226" s="85" t="s">
        <v>14</v>
      </c>
      <c r="K226" s="85" t="s">
        <v>324</v>
      </c>
      <c r="L226" s="85" t="s">
        <v>41</v>
      </c>
      <c r="M226" s="85" t="s">
        <v>122</v>
      </c>
      <c r="N226" s="85" t="s">
        <v>123</v>
      </c>
      <c r="O226" s="212">
        <v>69.900000000000006</v>
      </c>
      <c r="P226" s="133"/>
      <c r="Q226" s="164" t="s">
        <v>1252</v>
      </c>
      <c r="R226" s="6"/>
      <c r="S226" s="5"/>
      <c r="T226" s="1" t="s">
        <v>1168</v>
      </c>
      <c r="U226" s="225">
        <f t="shared" ref="U226:U234" si="6">IF(T226="個人",1)</f>
        <v>1</v>
      </c>
      <c r="V226" s="2"/>
      <c r="W226" s="239" t="s">
        <v>1253</v>
      </c>
      <c r="X226" s="239" t="s">
        <v>1254</v>
      </c>
      <c r="Y226" s="239"/>
      <c r="Z226" s="239"/>
      <c r="AA226" s="239" t="s">
        <v>1255</v>
      </c>
      <c r="AB226" s="2"/>
      <c r="AC226" s="2"/>
      <c r="AD226" s="34"/>
      <c r="AE226" s="12"/>
      <c r="AF226" s="14"/>
      <c r="AG226" s="3"/>
      <c r="AH226" s="15"/>
      <c r="AI226" s="13"/>
      <c r="AJ226" s="3"/>
      <c r="AK226" s="3"/>
    </row>
    <row r="227" spans="1:37" x14ac:dyDescent="0.55000000000000004">
      <c r="A227">
        <v>154</v>
      </c>
      <c r="B227" s="124" t="s">
        <v>631</v>
      </c>
      <c r="C227" s="114" t="s">
        <v>111</v>
      </c>
      <c r="D227" s="85" t="s">
        <v>365</v>
      </c>
      <c r="E227" s="85" t="s">
        <v>363</v>
      </c>
      <c r="F227" s="85" t="s">
        <v>357</v>
      </c>
      <c r="G227" s="85" t="s">
        <v>362</v>
      </c>
      <c r="H227" s="85" t="s">
        <v>361</v>
      </c>
      <c r="I227" s="85" t="s">
        <v>364</v>
      </c>
      <c r="J227" s="85" t="s">
        <v>14</v>
      </c>
      <c r="K227" s="85" t="s">
        <v>326</v>
      </c>
      <c r="L227" s="85" t="s">
        <v>41</v>
      </c>
      <c r="M227" s="85" t="s">
        <v>122</v>
      </c>
      <c r="N227" s="85" t="s">
        <v>123</v>
      </c>
      <c r="O227" s="212">
        <v>68.5</v>
      </c>
      <c r="P227" s="133"/>
      <c r="Q227" s="163"/>
      <c r="R227" s="6"/>
      <c r="S227" s="5"/>
      <c r="T227" s="1" t="s">
        <v>1168</v>
      </c>
      <c r="U227" s="225">
        <f t="shared" si="6"/>
        <v>1</v>
      </c>
      <c r="V227" s="2"/>
      <c r="W227" s="239"/>
      <c r="X227" s="239" t="s">
        <v>1256</v>
      </c>
      <c r="Y227" s="239"/>
      <c r="Z227" s="239"/>
      <c r="AA227" s="239" t="s">
        <v>1256</v>
      </c>
      <c r="AB227" s="2"/>
      <c r="AC227" s="2"/>
      <c r="AD227" s="34"/>
      <c r="AE227" s="12"/>
      <c r="AF227" s="14"/>
      <c r="AG227" s="3"/>
      <c r="AH227" s="15"/>
      <c r="AI227" s="13"/>
      <c r="AJ227" s="3"/>
      <c r="AK227" s="3"/>
    </row>
    <row r="228" spans="1:37" x14ac:dyDescent="0.55000000000000004">
      <c r="A228">
        <v>155</v>
      </c>
      <c r="B228" s="124" t="s">
        <v>631</v>
      </c>
      <c r="C228" s="114" t="s">
        <v>111</v>
      </c>
      <c r="D228" s="85" t="s">
        <v>366</v>
      </c>
      <c r="E228" s="85" t="s">
        <v>367</v>
      </c>
      <c r="F228" s="85" t="s">
        <v>368</v>
      </c>
      <c r="G228" s="85" t="s">
        <v>369</v>
      </c>
      <c r="H228" s="85" t="s">
        <v>367</v>
      </c>
      <c r="I228" s="85" t="s">
        <v>370</v>
      </c>
      <c r="J228" s="85" t="s">
        <v>14</v>
      </c>
      <c r="K228" s="85" t="s">
        <v>128</v>
      </c>
      <c r="L228" s="85" t="s">
        <v>37</v>
      </c>
      <c r="M228" s="85" t="s">
        <v>123</v>
      </c>
      <c r="N228" s="85" t="s">
        <v>123</v>
      </c>
      <c r="O228" s="212">
        <v>64</v>
      </c>
      <c r="P228" s="133"/>
      <c r="Q228" s="163"/>
      <c r="R228" s="6"/>
      <c r="S228" s="5"/>
      <c r="T228" s="1" t="s">
        <v>1168</v>
      </c>
      <c r="U228" s="225">
        <f t="shared" si="6"/>
        <v>1</v>
      </c>
      <c r="V228" s="2"/>
      <c r="W228" s="239"/>
      <c r="X228" s="239"/>
      <c r="Y228" s="239">
        <v>500</v>
      </c>
      <c r="Z228" s="239"/>
      <c r="AA228" s="239">
        <v>500</v>
      </c>
      <c r="AB228" s="2"/>
      <c r="AC228" s="2"/>
      <c r="AD228" s="34"/>
      <c r="AE228" s="12"/>
      <c r="AF228" s="14"/>
      <c r="AG228" s="3"/>
      <c r="AH228" s="15"/>
      <c r="AI228" s="13"/>
      <c r="AJ228" s="3"/>
      <c r="AK228" s="3"/>
    </row>
    <row r="229" spans="1:37" x14ac:dyDescent="0.55000000000000004">
      <c r="A229">
        <v>156</v>
      </c>
      <c r="B229" s="124" t="s">
        <v>631</v>
      </c>
      <c r="C229" s="114" t="s">
        <v>111</v>
      </c>
      <c r="D229" s="85" t="s">
        <v>371</v>
      </c>
      <c r="E229" s="85" t="s">
        <v>367</v>
      </c>
      <c r="F229" s="85" t="s">
        <v>368</v>
      </c>
      <c r="G229" s="85" t="s">
        <v>369</v>
      </c>
      <c r="H229" s="85" t="s">
        <v>367</v>
      </c>
      <c r="I229" s="85" t="s">
        <v>370</v>
      </c>
      <c r="J229" s="85" t="s">
        <v>14</v>
      </c>
      <c r="K229" s="85" t="s">
        <v>372</v>
      </c>
      <c r="L229" s="85" t="s">
        <v>37</v>
      </c>
      <c r="M229" s="85" t="s">
        <v>123</v>
      </c>
      <c r="N229" s="85" t="s">
        <v>123</v>
      </c>
      <c r="O229" s="212">
        <v>10</v>
      </c>
      <c r="P229" s="133"/>
      <c r="Q229" s="163"/>
      <c r="R229" s="6"/>
      <c r="S229" s="5"/>
      <c r="T229" s="1" t="s">
        <v>1168</v>
      </c>
      <c r="U229" s="225">
        <f t="shared" si="6"/>
        <v>1</v>
      </c>
      <c r="V229" s="2"/>
      <c r="W229" s="239"/>
      <c r="X229" s="239"/>
      <c r="Y229" s="239">
        <v>300</v>
      </c>
      <c r="Z229" s="239"/>
      <c r="AA229" s="239">
        <v>300</v>
      </c>
      <c r="AB229" s="2"/>
      <c r="AC229" s="2"/>
      <c r="AD229" s="34"/>
      <c r="AE229" s="12"/>
      <c r="AF229" s="14"/>
      <c r="AG229" s="3"/>
      <c r="AH229" s="15"/>
      <c r="AI229" s="13"/>
      <c r="AJ229" s="3"/>
      <c r="AK229" s="3"/>
    </row>
    <row r="230" spans="1:37" x14ac:dyDescent="0.55000000000000004">
      <c r="A230">
        <v>157</v>
      </c>
      <c r="B230" s="124" t="s">
        <v>631</v>
      </c>
      <c r="C230" s="114" t="s">
        <v>111</v>
      </c>
      <c r="D230" s="85" t="s">
        <v>373</v>
      </c>
      <c r="E230" s="85" t="s">
        <v>367</v>
      </c>
      <c r="F230" s="85" t="s">
        <v>368</v>
      </c>
      <c r="G230" s="85" t="s">
        <v>369</v>
      </c>
      <c r="H230" s="85" t="s">
        <v>367</v>
      </c>
      <c r="I230" s="85" t="s">
        <v>370</v>
      </c>
      <c r="J230" s="85" t="s">
        <v>14</v>
      </c>
      <c r="K230" s="85" t="s">
        <v>374</v>
      </c>
      <c r="L230" s="85" t="s">
        <v>37</v>
      </c>
      <c r="M230" s="85" t="s">
        <v>123</v>
      </c>
      <c r="N230" s="85" t="s">
        <v>123</v>
      </c>
      <c r="O230" s="212">
        <v>10.6</v>
      </c>
      <c r="P230" s="133"/>
      <c r="Q230" s="163"/>
      <c r="R230" s="6"/>
      <c r="S230" s="5"/>
      <c r="T230" s="1" t="s">
        <v>1168</v>
      </c>
      <c r="U230" s="225">
        <f t="shared" si="6"/>
        <v>1</v>
      </c>
      <c r="V230" s="2"/>
      <c r="W230" s="239"/>
      <c r="X230" s="239"/>
      <c r="Y230" s="239">
        <v>300</v>
      </c>
      <c r="Z230" s="239"/>
      <c r="AA230" s="239">
        <v>300</v>
      </c>
      <c r="AB230" s="2"/>
      <c r="AC230" s="2"/>
      <c r="AD230" s="34"/>
      <c r="AE230" s="12"/>
      <c r="AF230" s="14"/>
      <c r="AG230" s="3"/>
      <c r="AH230" s="15"/>
      <c r="AI230" s="13"/>
      <c r="AJ230" s="3"/>
      <c r="AK230" s="3"/>
    </row>
    <row r="231" spans="1:37" x14ac:dyDescent="0.55000000000000004">
      <c r="A231">
        <v>158</v>
      </c>
      <c r="B231" s="124" t="s">
        <v>631</v>
      </c>
      <c r="C231" s="114" t="s">
        <v>111</v>
      </c>
      <c r="D231" s="85" t="s">
        <v>375</v>
      </c>
      <c r="E231" s="85" t="s">
        <v>367</v>
      </c>
      <c r="F231" s="85" t="s">
        <v>368</v>
      </c>
      <c r="G231" s="85" t="s">
        <v>369</v>
      </c>
      <c r="H231" s="85" t="s">
        <v>367</v>
      </c>
      <c r="I231" s="85" t="s">
        <v>370</v>
      </c>
      <c r="J231" s="85" t="s">
        <v>14</v>
      </c>
      <c r="K231" s="85" t="s">
        <v>376</v>
      </c>
      <c r="L231" s="85" t="s">
        <v>37</v>
      </c>
      <c r="M231" s="85" t="s">
        <v>123</v>
      </c>
      <c r="N231" s="85" t="s">
        <v>123</v>
      </c>
      <c r="O231" s="212">
        <v>49.1</v>
      </c>
      <c r="P231" s="133"/>
      <c r="Q231" s="163"/>
      <c r="R231" s="6"/>
      <c r="S231" s="5"/>
      <c r="T231" s="1" t="s">
        <v>1168</v>
      </c>
      <c r="U231" s="225">
        <f t="shared" si="6"/>
        <v>1</v>
      </c>
      <c r="V231" s="2"/>
      <c r="W231" s="239"/>
      <c r="X231" s="239"/>
      <c r="Y231" s="239">
        <v>600</v>
      </c>
      <c r="Z231" s="239"/>
      <c r="AA231" s="239">
        <v>600</v>
      </c>
      <c r="AB231" s="2"/>
      <c r="AC231" s="2"/>
      <c r="AD231" s="34"/>
      <c r="AE231" s="12"/>
      <c r="AF231" s="14"/>
      <c r="AG231" s="3"/>
      <c r="AH231" s="15"/>
      <c r="AI231" s="13"/>
      <c r="AJ231" s="3"/>
      <c r="AK231" s="3"/>
    </row>
    <row r="232" spans="1:37" ht="36" x14ac:dyDescent="0.55000000000000004">
      <c r="A232">
        <v>159</v>
      </c>
      <c r="B232" s="124" t="s">
        <v>631</v>
      </c>
      <c r="C232" s="114" t="s">
        <v>111</v>
      </c>
      <c r="D232" s="85" t="s">
        <v>377</v>
      </c>
      <c r="E232" s="115" t="s">
        <v>641</v>
      </c>
      <c r="F232" s="85" t="s">
        <v>378</v>
      </c>
      <c r="G232" s="85" t="s">
        <v>379</v>
      </c>
      <c r="H232" s="85" t="s">
        <v>380</v>
      </c>
      <c r="I232" s="85" t="s">
        <v>381</v>
      </c>
      <c r="J232" s="85" t="s">
        <v>14</v>
      </c>
      <c r="K232" s="85" t="s">
        <v>94</v>
      </c>
      <c r="L232" s="85" t="s">
        <v>93</v>
      </c>
      <c r="M232" s="85" t="s">
        <v>122</v>
      </c>
      <c r="N232" s="85" t="s">
        <v>122</v>
      </c>
      <c r="O232" s="212">
        <v>39.299999999999997</v>
      </c>
      <c r="P232" s="133" t="s">
        <v>382</v>
      </c>
      <c r="Q232" s="164" t="s">
        <v>1257</v>
      </c>
      <c r="R232" s="6"/>
      <c r="S232" s="5"/>
      <c r="T232" s="1" t="s">
        <v>1168</v>
      </c>
      <c r="U232" s="230">
        <f t="shared" si="6"/>
        <v>1</v>
      </c>
      <c r="V232" s="238"/>
      <c r="W232" s="239" t="s">
        <v>1261</v>
      </c>
      <c r="X232" s="239"/>
      <c r="Y232" s="239"/>
      <c r="Z232" s="239"/>
      <c r="AA232" s="239" t="s">
        <v>1261</v>
      </c>
      <c r="AB232" s="2"/>
      <c r="AC232" s="2"/>
      <c r="AD232" s="34"/>
      <c r="AE232" s="12"/>
      <c r="AF232" s="14"/>
      <c r="AG232" s="3"/>
      <c r="AH232" s="15"/>
      <c r="AI232" s="13"/>
      <c r="AJ232" s="3"/>
      <c r="AK232" s="3"/>
    </row>
    <row r="233" spans="1:37" ht="36" x14ac:dyDescent="0.55000000000000004">
      <c r="A233">
        <v>160</v>
      </c>
      <c r="B233" s="124" t="s">
        <v>631</v>
      </c>
      <c r="C233" s="114" t="s">
        <v>111</v>
      </c>
      <c r="D233" s="85" t="s">
        <v>383</v>
      </c>
      <c r="E233" s="115" t="s">
        <v>641</v>
      </c>
      <c r="F233" s="85" t="s">
        <v>378</v>
      </c>
      <c r="G233" s="85" t="s">
        <v>379</v>
      </c>
      <c r="H233" s="85" t="s">
        <v>380</v>
      </c>
      <c r="I233" s="85" t="s">
        <v>381</v>
      </c>
      <c r="J233" s="85" t="s">
        <v>14</v>
      </c>
      <c r="K233" s="85" t="s">
        <v>128</v>
      </c>
      <c r="L233" s="85" t="s">
        <v>93</v>
      </c>
      <c r="M233" s="85" t="s">
        <v>122</v>
      </c>
      <c r="N233" s="85" t="s">
        <v>122</v>
      </c>
      <c r="O233" s="212">
        <v>117.5</v>
      </c>
      <c r="P233" s="133" t="s">
        <v>382</v>
      </c>
      <c r="Q233" s="164" t="s">
        <v>1258</v>
      </c>
      <c r="R233" s="6"/>
      <c r="S233" s="5"/>
      <c r="T233" s="1" t="s">
        <v>1168</v>
      </c>
      <c r="U233" s="230">
        <f t="shared" si="6"/>
        <v>1</v>
      </c>
      <c r="V233" s="2"/>
      <c r="W233" s="246" t="s">
        <v>1262</v>
      </c>
      <c r="X233" s="246"/>
      <c r="Y233" s="246"/>
      <c r="Z233" s="246"/>
      <c r="AA233" s="246" t="s">
        <v>1262</v>
      </c>
      <c r="AB233" s="2"/>
      <c r="AC233" s="2"/>
      <c r="AD233" s="34"/>
      <c r="AE233" s="12"/>
      <c r="AF233" s="14"/>
      <c r="AG233" s="3"/>
      <c r="AH233" s="15"/>
      <c r="AI233" s="13"/>
      <c r="AJ233" s="3"/>
      <c r="AK233" s="3"/>
    </row>
    <row r="234" spans="1:37" ht="36" x14ac:dyDescent="0.55000000000000004">
      <c r="A234">
        <v>161</v>
      </c>
      <c r="B234" s="124" t="s">
        <v>631</v>
      </c>
      <c r="C234" s="114" t="s">
        <v>111</v>
      </c>
      <c r="D234" s="85" t="s">
        <v>384</v>
      </c>
      <c r="E234" s="115" t="s">
        <v>641</v>
      </c>
      <c r="F234" s="85" t="s">
        <v>378</v>
      </c>
      <c r="G234" s="85" t="s">
        <v>379</v>
      </c>
      <c r="H234" s="85" t="s">
        <v>380</v>
      </c>
      <c r="I234" s="85" t="s">
        <v>381</v>
      </c>
      <c r="J234" s="85" t="s">
        <v>14</v>
      </c>
      <c r="K234" s="85" t="s">
        <v>139</v>
      </c>
      <c r="L234" s="85" t="s">
        <v>93</v>
      </c>
      <c r="M234" s="85" t="s">
        <v>122</v>
      </c>
      <c r="N234" s="85" t="s">
        <v>122</v>
      </c>
      <c r="O234" s="212">
        <v>29.5</v>
      </c>
      <c r="P234" s="133" t="s">
        <v>382</v>
      </c>
      <c r="Q234" s="164" t="s">
        <v>1259</v>
      </c>
      <c r="R234" s="6"/>
      <c r="S234" s="5"/>
      <c r="T234" s="1" t="s">
        <v>1168</v>
      </c>
      <c r="U234" s="230">
        <f t="shared" si="6"/>
        <v>1</v>
      </c>
      <c r="V234" s="2"/>
      <c r="W234" s="246"/>
      <c r="X234" s="246"/>
      <c r="Y234" s="246"/>
      <c r="Z234" s="246"/>
      <c r="AA234" s="246">
        <v>0</v>
      </c>
      <c r="AB234" s="2"/>
      <c r="AC234" s="2"/>
      <c r="AD234" s="34"/>
      <c r="AE234" s="12"/>
      <c r="AF234" s="14"/>
      <c r="AG234" s="3"/>
      <c r="AH234" s="15"/>
      <c r="AI234" s="13"/>
      <c r="AJ234" s="3"/>
      <c r="AK234" s="3"/>
    </row>
    <row r="235" spans="1:37" ht="36" x14ac:dyDescent="0.55000000000000004">
      <c r="A235">
        <v>162</v>
      </c>
      <c r="B235" s="141" t="s">
        <v>631</v>
      </c>
      <c r="C235" s="142" t="s">
        <v>111</v>
      </c>
      <c r="D235" s="143" t="s">
        <v>385</v>
      </c>
      <c r="E235" s="144" t="s">
        <v>642</v>
      </c>
      <c r="F235" s="143" t="s">
        <v>378</v>
      </c>
      <c r="G235" s="143" t="s">
        <v>115</v>
      </c>
      <c r="H235" s="144" t="s">
        <v>642</v>
      </c>
      <c r="I235" s="143" t="s">
        <v>1186</v>
      </c>
      <c r="J235" s="143" t="s">
        <v>14</v>
      </c>
      <c r="K235" s="143" t="s">
        <v>139</v>
      </c>
      <c r="L235" s="143" t="s">
        <v>93</v>
      </c>
      <c r="M235" s="143" t="s">
        <v>122</v>
      </c>
      <c r="N235" s="143" t="s">
        <v>122</v>
      </c>
      <c r="O235" s="213">
        <v>2464.5700000000002</v>
      </c>
      <c r="P235" s="145"/>
      <c r="Q235" s="177" t="s">
        <v>1260</v>
      </c>
      <c r="R235" s="6"/>
      <c r="S235" s="5"/>
      <c r="T235" s="1" t="s">
        <v>53</v>
      </c>
      <c r="U235" s="230">
        <v>23</v>
      </c>
      <c r="V235" s="2"/>
      <c r="W235" s="246"/>
      <c r="X235" s="239" t="s">
        <v>1263</v>
      </c>
      <c r="Y235" s="246"/>
      <c r="Z235" s="246"/>
      <c r="AA235" s="239" t="s">
        <v>1263</v>
      </c>
      <c r="AB235" s="2"/>
      <c r="AC235" s="2"/>
      <c r="AD235" s="34"/>
      <c r="AE235" s="12"/>
      <c r="AF235" s="14"/>
      <c r="AG235" s="3"/>
      <c r="AH235" s="15"/>
      <c r="AI235" s="13"/>
      <c r="AJ235" s="3"/>
      <c r="AK235" s="3"/>
    </row>
    <row r="236" spans="1:37" x14ac:dyDescent="0.55000000000000004">
      <c r="B236" s="141" t="s">
        <v>631</v>
      </c>
      <c r="C236" s="142" t="s">
        <v>111</v>
      </c>
      <c r="D236" s="143" t="s">
        <v>970</v>
      </c>
      <c r="E236" s="144" t="s">
        <v>971</v>
      </c>
      <c r="F236" s="143" t="s">
        <v>707</v>
      </c>
      <c r="G236" s="143" t="s">
        <v>972</v>
      </c>
      <c r="H236" s="144" t="s">
        <v>973</v>
      </c>
      <c r="I236" s="143" t="s">
        <v>708</v>
      </c>
      <c r="J236" s="143" t="s">
        <v>14</v>
      </c>
      <c r="K236" s="143" t="s">
        <v>94</v>
      </c>
      <c r="L236" s="143" t="s">
        <v>93</v>
      </c>
      <c r="M236" s="143" t="s">
        <v>709</v>
      </c>
      <c r="N236" s="143" t="s">
        <v>709</v>
      </c>
      <c r="O236" s="213">
        <v>49.7</v>
      </c>
      <c r="P236" s="145"/>
      <c r="Q236" s="165"/>
      <c r="R236" s="6"/>
      <c r="S236" s="5"/>
      <c r="T236" s="1" t="s">
        <v>1168</v>
      </c>
      <c r="U236" s="230">
        <f t="shared" ref="U236:U253" si="7">IF(T236="個人",1)</f>
        <v>1</v>
      </c>
      <c r="V236" s="2"/>
      <c r="W236" s="2"/>
      <c r="X236" s="2"/>
      <c r="Y236" s="2"/>
      <c r="Z236" s="2"/>
      <c r="AA236" s="2"/>
      <c r="AB236" s="2"/>
      <c r="AC236" s="2"/>
      <c r="AD236" s="34"/>
      <c r="AE236" s="12"/>
      <c r="AF236" s="14"/>
      <c r="AG236" s="3"/>
      <c r="AH236" s="15"/>
      <c r="AI236" s="13"/>
      <c r="AJ236" s="3"/>
      <c r="AK236" s="3"/>
    </row>
    <row r="237" spans="1:37" x14ac:dyDescent="0.55000000000000004">
      <c r="B237" s="141" t="s">
        <v>631</v>
      </c>
      <c r="C237" s="142" t="s">
        <v>111</v>
      </c>
      <c r="D237" s="143" t="s">
        <v>974</v>
      </c>
      <c r="E237" s="144" t="s">
        <v>971</v>
      </c>
      <c r="F237" s="143" t="s">
        <v>707</v>
      </c>
      <c r="G237" s="143" t="s">
        <v>972</v>
      </c>
      <c r="H237" s="144" t="s">
        <v>973</v>
      </c>
      <c r="I237" s="143" t="s">
        <v>708</v>
      </c>
      <c r="J237" s="143" t="s">
        <v>14</v>
      </c>
      <c r="K237" s="143" t="s">
        <v>128</v>
      </c>
      <c r="L237" s="143" t="s">
        <v>93</v>
      </c>
      <c r="M237" s="143" t="s">
        <v>709</v>
      </c>
      <c r="N237" s="143" t="s">
        <v>709</v>
      </c>
      <c r="O237" s="213">
        <v>61.9</v>
      </c>
      <c r="P237" s="145"/>
      <c r="Q237" s="165"/>
      <c r="R237" s="6"/>
      <c r="S237" s="5"/>
      <c r="T237" s="1" t="s">
        <v>1168</v>
      </c>
      <c r="U237" s="230">
        <f t="shared" si="7"/>
        <v>1</v>
      </c>
      <c r="V237" s="2"/>
      <c r="W237" s="2"/>
      <c r="X237" s="2"/>
      <c r="Y237" s="2"/>
      <c r="Z237" s="2"/>
      <c r="AA237" s="2"/>
      <c r="AB237" s="2"/>
      <c r="AC237" s="2"/>
      <c r="AD237" s="34"/>
      <c r="AE237" s="12"/>
      <c r="AF237" s="14"/>
      <c r="AG237" s="3"/>
      <c r="AH237" s="15"/>
      <c r="AI237" s="13"/>
      <c r="AJ237" s="3"/>
      <c r="AK237" s="3"/>
    </row>
    <row r="238" spans="1:37" x14ac:dyDescent="0.55000000000000004">
      <c r="B238" s="141" t="s">
        <v>631</v>
      </c>
      <c r="C238" s="142" t="s">
        <v>111</v>
      </c>
      <c r="D238" s="143" t="s">
        <v>975</v>
      </c>
      <c r="E238" s="144" t="s">
        <v>971</v>
      </c>
      <c r="F238" s="143" t="s">
        <v>707</v>
      </c>
      <c r="G238" s="143" t="s">
        <v>972</v>
      </c>
      <c r="H238" s="144" t="s">
        <v>973</v>
      </c>
      <c r="I238" s="143" t="s">
        <v>708</v>
      </c>
      <c r="J238" s="143" t="s">
        <v>14</v>
      </c>
      <c r="K238" s="143" t="s">
        <v>139</v>
      </c>
      <c r="L238" s="143" t="s">
        <v>93</v>
      </c>
      <c r="M238" s="143" t="s">
        <v>709</v>
      </c>
      <c r="N238" s="143" t="s">
        <v>709</v>
      </c>
      <c r="O238" s="213">
        <v>105.3</v>
      </c>
      <c r="P238" s="145"/>
      <c r="Q238" s="165"/>
      <c r="R238" s="6"/>
      <c r="S238" s="5"/>
      <c r="T238" s="1" t="s">
        <v>1168</v>
      </c>
      <c r="U238" s="230">
        <f t="shared" si="7"/>
        <v>1</v>
      </c>
      <c r="V238" s="2"/>
      <c r="W238" s="2"/>
      <c r="X238" s="2"/>
      <c r="Y238" s="2"/>
      <c r="Z238" s="2"/>
      <c r="AA238" s="2"/>
      <c r="AB238" s="2"/>
      <c r="AC238" s="2"/>
      <c r="AD238" s="34"/>
      <c r="AE238" s="12"/>
      <c r="AF238" s="14"/>
      <c r="AG238" s="3"/>
      <c r="AH238" s="15"/>
      <c r="AI238" s="13"/>
      <c r="AJ238" s="3"/>
      <c r="AK238" s="3"/>
    </row>
    <row r="239" spans="1:37" x14ac:dyDescent="0.55000000000000004">
      <c r="B239" s="85" t="s">
        <v>766</v>
      </c>
      <c r="C239" s="114" t="s">
        <v>111</v>
      </c>
      <c r="D239" s="85" t="s">
        <v>705</v>
      </c>
      <c r="E239" s="115" t="s">
        <v>706</v>
      </c>
      <c r="F239" s="85" t="s">
        <v>707</v>
      </c>
      <c r="G239" s="85" t="s">
        <v>586</v>
      </c>
      <c r="H239" s="115" t="s">
        <v>706</v>
      </c>
      <c r="I239" s="85" t="s">
        <v>708</v>
      </c>
      <c r="J239" s="85" t="s">
        <v>14</v>
      </c>
      <c r="K239" s="85" t="s">
        <v>94</v>
      </c>
      <c r="L239" s="85" t="s">
        <v>93</v>
      </c>
      <c r="M239" s="85" t="s">
        <v>709</v>
      </c>
      <c r="N239" s="85" t="s">
        <v>710</v>
      </c>
      <c r="O239" s="212">
        <v>105.5</v>
      </c>
      <c r="P239" s="133"/>
      <c r="Q239" s="163"/>
      <c r="R239" s="6"/>
      <c r="S239" s="5"/>
      <c r="T239" s="1" t="s">
        <v>1168</v>
      </c>
      <c r="U239" s="230">
        <f t="shared" si="7"/>
        <v>1</v>
      </c>
      <c r="V239" s="2"/>
      <c r="W239" s="2"/>
      <c r="X239" s="2"/>
      <c r="Y239" s="2"/>
      <c r="Z239" s="2"/>
      <c r="AA239" s="2">
        <v>0</v>
      </c>
      <c r="AB239" s="2"/>
      <c r="AC239" s="2"/>
      <c r="AD239" s="34"/>
      <c r="AE239" s="12"/>
      <c r="AF239" s="14"/>
      <c r="AG239" s="3"/>
      <c r="AH239" s="15"/>
      <c r="AI239" s="13"/>
      <c r="AJ239" s="3"/>
      <c r="AK239" s="3"/>
    </row>
    <row r="240" spans="1:37" x14ac:dyDescent="0.55000000000000004">
      <c r="A240">
        <v>163</v>
      </c>
      <c r="B240" s="85" t="s">
        <v>766</v>
      </c>
      <c r="C240" s="146" t="s">
        <v>111</v>
      </c>
      <c r="D240" s="147" t="s">
        <v>711</v>
      </c>
      <c r="E240" s="147" t="s">
        <v>706</v>
      </c>
      <c r="F240" s="147" t="s">
        <v>707</v>
      </c>
      <c r="G240" s="147" t="s">
        <v>586</v>
      </c>
      <c r="H240" s="147" t="s">
        <v>706</v>
      </c>
      <c r="I240" s="147" t="s">
        <v>708</v>
      </c>
      <c r="J240" s="147" t="s">
        <v>14</v>
      </c>
      <c r="K240" s="147" t="s">
        <v>128</v>
      </c>
      <c r="L240" s="147" t="s">
        <v>93</v>
      </c>
      <c r="M240" s="147" t="s">
        <v>709</v>
      </c>
      <c r="N240" s="147" t="s">
        <v>710</v>
      </c>
      <c r="O240" s="214">
        <v>82.8</v>
      </c>
      <c r="P240" s="148"/>
      <c r="Q240" s="166"/>
      <c r="R240" s="6"/>
      <c r="S240" s="5"/>
      <c r="T240" s="1" t="s">
        <v>1168</v>
      </c>
      <c r="U240" s="230">
        <f t="shared" si="7"/>
        <v>1</v>
      </c>
      <c r="V240" s="2"/>
      <c r="W240" s="2"/>
      <c r="X240" s="2"/>
      <c r="Y240" s="2"/>
      <c r="Z240" s="2"/>
      <c r="AA240" s="2">
        <v>0</v>
      </c>
      <c r="AB240" s="2"/>
      <c r="AC240" s="2"/>
      <c r="AD240" s="34"/>
      <c r="AE240" s="12"/>
      <c r="AF240" s="14"/>
      <c r="AG240" s="3"/>
      <c r="AH240" s="15"/>
      <c r="AI240" s="13"/>
      <c r="AJ240" s="3"/>
      <c r="AK240" s="3"/>
    </row>
    <row r="241" spans="1:37" x14ac:dyDescent="0.55000000000000004">
      <c r="A241">
        <v>164</v>
      </c>
      <c r="B241" s="85" t="s">
        <v>766</v>
      </c>
      <c r="C241" s="114" t="s">
        <v>111</v>
      </c>
      <c r="D241" s="85" t="s">
        <v>712</v>
      </c>
      <c r="E241" s="85" t="s">
        <v>706</v>
      </c>
      <c r="F241" s="85" t="s">
        <v>707</v>
      </c>
      <c r="G241" s="85" t="s">
        <v>586</v>
      </c>
      <c r="H241" s="85" t="s">
        <v>706</v>
      </c>
      <c r="I241" s="85" t="s">
        <v>708</v>
      </c>
      <c r="J241" s="85" t="s">
        <v>14</v>
      </c>
      <c r="K241" s="85" t="s">
        <v>139</v>
      </c>
      <c r="L241" s="85" t="s">
        <v>93</v>
      </c>
      <c r="M241" s="85" t="s">
        <v>709</v>
      </c>
      <c r="N241" s="85" t="s">
        <v>710</v>
      </c>
      <c r="O241" s="212">
        <v>234.8</v>
      </c>
      <c r="P241" s="133"/>
      <c r="Q241" s="163"/>
      <c r="R241" s="6"/>
      <c r="S241" s="5"/>
      <c r="T241" s="1" t="s">
        <v>1168</v>
      </c>
      <c r="U241" s="230">
        <f t="shared" si="7"/>
        <v>1</v>
      </c>
      <c r="V241" s="2"/>
      <c r="W241" s="2"/>
      <c r="X241" s="2"/>
      <c r="Y241" s="2"/>
      <c r="Z241" s="2"/>
      <c r="AA241" s="2">
        <v>0</v>
      </c>
      <c r="AB241" s="2"/>
      <c r="AC241" s="2"/>
      <c r="AD241" s="34"/>
      <c r="AE241" s="12"/>
      <c r="AF241" s="14"/>
      <c r="AG241" s="3"/>
      <c r="AH241" s="15"/>
      <c r="AI241" s="13"/>
      <c r="AJ241" s="3"/>
      <c r="AK241" s="3"/>
    </row>
    <row r="242" spans="1:37" ht="36" x14ac:dyDescent="0.55000000000000004">
      <c r="A242">
        <v>165</v>
      </c>
      <c r="B242" s="85" t="s">
        <v>766</v>
      </c>
      <c r="C242" s="114" t="s">
        <v>111</v>
      </c>
      <c r="D242" s="85" t="s">
        <v>713</v>
      </c>
      <c r="E242" s="85" t="s">
        <v>714</v>
      </c>
      <c r="F242" s="85" t="s">
        <v>707</v>
      </c>
      <c r="G242" s="85" t="s">
        <v>715</v>
      </c>
      <c r="H242" s="85" t="s">
        <v>714</v>
      </c>
      <c r="I242" s="85" t="s">
        <v>716</v>
      </c>
      <c r="J242" s="85" t="s">
        <v>14</v>
      </c>
      <c r="K242" s="85" t="s">
        <v>128</v>
      </c>
      <c r="L242" s="85" t="s">
        <v>93</v>
      </c>
      <c r="M242" s="85" t="s">
        <v>709</v>
      </c>
      <c r="N242" s="85" t="s">
        <v>710</v>
      </c>
      <c r="O242" s="212">
        <v>48.3</v>
      </c>
      <c r="P242" s="133"/>
      <c r="Q242" s="164" t="s">
        <v>1264</v>
      </c>
      <c r="R242" s="6"/>
      <c r="S242" s="5"/>
      <c r="T242" s="1" t="s">
        <v>1168</v>
      </c>
      <c r="U242" s="230">
        <f t="shared" si="7"/>
        <v>1</v>
      </c>
      <c r="V242" s="2"/>
      <c r="W242" s="2"/>
      <c r="X242" s="2"/>
      <c r="Y242" s="2"/>
      <c r="Z242" s="2"/>
      <c r="AA242" s="2">
        <v>0</v>
      </c>
      <c r="AB242" s="2"/>
      <c r="AC242" s="2"/>
      <c r="AD242" s="34"/>
      <c r="AE242" s="12"/>
      <c r="AF242" s="14"/>
      <c r="AG242" s="3"/>
      <c r="AH242" s="15"/>
      <c r="AI242" s="13"/>
      <c r="AJ242" s="3"/>
      <c r="AK242" s="3"/>
    </row>
    <row r="243" spans="1:37" ht="36" x14ac:dyDescent="0.55000000000000004">
      <c r="A243">
        <v>166</v>
      </c>
      <c r="B243" s="85" t="s">
        <v>766</v>
      </c>
      <c r="C243" s="114" t="s">
        <v>111</v>
      </c>
      <c r="D243" s="85" t="s">
        <v>717</v>
      </c>
      <c r="E243" s="85" t="s">
        <v>714</v>
      </c>
      <c r="F243" s="85" t="s">
        <v>707</v>
      </c>
      <c r="G243" s="85" t="s">
        <v>715</v>
      </c>
      <c r="H243" s="85" t="s">
        <v>714</v>
      </c>
      <c r="I243" s="85" t="s">
        <v>716</v>
      </c>
      <c r="J243" s="85" t="s">
        <v>14</v>
      </c>
      <c r="K243" s="85" t="s">
        <v>718</v>
      </c>
      <c r="L243" s="85" t="s">
        <v>93</v>
      </c>
      <c r="M243" s="85" t="s">
        <v>709</v>
      </c>
      <c r="N243" s="85" t="s">
        <v>710</v>
      </c>
      <c r="O243" s="212">
        <v>56.5</v>
      </c>
      <c r="P243" s="133"/>
      <c r="Q243" s="164" t="s">
        <v>1090</v>
      </c>
      <c r="R243" s="6"/>
      <c r="S243" s="5"/>
      <c r="T243" s="1" t="s">
        <v>1168</v>
      </c>
      <c r="U243" s="230">
        <f t="shared" si="7"/>
        <v>1</v>
      </c>
      <c r="V243" s="2"/>
      <c r="W243" s="2"/>
      <c r="X243" s="2"/>
      <c r="Y243" s="2"/>
      <c r="Z243" s="2"/>
      <c r="AA243" s="2">
        <v>0</v>
      </c>
      <c r="AB243" s="2"/>
      <c r="AC243" s="2"/>
      <c r="AD243" s="34"/>
      <c r="AE243" s="12"/>
      <c r="AF243" s="14"/>
      <c r="AG243" s="3"/>
      <c r="AH243" s="15"/>
      <c r="AI243" s="13"/>
      <c r="AJ243" s="3"/>
      <c r="AK243" s="3"/>
    </row>
    <row r="244" spans="1:37" ht="36" x14ac:dyDescent="0.55000000000000004">
      <c r="A244">
        <v>167</v>
      </c>
      <c r="B244" s="85" t="s">
        <v>766</v>
      </c>
      <c r="C244" s="114" t="s">
        <v>111</v>
      </c>
      <c r="D244" s="85" t="s">
        <v>719</v>
      </c>
      <c r="E244" s="85" t="s">
        <v>714</v>
      </c>
      <c r="F244" s="85" t="s">
        <v>707</v>
      </c>
      <c r="G244" s="85" t="s">
        <v>715</v>
      </c>
      <c r="H244" s="85" t="s">
        <v>714</v>
      </c>
      <c r="I244" s="85" t="s">
        <v>716</v>
      </c>
      <c r="J244" s="85" t="s">
        <v>14</v>
      </c>
      <c r="K244" s="85" t="s">
        <v>139</v>
      </c>
      <c r="L244" s="85" t="s">
        <v>93</v>
      </c>
      <c r="M244" s="85" t="s">
        <v>709</v>
      </c>
      <c r="N244" s="85" t="s">
        <v>710</v>
      </c>
      <c r="O244" s="212">
        <v>1043.5</v>
      </c>
      <c r="P244" s="133"/>
      <c r="Q244" s="164" t="s">
        <v>1265</v>
      </c>
      <c r="R244" s="6"/>
      <c r="S244" s="5"/>
      <c r="T244" s="1" t="s">
        <v>1168</v>
      </c>
      <c r="U244" s="230">
        <f t="shared" si="7"/>
        <v>1</v>
      </c>
      <c r="V244" s="2"/>
      <c r="W244" s="2"/>
      <c r="X244" s="2"/>
      <c r="Y244" s="2"/>
      <c r="Z244" s="2"/>
      <c r="AA244" s="2">
        <v>0</v>
      </c>
      <c r="AB244" s="2"/>
      <c r="AC244" s="2"/>
      <c r="AD244" s="34"/>
      <c r="AE244" s="12"/>
      <c r="AF244" s="14"/>
      <c r="AG244" s="3"/>
      <c r="AH244" s="15"/>
      <c r="AI244" s="13"/>
      <c r="AJ244" s="3"/>
      <c r="AK244" s="3"/>
    </row>
    <row r="245" spans="1:37" ht="54" x14ac:dyDescent="0.55000000000000004">
      <c r="A245">
        <v>168</v>
      </c>
      <c r="B245" s="85" t="s">
        <v>766</v>
      </c>
      <c r="C245" s="114" t="s">
        <v>111</v>
      </c>
      <c r="D245" s="85" t="s">
        <v>720</v>
      </c>
      <c r="E245" s="85" t="s">
        <v>721</v>
      </c>
      <c r="F245" s="85" t="s">
        <v>722</v>
      </c>
      <c r="G245" s="85" t="s">
        <v>723</v>
      </c>
      <c r="H245" s="85" t="s">
        <v>724</v>
      </c>
      <c r="I245" s="85" t="s">
        <v>1091</v>
      </c>
      <c r="J245" s="85" t="s">
        <v>14</v>
      </c>
      <c r="K245" s="85" t="s">
        <v>128</v>
      </c>
      <c r="L245" s="85" t="s">
        <v>93</v>
      </c>
      <c r="M245" s="85" t="s">
        <v>709</v>
      </c>
      <c r="N245" s="85" t="s">
        <v>710</v>
      </c>
      <c r="O245" s="212">
        <v>194.6</v>
      </c>
      <c r="P245" s="133"/>
      <c r="Q245" s="164" t="s">
        <v>1122</v>
      </c>
      <c r="R245" s="6"/>
      <c r="S245" s="5"/>
      <c r="T245" s="1" t="s">
        <v>1168</v>
      </c>
      <c r="U245" s="225">
        <f t="shared" si="7"/>
        <v>1</v>
      </c>
      <c r="V245" s="2"/>
      <c r="W245" s="2"/>
      <c r="X245" s="2"/>
      <c r="Y245" s="2"/>
      <c r="Z245" s="2"/>
      <c r="AA245" s="2"/>
      <c r="AB245" s="2"/>
      <c r="AC245" s="2"/>
      <c r="AD245" s="34"/>
      <c r="AE245" s="12"/>
      <c r="AF245" s="14"/>
      <c r="AG245" s="3"/>
      <c r="AH245" s="15"/>
      <c r="AI245" s="13"/>
      <c r="AJ245" s="3"/>
      <c r="AK245" s="3"/>
    </row>
    <row r="246" spans="1:37" x14ac:dyDescent="0.55000000000000004">
      <c r="A246">
        <v>169</v>
      </c>
      <c r="B246" s="85" t="s">
        <v>766</v>
      </c>
      <c r="C246" s="114" t="s">
        <v>111</v>
      </c>
      <c r="D246" s="85" t="s">
        <v>725</v>
      </c>
      <c r="E246" s="85" t="s">
        <v>726</v>
      </c>
      <c r="F246" s="85" t="s">
        <v>727</v>
      </c>
      <c r="G246" s="85" t="s">
        <v>728</v>
      </c>
      <c r="H246" s="85" t="s">
        <v>726</v>
      </c>
      <c r="I246" s="85" t="s">
        <v>729</v>
      </c>
      <c r="J246" s="85" t="s">
        <v>14</v>
      </c>
      <c r="K246" s="85" t="s">
        <v>94</v>
      </c>
      <c r="L246" s="85" t="s">
        <v>37</v>
      </c>
      <c r="M246" s="85" t="s">
        <v>130</v>
      </c>
      <c r="N246" s="85" t="s">
        <v>130</v>
      </c>
      <c r="O246" s="212">
        <v>21</v>
      </c>
      <c r="P246" s="133"/>
      <c r="Q246" s="163"/>
      <c r="R246" s="6"/>
      <c r="S246" s="5"/>
      <c r="T246" s="1" t="s">
        <v>1168</v>
      </c>
      <c r="U246" s="225">
        <f t="shared" si="7"/>
        <v>1</v>
      </c>
      <c r="V246" s="2"/>
      <c r="W246" s="2"/>
      <c r="X246" s="236" t="s">
        <v>1266</v>
      </c>
      <c r="Y246" s="236"/>
      <c r="Z246" s="236"/>
      <c r="AA246" s="236" t="s">
        <v>1266</v>
      </c>
      <c r="AB246" s="2"/>
      <c r="AC246" s="2"/>
      <c r="AD246" s="34"/>
      <c r="AE246" s="12"/>
      <c r="AF246" s="14"/>
      <c r="AG246" s="3"/>
      <c r="AH246" s="15"/>
      <c r="AI246" s="13"/>
      <c r="AJ246" s="3"/>
      <c r="AK246" s="3"/>
    </row>
    <row r="247" spans="1:37" x14ac:dyDescent="0.55000000000000004">
      <c r="A247">
        <v>170</v>
      </c>
      <c r="B247" s="85" t="s">
        <v>766</v>
      </c>
      <c r="C247" s="114" t="s">
        <v>111</v>
      </c>
      <c r="D247" s="85" t="s">
        <v>730</v>
      </c>
      <c r="E247" s="85" t="s">
        <v>726</v>
      </c>
      <c r="F247" s="85" t="s">
        <v>727</v>
      </c>
      <c r="G247" s="85" t="s">
        <v>728</v>
      </c>
      <c r="H247" s="85" t="s">
        <v>726</v>
      </c>
      <c r="I247" s="85" t="s">
        <v>729</v>
      </c>
      <c r="J247" s="85" t="s">
        <v>14</v>
      </c>
      <c r="K247" s="85" t="s">
        <v>128</v>
      </c>
      <c r="L247" s="85" t="s">
        <v>37</v>
      </c>
      <c r="M247" s="85" t="s">
        <v>130</v>
      </c>
      <c r="N247" s="85" t="s">
        <v>130</v>
      </c>
      <c r="O247" s="212">
        <v>20.8</v>
      </c>
      <c r="P247" s="133"/>
      <c r="Q247" s="163"/>
      <c r="R247" s="6"/>
      <c r="S247" s="5"/>
      <c r="T247" s="1" t="s">
        <v>1168</v>
      </c>
      <c r="U247" s="225">
        <f t="shared" si="7"/>
        <v>1</v>
      </c>
      <c r="V247" s="2"/>
      <c r="W247" s="2"/>
      <c r="X247" s="236">
        <v>100</v>
      </c>
      <c r="Y247" s="236" t="s">
        <v>1267</v>
      </c>
      <c r="Z247" s="236"/>
      <c r="AA247" s="236" t="s">
        <v>1268</v>
      </c>
      <c r="AB247" s="2"/>
      <c r="AC247" s="2"/>
      <c r="AD247" s="34"/>
      <c r="AE247" s="12"/>
      <c r="AF247" s="14"/>
      <c r="AG247" s="3"/>
      <c r="AH247" s="15"/>
      <c r="AI247" s="13"/>
      <c r="AJ247" s="3"/>
      <c r="AK247" s="3"/>
    </row>
    <row r="248" spans="1:37" x14ac:dyDescent="0.55000000000000004">
      <c r="A248">
        <v>171</v>
      </c>
      <c r="B248" s="85" t="s">
        <v>766</v>
      </c>
      <c r="C248" s="114" t="s">
        <v>111</v>
      </c>
      <c r="D248" s="85" t="s">
        <v>731</v>
      </c>
      <c r="E248" s="85" t="s">
        <v>732</v>
      </c>
      <c r="F248" s="85" t="s">
        <v>707</v>
      </c>
      <c r="G248" s="85" t="s">
        <v>733</v>
      </c>
      <c r="H248" s="85" t="s">
        <v>732</v>
      </c>
      <c r="I248" s="85" t="s">
        <v>706</v>
      </c>
      <c r="J248" s="85" t="s">
        <v>14</v>
      </c>
      <c r="K248" s="85" t="s">
        <v>94</v>
      </c>
      <c r="L248" s="85" t="s">
        <v>93</v>
      </c>
      <c r="M248" s="85" t="s">
        <v>709</v>
      </c>
      <c r="N248" s="85" t="s">
        <v>710</v>
      </c>
      <c r="O248" s="212">
        <v>93</v>
      </c>
      <c r="P248" s="133"/>
      <c r="Q248" s="163"/>
      <c r="R248" s="6"/>
      <c r="S248" s="5"/>
      <c r="T248" s="1" t="s">
        <v>1168</v>
      </c>
      <c r="U248" s="230">
        <f t="shared" si="7"/>
        <v>1</v>
      </c>
      <c r="V248" s="2"/>
      <c r="W248" s="2"/>
      <c r="X248" s="236"/>
      <c r="Y248" s="236"/>
      <c r="Z248" s="236"/>
      <c r="AA248" s="236">
        <v>0</v>
      </c>
      <c r="AB248" s="2"/>
      <c r="AC248" s="2"/>
      <c r="AD248" s="34"/>
      <c r="AE248" s="12"/>
      <c r="AF248" s="14"/>
      <c r="AG248" s="3"/>
      <c r="AH248" s="15"/>
      <c r="AI248" s="13"/>
      <c r="AJ248" s="3"/>
      <c r="AK248" s="3"/>
    </row>
    <row r="249" spans="1:37" x14ac:dyDescent="0.55000000000000004">
      <c r="A249">
        <v>172</v>
      </c>
      <c r="B249" s="85" t="s">
        <v>766</v>
      </c>
      <c r="C249" s="114" t="s">
        <v>111</v>
      </c>
      <c r="D249" s="85" t="s">
        <v>734</v>
      </c>
      <c r="E249" s="85" t="s">
        <v>732</v>
      </c>
      <c r="F249" s="85" t="s">
        <v>707</v>
      </c>
      <c r="G249" s="85" t="s">
        <v>733</v>
      </c>
      <c r="H249" s="85" t="s">
        <v>732</v>
      </c>
      <c r="I249" s="85" t="s">
        <v>706</v>
      </c>
      <c r="J249" s="85" t="s">
        <v>14</v>
      </c>
      <c r="K249" s="85" t="s">
        <v>128</v>
      </c>
      <c r="L249" s="85" t="s">
        <v>93</v>
      </c>
      <c r="M249" s="85" t="s">
        <v>709</v>
      </c>
      <c r="N249" s="85" t="s">
        <v>710</v>
      </c>
      <c r="O249" s="212">
        <v>145</v>
      </c>
      <c r="P249" s="133"/>
      <c r="Q249" s="163"/>
      <c r="R249" s="6"/>
      <c r="S249" s="5"/>
      <c r="T249" s="1" t="s">
        <v>1168</v>
      </c>
      <c r="U249" s="230">
        <f t="shared" si="7"/>
        <v>1</v>
      </c>
      <c r="V249" s="2"/>
      <c r="W249" s="2"/>
      <c r="X249" s="236"/>
      <c r="Y249" s="236"/>
      <c r="Z249" s="236"/>
      <c r="AA249" s="236">
        <v>0</v>
      </c>
      <c r="AB249" s="2"/>
      <c r="AC249" s="2"/>
      <c r="AD249" s="34"/>
      <c r="AE249" s="12"/>
      <c r="AF249" s="14"/>
      <c r="AG249" s="3"/>
      <c r="AH249" s="15"/>
      <c r="AI249" s="13"/>
      <c r="AJ249" s="3"/>
      <c r="AK249" s="3"/>
    </row>
    <row r="250" spans="1:37" x14ac:dyDescent="0.55000000000000004">
      <c r="A250">
        <v>173</v>
      </c>
      <c r="B250" s="85" t="s">
        <v>766</v>
      </c>
      <c r="C250" s="114" t="s">
        <v>111</v>
      </c>
      <c r="D250" s="85" t="s">
        <v>735</v>
      </c>
      <c r="E250" s="85" t="s">
        <v>732</v>
      </c>
      <c r="F250" s="85" t="s">
        <v>707</v>
      </c>
      <c r="G250" s="85" t="s">
        <v>733</v>
      </c>
      <c r="H250" s="85" t="s">
        <v>732</v>
      </c>
      <c r="I250" s="85" t="s">
        <v>706</v>
      </c>
      <c r="J250" s="85" t="s">
        <v>14</v>
      </c>
      <c r="K250" s="85" t="s">
        <v>139</v>
      </c>
      <c r="L250" s="85" t="s">
        <v>93</v>
      </c>
      <c r="M250" s="85" t="s">
        <v>709</v>
      </c>
      <c r="N250" s="85" t="s">
        <v>710</v>
      </c>
      <c r="O250" s="212">
        <v>152</v>
      </c>
      <c r="P250" s="133"/>
      <c r="Q250" s="163"/>
      <c r="R250" s="6"/>
      <c r="S250" s="5"/>
      <c r="T250" s="1" t="s">
        <v>1168</v>
      </c>
      <c r="U250" s="230">
        <f t="shared" si="7"/>
        <v>1</v>
      </c>
      <c r="V250" s="2"/>
      <c r="W250" s="2"/>
      <c r="X250" s="236"/>
      <c r="Y250" s="236"/>
      <c r="Z250" s="236"/>
      <c r="AA250" s="236">
        <v>0</v>
      </c>
      <c r="AB250" s="2"/>
      <c r="AC250" s="2"/>
      <c r="AD250" s="34"/>
      <c r="AE250" s="12"/>
      <c r="AF250" s="14"/>
      <c r="AG250" s="3"/>
      <c r="AH250" s="15"/>
      <c r="AI250" s="13"/>
      <c r="AJ250" s="3"/>
      <c r="AK250" s="3"/>
    </row>
    <row r="251" spans="1:37" x14ac:dyDescent="0.55000000000000004">
      <c r="A251">
        <v>174</v>
      </c>
      <c r="B251" s="85" t="s">
        <v>766</v>
      </c>
      <c r="C251" s="114" t="s">
        <v>111</v>
      </c>
      <c r="D251" s="85" t="s">
        <v>736</v>
      </c>
      <c r="E251" s="85" t="s">
        <v>737</v>
      </c>
      <c r="F251" s="85" t="s">
        <v>368</v>
      </c>
      <c r="G251" s="85" t="s">
        <v>738</v>
      </c>
      <c r="H251" s="85" t="s">
        <v>737</v>
      </c>
      <c r="I251" s="85" t="s">
        <v>739</v>
      </c>
      <c r="J251" s="85" t="s">
        <v>14</v>
      </c>
      <c r="K251" s="85" t="s">
        <v>128</v>
      </c>
      <c r="L251" s="85" t="s">
        <v>37</v>
      </c>
      <c r="M251" s="85" t="s">
        <v>130</v>
      </c>
      <c r="N251" s="85" t="s">
        <v>130</v>
      </c>
      <c r="O251" s="212">
        <v>15.1</v>
      </c>
      <c r="P251" s="133"/>
      <c r="Q251" s="163"/>
      <c r="R251" s="6"/>
      <c r="S251" s="5"/>
      <c r="T251" s="1" t="s">
        <v>1168</v>
      </c>
      <c r="U251" s="225">
        <f t="shared" si="7"/>
        <v>1</v>
      </c>
      <c r="V251" s="2"/>
      <c r="W251" s="2"/>
      <c r="X251" s="236">
        <v>80</v>
      </c>
      <c r="Y251" s="236"/>
      <c r="Z251" s="236"/>
      <c r="AA251" s="236">
        <v>80</v>
      </c>
      <c r="AB251" s="2"/>
      <c r="AC251" s="2"/>
      <c r="AD251" s="34"/>
      <c r="AE251" s="12"/>
      <c r="AF251" s="14"/>
      <c r="AG251" s="3"/>
      <c r="AH251" s="15"/>
      <c r="AI251" s="13"/>
      <c r="AJ251" s="3"/>
      <c r="AK251" s="3"/>
    </row>
    <row r="252" spans="1:37" ht="36" x14ac:dyDescent="0.55000000000000004">
      <c r="A252">
        <v>175</v>
      </c>
      <c r="B252" s="85" t="s">
        <v>766</v>
      </c>
      <c r="C252" s="114" t="s">
        <v>111</v>
      </c>
      <c r="D252" s="85" t="s">
        <v>740</v>
      </c>
      <c r="E252" s="85" t="s">
        <v>737</v>
      </c>
      <c r="F252" s="85" t="s">
        <v>368</v>
      </c>
      <c r="G252" s="85" t="s">
        <v>738</v>
      </c>
      <c r="H252" s="85" t="s">
        <v>737</v>
      </c>
      <c r="I252" s="85" t="s">
        <v>739</v>
      </c>
      <c r="J252" s="85" t="s">
        <v>14</v>
      </c>
      <c r="K252" s="85" t="s">
        <v>139</v>
      </c>
      <c r="L252" s="85" t="s">
        <v>37</v>
      </c>
      <c r="M252" s="85" t="s">
        <v>130</v>
      </c>
      <c r="N252" s="85" t="s">
        <v>130</v>
      </c>
      <c r="O252" s="212">
        <v>11.7</v>
      </c>
      <c r="P252" s="133"/>
      <c r="Q252" s="164" t="s">
        <v>1123</v>
      </c>
      <c r="R252" s="6"/>
      <c r="S252" s="5"/>
      <c r="T252" s="1" t="s">
        <v>1168</v>
      </c>
      <c r="U252" s="225">
        <f t="shared" si="7"/>
        <v>1</v>
      </c>
      <c r="V252" s="2"/>
      <c r="W252" s="2"/>
      <c r="X252" s="236">
        <v>112</v>
      </c>
      <c r="Y252" s="236"/>
      <c r="Z252" s="236"/>
      <c r="AA252" s="236">
        <v>112</v>
      </c>
      <c r="AB252" s="2"/>
      <c r="AC252" s="2"/>
      <c r="AD252" s="34"/>
      <c r="AE252" s="12"/>
      <c r="AF252" s="14"/>
      <c r="AG252" s="3"/>
      <c r="AH252" s="15"/>
      <c r="AI252" s="13"/>
      <c r="AJ252" s="3"/>
      <c r="AK252" s="3"/>
    </row>
    <row r="253" spans="1:37" ht="36" x14ac:dyDescent="0.55000000000000004">
      <c r="A253">
        <v>176</v>
      </c>
      <c r="B253" s="85" t="s">
        <v>766</v>
      </c>
      <c r="C253" s="114" t="s">
        <v>111</v>
      </c>
      <c r="D253" s="85" t="s">
        <v>741</v>
      </c>
      <c r="E253" s="85" t="s">
        <v>739</v>
      </c>
      <c r="F253" s="85" t="s">
        <v>368</v>
      </c>
      <c r="G253" s="85" t="s">
        <v>742</v>
      </c>
      <c r="H253" s="85" t="s">
        <v>739</v>
      </c>
      <c r="I253" s="85" t="s">
        <v>737</v>
      </c>
      <c r="J253" s="85" t="s">
        <v>14</v>
      </c>
      <c r="K253" s="85" t="s">
        <v>139</v>
      </c>
      <c r="L253" s="85" t="s">
        <v>37</v>
      </c>
      <c r="M253" s="85" t="s">
        <v>130</v>
      </c>
      <c r="N253" s="85" t="s">
        <v>130</v>
      </c>
      <c r="O253" s="212">
        <v>26</v>
      </c>
      <c r="P253" s="133"/>
      <c r="Q253" s="164" t="s">
        <v>1269</v>
      </c>
      <c r="R253" s="6"/>
      <c r="S253" s="5"/>
      <c r="T253" s="1" t="s">
        <v>1168</v>
      </c>
      <c r="U253" s="225">
        <f t="shared" si="7"/>
        <v>1</v>
      </c>
      <c r="V253" s="2"/>
      <c r="W253" s="2"/>
      <c r="X253" s="236" t="s">
        <v>1272</v>
      </c>
      <c r="Y253" s="236"/>
      <c r="Z253" s="236"/>
      <c r="AA253" s="236" t="s">
        <v>1272</v>
      </c>
      <c r="AB253" s="2"/>
      <c r="AC253" s="2"/>
      <c r="AD253" s="34"/>
      <c r="AE253" s="12"/>
      <c r="AF253" s="14"/>
      <c r="AG253" s="3"/>
      <c r="AH253" s="15"/>
      <c r="AI253" s="13"/>
      <c r="AJ253" s="3"/>
      <c r="AK253" s="3"/>
    </row>
    <row r="254" spans="1:37" ht="36" x14ac:dyDescent="0.55000000000000004">
      <c r="A254">
        <v>177</v>
      </c>
      <c r="B254" s="85" t="s">
        <v>766</v>
      </c>
      <c r="C254" s="114" t="s">
        <v>111</v>
      </c>
      <c r="D254" s="85" t="s">
        <v>743</v>
      </c>
      <c r="E254" s="85" t="s">
        <v>744</v>
      </c>
      <c r="F254" s="85" t="s">
        <v>745</v>
      </c>
      <c r="G254" s="85" t="s">
        <v>746</v>
      </c>
      <c r="H254" s="85" t="s">
        <v>747</v>
      </c>
      <c r="I254" s="85" t="s">
        <v>1091</v>
      </c>
      <c r="J254" s="85" t="s">
        <v>14</v>
      </c>
      <c r="K254" s="85" t="s">
        <v>128</v>
      </c>
      <c r="L254" s="85" t="s">
        <v>93</v>
      </c>
      <c r="M254" s="85" t="s">
        <v>709</v>
      </c>
      <c r="N254" s="85" t="s">
        <v>710</v>
      </c>
      <c r="O254" s="212">
        <v>666</v>
      </c>
      <c r="P254" s="133"/>
      <c r="Q254" s="164" t="s">
        <v>1270</v>
      </c>
      <c r="R254" s="6"/>
      <c r="S254" s="5"/>
      <c r="T254" s="1" t="s">
        <v>53</v>
      </c>
      <c r="U254" s="225">
        <v>5</v>
      </c>
      <c r="V254" s="2"/>
      <c r="W254" s="2"/>
      <c r="X254" s="2"/>
      <c r="Y254" s="2"/>
      <c r="Z254" s="2"/>
      <c r="AA254" s="2">
        <v>0</v>
      </c>
      <c r="AB254" s="2"/>
      <c r="AC254" s="2"/>
      <c r="AD254" s="34"/>
      <c r="AE254" s="12"/>
      <c r="AF254" s="14"/>
      <c r="AG254" s="3"/>
      <c r="AH254" s="15"/>
      <c r="AI254" s="13"/>
      <c r="AJ254" s="3"/>
      <c r="AK254" s="3"/>
    </row>
    <row r="255" spans="1:37" ht="36" x14ac:dyDescent="0.55000000000000004">
      <c r="A255">
        <v>178</v>
      </c>
      <c r="B255" s="85" t="s">
        <v>766</v>
      </c>
      <c r="C255" s="114" t="s">
        <v>111</v>
      </c>
      <c r="D255" s="85" t="s">
        <v>748</v>
      </c>
      <c r="E255" s="85" t="s">
        <v>744</v>
      </c>
      <c r="F255" s="85" t="s">
        <v>745</v>
      </c>
      <c r="G255" s="85" t="s">
        <v>746</v>
      </c>
      <c r="H255" s="85" t="s">
        <v>747</v>
      </c>
      <c r="I255" s="85" t="s">
        <v>1091</v>
      </c>
      <c r="J255" s="85" t="s">
        <v>14</v>
      </c>
      <c r="K255" s="85" t="s">
        <v>749</v>
      </c>
      <c r="L255" s="85" t="s">
        <v>93</v>
      </c>
      <c r="M255" s="85" t="s">
        <v>709</v>
      </c>
      <c r="N255" s="85" t="s">
        <v>710</v>
      </c>
      <c r="O255" s="212">
        <v>3876.8</v>
      </c>
      <c r="P255" s="133"/>
      <c r="Q255" s="164" t="s">
        <v>1271</v>
      </c>
      <c r="R255" s="6"/>
      <c r="S255" s="5"/>
      <c r="T255" s="1" t="s">
        <v>53</v>
      </c>
      <c r="U255" s="225">
        <v>21</v>
      </c>
      <c r="V255" s="2"/>
      <c r="W255" s="2"/>
      <c r="X255" s="2"/>
      <c r="Y255" s="2"/>
      <c r="Z255" s="2"/>
      <c r="AA255" s="2">
        <v>0</v>
      </c>
      <c r="AB255" s="2"/>
      <c r="AC255" s="2"/>
      <c r="AD255" s="34"/>
      <c r="AE255" s="12"/>
      <c r="AF255" s="14"/>
      <c r="AG255" s="3"/>
      <c r="AH255" s="15"/>
      <c r="AI255" s="13"/>
      <c r="AJ255" s="3"/>
      <c r="AK255" s="3"/>
    </row>
    <row r="256" spans="1:37" x14ac:dyDescent="0.55000000000000004">
      <c r="A256">
        <v>179</v>
      </c>
      <c r="B256" s="85" t="s">
        <v>766</v>
      </c>
      <c r="C256" s="114" t="s">
        <v>111</v>
      </c>
      <c r="D256" s="85" t="s">
        <v>750</v>
      </c>
      <c r="E256" s="85" t="s">
        <v>751</v>
      </c>
      <c r="F256" s="85" t="s">
        <v>707</v>
      </c>
      <c r="G256" s="85" t="s">
        <v>752</v>
      </c>
      <c r="H256" s="85" t="s">
        <v>716</v>
      </c>
      <c r="I256" s="85" t="s">
        <v>714</v>
      </c>
      <c r="J256" s="85" t="s">
        <v>14</v>
      </c>
      <c r="K256" s="85" t="s">
        <v>753</v>
      </c>
      <c r="L256" s="85" t="s">
        <v>93</v>
      </c>
      <c r="M256" s="85" t="s">
        <v>709</v>
      </c>
      <c r="N256" s="85" t="s">
        <v>710</v>
      </c>
      <c r="O256" s="212">
        <v>35.799999999999997</v>
      </c>
      <c r="P256" s="133"/>
      <c r="Q256" s="163"/>
      <c r="R256" s="6"/>
      <c r="S256" s="5"/>
      <c r="T256" s="1" t="s">
        <v>1168</v>
      </c>
      <c r="U256" s="230">
        <f t="shared" ref="U256:U258" si="8">IF(T256="個人",1)</f>
        <v>1</v>
      </c>
      <c r="V256" s="2"/>
      <c r="W256" s="2"/>
      <c r="X256" s="2"/>
      <c r="Y256" s="2"/>
      <c r="Z256" s="2"/>
      <c r="AA256" s="2">
        <v>0</v>
      </c>
      <c r="AB256" s="2"/>
      <c r="AC256" s="2"/>
      <c r="AD256" s="34"/>
      <c r="AE256" s="12"/>
      <c r="AF256" s="14"/>
      <c r="AG256" s="3"/>
      <c r="AH256" s="15"/>
      <c r="AI256" s="13"/>
      <c r="AJ256" s="3"/>
      <c r="AK256" s="3"/>
    </row>
    <row r="257" spans="1:37" x14ac:dyDescent="0.55000000000000004">
      <c r="A257">
        <v>180</v>
      </c>
      <c r="B257" s="85" t="s">
        <v>766</v>
      </c>
      <c r="C257" s="114" t="s">
        <v>111</v>
      </c>
      <c r="D257" s="85" t="s">
        <v>754</v>
      </c>
      <c r="E257" s="85" t="s">
        <v>751</v>
      </c>
      <c r="F257" s="85" t="s">
        <v>707</v>
      </c>
      <c r="G257" s="85" t="s">
        <v>752</v>
      </c>
      <c r="H257" s="85" t="s">
        <v>716</v>
      </c>
      <c r="I257" s="85" t="s">
        <v>714</v>
      </c>
      <c r="J257" s="85" t="s">
        <v>14</v>
      </c>
      <c r="K257" s="85" t="s">
        <v>139</v>
      </c>
      <c r="L257" s="85" t="s">
        <v>93</v>
      </c>
      <c r="M257" s="85" t="s">
        <v>709</v>
      </c>
      <c r="N257" s="85" t="s">
        <v>710</v>
      </c>
      <c r="O257" s="212">
        <v>37.299999999999997</v>
      </c>
      <c r="P257" s="133"/>
      <c r="Q257" s="163"/>
      <c r="R257" s="6"/>
      <c r="S257" s="5"/>
      <c r="T257" s="1" t="s">
        <v>1168</v>
      </c>
      <c r="U257" s="230">
        <f t="shared" si="8"/>
        <v>1</v>
      </c>
      <c r="V257" s="2"/>
      <c r="W257" s="2"/>
      <c r="X257" s="2"/>
      <c r="Y257" s="2"/>
      <c r="Z257" s="2"/>
      <c r="AA257" s="2">
        <v>0</v>
      </c>
      <c r="AB257" s="2"/>
      <c r="AC257" s="2"/>
      <c r="AD257" s="34"/>
      <c r="AE257" s="12"/>
      <c r="AF257" s="14"/>
      <c r="AG257" s="3"/>
      <c r="AH257" s="15"/>
      <c r="AI257" s="13"/>
      <c r="AJ257" s="3"/>
      <c r="AK257" s="3"/>
    </row>
    <row r="258" spans="1:37" x14ac:dyDescent="0.55000000000000004">
      <c r="A258">
        <v>181</v>
      </c>
      <c r="B258" s="183" t="s">
        <v>766</v>
      </c>
      <c r="C258" s="184" t="s">
        <v>111</v>
      </c>
      <c r="D258" s="183" t="s">
        <v>755</v>
      </c>
      <c r="E258" s="183" t="s">
        <v>756</v>
      </c>
      <c r="F258" s="183" t="s">
        <v>745</v>
      </c>
      <c r="G258" s="183" t="s">
        <v>628</v>
      </c>
      <c r="H258" s="183" t="s">
        <v>756</v>
      </c>
      <c r="I258" s="183" t="s">
        <v>757</v>
      </c>
      <c r="J258" s="183" t="s">
        <v>105</v>
      </c>
      <c r="K258" s="183" t="s">
        <v>758</v>
      </c>
      <c r="L258" s="183" t="s">
        <v>39</v>
      </c>
      <c r="M258" s="183" t="s">
        <v>130</v>
      </c>
      <c r="N258" s="183" t="s">
        <v>710</v>
      </c>
      <c r="O258" s="215">
        <v>43.04</v>
      </c>
      <c r="P258" s="185"/>
      <c r="Q258" s="186" t="s">
        <v>1011</v>
      </c>
      <c r="R258" s="6"/>
      <c r="S258" s="5"/>
      <c r="T258" s="1" t="s">
        <v>1168</v>
      </c>
      <c r="U258" s="225">
        <f t="shared" si="8"/>
        <v>1</v>
      </c>
      <c r="V258" s="2"/>
      <c r="W258" s="2"/>
      <c r="X258" s="236" t="s">
        <v>1273</v>
      </c>
      <c r="Y258" s="2"/>
      <c r="Z258" s="2"/>
      <c r="AA258" s="236" t="s">
        <v>1273</v>
      </c>
      <c r="AB258" s="2"/>
      <c r="AC258" s="2"/>
      <c r="AD258" s="34"/>
      <c r="AE258" s="12"/>
      <c r="AF258" s="14"/>
      <c r="AG258" s="3"/>
      <c r="AH258" s="15"/>
      <c r="AI258" s="13"/>
      <c r="AJ258" s="3"/>
      <c r="AK258" s="3"/>
    </row>
    <row r="259" spans="1:37" ht="54" x14ac:dyDescent="0.55000000000000004">
      <c r="A259">
        <v>182</v>
      </c>
      <c r="B259" s="85" t="s">
        <v>766</v>
      </c>
      <c r="C259" s="114" t="s">
        <v>111</v>
      </c>
      <c r="D259" s="85" t="s">
        <v>759</v>
      </c>
      <c r="E259" s="85" t="s">
        <v>744</v>
      </c>
      <c r="F259" s="85" t="s">
        <v>368</v>
      </c>
      <c r="G259" s="85" t="s">
        <v>760</v>
      </c>
      <c r="H259" s="85" t="s">
        <v>747</v>
      </c>
      <c r="I259" s="85" t="s">
        <v>1092</v>
      </c>
      <c r="J259" s="85" t="s">
        <v>14</v>
      </c>
      <c r="K259" s="85" t="s">
        <v>749</v>
      </c>
      <c r="L259" s="85" t="s">
        <v>93</v>
      </c>
      <c r="M259" s="85" t="s">
        <v>709</v>
      </c>
      <c r="N259" s="85" t="s">
        <v>710</v>
      </c>
      <c r="O259" s="212">
        <v>4884.3</v>
      </c>
      <c r="P259" s="133"/>
      <c r="Q259" s="164" t="s">
        <v>1274</v>
      </c>
      <c r="R259" s="6"/>
      <c r="S259" s="5"/>
      <c r="T259" s="1" t="s">
        <v>53</v>
      </c>
      <c r="U259" s="225">
        <v>36</v>
      </c>
      <c r="V259" s="2"/>
      <c r="W259" s="2"/>
      <c r="X259" s="2"/>
      <c r="Y259" s="2"/>
      <c r="Z259" s="2"/>
      <c r="AA259" s="2">
        <v>0</v>
      </c>
      <c r="AB259" s="2"/>
      <c r="AC259" s="2"/>
      <c r="AD259" s="34"/>
      <c r="AE259" s="12"/>
      <c r="AF259" s="14"/>
      <c r="AG259" s="3"/>
      <c r="AH259" s="15"/>
      <c r="AI259" s="13"/>
      <c r="AJ259" s="3"/>
      <c r="AK259" s="3"/>
    </row>
    <row r="260" spans="1:37" x14ac:dyDescent="0.55000000000000004">
      <c r="A260">
        <v>183</v>
      </c>
      <c r="B260" s="85" t="s">
        <v>766</v>
      </c>
      <c r="C260" s="114" t="s">
        <v>111</v>
      </c>
      <c r="D260" s="85" t="s">
        <v>761</v>
      </c>
      <c r="E260" s="85" t="s">
        <v>762</v>
      </c>
      <c r="F260" s="85" t="s">
        <v>763</v>
      </c>
      <c r="G260" s="85" t="s">
        <v>764</v>
      </c>
      <c r="H260" s="85" t="s">
        <v>762</v>
      </c>
      <c r="I260" s="85" t="s">
        <v>765</v>
      </c>
      <c r="J260" s="85" t="s">
        <v>14</v>
      </c>
      <c r="K260" s="85" t="s">
        <v>128</v>
      </c>
      <c r="L260" s="85" t="s">
        <v>37</v>
      </c>
      <c r="M260" s="85" t="s">
        <v>130</v>
      </c>
      <c r="N260" s="85" t="s">
        <v>130</v>
      </c>
      <c r="O260" s="212">
        <v>64.3</v>
      </c>
      <c r="P260" s="133"/>
      <c r="Q260" s="163"/>
      <c r="R260" s="6"/>
      <c r="S260" s="5"/>
      <c r="T260" s="1" t="s">
        <v>1168</v>
      </c>
      <c r="U260" s="225">
        <f t="shared" ref="U260:U302" si="9">IF(T260="個人",1)</f>
        <v>1</v>
      </c>
      <c r="V260" s="2"/>
      <c r="W260" s="2"/>
      <c r="X260" s="2"/>
      <c r="Y260" s="2"/>
      <c r="Z260" s="2"/>
      <c r="AA260" s="2">
        <v>0</v>
      </c>
      <c r="AB260" s="2"/>
      <c r="AC260" s="2"/>
      <c r="AD260" s="34"/>
      <c r="AE260" s="12"/>
      <c r="AF260" s="14"/>
      <c r="AG260" s="3"/>
      <c r="AH260" s="15"/>
      <c r="AI260" s="13"/>
      <c r="AJ260" s="3"/>
      <c r="AK260" s="3"/>
    </row>
    <row r="261" spans="1:37" x14ac:dyDescent="0.55000000000000004">
      <c r="A261">
        <v>184</v>
      </c>
      <c r="B261" s="85" t="s">
        <v>976</v>
      </c>
      <c r="C261" s="85" t="s">
        <v>111</v>
      </c>
      <c r="D261" s="85" t="s">
        <v>885</v>
      </c>
      <c r="E261" s="85" t="s">
        <v>757</v>
      </c>
      <c r="F261" s="85" t="s">
        <v>745</v>
      </c>
      <c r="G261" s="85" t="s">
        <v>124</v>
      </c>
      <c r="H261" s="85" t="s">
        <v>757</v>
      </c>
      <c r="I261" s="85" t="s">
        <v>886</v>
      </c>
      <c r="J261" s="85" t="s">
        <v>887</v>
      </c>
      <c r="K261" s="85" t="s">
        <v>888</v>
      </c>
      <c r="L261" s="85" t="s">
        <v>37</v>
      </c>
      <c r="M261" s="85" t="s">
        <v>130</v>
      </c>
      <c r="N261" s="85" t="s">
        <v>130</v>
      </c>
      <c r="O261" s="212">
        <v>788.21</v>
      </c>
      <c r="P261" s="168"/>
      <c r="Q261" s="114" t="s">
        <v>1275</v>
      </c>
      <c r="R261" s="6"/>
      <c r="S261" s="5"/>
      <c r="T261" s="1" t="s">
        <v>1168</v>
      </c>
      <c r="U261" s="225">
        <f t="shared" si="9"/>
        <v>1</v>
      </c>
      <c r="V261" s="2"/>
      <c r="W261" s="2"/>
      <c r="X261" s="236" t="s">
        <v>1276</v>
      </c>
      <c r="Y261" s="2"/>
      <c r="Z261" s="2"/>
      <c r="AA261" s="236" t="s">
        <v>1276</v>
      </c>
      <c r="AB261" s="2"/>
      <c r="AC261" s="2"/>
      <c r="AD261" s="34"/>
      <c r="AE261" s="12"/>
      <c r="AF261" s="14"/>
      <c r="AG261" s="3"/>
      <c r="AH261" s="15"/>
      <c r="AI261" s="13"/>
      <c r="AJ261" s="3"/>
      <c r="AK261" s="3"/>
    </row>
    <row r="262" spans="1:37" x14ac:dyDescent="0.55000000000000004">
      <c r="A262">
        <v>185</v>
      </c>
      <c r="B262" s="85" t="s">
        <v>976</v>
      </c>
      <c r="C262" s="85" t="s">
        <v>111</v>
      </c>
      <c r="D262" s="85" t="s">
        <v>889</v>
      </c>
      <c r="E262" s="85" t="s">
        <v>890</v>
      </c>
      <c r="F262" s="85" t="s">
        <v>707</v>
      </c>
      <c r="G262" s="85" t="s">
        <v>891</v>
      </c>
      <c r="H262" s="85" t="s">
        <v>892</v>
      </c>
      <c r="I262" s="85" t="s">
        <v>893</v>
      </c>
      <c r="J262" s="85" t="s">
        <v>894</v>
      </c>
      <c r="K262" s="85" t="s">
        <v>895</v>
      </c>
      <c r="L262" s="85" t="s">
        <v>93</v>
      </c>
      <c r="M262" s="85" t="s">
        <v>709</v>
      </c>
      <c r="N262" s="85" t="s">
        <v>709</v>
      </c>
      <c r="O262" s="212">
        <v>37.700000000000003</v>
      </c>
      <c r="P262" s="168"/>
      <c r="Q262" s="167"/>
      <c r="R262" s="7"/>
      <c r="S262" s="5"/>
      <c r="T262" s="1" t="s">
        <v>1168</v>
      </c>
      <c r="U262" s="228">
        <f t="shared" si="9"/>
        <v>1</v>
      </c>
      <c r="V262" s="255"/>
      <c r="W262" s="256">
        <v>4</v>
      </c>
      <c r="X262" s="255"/>
      <c r="Y262" s="255"/>
      <c r="Z262" s="255"/>
      <c r="AA262" s="256">
        <v>4</v>
      </c>
      <c r="AB262" s="255"/>
      <c r="AC262" s="255"/>
      <c r="AD262" s="257"/>
      <c r="AE262" s="258"/>
      <c r="AF262" s="259"/>
      <c r="AG262" s="260"/>
      <c r="AH262" s="261"/>
      <c r="AI262" s="262"/>
      <c r="AJ262" s="260"/>
      <c r="AK262" s="260"/>
    </row>
    <row r="263" spans="1:37" x14ac:dyDescent="0.55000000000000004">
      <c r="B263" s="85" t="s">
        <v>976</v>
      </c>
      <c r="C263" s="85" t="s">
        <v>111</v>
      </c>
      <c r="D263" s="154" t="s">
        <v>896</v>
      </c>
      <c r="E263" s="85" t="s">
        <v>890</v>
      </c>
      <c r="F263" s="85" t="s">
        <v>707</v>
      </c>
      <c r="G263" s="85" t="s">
        <v>891</v>
      </c>
      <c r="H263" s="85" t="s">
        <v>892</v>
      </c>
      <c r="I263" s="85" t="s">
        <v>893</v>
      </c>
      <c r="J263" s="85" t="s">
        <v>894</v>
      </c>
      <c r="K263" s="85" t="s">
        <v>897</v>
      </c>
      <c r="L263" s="85" t="s">
        <v>93</v>
      </c>
      <c r="M263" s="85" t="s">
        <v>709</v>
      </c>
      <c r="N263" s="85" t="s">
        <v>709</v>
      </c>
      <c r="O263" s="212">
        <v>111.7</v>
      </c>
      <c r="P263" s="168"/>
      <c r="Q263" s="167"/>
      <c r="T263" s="226" t="s">
        <v>1168</v>
      </c>
      <c r="U263" s="231">
        <f t="shared" si="9"/>
        <v>1</v>
      </c>
      <c r="V263" s="226"/>
      <c r="W263" s="226">
        <v>5</v>
      </c>
      <c r="X263" s="226"/>
      <c r="Y263" s="226"/>
      <c r="Z263" s="226"/>
      <c r="AA263" s="226">
        <v>5</v>
      </c>
      <c r="AB263" s="226"/>
      <c r="AC263" s="226"/>
      <c r="AD263" s="226"/>
      <c r="AE263" s="226"/>
      <c r="AF263" s="226"/>
      <c r="AG263" s="226"/>
      <c r="AH263" s="226"/>
      <c r="AI263" s="226"/>
      <c r="AJ263" s="226"/>
      <c r="AK263" s="226"/>
    </row>
    <row r="264" spans="1:37" x14ac:dyDescent="0.55000000000000004">
      <c r="B264" s="85" t="s">
        <v>976</v>
      </c>
      <c r="C264" s="85" t="s">
        <v>111</v>
      </c>
      <c r="D264" s="85" t="s">
        <v>898</v>
      </c>
      <c r="E264" s="85" t="s">
        <v>890</v>
      </c>
      <c r="F264" s="85" t="s">
        <v>707</v>
      </c>
      <c r="G264" s="85" t="s">
        <v>891</v>
      </c>
      <c r="H264" s="85" t="s">
        <v>892</v>
      </c>
      <c r="I264" s="85" t="s">
        <v>893</v>
      </c>
      <c r="J264" s="85" t="s">
        <v>894</v>
      </c>
      <c r="K264" s="85" t="s">
        <v>899</v>
      </c>
      <c r="L264" s="85" t="s">
        <v>93</v>
      </c>
      <c r="M264" s="85" t="s">
        <v>709</v>
      </c>
      <c r="N264" s="85" t="s">
        <v>709</v>
      </c>
      <c r="O264" s="212">
        <v>30.7</v>
      </c>
      <c r="P264" s="168"/>
      <c r="Q264" s="167"/>
      <c r="T264" s="226" t="s">
        <v>1168</v>
      </c>
      <c r="U264" s="231">
        <f t="shared" si="9"/>
        <v>1</v>
      </c>
      <c r="V264" s="226"/>
      <c r="W264" s="226">
        <v>5</v>
      </c>
      <c r="X264" s="226"/>
      <c r="Y264" s="226"/>
      <c r="Z264" s="226"/>
      <c r="AA264" s="226">
        <v>5</v>
      </c>
      <c r="AB264" s="226"/>
      <c r="AC264" s="226"/>
      <c r="AD264" s="226"/>
      <c r="AE264" s="226"/>
      <c r="AF264" s="226"/>
      <c r="AG264" s="226"/>
      <c r="AH264" s="226"/>
      <c r="AI264" s="226"/>
      <c r="AJ264" s="226"/>
      <c r="AK264" s="226"/>
    </row>
    <row r="265" spans="1:37" x14ac:dyDescent="0.55000000000000004">
      <c r="B265" s="85" t="s">
        <v>976</v>
      </c>
      <c r="C265" s="85" t="s">
        <v>111</v>
      </c>
      <c r="D265" s="85" t="s">
        <v>900</v>
      </c>
      <c r="E265" s="85" t="s">
        <v>893</v>
      </c>
      <c r="F265" s="85" t="s">
        <v>707</v>
      </c>
      <c r="G265" s="85" t="s">
        <v>901</v>
      </c>
      <c r="H265" s="85" t="s">
        <v>893</v>
      </c>
      <c r="I265" s="85" t="s">
        <v>892</v>
      </c>
      <c r="J265" s="85" t="s">
        <v>894</v>
      </c>
      <c r="K265" s="85" t="s">
        <v>895</v>
      </c>
      <c r="L265" s="85" t="s">
        <v>93</v>
      </c>
      <c r="M265" s="85" t="s">
        <v>709</v>
      </c>
      <c r="N265" s="85" t="s">
        <v>709</v>
      </c>
      <c r="O265" s="212">
        <v>65.7</v>
      </c>
      <c r="P265" s="168"/>
      <c r="Q265" s="167"/>
      <c r="T265" s="226" t="s">
        <v>1168</v>
      </c>
      <c r="U265" s="231">
        <f t="shared" si="9"/>
        <v>1</v>
      </c>
      <c r="V265" s="226"/>
      <c r="W265" s="226">
        <v>5</v>
      </c>
      <c r="X265" s="226"/>
      <c r="Y265" s="226"/>
      <c r="Z265" s="226"/>
      <c r="AA265" s="226">
        <v>5</v>
      </c>
      <c r="AB265" s="226"/>
      <c r="AC265" s="226"/>
      <c r="AD265" s="226"/>
      <c r="AE265" s="226"/>
      <c r="AF265" s="226"/>
      <c r="AG265" s="226"/>
      <c r="AH265" s="226"/>
      <c r="AI265" s="226"/>
      <c r="AJ265" s="226"/>
      <c r="AK265" s="226"/>
    </row>
    <row r="266" spans="1:37" x14ac:dyDescent="0.55000000000000004">
      <c r="B266" s="85" t="s">
        <v>976</v>
      </c>
      <c r="C266" s="85" t="s">
        <v>111</v>
      </c>
      <c r="D266" s="85" t="s">
        <v>902</v>
      </c>
      <c r="E266" s="85" t="s">
        <v>893</v>
      </c>
      <c r="F266" s="85" t="s">
        <v>707</v>
      </c>
      <c r="G266" s="85" t="s">
        <v>901</v>
      </c>
      <c r="H266" s="85" t="s">
        <v>893</v>
      </c>
      <c r="I266" s="85" t="s">
        <v>892</v>
      </c>
      <c r="J266" s="85" t="s">
        <v>894</v>
      </c>
      <c r="K266" s="85" t="s">
        <v>897</v>
      </c>
      <c r="L266" s="85" t="s">
        <v>93</v>
      </c>
      <c r="M266" s="85" t="s">
        <v>709</v>
      </c>
      <c r="N266" s="85" t="s">
        <v>709</v>
      </c>
      <c r="O266" s="212">
        <v>61.2</v>
      </c>
      <c r="P266" s="168"/>
      <c r="Q266" s="167"/>
      <c r="T266" s="226" t="s">
        <v>1168</v>
      </c>
      <c r="U266" s="231">
        <f t="shared" si="9"/>
        <v>1</v>
      </c>
      <c r="V266" s="226"/>
      <c r="W266" s="226">
        <v>5</v>
      </c>
      <c r="X266" s="226"/>
      <c r="Y266" s="226"/>
      <c r="Z266" s="226"/>
      <c r="AA266" s="226">
        <v>5</v>
      </c>
      <c r="AB266" s="226"/>
      <c r="AC266" s="226"/>
      <c r="AD266" s="226"/>
      <c r="AE266" s="226"/>
      <c r="AF266" s="226"/>
      <c r="AG266" s="226"/>
      <c r="AH266" s="226"/>
      <c r="AI266" s="226"/>
      <c r="AJ266" s="226"/>
      <c r="AK266" s="226"/>
    </row>
    <row r="267" spans="1:37" x14ac:dyDescent="0.55000000000000004">
      <c r="B267" s="85" t="s">
        <v>976</v>
      </c>
      <c r="C267" s="85" t="s">
        <v>111</v>
      </c>
      <c r="D267" s="85" t="s">
        <v>903</v>
      </c>
      <c r="E267" s="85" t="s">
        <v>893</v>
      </c>
      <c r="F267" s="85" t="s">
        <v>707</v>
      </c>
      <c r="G267" s="85" t="s">
        <v>901</v>
      </c>
      <c r="H267" s="85" t="s">
        <v>893</v>
      </c>
      <c r="I267" s="85" t="s">
        <v>892</v>
      </c>
      <c r="J267" s="85" t="s">
        <v>894</v>
      </c>
      <c r="K267" s="85" t="s">
        <v>899</v>
      </c>
      <c r="L267" s="85" t="s">
        <v>93</v>
      </c>
      <c r="M267" s="85" t="s">
        <v>709</v>
      </c>
      <c r="N267" s="85" t="s">
        <v>709</v>
      </c>
      <c r="O267" s="212">
        <v>69.3</v>
      </c>
      <c r="P267" s="168"/>
      <c r="Q267" s="167"/>
      <c r="T267" s="226" t="s">
        <v>1168</v>
      </c>
      <c r="U267" s="231">
        <f t="shared" si="9"/>
        <v>1</v>
      </c>
      <c r="V267" s="226"/>
      <c r="W267" s="226">
        <v>5</v>
      </c>
      <c r="X267" s="226"/>
      <c r="Y267" s="226"/>
      <c r="Z267" s="226"/>
      <c r="AA267" s="226">
        <v>5</v>
      </c>
      <c r="AB267" s="226"/>
      <c r="AC267" s="226"/>
      <c r="AD267" s="226"/>
      <c r="AE267" s="226"/>
      <c r="AF267" s="226"/>
      <c r="AG267" s="226"/>
      <c r="AH267" s="226"/>
      <c r="AI267" s="226"/>
      <c r="AJ267" s="226"/>
      <c r="AK267" s="226"/>
    </row>
    <row r="268" spans="1:37" x14ac:dyDescent="0.55000000000000004">
      <c r="B268" s="85" t="s">
        <v>976</v>
      </c>
      <c r="C268" s="85" t="s">
        <v>111</v>
      </c>
      <c r="D268" s="85" t="s">
        <v>904</v>
      </c>
      <c r="E268" s="85" t="s">
        <v>905</v>
      </c>
      <c r="F268" s="85" t="s">
        <v>707</v>
      </c>
      <c r="G268" s="85" t="s">
        <v>906</v>
      </c>
      <c r="H268" s="85" t="s">
        <v>905</v>
      </c>
      <c r="I268" s="85" t="s">
        <v>907</v>
      </c>
      <c r="J268" s="85" t="s">
        <v>894</v>
      </c>
      <c r="K268" s="85" t="s">
        <v>895</v>
      </c>
      <c r="L268" s="85" t="s">
        <v>93</v>
      </c>
      <c r="M268" s="85" t="s">
        <v>709</v>
      </c>
      <c r="N268" s="85" t="s">
        <v>709</v>
      </c>
      <c r="O268" s="212">
        <v>113.5</v>
      </c>
      <c r="P268" s="168"/>
      <c r="Q268" s="167"/>
      <c r="T268" s="226" t="s">
        <v>1168</v>
      </c>
      <c r="U268" s="231">
        <f t="shared" si="9"/>
        <v>1</v>
      </c>
      <c r="V268" s="226"/>
      <c r="W268" s="226">
        <v>5</v>
      </c>
      <c r="X268" s="226"/>
      <c r="Y268" s="226"/>
      <c r="Z268" s="226"/>
      <c r="AA268" s="226">
        <v>5</v>
      </c>
      <c r="AB268" s="226"/>
      <c r="AC268" s="226"/>
      <c r="AD268" s="226"/>
      <c r="AE268" s="226"/>
      <c r="AF268" s="226"/>
      <c r="AG268" s="226"/>
      <c r="AH268" s="226"/>
      <c r="AI268" s="226"/>
      <c r="AJ268" s="226"/>
      <c r="AK268" s="226"/>
    </row>
    <row r="269" spans="1:37" x14ac:dyDescent="0.55000000000000004">
      <c r="B269" s="85" t="s">
        <v>976</v>
      </c>
      <c r="C269" s="85" t="s">
        <v>111</v>
      </c>
      <c r="D269" s="85" t="s">
        <v>908</v>
      </c>
      <c r="E269" s="85" t="s">
        <v>905</v>
      </c>
      <c r="F269" s="85" t="s">
        <v>707</v>
      </c>
      <c r="G269" s="85" t="s">
        <v>906</v>
      </c>
      <c r="H269" s="85" t="s">
        <v>905</v>
      </c>
      <c r="I269" s="85" t="s">
        <v>907</v>
      </c>
      <c r="J269" s="85" t="s">
        <v>894</v>
      </c>
      <c r="K269" s="85" t="s">
        <v>897</v>
      </c>
      <c r="L269" s="85" t="s">
        <v>93</v>
      </c>
      <c r="M269" s="85" t="s">
        <v>709</v>
      </c>
      <c r="N269" s="85" t="s">
        <v>709</v>
      </c>
      <c r="O269" s="212">
        <v>79.900000000000006</v>
      </c>
      <c r="P269" s="168"/>
      <c r="Q269" s="167"/>
      <c r="T269" s="226" t="s">
        <v>1168</v>
      </c>
      <c r="U269" s="231">
        <f t="shared" si="9"/>
        <v>1</v>
      </c>
      <c r="V269" s="226"/>
      <c r="W269" s="226">
        <v>5</v>
      </c>
      <c r="X269" s="226"/>
      <c r="Y269" s="226"/>
      <c r="Z269" s="226"/>
      <c r="AA269" s="226">
        <v>5</v>
      </c>
      <c r="AB269" s="226"/>
      <c r="AC269" s="226"/>
      <c r="AD269" s="226"/>
      <c r="AE269" s="226"/>
      <c r="AF269" s="226"/>
      <c r="AG269" s="226"/>
      <c r="AH269" s="226"/>
      <c r="AI269" s="226"/>
      <c r="AJ269" s="226"/>
      <c r="AK269" s="226"/>
    </row>
    <row r="270" spans="1:37" x14ac:dyDescent="0.55000000000000004">
      <c r="B270" s="85" t="s">
        <v>976</v>
      </c>
      <c r="C270" s="85" t="s">
        <v>111</v>
      </c>
      <c r="D270" s="85" t="s">
        <v>909</v>
      </c>
      <c r="E270" s="85" t="s">
        <v>905</v>
      </c>
      <c r="F270" s="85" t="s">
        <v>707</v>
      </c>
      <c r="G270" s="85" t="s">
        <v>906</v>
      </c>
      <c r="H270" s="85" t="s">
        <v>905</v>
      </c>
      <c r="I270" s="85" t="s">
        <v>907</v>
      </c>
      <c r="J270" s="85" t="s">
        <v>894</v>
      </c>
      <c r="K270" s="85" t="s">
        <v>899</v>
      </c>
      <c r="L270" s="85" t="s">
        <v>93</v>
      </c>
      <c r="M270" s="85" t="s">
        <v>709</v>
      </c>
      <c r="N270" s="85" t="s">
        <v>709</v>
      </c>
      <c r="O270" s="212">
        <v>76.900000000000006</v>
      </c>
      <c r="P270" s="168"/>
      <c r="Q270" s="167"/>
      <c r="T270" s="226" t="s">
        <v>1168</v>
      </c>
      <c r="U270" s="231">
        <f t="shared" si="9"/>
        <v>1</v>
      </c>
      <c r="V270" s="226"/>
      <c r="W270" s="226">
        <v>5</v>
      </c>
      <c r="X270" s="226"/>
      <c r="Y270" s="226"/>
      <c r="Z270" s="226"/>
      <c r="AA270" s="226">
        <v>5</v>
      </c>
      <c r="AB270" s="226"/>
      <c r="AC270" s="226"/>
      <c r="AD270" s="226"/>
      <c r="AE270" s="226"/>
      <c r="AF270" s="226"/>
      <c r="AG270" s="226"/>
      <c r="AH270" s="226"/>
      <c r="AI270" s="226"/>
      <c r="AJ270" s="226"/>
      <c r="AK270" s="226"/>
    </row>
    <row r="271" spans="1:37" x14ac:dyDescent="0.55000000000000004">
      <c r="B271" s="85" t="s">
        <v>976</v>
      </c>
      <c r="C271" s="85" t="s">
        <v>111</v>
      </c>
      <c r="D271" s="85" t="s">
        <v>910</v>
      </c>
      <c r="E271" s="85" t="s">
        <v>907</v>
      </c>
      <c r="F271" s="85" t="s">
        <v>707</v>
      </c>
      <c r="G271" s="85" t="s">
        <v>911</v>
      </c>
      <c r="H271" s="85" t="s">
        <v>907</v>
      </c>
      <c r="I271" s="85" t="s">
        <v>905</v>
      </c>
      <c r="J271" s="85" t="s">
        <v>894</v>
      </c>
      <c r="K271" s="85" t="s">
        <v>895</v>
      </c>
      <c r="L271" s="85" t="s">
        <v>93</v>
      </c>
      <c r="M271" s="85" t="s">
        <v>709</v>
      </c>
      <c r="N271" s="85" t="s">
        <v>709</v>
      </c>
      <c r="O271" s="212">
        <v>99</v>
      </c>
      <c r="P271" s="168"/>
      <c r="Q271" s="167"/>
      <c r="T271" s="226" t="s">
        <v>1168</v>
      </c>
      <c r="U271" s="231">
        <f t="shared" si="9"/>
        <v>1</v>
      </c>
      <c r="V271" s="226"/>
      <c r="W271" s="226">
        <v>5</v>
      </c>
      <c r="X271" s="226"/>
      <c r="Y271" s="226"/>
      <c r="Z271" s="226"/>
      <c r="AA271" s="226">
        <v>5</v>
      </c>
      <c r="AB271" s="226"/>
      <c r="AC271" s="226"/>
      <c r="AD271" s="226"/>
      <c r="AE271" s="226"/>
      <c r="AF271" s="226"/>
      <c r="AG271" s="226"/>
      <c r="AH271" s="226"/>
      <c r="AI271" s="226"/>
      <c r="AJ271" s="226"/>
      <c r="AK271" s="226"/>
    </row>
    <row r="272" spans="1:37" x14ac:dyDescent="0.55000000000000004">
      <c r="B272" s="85" t="s">
        <v>976</v>
      </c>
      <c r="C272" s="85" t="s">
        <v>111</v>
      </c>
      <c r="D272" s="85" t="s">
        <v>912</v>
      </c>
      <c r="E272" s="85" t="s">
        <v>907</v>
      </c>
      <c r="F272" s="85" t="s">
        <v>707</v>
      </c>
      <c r="G272" s="85" t="s">
        <v>911</v>
      </c>
      <c r="H272" s="85" t="s">
        <v>907</v>
      </c>
      <c r="I272" s="85" t="s">
        <v>905</v>
      </c>
      <c r="J272" s="85" t="s">
        <v>894</v>
      </c>
      <c r="K272" s="85" t="s">
        <v>897</v>
      </c>
      <c r="L272" s="85" t="s">
        <v>93</v>
      </c>
      <c r="M272" s="85" t="s">
        <v>709</v>
      </c>
      <c r="N272" s="85" t="s">
        <v>709</v>
      </c>
      <c r="O272" s="212">
        <v>154</v>
      </c>
      <c r="P272" s="168"/>
      <c r="Q272" s="167"/>
      <c r="T272" s="226" t="s">
        <v>1168</v>
      </c>
      <c r="U272" s="231">
        <f t="shared" si="9"/>
        <v>1</v>
      </c>
      <c r="V272" s="226"/>
      <c r="W272" s="226">
        <v>5</v>
      </c>
      <c r="X272" s="226"/>
      <c r="Y272" s="226"/>
      <c r="Z272" s="226"/>
      <c r="AA272" s="226">
        <v>5</v>
      </c>
      <c r="AB272" s="226"/>
      <c r="AC272" s="226"/>
      <c r="AD272" s="226"/>
      <c r="AE272" s="226"/>
      <c r="AF272" s="226"/>
      <c r="AG272" s="226"/>
      <c r="AH272" s="226"/>
      <c r="AI272" s="226"/>
      <c r="AJ272" s="226"/>
      <c r="AK272" s="226"/>
    </row>
    <row r="273" spans="2:37" x14ac:dyDescent="0.55000000000000004">
      <c r="B273" s="85" t="s">
        <v>976</v>
      </c>
      <c r="C273" s="85" t="s">
        <v>111</v>
      </c>
      <c r="D273" s="85" t="s">
        <v>913</v>
      </c>
      <c r="E273" s="85" t="s">
        <v>907</v>
      </c>
      <c r="F273" s="85" t="s">
        <v>707</v>
      </c>
      <c r="G273" s="85" t="s">
        <v>911</v>
      </c>
      <c r="H273" s="85" t="s">
        <v>907</v>
      </c>
      <c r="I273" s="85" t="s">
        <v>905</v>
      </c>
      <c r="J273" s="85" t="s">
        <v>894</v>
      </c>
      <c r="K273" s="85" t="s">
        <v>899</v>
      </c>
      <c r="L273" s="85" t="s">
        <v>93</v>
      </c>
      <c r="M273" s="85" t="s">
        <v>709</v>
      </c>
      <c r="N273" s="85" t="s">
        <v>709</v>
      </c>
      <c r="O273" s="212">
        <v>121</v>
      </c>
      <c r="P273" s="168"/>
      <c r="Q273" s="167"/>
      <c r="T273" s="226" t="s">
        <v>1168</v>
      </c>
      <c r="U273" s="231">
        <f t="shared" si="9"/>
        <v>1</v>
      </c>
      <c r="V273" s="226"/>
      <c r="W273" s="226">
        <v>5</v>
      </c>
      <c r="X273" s="226"/>
      <c r="Y273" s="226"/>
      <c r="Z273" s="226"/>
      <c r="AA273" s="226">
        <v>5</v>
      </c>
      <c r="AB273" s="226"/>
      <c r="AC273" s="226"/>
      <c r="AD273" s="226"/>
      <c r="AE273" s="226"/>
      <c r="AF273" s="226"/>
      <c r="AG273" s="226"/>
      <c r="AH273" s="226"/>
      <c r="AI273" s="226"/>
      <c r="AJ273" s="226"/>
      <c r="AK273" s="226"/>
    </row>
    <row r="274" spans="2:37" ht="36" x14ac:dyDescent="0.55000000000000004">
      <c r="B274" s="85" t="s">
        <v>976</v>
      </c>
      <c r="C274" s="85" t="s">
        <v>111</v>
      </c>
      <c r="D274" s="85" t="s">
        <v>914</v>
      </c>
      <c r="E274" s="85" t="s">
        <v>915</v>
      </c>
      <c r="F274" s="85" t="s">
        <v>745</v>
      </c>
      <c r="G274" s="85" t="s">
        <v>628</v>
      </c>
      <c r="H274" s="85" t="s">
        <v>915</v>
      </c>
      <c r="I274" s="85" t="s">
        <v>757</v>
      </c>
      <c r="J274" s="85" t="s">
        <v>916</v>
      </c>
      <c r="K274" s="85" t="s">
        <v>888</v>
      </c>
      <c r="L274" s="85" t="s">
        <v>37</v>
      </c>
      <c r="M274" s="85" t="s">
        <v>130</v>
      </c>
      <c r="N274" s="85" t="s">
        <v>130</v>
      </c>
      <c r="O274" s="212">
        <v>78.72</v>
      </c>
      <c r="P274" s="168"/>
      <c r="Q274" s="216" t="s">
        <v>1129</v>
      </c>
      <c r="T274" s="226" t="s">
        <v>1168</v>
      </c>
      <c r="U274" s="226">
        <f t="shared" si="9"/>
        <v>1</v>
      </c>
      <c r="V274" s="226"/>
      <c r="W274" s="226"/>
      <c r="X274" s="226"/>
      <c r="Y274" s="264" t="s">
        <v>1312</v>
      </c>
      <c r="Z274" s="226"/>
      <c r="AA274" s="264" t="s">
        <v>1312</v>
      </c>
      <c r="AB274" s="226"/>
      <c r="AC274" s="226"/>
      <c r="AD274" s="226"/>
      <c r="AE274" s="226"/>
      <c r="AF274" s="226"/>
      <c r="AG274" s="226"/>
      <c r="AH274" s="226"/>
      <c r="AI274" s="226"/>
      <c r="AJ274" s="226"/>
      <c r="AK274" s="226"/>
    </row>
    <row r="275" spans="2:37" x14ac:dyDescent="0.55000000000000004">
      <c r="B275" s="85" t="s">
        <v>976</v>
      </c>
      <c r="C275" s="85" t="s">
        <v>111</v>
      </c>
      <c r="D275" s="85" t="s">
        <v>917</v>
      </c>
      <c r="E275" s="85" t="s">
        <v>918</v>
      </c>
      <c r="F275" s="85" t="s">
        <v>707</v>
      </c>
      <c r="G275" s="85" t="s">
        <v>919</v>
      </c>
      <c r="H275" s="85" t="s">
        <v>918</v>
      </c>
      <c r="I275" s="85" t="s">
        <v>920</v>
      </c>
      <c r="J275" s="85" t="s">
        <v>874</v>
      </c>
      <c r="K275" s="85" t="s">
        <v>921</v>
      </c>
      <c r="L275" s="85" t="s">
        <v>41</v>
      </c>
      <c r="M275" s="85" t="s">
        <v>709</v>
      </c>
      <c r="N275" s="85" t="s">
        <v>130</v>
      </c>
      <c r="O275" s="212">
        <v>13</v>
      </c>
      <c r="P275" s="168"/>
      <c r="Q275" s="114"/>
      <c r="T275" s="226" t="s">
        <v>1168</v>
      </c>
      <c r="U275" s="231">
        <f t="shared" si="9"/>
        <v>1</v>
      </c>
      <c r="V275" s="226"/>
      <c r="W275" s="226"/>
      <c r="X275" s="226"/>
      <c r="Y275" s="263">
        <v>1000</v>
      </c>
      <c r="Z275" s="263"/>
      <c r="AA275" s="263">
        <v>1000</v>
      </c>
      <c r="AB275" s="226"/>
      <c r="AC275" s="226"/>
      <c r="AD275" s="226"/>
      <c r="AE275" s="226"/>
      <c r="AF275" s="226"/>
      <c r="AG275" s="226"/>
      <c r="AH275" s="226"/>
      <c r="AI275" s="226"/>
      <c r="AJ275" s="226"/>
      <c r="AK275" s="226"/>
    </row>
    <row r="276" spans="2:37" x14ac:dyDescent="0.55000000000000004">
      <c r="B276" s="85" t="s">
        <v>976</v>
      </c>
      <c r="C276" s="85" t="s">
        <v>111</v>
      </c>
      <c r="D276" s="85" t="s">
        <v>922</v>
      </c>
      <c r="E276" s="85" t="s">
        <v>923</v>
      </c>
      <c r="F276" s="85" t="s">
        <v>707</v>
      </c>
      <c r="G276" s="85" t="s">
        <v>924</v>
      </c>
      <c r="H276" s="85" t="s">
        <v>923</v>
      </c>
      <c r="I276" s="85" t="s">
        <v>925</v>
      </c>
      <c r="J276" s="85" t="s">
        <v>874</v>
      </c>
      <c r="K276" s="85" t="s">
        <v>921</v>
      </c>
      <c r="L276" s="85" t="s">
        <v>41</v>
      </c>
      <c r="M276" s="85" t="s">
        <v>709</v>
      </c>
      <c r="N276" s="85" t="s">
        <v>130</v>
      </c>
      <c r="O276" s="212">
        <v>12</v>
      </c>
      <c r="P276" s="168"/>
      <c r="Q276" s="167"/>
      <c r="T276" s="226" t="s">
        <v>1168</v>
      </c>
      <c r="U276" s="231">
        <f t="shared" si="9"/>
        <v>1</v>
      </c>
      <c r="V276" s="226"/>
      <c r="W276" s="226"/>
      <c r="X276" s="226"/>
      <c r="Y276" s="263">
        <v>10060</v>
      </c>
      <c r="Z276" s="263"/>
      <c r="AA276" s="263">
        <v>10060</v>
      </c>
      <c r="AB276" s="226"/>
      <c r="AC276" s="226"/>
      <c r="AD276" s="226"/>
      <c r="AE276" s="226"/>
      <c r="AF276" s="226"/>
      <c r="AG276" s="226"/>
      <c r="AH276" s="226"/>
      <c r="AI276" s="226"/>
      <c r="AJ276" s="226"/>
      <c r="AK276" s="226"/>
    </row>
    <row r="277" spans="2:37" x14ac:dyDescent="0.55000000000000004">
      <c r="B277" s="85" t="s">
        <v>976</v>
      </c>
      <c r="C277" s="85" t="s">
        <v>111</v>
      </c>
      <c r="D277" s="85" t="s">
        <v>926</v>
      </c>
      <c r="E277" s="85" t="s">
        <v>927</v>
      </c>
      <c r="F277" s="85" t="s">
        <v>707</v>
      </c>
      <c r="G277" s="85" t="s">
        <v>928</v>
      </c>
      <c r="H277" s="85" t="s">
        <v>927</v>
      </c>
      <c r="I277" s="85" t="s">
        <v>929</v>
      </c>
      <c r="J277" s="85" t="s">
        <v>874</v>
      </c>
      <c r="K277" s="85" t="s">
        <v>921</v>
      </c>
      <c r="L277" s="85" t="s">
        <v>93</v>
      </c>
      <c r="M277" s="85" t="s">
        <v>709</v>
      </c>
      <c r="N277" s="85" t="s">
        <v>709</v>
      </c>
      <c r="O277" s="212">
        <v>25</v>
      </c>
      <c r="P277" s="168"/>
      <c r="Q277" s="167"/>
      <c r="T277" s="226" t="s">
        <v>1168</v>
      </c>
      <c r="U277" s="231">
        <f t="shared" si="9"/>
        <v>1</v>
      </c>
      <c r="V277" s="226"/>
      <c r="W277" s="226"/>
      <c r="X277" s="226"/>
      <c r="Y277" s="226"/>
      <c r="Z277" s="226"/>
      <c r="AA277" s="226">
        <v>0</v>
      </c>
      <c r="AB277" s="226"/>
      <c r="AC277" s="226"/>
      <c r="AD277" s="226"/>
      <c r="AE277" s="226"/>
      <c r="AF277" s="226"/>
      <c r="AG277" s="226"/>
      <c r="AH277" s="226"/>
      <c r="AI277" s="226"/>
      <c r="AJ277" s="226"/>
      <c r="AK277" s="226"/>
    </row>
    <row r="278" spans="2:37" x14ac:dyDescent="0.55000000000000004">
      <c r="B278" s="85" t="s">
        <v>976</v>
      </c>
      <c r="C278" s="85" t="s">
        <v>111</v>
      </c>
      <c r="D278" s="85" t="s">
        <v>930</v>
      </c>
      <c r="E278" s="85" t="s">
        <v>931</v>
      </c>
      <c r="F278" s="85" t="s">
        <v>707</v>
      </c>
      <c r="G278" s="85" t="s">
        <v>932</v>
      </c>
      <c r="H278" s="85" t="s">
        <v>931</v>
      </c>
      <c r="I278" s="85" t="s">
        <v>929</v>
      </c>
      <c r="J278" s="85" t="s">
        <v>874</v>
      </c>
      <c r="K278" s="85" t="s">
        <v>921</v>
      </c>
      <c r="L278" s="85" t="s">
        <v>93</v>
      </c>
      <c r="M278" s="85" t="s">
        <v>709</v>
      </c>
      <c r="N278" s="85" t="s">
        <v>709</v>
      </c>
      <c r="O278" s="212">
        <v>10</v>
      </c>
      <c r="P278" s="168"/>
      <c r="Q278" s="167"/>
      <c r="T278" s="226" t="s">
        <v>1168</v>
      </c>
      <c r="U278" s="231">
        <f t="shared" si="9"/>
        <v>1</v>
      </c>
      <c r="V278" s="226"/>
      <c r="W278" s="226"/>
      <c r="X278" s="226"/>
      <c r="Y278" s="226"/>
      <c r="Z278" s="226"/>
      <c r="AA278" s="226">
        <v>0</v>
      </c>
      <c r="AB278" s="226"/>
      <c r="AC278" s="226"/>
      <c r="AD278" s="226"/>
      <c r="AE278" s="226"/>
      <c r="AF278" s="226"/>
      <c r="AG278" s="226"/>
      <c r="AH278" s="226"/>
      <c r="AI278" s="226"/>
      <c r="AJ278" s="226"/>
      <c r="AK278" s="226"/>
    </row>
    <row r="279" spans="2:37" x14ac:dyDescent="0.55000000000000004">
      <c r="B279" s="85" t="s">
        <v>976</v>
      </c>
      <c r="C279" s="85" t="s">
        <v>111</v>
      </c>
      <c r="D279" s="85" t="s">
        <v>933</v>
      </c>
      <c r="E279" s="85" t="s">
        <v>931</v>
      </c>
      <c r="F279" s="85" t="s">
        <v>707</v>
      </c>
      <c r="G279" s="85" t="s">
        <v>932</v>
      </c>
      <c r="H279" s="85" t="s">
        <v>931</v>
      </c>
      <c r="I279" s="85" t="s">
        <v>929</v>
      </c>
      <c r="J279" s="85" t="s">
        <v>874</v>
      </c>
      <c r="K279" s="85" t="s">
        <v>934</v>
      </c>
      <c r="L279" s="85" t="s">
        <v>93</v>
      </c>
      <c r="M279" s="85" t="s">
        <v>709</v>
      </c>
      <c r="N279" s="85" t="s">
        <v>709</v>
      </c>
      <c r="O279" s="212">
        <v>45</v>
      </c>
      <c r="P279" s="168"/>
      <c r="Q279" s="167"/>
      <c r="T279" s="226" t="s">
        <v>1168</v>
      </c>
      <c r="U279" s="231">
        <f t="shared" si="9"/>
        <v>1</v>
      </c>
      <c r="V279" s="226"/>
      <c r="W279" s="226"/>
      <c r="X279" s="226"/>
      <c r="Y279" s="226"/>
      <c r="Z279" s="226"/>
      <c r="AA279" s="226">
        <v>0</v>
      </c>
      <c r="AB279" s="226"/>
      <c r="AC279" s="226"/>
      <c r="AD279" s="226"/>
      <c r="AE279" s="226"/>
      <c r="AF279" s="226"/>
      <c r="AG279" s="226"/>
      <c r="AH279" s="226"/>
      <c r="AI279" s="226"/>
      <c r="AJ279" s="226"/>
      <c r="AK279" s="226"/>
    </row>
    <row r="280" spans="2:37" x14ac:dyDescent="0.55000000000000004">
      <c r="B280" s="85" t="s">
        <v>976</v>
      </c>
      <c r="C280" s="85" t="s">
        <v>111</v>
      </c>
      <c r="D280" s="85" t="s">
        <v>935</v>
      </c>
      <c r="E280" s="85" t="s">
        <v>936</v>
      </c>
      <c r="F280" s="85" t="s">
        <v>707</v>
      </c>
      <c r="G280" s="85" t="s">
        <v>937</v>
      </c>
      <c r="H280" s="85" t="s">
        <v>936</v>
      </c>
      <c r="I280" s="85" t="s">
        <v>929</v>
      </c>
      <c r="J280" s="85" t="s">
        <v>874</v>
      </c>
      <c r="K280" s="85" t="s">
        <v>921</v>
      </c>
      <c r="L280" s="85" t="s">
        <v>93</v>
      </c>
      <c r="M280" s="85" t="s">
        <v>709</v>
      </c>
      <c r="N280" s="85" t="s">
        <v>709</v>
      </c>
      <c r="O280" s="212">
        <v>16</v>
      </c>
      <c r="P280" s="168"/>
      <c r="Q280" s="167"/>
      <c r="T280" s="226" t="s">
        <v>1168</v>
      </c>
      <c r="U280" s="231">
        <f t="shared" si="9"/>
        <v>1</v>
      </c>
      <c r="V280" s="226"/>
      <c r="W280" s="226"/>
      <c r="X280" s="226"/>
      <c r="Y280" s="226"/>
      <c r="Z280" s="226"/>
      <c r="AA280" s="226">
        <v>0</v>
      </c>
      <c r="AB280" s="226"/>
      <c r="AC280" s="226"/>
      <c r="AD280" s="226"/>
      <c r="AE280" s="226"/>
      <c r="AF280" s="226"/>
      <c r="AG280" s="226"/>
      <c r="AH280" s="226"/>
      <c r="AI280" s="226"/>
      <c r="AJ280" s="226"/>
      <c r="AK280" s="226"/>
    </row>
    <row r="281" spans="2:37" x14ac:dyDescent="0.55000000000000004">
      <c r="B281" s="85" t="s">
        <v>976</v>
      </c>
      <c r="C281" s="85" t="s">
        <v>111</v>
      </c>
      <c r="D281" s="85" t="s">
        <v>938</v>
      </c>
      <c r="E281" s="85" t="s">
        <v>939</v>
      </c>
      <c r="F281" s="85" t="s">
        <v>707</v>
      </c>
      <c r="G281" s="85" t="s">
        <v>940</v>
      </c>
      <c r="H281" s="85" t="s">
        <v>939</v>
      </c>
      <c r="I281" s="85" t="s">
        <v>929</v>
      </c>
      <c r="J281" s="85" t="s">
        <v>874</v>
      </c>
      <c r="K281" s="85" t="s">
        <v>921</v>
      </c>
      <c r="L281" s="85" t="s">
        <v>93</v>
      </c>
      <c r="M281" s="85" t="s">
        <v>709</v>
      </c>
      <c r="N281" s="85" t="s">
        <v>709</v>
      </c>
      <c r="O281" s="212">
        <v>28</v>
      </c>
      <c r="P281" s="168"/>
      <c r="Q281" s="167"/>
      <c r="T281" s="226" t="s">
        <v>1168</v>
      </c>
      <c r="U281" s="231">
        <f t="shared" si="9"/>
        <v>1</v>
      </c>
      <c r="V281" s="226"/>
      <c r="W281" s="226"/>
      <c r="X281" s="226"/>
      <c r="Y281" s="226"/>
      <c r="Z281" s="226"/>
      <c r="AA281" s="226">
        <v>0</v>
      </c>
      <c r="AB281" s="226"/>
      <c r="AC281" s="226"/>
      <c r="AD281" s="226"/>
      <c r="AE281" s="226"/>
      <c r="AF281" s="226"/>
      <c r="AG281" s="226"/>
      <c r="AH281" s="226"/>
      <c r="AI281" s="226"/>
      <c r="AJ281" s="226"/>
      <c r="AK281" s="226"/>
    </row>
    <row r="282" spans="2:37" x14ac:dyDescent="0.55000000000000004">
      <c r="B282" s="85" t="s">
        <v>976</v>
      </c>
      <c r="C282" s="85" t="s">
        <v>111</v>
      </c>
      <c r="D282" s="85" t="s">
        <v>941</v>
      </c>
      <c r="E282" s="85" t="s">
        <v>942</v>
      </c>
      <c r="F282" s="85" t="s">
        <v>707</v>
      </c>
      <c r="G282" s="85" t="s">
        <v>943</v>
      </c>
      <c r="H282" s="85" t="s">
        <v>942</v>
      </c>
      <c r="I282" s="85" t="s">
        <v>929</v>
      </c>
      <c r="J282" s="85" t="s">
        <v>874</v>
      </c>
      <c r="K282" s="85" t="s">
        <v>944</v>
      </c>
      <c r="L282" s="85" t="s">
        <v>93</v>
      </c>
      <c r="M282" s="85" t="s">
        <v>709</v>
      </c>
      <c r="N282" s="85" t="s">
        <v>709</v>
      </c>
      <c r="O282" s="212">
        <v>22</v>
      </c>
      <c r="P282" s="168"/>
      <c r="Q282" s="167"/>
      <c r="T282" s="226" t="s">
        <v>1168</v>
      </c>
      <c r="U282" s="231">
        <f t="shared" si="9"/>
        <v>1</v>
      </c>
      <c r="V282" s="226"/>
      <c r="W282" s="226"/>
      <c r="X282" s="226"/>
      <c r="Y282" s="226"/>
      <c r="Z282" s="226"/>
      <c r="AA282" s="226">
        <v>0</v>
      </c>
      <c r="AB282" s="226"/>
      <c r="AC282" s="226"/>
      <c r="AD282" s="226"/>
      <c r="AE282" s="226"/>
      <c r="AF282" s="226"/>
      <c r="AG282" s="226"/>
      <c r="AH282" s="226"/>
      <c r="AI282" s="226"/>
      <c r="AJ282" s="226"/>
      <c r="AK282" s="226"/>
    </row>
    <row r="283" spans="2:37" x14ac:dyDescent="0.55000000000000004">
      <c r="B283" s="85" t="s">
        <v>976</v>
      </c>
      <c r="C283" s="85" t="s">
        <v>111</v>
      </c>
      <c r="D283" s="85" t="s">
        <v>945</v>
      </c>
      <c r="E283" s="85" t="s">
        <v>946</v>
      </c>
      <c r="F283" s="85" t="s">
        <v>707</v>
      </c>
      <c r="G283" s="85" t="s">
        <v>947</v>
      </c>
      <c r="H283" s="85" t="s">
        <v>946</v>
      </c>
      <c r="I283" s="85" t="s">
        <v>929</v>
      </c>
      <c r="J283" s="85" t="s">
        <v>874</v>
      </c>
      <c r="K283" s="85" t="s">
        <v>921</v>
      </c>
      <c r="L283" s="85" t="s">
        <v>93</v>
      </c>
      <c r="M283" s="85" t="s">
        <v>709</v>
      </c>
      <c r="N283" s="85" t="s">
        <v>709</v>
      </c>
      <c r="O283" s="212">
        <v>17</v>
      </c>
      <c r="P283" s="168"/>
      <c r="Q283" s="167"/>
      <c r="T283" s="226" t="s">
        <v>1168</v>
      </c>
      <c r="U283" s="231">
        <f t="shared" si="9"/>
        <v>1</v>
      </c>
      <c r="V283" s="226"/>
      <c r="W283" s="226"/>
      <c r="X283" s="226"/>
      <c r="Y283" s="226"/>
      <c r="Z283" s="226"/>
      <c r="AA283" s="226">
        <v>0</v>
      </c>
      <c r="AB283" s="226"/>
      <c r="AC283" s="226"/>
      <c r="AD283" s="226"/>
      <c r="AE283" s="226"/>
      <c r="AF283" s="226"/>
      <c r="AG283" s="226"/>
      <c r="AH283" s="226"/>
      <c r="AI283" s="226"/>
      <c r="AJ283" s="226"/>
      <c r="AK283" s="226"/>
    </row>
    <row r="284" spans="2:37" x14ac:dyDescent="0.55000000000000004">
      <c r="B284" s="85" t="s">
        <v>976</v>
      </c>
      <c r="C284" s="85" t="s">
        <v>111</v>
      </c>
      <c r="D284" s="85" t="s">
        <v>948</v>
      </c>
      <c r="E284" s="85" t="s">
        <v>946</v>
      </c>
      <c r="F284" s="85" t="s">
        <v>707</v>
      </c>
      <c r="G284" s="85" t="s">
        <v>947</v>
      </c>
      <c r="H284" s="85" t="s">
        <v>946</v>
      </c>
      <c r="I284" s="85" t="s">
        <v>929</v>
      </c>
      <c r="J284" s="85" t="s">
        <v>874</v>
      </c>
      <c r="K284" s="85" t="s">
        <v>934</v>
      </c>
      <c r="L284" s="85" t="s">
        <v>93</v>
      </c>
      <c r="M284" s="85" t="s">
        <v>709</v>
      </c>
      <c r="N284" s="85" t="s">
        <v>709</v>
      </c>
      <c r="O284" s="212">
        <v>8</v>
      </c>
      <c r="P284" s="168"/>
      <c r="Q284" s="167"/>
      <c r="T284" s="226" t="s">
        <v>1168</v>
      </c>
      <c r="U284" s="231">
        <f t="shared" si="9"/>
        <v>1</v>
      </c>
      <c r="V284" s="226"/>
      <c r="W284" s="226"/>
      <c r="X284" s="226"/>
      <c r="Y284" s="226"/>
      <c r="Z284" s="226"/>
      <c r="AA284" s="226">
        <v>0</v>
      </c>
      <c r="AB284" s="226"/>
      <c r="AC284" s="226"/>
      <c r="AD284" s="226"/>
      <c r="AE284" s="226"/>
      <c r="AF284" s="226"/>
      <c r="AG284" s="226"/>
      <c r="AH284" s="226"/>
      <c r="AI284" s="226"/>
      <c r="AJ284" s="226"/>
      <c r="AK284" s="226"/>
    </row>
    <row r="285" spans="2:37" x14ac:dyDescent="0.55000000000000004">
      <c r="B285" s="85" t="s">
        <v>976</v>
      </c>
      <c r="C285" s="85" t="s">
        <v>111</v>
      </c>
      <c r="D285" s="85" t="s">
        <v>949</v>
      </c>
      <c r="E285" s="85" t="s">
        <v>950</v>
      </c>
      <c r="F285" s="85" t="s">
        <v>707</v>
      </c>
      <c r="G285" s="85" t="s">
        <v>951</v>
      </c>
      <c r="H285" s="85" t="s">
        <v>950</v>
      </c>
      <c r="I285" s="85" t="s">
        <v>929</v>
      </c>
      <c r="J285" s="85" t="s">
        <v>874</v>
      </c>
      <c r="K285" s="85" t="s">
        <v>921</v>
      </c>
      <c r="L285" s="85" t="s">
        <v>93</v>
      </c>
      <c r="M285" s="85" t="s">
        <v>709</v>
      </c>
      <c r="N285" s="85" t="s">
        <v>709</v>
      </c>
      <c r="O285" s="212">
        <v>30</v>
      </c>
      <c r="P285" s="168"/>
      <c r="Q285" s="167"/>
      <c r="T285" s="226" t="s">
        <v>1168</v>
      </c>
      <c r="U285" s="231">
        <f t="shared" si="9"/>
        <v>1</v>
      </c>
      <c r="V285" s="226"/>
      <c r="W285" s="226"/>
      <c r="X285" s="226"/>
      <c r="Y285" s="226"/>
      <c r="Z285" s="226"/>
      <c r="AA285" s="226">
        <v>0</v>
      </c>
      <c r="AB285" s="226"/>
      <c r="AC285" s="226"/>
      <c r="AD285" s="226"/>
      <c r="AE285" s="226"/>
      <c r="AF285" s="226"/>
      <c r="AG285" s="226"/>
      <c r="AH285" s="226"/>
      <c r="AI285" s="226"/>
      <c r="AJ285" s="226"/>
      <c r="AK285" s="226"/>
    </row>
    <row r="286" spans="2:37" x14ac:dyDescent="0.55000000000000004">
      <c r="B286" s="85" t="s">
        <v>976</v>
      </c>
      <c r="C286" s="85" t="s">
        <v>111</v>
      </c>
      <c r="D286" s="85" t="s">
        <v>952</v>
      </c>
      <c r="E286" s="85" t="s">
        <v>950</v>
      </c>
      <c r="F286" s="85" t="s">
        <v>707</v>
      </c>
      <c r="G286" s="85" t="s">
        <v>951</v>
      </c>
      <c r="H286" s="85" t="s">
        <v>950</v>
      </c>
      <c r="I286" s="85" t="s">
        <v>929</v>
      </c>
      <c r="J286" s="85" t="s">
        <v>874</v>
      </c>
      <c r="K286" s="85" t="s">
        <v>934</v>
      </c>
      <c r="L286" s="85" t="s">
        <v>93</v>
      </c>
      <c r="M286" s="85" t="s">
        <v>709</v>
      </c>
      <c r="N286" s="85" t="s">
        <v>709</v>
      </c>
      <c r="O286" s="212">
        <v>20</v>
      </c>
      <c r="P286" s="168"/>
      <c r="Q286" s="167"/>
      <c r="T286" s="226" t="s">
        <v>1168</v>
      </c>
      <c r="U286" s="231">
        <f t="shared" si="9"/>
        <v>1</v>
      </c>
      <c r="V286" s="226"/>
      <c r="W286" s="226"/>
      <c r="X286" s="226"/>
      <c r="Y286" s="226"/>
      <c r="Z286" s="226"/>
      <c r="AA286" s="226">
        <v>0</v>
      </c>
      <c r="AB286" s="226"/>
      <c r="AC286" s="226"/>
      <c r="AD286" s="226"/>
      <c r="AE286" s="226"/>
      <c r="AF286" s="226"/>
      <c r="AG286" s="226"/>
      <c r="AH286" s="226"/>
      <c r="AI286" s="226"/>
      <c r="AJ286" s="226"/>
      <c r="AK286" s="226"/>
    </row>
    <row r="287" spans="2:37" x14ac:dyDescent="0.55000000000000004">
      <c r="B287" s="85" t="s">
        <v>976</v>
      </c>
      <c r="C287" s="85" t="s">
        <v>111</v>
      </c>
      <c r="D287" s="85" t="s">
        <v>953</v>
      </c>
      <c r="E287" s="85" t="s">
        <v>954</v>
      </c>
      <c r="F287" s="85" t="s">
        <v>707</v>
      </c>
      <c r="G287" s="85" t="s">
        <v>955</v>
      </c>
      <c r="H287" s="85" t="s">
        <v>954</v>
      </c>
      <c r="I287" s="85" t="s">
        <v>929</v>
      </c>
      <c r="J287" s="85" t="s">
        <v>874</v>
      </c>
      <c r="K287" s="85" t="s">
        <v>921</v>
      </c>
      <c r="L287" s="85" t="s">
        <v>93</v>
      </c>
      <c r="M287" s="85" t="s">
        <v>709</v>
      </c>
      <c r="N287" s="85" t="s">
        <v>709</v>
      </c>
      <c r="O287" s="212">
        <v>12</v>
      </c>
      <c r="P287" s="168"/>
      <c r="Q287" s="167"/>
      <c r="T287" s="226" t="s">
        <v>1168</v>
      </c>
      <c r="U287" s="231">
        <f t="shared" si="9"/>
        <v>1</v>
      </c>
      <c r="V287" s="226"/>
      <c r="W287" s="226"/>
      <c r="X287" s="226"/>
      <c r="Y287" s="226"/>
      <c r="Z287" s="226"/>
      <c r="AA287" s="226">
        <v>0</v>
      </c>
      <c r="AB287" s="226"/>
      <c r="AC287" s="226"/>
      <c r="AD287" s="226"/>
      <c r="AE287" s="226"/>
      <c r="AF287" s="226"/>
      <c r="AG287" s="226"/>
      <c r="AH287" s="226"/>
      <c r="AI287" s="226"/>
      <c r="AJ287" s="226"/>
      <c r="AK287" s="226"/>
    </row>
    <row r="288" spans="2:37" x14ac:dyDescent="0.55000000000000004">
      <c r="B288" s="85" t="s">
        <v>976</v>
      </c>
      <c r="C288" s="85" t="s">
        <v>111</v>
      </c>
      <c r="D288" s="85" t="s">
        <v>956</v>
      </c>
      <c r="E288" s="85" t="s">
        <v>954</v>
      </c>
      <c r="F288" s="85" t="s">
        <v>707</v>
      </c>
      <c r="G288" s="85" t="s">
        <v>955</v>
      </c>
      <c r="H288" s="85" t="s">
        <v>954</v>
      </c>
      <c r="I288" s="85" t="s">
        <v>929</v>
      </c>
      <c r="J288" s="85" t="s">
        <v>874</v>
      </c>
      <c r="K288" s="85" t="s">
        <v>934</v>
      </c>
      <c r="L288" s="85" t="s">
        <v>93</v>
      </c>
      <c r="M288" s="85" t="s">
        <v>709</v>
      </c>
      <c r="N288" s="85" t="s">
        <v>709</v>
      </c>
      <c r="O288" s="212">
        <v>30</v>
      </c>
      <c r="P288" s="168"/>
      <c r="Q288" s="167"/>
      <c r="T288" s="226" t="s">
        <v>1168</v>
      </c>
      <c r="U288" s="231">
        <f t="shared" si="9"/>
        <v>1</v>
      </c>
      <c r="V288" s="226"/>
      <c r="W288" s="226"/>
      <c r="X288" s="226"/>
      <c r="Y288" s="226"/>
      <c r="Z288" s="226"/>
      <c r="AA288" s="226">
        <v>0</v>
      </c>
      <c r="AB288" s="226"/>
      <c r="AC288" s="226"/>
      <c r="AD288" s="226"/>
      <c r="AE288" s="226"/>
      <c r="AF288" s="226"/>
      <c r="AG288" s="226"/>
      <c r="AH288" s="226"/>
      <c r="AI288" s="226"/>
      <c r="AJ288" s="226"/>
      <c r="AK288" s="226"/>
    </row>
    <row r="289" spans="2:37" x14ac:dyDescent="0.55000000000000004">
      <c r="B289" s="85" t="s">
        <v>976</v>
      </c>
      <c r="C289" s="85" t="s">
        <v>111</v>
      </c>
      <c r="D289" s="85" t="s">
        <v>957</v>
      </c>
      <c r="E289" s="85" t="s">
        <v>958</v>
      </c>
      <c r="F289" s="85" t="s">
        <v>707</v>
      </c>
      <c r="G289" s="85" t="s">
        <v>959</v>
      </c>
      <c r="H289" s="85" t="s">
        <v>958</v>
      </c>
      <c r="I289" s="85" t="s">
        <v>929</v>
      </c>
      <c r="J289" s="85" t="s">
        <v>874</v>
      </c>
      <c r="K289" s="85" t="s">
        <v>921</v>
      </c>
      <c r="L289" s="85" t="s">
        <v>93</v>
      </c>
      <c r="M289" s="85" t="s">
        <v>709</v>
      </c>
      <c r="N289" s="85" t="s">
        <v>709</v>
      </c>
      <c r="O289" s="212">
        <v>13</v>
      </c>
      <c r="P289" s="168"/>
      <c r="Q289" s="167"/>
      <c r="T289" s="226" t="s">
        <v>1168</v>
      </c>
      <c r="U289" s="231">
        <f t="shared" si="9"/>
        <v>1</v>
      </c>
      <c r="V289" s="226"/>
      <c r="W289" s="226"/>
      <c r="X289" s="226"/>
      <c r="Y289" s="226"/>
      <c r="Z289" s="226"/>
      <c r="AA289" s="226">
        <v>0</v>
      </c>
      <c r="AB289" s="226"/>
      <c r="AC289" s="226"/>
      <c r="AD289" s="226"/>
      <c r="AE289" s="226"/>
      <c r="AF289" s="226"/>
      <c r="AG289" s="226"/>
      <c r="AH289" s="226"/>
      <c r="AI289" s="226"/>
      <c r="AJ289" s="226"/>
      <c r="AK289" s="226"/>
    </row>
    <row r="290" spans="2:37" x14ac:dyDescent="0.55000000000000004">
      <c r="B290" s="85" t="s">
        <v>976</v>
      </c>
      <c r="C290" s="85" t="s">
        <v>111</v>
      </c>
      <c r="D290" s="85" t="s">
        <v>960</v>
      </c>
      <c r="E290" s="85" t="s">
        <v>961</v>
      </c>
      <c r="F290" s="85" t="s">
        <v>707</v>
      </c>
      <c r="G290" s="85" t="s">
        <v>962</v>
      </c>
      <c r="H290" s="85" t="s">
        <v>961</v>
      </c>
      <c r="I290" s="85" t="s">
        <v>929</v>
      </c>
      <c r="J290" s="85" t="s">
        <v>874</v>
      </c>
      <c r="K290" s="85" t="s">
        <v>944</v>
      </c>
      <c r="L290" s="85" t="s">
        <v>93</v>
      </c>
      <c r="M290" s="85" t="s">
        <v>709</v>
      </c>
      <c r="N290" s="85" t="s">
        <v>709</v>
      </c>
      <c r="O290" s="212">
        <v>22</v>
      </c>
      <c r="P290" s="168"/>
      <c r="Q290" s="167"/>
      <c r="T290" s="226" t="s">
        <v>1168</v>
      </c>
      <c r="U290" s="231">
        <f t="shared" si="9"/>
        <v>1</v>
      </c>
      <c r="V290" s="226"/>
      <c r="W290" s="226"/>
      <c r="X290" s="226"/>
      <c r="Y290" s="226"/>
      <c r="Z290" s="226"/>
      <c r="AA290" s="226">
        <v>0</v>
      </c>
      <c r="AB290" s="226"/>
      <c r="AC290" s="226"/>
      <c r="AD290" s="226"/>
      <c r="AE290" s="226"/>
      <c r="AF290" s="226"/>
      <c r="AG290" s="226"/>
      <c r="AH290" s="226"/>
      <c r="AI290" s="226"/>
      <c r="AJ290" s="226"/>
      <c r="AK290" s="226"/>
    </row>
    <row r="291" spans="2:37" x14ac:dyDescent="0.55000000000000004">
      <c r="B291" s="85" t="s">
        <v>976</v>
      </c>
      <c r="C291" s="85" t="s">
        <v>111</v>
      </c>
      <c r="D291" s="85" t="s">
        <v>963</v>
      </c>
      <c r="E291" s="85" t="s">
        <v>964</v>
      </c>
      <c r="F291" s="85" t="s">
        <v>965</v>
      </c>
      <c r="G291" s="85" t="s">
        <v>966</v>
      </c>
      <c r="H291" s="85" t="s">
        <v>964</v>
      </c>
      <c r="I291" s="85" t="s">
        <v>967</v>
      </c>
      <c r="J291" s="85" t="s">
        <v>968</v>
      </c>
      <c r="K291" s="85" t="s">
        <v>969</v>
      </c>
      <c r="L291" s="85" t="s">
        <v>93</v>
      </c>
      <c r="M291" s="85" t="s">
        <v>709</v>
      </c>
      <c r="N291" s="85" t="s">
        <v>709</v>
      </c>
      <c r="O291" s="212">
        <v>15</v>
      </c>
      <c r="P291" s="168"/>
      <c r="Q291" s="167"/>
      <c r="T291" s="226" t="s">
        <v>1168</v>
      </c>
      <c r="U291" s="226">
        <f t="shared" si="9"/>
        <v>1</v>
      </c>
      <c r="V291" s="226"/>
      <c r="W291" s="226">
        <v>100</v>
      </c>
      <c r="X291" s="226"/>
      <c r="Y291" s="226">
        <v>100</v>
      </c>
      <c r="Z291" s="226"/>
      <c r="AA291" s="226">
        <v>200</v>
      </c>
      <c r="AB291" s="226"/>
      <c r="AC291" s="226"/>
      <c r="AD291" s="226"/>
      <c r="AE291" s="226"/>
      <c r="AF291" s="226"/>
      <c r="AG291" s="226"/>
      <c r="AH291" s="226"/>
      <c r="AI291" s="226"/>
      <c r="AJ291" s="226"/>
      <c r="AK291" s="226"/>
    </row>
    <row r="292" spans="2:37" x14ac:dyDescent="0.55000000000000004">
      <c r="B292" s="85" t="s">
        <v>976</v>
      </c>
      <c r="C292" s="85" t="s">
        <v>111</v>
      </c>
      <c r="D292" s="85" t="s">
        <v>970</v>
      </c>
      <c r="E292" s="85" t="s">
        <v>971</v>
      </c>
      <c r="F292" s="85" t="s">
        <v>707</v>
      </c>
      <c r="G292" s="85" t="s">
        <v>972</v>
      </c>
      <c r="H292" s="85" t="s">
        <v>973</v>
      </c>
      <c r="I292" s="85" t="s">
        <v>708</v>
      </c>
      <c r="J292" s="85" t="s">
        <v>14</v>
      </c>
      <c r="K292" s="85" t="s">
        <v>94</v>
      </c>
      <c r="L292" s="85" t="s">
        <v>93</v>
      </c>
      <c r="M292" s="85" t="s">
        <v>709</v>
      </c>
      <c r="N292" s="85" t="s">
        <v>709</v>
      </c>
      <c r="O292" s="212">
        <v>49.7</v>
      </c>
      <c r="P292" s="168"/>
      <c r="Q292" s="167"/>
      <c r="T292" s="226" t="s">
        <v>1168</v>
      </c>
      <c r="U292" s="231">
        <f t="shared" si="9"/>
        <v>1</v>
      </c>
      <c r="V292" s="226"/>
      <c r="W292" s="226"/>
      <c r="X292" s="226"/>
      <c r="Y292" s="226"/>
      <c r="Z292" s="226"/>
      <c r="AA292" s="226">
        <v>0</v>
      </c>
      <c r="AB292" s="226"/>
      <c r="AC292" s="226"/>
      <c r="AD292" s="226"/>
      <c r="AE292" s="226"/>
      <c r="AF292" s="226"/>
      <c r="AG292" s="226"/>
      <c r="AH292" s="226"/>
      <c r="AI292" s="226"/>
      <c r="AJ292" s="226"/>
      <c r="AK292" s="226"/>
    </row>
    <row r="293" spans="2:37" x14ac:dyDescent="0.55000000000000004">
      <c r="B293" s="85" t="s">
        <v>976</v>
      </c>
      <c r="C293" s="85" t="s">
        <v>111</v>
      </c>
      <c r="D293" s="85" t="s">
        <v>974</v>
      </c>
      <c r="E293" s="85" t="s">
        <v>971</v>
      </c>
      <c r="F293" s="85" t="s">
        <v>707</v>
      </c>
      <c r="G293" s="85" t="s">
        <v>972</v>
      </c>
      <c r="H293" s="85" t="s">
        <v>973</v>
      </c>
      <c r="I293" s="85" t="s">
        <v>708</v>
      </c>
      <c r="J293" s="85" t="s">
        <v>14</v>
      </c>
      <c r="K293" s="85" t="s">
        <v>128</v>
      </c>
      <c r="L293" s="85" t="s">
        <v>93</v>
      </c>
      <c r="M293" s="85" t="s">
        <v>709</v>
      </c>
      <c r="N293" s="85" t="s">
        <v>709</v>
      </c>
      <c r="O293" s="212">
        <v>61.9</v>
      </c>
      <c r="P293" s="168"/>
      <c r="Q293" s="167"/>
      <c r="T293" s="226" t="s">
        <v>1168</v>
      </c>
      <c r="U293" s="231">
        <f t="shared" si="9"/>
        <v>1</v>
      </c>
      <c r="V293" s="226"/>
      <c r="W293" s="226"/>
      <c r="X293" s="226"/>
      <c r="Y293" s="226"/>
      <c r="Z293" s="226"/>
      <c r="AA293" s="226">
        <v>0</v>
      </c>
      <c r="AB293" s="226"/>
      <c r="AC293" s="226"/>
      <c r="AD293" s="226"/>
      <c r="AE293" s="226"/>
      <c r="AF293" s="226"/>
      <c r="AG293" s="226"/>
      <c r="AH293" s="226"/>
      <c r="AI293" s="226"/>
      <c r="AJ293" s="226"/>
      <c r="AK293" s="226"/>
    </row>
    <row r="294" spans="2:37" x14ac:dyDescent="0.55000000000000004">
      <c r="B294" s="85" t="s">
        <v>976</v>
      </c>
      <c r="C294" s="85" t="s">
        <v>111</v>
      </c>
      <c r="D294" s="85" t="s">
        <v>975</v>
      </c>
      <c r="E294" s="85" t="s">
        <v>971</v>
      </c>
      <c r="F294" s="85" t="s">
        <v>707</v>
      </c>
      <c r="G294" s="85" t="s">
        <v>972</v>
      </c>
      <c r="H294" s="85" t="s">
        <v>973</v>
      </c>
      <c r="I294" s="85" t="s">
        <v>708</v>
      </c>
      <c r="J294" s="85" t="s">
        <v>14</v>
      </c>
      <c r="K294" s="85" t="s">
        <v>139</v>
      </c>
      <c r="L294" s="85" t="s">
        <v>93</v>
      </c>
      <c r="M294" s="85" t="s">
        <v>709</v>
      </c>
      <c r="N294" s="85" t="s">
        <v>709</v>
      </c>
      <c r="O294" s="212">
        <v>105.3</v>
      </c>
      <c r="P294" s="168"/>
      <c r="Q294" s="167"/>
      <c r="T294" s="226" t="s">
        <v>1168</v>
      </c>
      <c r="U294" s="231">
        <f t="shared" si="9"/>
        <v>1</v>
      </c>
      <c r="V294" s="226"/>
      <c r="W294" s="226"/>
      <c r="X294" s="226"/>
      <c r="Y294" s="226"/>
      <c r="Z294" s="226"/>
      <c r="AA294" s="226">
        <v>0</v>
      </c>
      <c r="AB294" s="226"/>
      <c r="AC294" s="226"/>
      <c r="AD294" s="226"/>
      <c r="AE294" s="226"/>
      <c r="AF294" s="226"/>
      <c r="AG294" s="226"/>
      <c r="AH294" s="226"/>
      <c r="AI294" s="226"/>
      <c r="AJ294" s="226"/>
      <c r="AK294" s="226"/>
    </row>
    <row r="295" spans="2:37" x14ac:dyDescent="0.55000000000000004">
      <c r="B295" s="143" t="s">
        <v>999</v>
      </c>
      <c r="C295" s="143" t="s">
        <v>111</v>
      </c>
      <c r="D295" s="143" t="s">
        <v>1000</v>
      </c>
      <c r="E295" s="143" t="s">
        <v>1001</v>
      </c>
      <c r="F295" s="143" t="s">
        <v>707</v>
      </c>
      <c r="G295" s="143" t="s">
        <v>1002</v>
      </c>
      <c r="H295" s="143" t="s">
        <v>1003</v>
      </c>
      <c r="I295" s="143" t="s">
        <v>1004</v>
      </c>
      <c r="J295" s="143" t="s">
        <v>995</v>
      </c>
      <c r="K295" s="143" t="s">
        <v>996</v>
      </c>
      <c r="L295" s="143" t="s">
        <v>93</v>
      </c>
      <c r="M295" s="143" t="s">
        <v>709</v>
      </c>
      <c r="N295" s="143" t="s">
        <v>709</v>
      </c>
      <c r="O295" s="213">
        <v>22</v>
      </c>
      <c r="P295" s="178"/>
      <c r="Q295" s="179"/>
      <c r="T295" s="226" t="s">
        <v>1168</v>
      </c>
      <c r="U295" s="231">
        <f t="shared" si="9"/>
        <v>1</v>
      </c>
      <c r="V295" s="226"/>
      <c r="W295" s="226">
        <v>5</v>
      </c>
      <c r="X295" s="226">
        <v>100</v>
      </c>
      <c r="Y295" s="226">
        <v>400</v>
      </c>
      <c r="Z295" s="226"/>
      <c r="AA295" s="226">
        <v>505</v>
      </c>
      <c r="AB295" s="226"/>
      <c r="AC295" s="226"/>
      <c r="AD295" s="226"/>
      <c r="AE295" s="226"/>
      <c r="AF295" s="226"/>
      <c r="AG295" s="226"/>
      <c r="AH295" s="226"/>
      <c r="AI295" s="226"/>
      <c r="AJ295" s="226"/>
      <c r="AK295" s="226"/>
    </row>
    <row r="296" spans="2:37" x14ac:dyDescent="0.55000000000000004">
      <c r="B296" s="85" t="s">
        <v>1042</v>
      </c>
      <c r="C296" s="85" t="s">
        <v>111</v>
      </c>
      <c r="D296" s="85" t="s">
        <v>1081</v>
      </c>
      <c r="E296" s="85" t="s">
        <v>1082</v>
      </c>
      <c r="F296" s="85" t="s">
        <v>368</v>
      </c>
      <c r="G296" s="85" t="s">
        <v>1083</v>
      </c>
      <c r="H296" s="85" t="s">
        <v>1084</v>
      </c>
      <c r="I296" s="85" t="s">
        <v>1085</v>
      </c>
      <c r="J296" s="85" t="s">
        <v>14</v>
      </c>
      <c r="K296" s="85" t="s">
        <v>94</v>
      </c>
      <c r="L296" s="85" t="s">
        <v>93</v>
      </c>
      <c r="M296" s="85" t="s">
        <v>122</v>
      </c>
      <c r="N296" s="85" t="s">
        <v>122</v>
      </c>
      <c r="O296" s="212">
        <v>104.6</v>
      </c>
      <c r="P296" s="180" t="s">
        <v>1086</v>
      </c>
      <c r="Q296" s="181"/>
      <c r="T296" s="226" t="s">
        <v>1168</v>
      </c>
      <c r="U296" s="226">
        <f t="shared" si="9"/>
        <v>1</v>
      </c>
      <c r="V296" s="226"/>
      <c r="W296" s="226"/>
      <c r="X296" s="226"/>
      <c r="Y296" s="226"/>
      <c r="Z296" s="226"/>
      <c r="AA296" s="226">
        <v>0</v>
      </c>
      <c r="AB296" s="226"/>
      <c r="AC296" s="226"/>
      <c r="AD296" s="226"/>
      <c r="AE296" s="226"/>
      <c r="AF296" s="226"/>
      <c r="AG296" s="226"/>
      <c r="AH296" s="226"/>
      <c r="AI296" s="226"/>
      <c r="AJ296" s="226"/>
      <c r="AK296" s="226"/>
    </row>
    <row r="297" spans="2:37" x14ac:dyDescent="0.55000000000000004">
      <c r="B297" s="85" t="s">
        <v>1042</v>
      </c>
      <c r="C297" s="85" t="s">
        <v>111</v>
      </c>
      <c r="D297" s="85" t="s">
        <v>1087</v>
      </c>
      <c r="E297" s="85" t="s">
        <v>1082</v>
      </c>
      <c r="F297" s="85" t="s">
        <v>368</v>
      </c>
      <c r="G297" s="85" t="s">
        <v>1083</v>
      </c>
      <c r="H297" s="85" t="s">
        <v>1084</v>
      </c>
      <c r="I297" s="85" t="s">
        <v>1085</v>
      </c>
      <c r="J297" s="85" t="s">
        <v>14</v>
      </c>
      <c r="K297" s="85" t="s">
        <v>128</v>
      </c>
      <c r="L297" s="85" t="s">
        <v>93</v>
      </c>
      <c r="M297" s="85" t="s">
        <v>122</v>
      </c>
      <c r="N297" s="85" t="s">
        <v>122</v>
      </c>
      <c r="O297" s="212">
        <v>30.1</v>
      </c>
      <c r="P297" s="180" t="s">
        <v>1086</v>
      </c>
      <c r="Q297" s="181"/>
      <c r="T297" s="226" t="s">
        <v>1168</v>
      </c>
      <c r="U297" s="226">
        <f t="shared" si="9"/>
        <v>1</v>
      </c>
      <c r="V297" s="226"/>
      <c r="W297" s="226"/>
      <c r="X297" s="226"/>
      <c r="Y297" s="226"/>
      <c r="Z297" s="226"/>
      <c r="AA297" s="226">
        <v>0</v>
      </c>
      <c r="AB297" s="226"/>
      <c r="AC297" s="226"/>
      <c r="AD297" s="226"/>
      <c r="AE297" s="226"/>
      <c r="AF297" s="226"/>
      <c r="AG297" s="226"/>
      <c r="AH297" s="226"/>
      <c r="AI297" s="226"/>
      <c r="AJ297" s="226"/>
      <c r="AK297" s="226"/>
    </row>
    <row r="298" spans="2:37" x14ac:dyDescent="0.55000000000000004">
      <c r="B298" s="85" t="s">
        <v>1042</v>
      </c>
      <c r="C298" s="85" t="s">
        <v>111</v>
      </c>
      <c r="D298" s="85" t="s">
        <v>1088</v>
      </c>
      <c r="E298" s="85" t="s">
        <v>1082</v>
      </c>
      <c r="F298" s="85" t="s">
        <v>368</v>
      </c>
      <c r="G298" s="85" t="s">
        <v>1083</v>
      </c>
      <c r="H298" s="85" t="s">
        <v>1084</v>
      </c>
      <c r="I298" s="85" t="s">
        <v>1085</v>
      </c>
      <c r="J298" s="85" t="s">
        <v>14</v>
      </c>
      <c r="K298" s="85" t="s">
        <v>139</v>
      </c>
      <c r="L298" s="85" t="s">
        <v>93</v>
      </c>
      <c r="M298" s="85" t="s">
        <v>122</v>
      </c>
      <c r="N298" s="85" t="s">
        <v>122</v>
      </c>
      <c r="O298" s="212">
        <v>421.4</v>
      </c>
      <c r="P298" s="180" t="s">
        <v>1086</v>
      </c>
      <c r="Q298" s="181"/>
      <c r="T298" s="226" t="s">
        <v>1168</v>
      </c>
      <c r="U298" s="226">
        <f t="shared" si="9"/>
        <v>1</v>
      </c>
      <c r="V298" s="226"/>
      <c r="W298" s="226"/>
      <c r="X298" s="226"/>
      <c r="Y298" s="226"/>
      <c r="Z298" s="226"/>
      <c r="AA298" s="226">
        <v>0</v>
      </c>
      <c r="AB298" s="226"/>
      <c r="AC298" s="226"/>
      <c r="AD298" s="226"/>
      <c r="AE298" s="226"/>
      <c r="AF298" s="226"/>
      <c r="AG298" s="226"/>
      <c r="AH298" s="226"/>
      <c r="AI298" s="226"/>
      <c r="AJ298" s="226"/>
      <c r="AK298" s="226"/>
    </row>
    <row r="299" spans="2:37" x14ac:dyDescent="0.55000000000000004">
      <c r="B299" s="85" t="s">
        <v>766</v>
      </c>
      <c r="C299" s="85" t="s">
        <v>111</v>
      </c>
      <c r="D299" s="85" t="s">
        <v>1089</v>
      </c>
      <c r="E299" s="85" t="s">
        <v>714</v>
      </c>
      <c r="F299" s="85" t="s">
        <v>707</v>
      </c>
      <c r="G299" s="85" t="s">
        <v>715</v>
      </c>
      <c r="H299" s="85" t="s">
        <v>714</v>
      </c>
      <c r="I299" s="85" t="s">
        <v>716</v>
      </c>
      <c r="J299" s="85" t="s">
        <v>14</v>
      </c>
      <c r="K299" s="85" t="s">
        <v>94</v>
      </c>
      <c r="L299" s="85" t="s">
        <v>93</v>
      </c>
      <c r="M299" s="85" t="s">
        <v>709</v>
      </c>
      <c r="N299" s="85" t="s">
        <v>710</v>
      </c>
      <c r="O299" s="212">
        <v>58.4</v>
      </c>
      <c r="P299" s="182"/>
      <c r="Q299" s="181"/>
      <c r="T299" s="226" t="s">
        <v>1168</v>
      </c>
      <c r="U299" s="231">
        <f t="shared" si="9"/>
        <v>1</v>
      </c>
      <c r="V299" s="226"/>
      <c r="W299" s="226"/>
      <c r="X299" s="226"/>
      <c r="Y299" s="226"/>
      <c r="Z299" s="226"/>
      <c r="AA299" s="226">
        <v>0</v>
      </c>
      <c r="AB299" s="226"/>
      <c r="AC299" s="226"/>
      <c r="AD299" s="226"/>
      <c r="AE299" s="226"/>
      <c r="AF299" s="226"/>
      <c r="AG299" s="226"/>
      <c r="AH299" s="226"/>
      <c r="AI299" s="226"/>
      <c r="AJ299" s="226"/>
      <c r="AK299" s="226"/>
    </row>
    <row r="300" spans="2:37" s="174" customFormat="1" x14ac:dyDescent="0.55000000000000004">
      <c r="B300" s="85" t="s">
        <v>766</v>
      </c>
      <c r="C300" s="85" t="s">
        <v>111</v>
      </c>
      <c r="D300" s="85" t="s">
        <v>1170</v>
      </c>
      <c r="E300" s="85" t="s">
        <v>714</v>
      </c>
      <c r="F300" s="85" t="s">
        <v>707</v>
      </c>
      <c r="G300" s="85" t="s">
        <v>715</v>
      </c>
      <c r="H300" s="85" t="s">
        <v>714</v>
      </c>
      <c r="I300" s="85" t="s">
        <v>716</v>
      </c>
      <c r="J300" s="85" t="s">
        <v>14</v>
      </c>
      <c r="K300" s="85" t="s">
        <v>139</v>
      </c>
      <c r="L300" s="85" t="s">
        <v>1171</v>
      </c>
      <c r="M300" s="85" t="s">
        <v>123</v>
      </c>
      <c r="N300" s="85" t="s">
        <v>123</v>
      </c>
      <c r="O300" s="212">
        <v>41.6</v>
      </c>
      <c r="P300" s="168"/>
      <c r="Q300" s="167"/>
      <c r="T300" s="226" t="s">
        <v>1168</v>
      </c>
      <c r="U300" s="231">
        <f t="shared" ref="U300" si="10">IF(T300="個人",1)</f>
        <v>1</v>
      </c>
      <c r="V300" s="226"/>
      <c r="W300" s="226"/>
      <c r="X300" s="226"/>
      <c r="Y300" s="226"/>
      <c r="Z300" s="226"/>
      <c r="AA300" s="226">
        <v>0</v>
      </c>
      <c r="AB300" s="226"/>
      <c r="AC300" s="226"/>
      <c r="AD300" s="226"/>
      <c r="AE300" s="226"/>
      <c r="AF300" s="226"/>
      <c r="AG300" s="226"/>
      <c r="AH300" s="226"/>
      <c r="AI300" s="226"/>
      <c r="AJ300" s="226"/>
      <c r="AK300" s="226"/>
    </row>
    <row r="301" spans="2:37" s="174" customFormat="1" x14ac:dyDescent="0.55000000000000004">
      <c r="B301" s="85" t="s">
        <v>1136</v>
      </c>
      <c r="C301" s="85" t="s">
        <v>111</v>
      </c>
      <c r="D301" s="85" t="s">
        <v>1130</v>
      </c>
      <c r="E301" s="85" t="s">
        <v>1135</v>
      </c>
      <c r="F301" s="85" t="s">
        <v>707</v>
      </c>
      <c r="G301" s="85" t="s">
        <v>1132</v>
      </c>
      <c r="H301" s="85" t="s">
        <v>1131</v>
      </c>
      <c r="I301" s="85" t="s">
        <v>1133</v>
      </c>
      <c r="J301" s="85" t="s">
        <v>995</v>
      </c>
      <c r="K301" s="85" t="s">
        <v>996</v>
      </c>
      <c r="L301" s="85" t="s">
        <v>41</v>
      </c>
      <c r="M301" s="85" t="s">
        <v>709</v>
      </c>
      <c r="N301" s="85" t="s">
        <v>1134</v>
      </c>
      <c r="O301" s="212">
        <v>20</v>
      </c>
      <c r="P301" s="168"/>
      <c r="Q301" s="167"/>
      <c r="T301" s="226" t="s">
        <v>1168</v>
      </c>
      <c r="U301" s="231">
        <f t="shared" si="9"/>
        <v>1</v>
      </c>
      <c r="V301" s="226"/>
      <c r="W301" s="226"/>
      <c r="X301" s="226">
        <v>400</v>
      </c>
      <c r="Y301" s="226"/>
      <c r="Z301" s="226"/>
      <c r="AA301" s="226">
        <v>400</v>
      </c>
      <c r="AB301" s="226"/>
      <c r="AC301" s="226"/>
      <c r="AD301" s="226"/>
      <c r="AE301" s="226"/>
      <c r="AF301" s="226"/>
      <c r="AG301" s="226"/>
      <c r="AH301" s="226"/>
      <c r="AI301" s="226"/>
      <c r="AJ301" s="226"/>
      <c r="AK301" s="226"/>
    </row>
    <row r="302" spans="2:37" x14ac:dyDescent="0.55000000000000004">
      <c r="B302" s="85" t="s">
        <v>1121</v>
      </c>
      <c r="C302" s="85" t="s">
        <v>111</v>
      </c>
      <c r="D302" s="85" t="s">
        <v>1137</v>
      </c>
      <c r="E302" s="85" t="s">
        <v>587</v>
      </c>
      <c r="F302" s="85" t="s">
        <v>562</v>
      </c>
      <c r="G302" s="85" t="s">
        <v>604</v>
      </c>
      <c r="H302" s="85" t="s">
        <v>587</v>
      </c>
      <c r="I302" s="85" t="s">
        <v>577</v>
      </c>
      <c r="J302" s="85" t="s">
        <v>113</v>
      </c>
      <c r="K302" s="85" t="s">
        <v>1120</v>
      </c>
      <c r="L302" s="85" t="s">
        <v>93</v>
      </c>
      <c r="M302" s="85" t="s">
        <v>42</v>
      </c>
      <c r="N302" s="85" t="s">
        <v>42</v>
      </c>
      <c r="O302" s="212">
        <v>40</v>
      </c>
      <c r="P302" s="133"/>
      <c r="Q302" s="167"/>
      <c r="R302" s="212">
        <v>41</v>
      </c>
      <c r="S302" s="133"/>
      <c r="T302" s="226" t="s">
        <v>1168</v>
      </c>
      <c r="U302" s="231">
        <f t="shared" si="9"/>
        <v>1</v>
      </c>
      <c r="V302" s="226"/>
      <c r="W302" s="226"/>
      <c r="X302" s="226">
        <v>200</v>
      </c>
      <c r="Y302" s="226">
        <v>440</v>
      </c>
      <c r="Z302" s="226"/>
      <c r="AA302" s="226">
        <v>640</v>
      </c>
      <c r="AB302" s="226"/>
      <c r="AC302" s="226"/>
      <c r="AD302" s="226"/>
      <c r="AE302" s="226"/>
      <c r="AF302" s="226"/>
      <c r="AG302" s="226"/>
      <c r="AH302" s="226"/>
      <c r="AI302" s="226"/>
      <c r="AJ302" s="226"/>
      <c r="AK302" s="226"/>
    </row>
    <row r="303" spans="2:37" s="174" customFormat="1" x14ac:dyDescent="0.55000000000000004">
      <c r="B303" s="85" t="s">
        <v>631</v>
      </c>
      <c r="C303" s="85" t="s">
        <v>111</v>
      </c>
      <c r="D303" s="85" t="s">
        <v>1188</v>
      </c>
      <c r="E303" s="85" t="s">
        <v>1192</v>
      </c>
      <c r="F303" s="85" t="s">
        <v>763</v>
      </c>
      <c r="G303" s="85" t="s">
        <v>1193</v>
      </c>
      <c r="H303" s="85" t="s">
        <v>1192</v>
      </c>
      <c r="I303" s="85" t="s">
        <v>361</v>
      </c>
      <c r="J303" s="85" t="s">
        <v>14</v>
      </c>
      <c r="K303" s="85" t="s">
        <v>128</v>
      </c>
      <c r="L303" s="85" t="s">
        <v>37</v>
      </c>
      <c r="M303" s="85" t="s">
        <v>123</v>
      </c>
      <c r="N303" s="85" t="s">
        <v>1134</v>
      </c>
      <c r="O303" s="212">
        <v>182.97</v>
      </c>
      <c r="P303" s="133"/>
      <c r="Q303" s="167"/>
      <c r="R303" s="234"/>
      <c r="S303" s="235"/>
      <c r="T303" s="226" t="s">
        <v>1168</v>
      </c>
      <c r="U303" s="231">
        <f t="shared" ref="U303:U306" si="11">IF(T303="個人",1)</f>
        <v>1</v>
      </c>
      <c r="V303" s="226"/>
      <c r="W303" s="226"/>
      <c r="X303" s="226">
        <v>300</v>
      </c>
      <c r="Y303" s="226"/>
      <c r="Z303" s="226"/>
      <c r="AA303" s="226">
        <v>300</v>
      </c>
      <c r="AB303" s="226"/>
      <c r="AC303" s="226"/>
      <c r="AD303" s="226"/>
      <c r="AE303" s="226"/>
      <c r="AF303" s="226"/>
      <c r="AG303" s="226"/>
      <c r="AH303" s="226"/>
      <c r="AI303" s="226"/>
      <c r="AJ303" s="226"/>
      <c r="AK303" s="226"/>
    </row>
    <row r="304" spans="2:37" s="174" customFormat="1" x14ac:dyDescent="0.55000000000000004">
      <c r="B304" s="85" t="s">
        <v>631</v>
      </c>
      <c r="C304" s="85" t="s">
        <v>111</v>
      </c>
      <c r="D304" s="85" t="s">
        <v>1189</v>
      </c>
      <c r="E304" s="85" t="s">
        <v>1194</v>
      </c>
      <c r="F304" s="85" t="s">
        <v>378</v>
      </c>
      <c r="G304" s="85" t="s">
        <v>1195</v>
      </c>
      <c r="H304" s="85" t="s">
        <v>1194</v>
      </c>
      <c r="I304" s="85" t="s">
        <v>714</v>
      </c>
      <c r="J304" s="85" t="s">
        <v>14</v>
      </c>
      <c r="K304" s="85" t="s">
        <v>94</v>
      </c>
      <c r="L304" s="85" t="s">
        <v>41</v>
      </c>
      <c r="M304" s="85" t="s">
        <v>122</v>
      </c>
      <c r="N304" s="85" t="s">
        <v>123</v>
      </c>
      <c r="O304" s="212">
        <v>102</v>
      </c>
      <c r="P304" s="133" t="s">
        <v>1196</v>
      </c>
      <c r="Q304" s="167"/>
      <c r="R304" s="234"/>
      <c r="S304" s="235"/>
      <c r="T304" s="226" t="s">
        <v>1168</v>
      </c>
      <c r="U304" s="231">
        <f t="shared" si="11"/>
        <v>1</v>
      </c>
      <c r="V304" s="226"/>
      <c r="W304" s="226"/>
      <c r="X304" s="226">
        <v>300</v>
      </c>
      <c r="Y304" s="226"/>
      <c r="Z304" s="226"/>
      <c r="AA304" s="226">
        <v>300</v>
      </c>
      <c r="AB304" s="226"/>
      <c r="AC304" s="226"/>
      <c r="AD304" s="226"/>
      <c r="AE304" s="226"/>
      <c r="AF304" s="226"/>
      <c r="AG304" s="226"/>
      <c r="AH304" s="226"/>
      <c r="AI304" s="226"/>
      <c r="AJ304" s="226"/>
      <c r="AK304" s="226"/>
    </row>
    <row r="305" spans="2:37" s="174" customFormat="1" x14ac:dyDescent="0.55000000000000004">
      <c r="B305" s="85" t="s">
        <v>631</v>
      </c>
      <c r="C305" s="85" t="s">
        <v>111</v>
      </c>
      <c r="D305" s="85" t="s">
        <v>1190</v>
      </c>
      <c r="E305" s="85" t="s">
        <v>1194</v>
      </c>
      <c r="F305" s="85" t="s">
        <v>378</v>
      </c>
      <c r="G305" s="85" t="s">
        <v>1195</v>
      </c>
      <c r="H305" s="85" t="s">
        <v>1194</v>
      </c>
      <c r="I305" s="85" t="s">
        <v>714</v>
      </c>
      <c r="J305" s="85" t="s">
        <v>14</v>
      </c>
      <c r="K305" s="85" t="s">
        <v>128</v>
      </c>
      <c r="L305" s="85" t="s">
        <v>41</v>
      </c>
      <c r="M305" s="85" t="s">
        <v>122</v>
      </c>
      <c r="N305" s="85" t="s">
        <v>123</v>
      </c>
      <c r="O305" s="212">
        <v>92</v>
      </c>
      <c r="P305" s="133" t="s">
        <v>1196</v>
      </c>
      <c r="Q305" s="167"/>
      <c r="R305" s="234"/>
      <c r="S305" s="235"/>
      <c r="T305" s="226" t="s">
        <v>1168</v>
      </c>
      <c r="U305" s="231">
        <f t="shared" si="11"/>
        <v>1</v>
      </c>
      <c r="V305" s="226"/>
      <c r="W305" s="226"/>
      <c r="X305" s="226">
        <v>300</v>
      </c>
      <c r="Y305" s="226"/>
      <c r="Z305" s="226"/>
      <c r="AA305" s="226">
        <v>300</v>
      </c>
      <c r="AB305" s="226"/>
      <c r="AC305" s="226"/>
      <c r="AD305" s="226"/>
      <c r="AE305" s="226"/>
      <c r="AF305" s="226"/>
      <c r="AG305" s="226"/>
      <c r="AH305" s="226"/>
      <c r="AI305" s="226"/>
      <c r="AJ305" s="226"/>
      <c r="AK305" s="226"/>
    </row>
    <row r="306" spans="2:37" s="174" customFormat="1" x14ac:dyDescent="0.55000000000000004">
      <c r="B306" s="85" t="s">
        <v>631</v>
      </c>
      <c r="C306" s="85" t="s">
        <v>111</v>
      </c>
      <c r="D306" s="85" t="s">
        <v>1191</v>
      </c>
      <c r="E306" s="85" t="s">
        <v>1194</v>
      </c>
      <c r="F306" s="85" t="s">
        <v>378</v>
      </c>
      <c r="G306" s="85" t="s">
        <v>1195</v>
      </c>
      <c r="H306" s="85" t="s">
        <v>1194</v>
      </c>
      <c r="I306" s="85" t="s">
        <v>714</v>
      </c>
      <c r="J306" s="85" t="s">
        <v>14</v>
      </c>
      <c r="K306" s="85" t="s">
        <v>139</v>
      </c>
      <c r="L306" s="85" t="s">
        <v>41</v>
      </c>
      <c r="M306" s="85" t="s">
        <v>122</v>
      </c>
      <c r="N306" s="85" t="s">
        <v>123</v>
      </c>
      <c r="O306" s="212">
        <v>93</v>
      </c>
      <c r="P306" s="133" t="s">
        <v>1196</v>
      </c>
      <c r="Q306" s="167"/>
      <c r="R306" s="234"/>
      <c r="S306" s="235"/>
      <c r="T306" s="226" t="s">
        <v>1168</v>
      </c>
      <c r="U306" s="231">
        <f t="shared" si="11"/>
        <v>1</v>
      </c>
      <c r="V306" s="226"/>
      <c r="W306" s="226"/>
      <c r="X306" s="226">
        <v>300</v>
      </c>
      <c r="Y306" s="226"/>
      <c r="Z306" s="226"/>
      <c r="AA306" s="226">
        <v>300</v>
      </c>
      <c r="AB306" s="226"/>
      <c r="AC306" s="226"/>
      <c r="AD306" s="226"/>
      <c r="AE306" s="226"/>
      <c r="AF306" s="226"/>
      <c r="AG306" s="226"/>
      <c r="AH306" s="226"/>
      <c r="AI306" s="226"/>
      <c r="AJ306" s="226"/>
      <c r="AK306" s="226"/>
    </row>
    <row r="307" spans="2:37" x14ac:dyDescent="0.55000000000000004">
      <c r="B307" s="85" t="s">
        <v>868</v>
      </c>
      <c r="C307" s="85" t="s">
        <v>111</v>
      </c>
      <c r="D307" s="85" t="s">
        <v>1172</v>
      </c>
      <c r="E307" s="85" t="s">
        <v>1174</v>
      </c>
      <c r="F307" s="85" t="s">
        <v>562</v>
      </c>
      <c r="G307" s="85" t="s">
        <v>1176</v>
      </c>
      <c r="H307" s="85" t="s">
        <v>1174</v>
      </c>
      <c r="I307" s="85" t="s">
        <v>1178</v>
      </c>
      <c r="J307" s="85" t="s">
        <v>1179</v>
      </c>
      <c r="K307" s="85" t="s">
        <v>1180</v>
      </c>
      <c r="L307" s="85" t="s">
        <v>93</v>
      </c>
      <c r="M307" s="85" t="s">
        <v>42</v>
      </c>
      <c r="N307" s="85" t="s">
        <v>42</v>
      </c>
      <c r="O307" s="212">
        <v>66.150000000000006</v>
      </c>
      <c r="P307" s="133"/>
      <c r="Q307" s="167"/>
      <c r="T307" s="226" t="s">
        <v>1168</v>
      </c>
      <c r="U307" s="231">
        <f t="shared" ref="U307:U308" si="12">IF(T307="個人",1)</f>
        <v>1</v>
      </c>
      <c r="V307" s="226"/>
      <c r="W307" s="226"/>
      <c r="X307" s="226"/>
      <c r="Y307" s="226"/>
      <c r="Z307" s="226"/>
      <c r="AA307" s="226">
        <v>0</v>
      </c>
      <c r="AB307" s="226"/>
      <c r="AC307" s="226"/>
      <c r="AD307" s="226"/>
      <c r="AE307" s="226"/>
      <c r="AF307" s="226"/>
      <c r="AG307" s="226"/>
      <c r="AH307" s="226"/>
      <c r="AI307" s="226"/>
      <c r="AJ307" s="226"/>
      <c r="AK307" s="226"/>
    </row>
    <row r="308" spans="2:37" x14ac:dyDescent="0.55000000000000004">
      <c r="B308" s="85" t="s">
        <v>868</v>
      </c>
      <c r="C308" s="85" t="s">
        <v>111</v>
      </c>
      <c r="D308" s="85" t="s">
        <v>1173</v>
      </c>
      <c r="E308" s="85" t="s">
        <v>1175</v>
      </c>
      <c r="F308" s="85" t="s">
        <v>562</v>
      </c>
      <c r="G308" s="85" t="s">
        <v>1177</v>
      </c>
      <c r="H308" s="85" t="s">
        <v>1178</v>
      </c>
      <c r="I308" s="85" t="s">
        <v>1174</v>
      </c>
      <c r="J308" s="85" t="s">
        <v>1179</v>
      </c>
      <c r="K308" s="232" t="s">
        <v>1180</v>
      </c>
      <c r="L308" s="85" t="s">
        <v>93</v>
      </c>
      <c r="M308" s="85" t="s">
        <v>42</v>
      </c>
      <c r="N308" s="85" t="s">
        <v>42</v>
      </c>
      <c r="O308" s="212">
        <v>70.900000000000006</v>
      </c>
      <c r="P308" s="133"/>
      <c r="Q308" s="167"/>
      <c r="T308" s="226" t="s">
        <v>1168</v>
      </c>
      <c r="U308" s="231">
        <f t="shared" si="12"/>
        <v>1</v>
      </c>
      <c r="V308" s="226"/>
      <c r="W308" s="226"/>
      <c r="X308" s="263">
        <v>1000</v>
      </c>
      <c r="Y308" s="226"/>
      <c r="Z308" s="226"/>
      <c r="AA308" s="263">
        <v>1000</v>
      </c>
      <c r="AB308" s="226"/>
      <c r="AC308" s="226"/>
      <c r="AD308" s="226"/>
      <c r="AE308" s="226"/>
      <c r="AF308" s="226"/>
      <c r="AG308" s="226"/>
      <c r="AH308" s="226"/>
      <c r="AI308" s="226"/>
      <c r="AJ308" s="226"/>
      <c r="AK308" s="226"/>
    </row>
    <row r="309" spans="2:37" x14ac:dyDescent="0.55000000000000004">
      <c r="B309" s="85" t="s">
        <v>766</v>
      </c>
      <c r="C309" s="85" t="s">
        <v>111</v>
      </c>
      <c r="D309" s="85" t="s">
        <v>1181</v>
      </c>
      <c r="E309" s="85" t="s">
        <v>1184</v>
      </c>
      <c r="F309" s="85" t="s">
        <v>562</v>
      </c>
      <c r="G309" s="85" t="s">
        <v>1185</v>
      </c>
      <c r="H309" s="85" t="s">
        <v>1184</v>
      </c>
      <c r="I309" s="85" t="s">
        <v>708</v>
      </c>
      <c r="J309" s="85" t="s">
        <v>14</v>
      </c>
      <c r="K309" s="233" t="s">
        <v>94</v>
      </c>
      <c r="L309" s="85" t="s">
        <v>93</v>
      </c>
      <c r="M309" s="85" t="s">
        <v>42</v>
      </c>
      <c r="N309" s="85" t="s">
        <v>42</v>
      </c>
      <c r="O309" s="85">
        <v>35</v>
      </c>
      <c r="P309" s="133"/>
      <c r="Q309" s="167"/>
      <c r="T309" s="226" t="s">
        <v>1168</v>
      </c>
      <c r="U309" s="231">
        <f t="shared" ref="U309:U311" si="13">IF(T309="個人",1)</f>
        <v>1</v>
      </c>
      <c r="V309" s="226"/>
      <c r="W309" s="226"/>
      <c r="X309" s="226">
        <v>200</v>
      </c>
      <c r="Y309" s="226">
        <v>97</v>
      </c>
      <c r="Z309" s="226"/>
      <c r="AA309" s="226">
        <v>297</v>
      </c>
      <c r="AB309" s="226"/>
      <c r="AC309" s="226"/>
      <c r="AD309" s="226"/>
      <c r="AE309" s="226"/>
      <c r="AF309" s="226"/>
      <c r="AG309" s="226"/>
      <c r="AH309" s="226"/>
      <c r="AI309" s="226"/>
      <c r="AJ309" s="226"/>
      <c r="AK309" s="226"/>
    </row>
    <row r="310" spans="2:37" x14ac:dyDescent="0.55000000000000004">
      <c r="B310" s="85" t="s">
        <v>766</v>
      </c>
      <c r="C310" s="85" t="s">
        <v>111</v>
      </c>
      <c r="D310" s="85" t="s">
        <v>1182</v>
      </c>
      <c r="E310" s="85" t="s">
        <v>1184</v>
      </c>
      <c r="F310" s="85" t="s">
        <v>562</v>
      </c>
      <c r="G310" s="85" t="s">
        <v>1185</v>
      </c>
      <c r="H310" s="85" t="s">
        <v>1184</v>
      </c>
      <c r="I310" s="85" t="s">
        <v>708</v>
      </c>
      <c r="J310" s="85" t="s">
        <v>14</v>
      </c>
      <c r="K310" s="233" t="s">
        <v>128</v>
      </c>
      <c r="L310" s="85" t="s">
        <v>93</v>
      </c>
      <c r="M310" s="85" t="s">
        <v>42</v>
      </c>
      <c r="N310" s="85" t="s">
        <v>42</v>
      </c>
      <c r="O310" s="85">
        <v>30.3</v>
      </c>
      <c r="P310" s="133"/>
      <c r="Q310" s="167"/>
      <c r="T310" s="226" t="s">
        <v>1168</v>
      </c>
      <c r="U310" s="231">
        <f t="shared" si="13"/>
        <v>1</v>
      </c>
      <c r="V310" s="226"/>
      <c r="W310" s="226"/>
      <c r="X310" s="226">
        <v>203</v>
      </c>
      <c r="Y310" s="226">
        <v>90</v>
      </c>
      <c r="Z310" s="226"/>
      <c r="AA310" s="226">
        <v>293</v>
      </c>
      <c r="AB310" s="226"/>
      <c r="AC310" s="226"/>
      <c r="AD310" s="226"/>
      <c r="AE310" s="226"/>
      <c r="AF310" s="226"/>
      <c r="AG310" s="226"/>
      <c r="AH310" s="226"/>
      <c r="AI310" s="226"/>
      <c r="AJ310" s="226"/>
      <c r="AK310" s="226"/>
    </row>
    <row r="311" spans="2:37" x14ac:dyDescent="0.55000000000000004">
      <c r="B311" s="85" t="s">
        <v>766</v>
      </c>
      <c r="C311" s="85" t="s">
        <v>111</v>
      </c>
      <c r="D311" s="85" t="s">
        <v>1183</v>
      </c>
      <c r="E311" s="85" t="s">
        <v>1184</v>
      </c>
      <c r="F311" s="85" t="s">
        <v>562</v>
      </c>
      <c r="G311" s="85" t="s">
        <v>1185</v>
      </c>
      <c r="H311" s="85" t="s">
        <v>1184</v>
      </c>
      <c r="I311" s="85" t="s">
        <v>708</v>
      </c>
      <c r="J311" s="85" t="s">
        <v>14</v>
      </c>
      <c r="K311" s="233" t="s">
        <v>139</v>
      </c>
      <c r="L311" s="85" t="s">
        <v>93</v>
      </c>
      <c r="M311" s="85" t="s">
        <v>42</v>
      </c>
      <c r="N311" s="85" t="s">
        <v>42</v>
      </c>
      <c r="O311" s="85">
        <v>105.3</v>
      </c>
      <c r="P311" s="133"/>
      <c r="Q311" s="167"/>
      <c r="T311" s="226" t="s">
        <v>1168</v>
      </c>
      <c r="U311" s="231">
        <f t="shared" si="13"/>
        <v>1</v>
      </c>
      <c r="V311" s="226"/>
      <c r="W311" s="226"/>
      <c r="X311" s="226">
        <v>590</v>
      </c>
      <c r="Y311" s="226">
        <v>242</v>
      </c>
      <c r="Z311" s="226"/>
      <c r="AA311" s="226">
        <v>832</v>
      </c>
      <c r="AB311" s="226"/>
      <c r="AC311" s="226"/>
      <c r="AD311" s="226"/>
      <c r="AE311" s="226"/>
      <c r="AF311" s="226"/>
      <c r="AG311" s="226"/>
      <c r="AH311" s="226"/>
      <c r="AI311" s="226"/>
      <c r="AJ311" s="226"/>
      <c r="AK311" s="226"/>
    </row>
  </sheetData>
  <sheetProtection autoFilter="0"/>
  <autoFilter ref="A4:AL311" xr:uid="{159CBF2F-C3F5-4331-AD14-77CA3E821B3E}"/>
  <mergeCells count="35">
    <mergeCell ref="T3:T4"/>
    <mergeCell ref="U3:U4"/>
    <mergeCell ref="R3:R4"/>
    <mergeCell ref="W3:AA3"/>
    <mergeCell ref="A3:A4"/>
    <mergeCell ref="B3:B4"/>
    <mergeCell ref="D3:D4"/>
    <mergeCell ref="S3:S4"/>
    <mergeCell ref="V3:V4"/>
    <mergeCell ref="Q3:Q4"/>
    <mergeCell ref="AD3:AD4"/>
    <mergeCell ref="AE3:AE4"/>
    <mergeCell ref="AF3:AF4"/>
    <mergeCell ref="AG3:AG4"/>
    <mergeCell ref="AL1:AN1"/>
    <mergeCell ref="AH3:AH4"/>
    <mergeCell ref="AI3:AI4"/>
    <mergeCell ref="AJ3:AJ4"/>
    <mergeCell ref="AK3:AK4"/>
    <mergeCell ref="AB3:AB4"/>
    <mergeCell ref="B2:P2"/>
    <mergeCell ref="R2:AE2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C3:AC4"/>
  </mergeCells>
  <phoneticPr fontId="3"/>
  <conditionalFormatting sqref="U156:U262 U151:U154 U5:U52 U60:U148">
    <cfRule type="expression" dxfId="4" priority="14">
      <formula>$T5="団体"</formula>
    </cfRule>
  </conditionalFormatting>
  <conditionalFormatting sqref="U155">
    <cfRule type="expression" dxfId="3" priority="4">
      <formula>$T155="団体"</formula>
    </cfRule>
  </conditionalFormatting>
  <conditionalFormatting sqref="U149">
    <cfRule type="expression" dxfId="2" priority="3">
      <formula>$T149="団体"</formula>
    </cfRule>
  </conditionalFormatting>
  <conditionalFormatting sqref="U150">
    <cfRule type="expression" dxfId="1" priority="2">
      <formula>$T150="団体"</formula>
    </cfRule>
  </conditionalFormatting>
  <conditionalFormatting sqref="U53:U59">
    <cfRule type="expression" dxfId="0" priority="1">
      <formula>$T53="団体"</formula>
    </cfRule>
  </conditionalFormatting>
  <pageMargins left="0.3" right="0.24" top="0.46" bottom="0.33" header="0.23" footer="0.12"/>
  <pageSetup paperSize="8" scale="26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F1BB789-32D3-4F9F-A333-895F6E08B1E7}">
          <x14:formula1>
            <xm:f>'参照（年度等）'!$G$2:$G$5</xm:f>
          </x14:formula1>
          <xm:sqref>L5 L157:L261 L137:L151</xm:sqref>
        </x14:dataValidation>
        <x14:dataValidation type="list" allowBlank="1" showInputMessage="1" showErrorMessage="1" xr:uid="{C46D43E0-934A-4777-9058-ED74573857C3}">
          <x14:formula1>
            <xm:f>'参照（年度等）'!$G$10:$G$12</xm:f>
          </x14:formula1>
          <xm:sqref>S5 S137:S262</xm:sqref>
        </x14:dataValidation>
        <x14:dataValidation type="list" allowBlank="1" showInputMessage="1" showErrorMessage="1" xr:uid="{3684E678-BD55-4008-84AF-1320D3F03CFA}">
          <x14:formula1>
            <xm:f>'参照（年度等）'!$G$15:$G$16</xm:f>
          </x14:formula1>
          <xm:sqref>T5 T149:T262 T137:T145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37781-EA6B-4033-99CD-FBC505EBD5C6}">
  <dimension ref="A1:X41"/>
  <sheetViews>
    <sheetView topLeftCell="H1" workbookViewId="0">
      <selection activeCell="S7" sqref="S7"/>
    </sheetView>
  </sheetViews>
  <sheetFormatPr defaultRowHeight="18" x14ac:dyDescent="0.55000000000000004"/>
  <cols>
    <col min="1" max="1" width="8.1640625" customWidth="1"/>
    <col min="2" max="3" width="12.08203125" customWidth="1"/>
    <col min="4" max="4" width="5.1640625" customWidth="1"/>
    <col min="5" max="6" width="4" customWidth="1"/>
    <col min="7" max="7" width="12.08203125" customWidth="1"/>
    <col min="8" max="8" width="5.1640625" customWidth="1"/>
    <col min="9" max="10" width="4" customWidth="1"/>
    <col min="11" max="11" width="12.08203125" customWidth="1"/>
    <col min="12" max="12" width="14.08203125" customWidth="1"/>
    <col min="13" max="13" width="12.08203125" customWidth="1"/>
    <col min="14" max="14" width="13.5" customWidth="1"/>
    <col min="15" max="18" width="12.08203125" customWidth="1"/>
    <col min="19" max="19" width="10.9140625" customWidth="1"/>
    <col min="20" max="20" width="13" customWidth="1"/>
    <col min="21" max="21" width="17.1640625" bestFit="1" customWidth="1"/>
    <col min="22" max="22" width="8.58203125" customWidth="1"/>
    <col min="23" max="23" width="11" bestFit="1" customWidth="1"/>
    <col min="24" max="24" width="29.58203125" bestFit="1" customWidth="1"/>
  </cols>
  <sheetData>
    <row r="1" spans="1:24" ht="18.5" thickTop="1" x14ac:dyDescent="0.55000000000000004">
      <c r="A1" s="19" t="s">
        <v>27</v>
      </c>
      <c r="B1" s="20" t="s">
        <v>55</v>
      </c>
      <c r="C1" s="20" t="s">
        <v>56</v>
      </c>
      <c r="D1" s="20" t="s">
        <v>71</v>
      </c>
      <c r="E1" s="20" t="s">
        <v>69</v>
      </c>
      <c r="F1" s="20" t="s">
        <v>70</v>
      </c>
      <c r="G1" s="20" t="s">
        <v>84</v>
      </c>
      <c r="H1" s="20" t="s">
        <v>71</v>
      </c>
      <c r="I1" s="20" t="s">
        <v>69</v>
      </c>
      <c r="J1" s="20" t="s">
        <v>70</v>
      </c>
      <c r="K1" s="20" t="s">
        <v>57</v>
      </c>
      <c r="L1" s="20" t="s">
        <v>58</v>
      </c>
      <c r="M1" s="20" t="s">
        <v>59</v>
      </c>
      <c r="N1" s="20" t="s">
        <v>60</v>
      </c>
      <c r="O1" s="20" t="s">
        <v>73</v>
      </c>
      <c r="P1" s="20" t="s">
        <v>72</v>
      </c>
      <c r="Q1" s="20" t="s">
        <v>61</v>
      </c>
      <c r="R1" s="20" t="s">
        <v>62</v>
      </c>
      <c r="S1" s="24" t="s">
        <v>63</v>
      </c>
      <c r="T1" s="26" t="s">
        <v>74</v>
      </c>
      <c r="U1" s="27" t="s">
        <v>75</v>
      </c>
      <c r="V1" s="27" t="s">
        <v>76</v>
      </c>
      <c r="W1" s="27" t="s">
        <v>77</v>
      </c>
      <c r="X1" s="28" t="s">
        <v>78</v>
      </c>
    </row>
    <row r="2" spans="1:24" x14ac:dyDescent="0.55000000000000004">
      <c r="A2" s="17">
        <v>-1</v>
      </c>
      <c r="B2" s="18" t="str">
        <f>+_xlfn.IFNA(DBCS(VLOOKUP($A2,入力!$A$3:$AK$448,23,FALSE)),"")</f>
        <v>３５</v>
      </c>
      <c r="C2" s="21">
        <f>IF(A2="","",(VLOOKUP($A2,入力!$A$3:$AK$448,22,FALSE)))</f>
        <v>44612</v>
      </c>
      <c r="D2" s="18" t="str">
        <f>+IF(C2="","",DBCS((VLOOKUP(YEAR(C2),'参照（年度等）'!$C:$D,2,FALSE))))</f>
        <v>４</v>
      </c>
      <c r="E2" s="18" t="str">
        <f>+IF(C2="","",DBCS((MONTH(C2))))</f>
        <v>２</v>
      </c>
      <c r="F2" s="18" t="str">
        <f>+IF(C2="","",DBCS((DAY(C2))))</f>
        <v>２０</v>
      </c>
      <c r="G2" s="21" t="str">
        <f>IF(E2="","",(VLOOKUP($A2,入力!$A$3:$AK$448,20,FALSE)))</f>
        <v>個人</v>
      </c>
      <c r="H2" s="18" t="e">
        <f>+IF(G2="","",(DBCS(VLOOKUP(YEAR(G2),'参照（年度等）'!$C:$D,2,FALSE))))</f>
        <v>#VALUE!</v>
      </c>
      <c r="I2" s="18" t="e">
        <f>+IF(G2="","",DBCS((MONTH(G2))))</f>
        <v>#VALUE!</v>
      </c>
      <c r="J2" s="18" t="e">
        <f>+IF(G2="","",DBCS((DAY(G2))))</f>
        <v>#VALUE!</v>
      </c>
      <c r="K2" s="18" t="str">
        <f>+_xlfn.IFNA(VLOOKUP($A2,入力!$A$3:$AK$448,4,FALSE),"")</f>
        <v>例）22-伊-001</v>
      </c>
      <c r="L2" s="18" t="str">
        <f>+_xlfn.IFNA(VLOOKUP($A2,入力!$A$3:$AK$448,3,FALSE),"")</f>
        <v>例）伊万里</v>
      </c>
      <c r="M2" s="18" t="str">
        <f>+_xlfn.IFNA(VLOOKUP($A2,入力!$A$3:$AK$448,9,FALSE),"")</f>
        <v>特栽 次郎</v>
      </c>
      <c r="N2" s="18" t="str">
        <f>+_xlfn.IFNA(VLOOKUP($A2,入力!$A$3:$AK$448,10,FALSE),"")</f>
        <v>米</v>
      </c>
      <c r="O2" s="18" t="str">
        <f>+_xlfn.IFNA(VLOOKUP($A2,入力!$A$3:$AK$448,12,FALSE),"")</f>
        <v>Ａ</v>
      </c>
      <c r="P2" s="18" t="str">
        <f>+_xlfn.IFNA(VLOOKUP($A2,入力!$A$3:$AK$448,13,FALSE),"")</f>
        <v>使用せず</v>
      </c>
      <c r="Q2" s="18" t="str">
        <f>+_xlfn.IFNA(VLOOKUP($A2,入力!$A$3:$AK$448,7,FALSE),"")</f>
        <v>0955-××-△△</v>
      </c>
      <c r="R2" s="18" t="str">
        <f>+_xlfn.IFNA(VLOOKUP($A2,入力!$A$3:$AK$448,8,FALSE),"")</f>
        <v>佐賀　太郎</v>
      </c>
      <c r="S2" s="25" t="str">
        <f>+_xlfn.IFNA(DBCS(VLOOKUP($A2,入力!$A$3:$AK$448,21,FALSE)),"")</f>
        <v/>
      </c>
      <c r="T2" s="29" t="str">
        <f>+IF(A2="","",CONCATENATE('参照（年度等）'!$M$2,$B2,"号"))</f>
        <v>伊農第３５号</v>
      </c>
      <c r="U2" s="22" t="str">
        <f>+IF(A2="","",'参照（年度等）'!$M$3)</f>
        <v>伊万里農林事務所</v>
      </c>
      <c r="V2" s="22" t="str">
        <f>+IF(A2="","",'参照（年度等）'!$M$4)</f>
        <v>所長</v>
      </c>
      <c r="W2" s="22" t="str">
        <f>+IF(A2="","",'参照（年度等）'!$M$5)</f>
        <v>松尾　恭司</v>
      </c>
      <c r="X2" s="30" t="str">
        <f>+IF(A2="","",'参照（年度等）'!$M$6)</f>
        <v>伊万里農林　農政課</v>
      </c>
    </row>
    <row r="3" spans="1:24" x14ac:dyDescent="0.55000000000000004">
      <c r="A3" s="17">
        <v>1</v>
      </c>
      <c r="B3" s="18">
        <f>+_xlfn.IFNA(VLOOKUP($A3,入力!$A$3:$AK$448,23,FALSE),"")</f>
        <v>0</v>
      </c>
      <c r="C3" s="18">
        <f>+_xlfn.IFNA(VLOOKUP($A3,入力!$A$3:$AK$448,22,FALSE),"")</f>
        <v>0</v>
      </c>
      <c r="D3" s="18" t="e">
        <f>+IF(C3="","",DBCS((VLOOKUP(YEAR(C3),'参照（年度等）'!$C:$D,2,FALSE))))</f>
        <v>#N/A</v>
      </c>
      <c r="E3" s="18" t="str">
        <f t="shared" ref="E3:E40" si="0">+IF(C3="","",DBCS((MONTH(C3))))</f>
        <v>１</v>
      </c>
      <c r="F3" s="18" t="str">
        <f t="shared" ref="F3:F40" si="1">+IF(C3="","",DBCS((DAY(C3))))</f>
        <v>０</v>
      </c>
      <c r="G3" s="18">
        <f>+_xlfn.IFNA(VLOOKUP($A3,入力!$A$3:$AK$448,22,FALSE),"")</f>
        <v>0</v>
      </c>
      <c r="H3" s="18" t="e">
        <f>+IF(G3="","",(DBCS(VLOOKUP(YEAR(G3),'参照（年度等）'!$C:$D,2,FALSE))))</f>
        <v>#N/A</v>
      </c>
      <c r="I3" s="18" t="str">
        <f t="shared" ref="I3:I40" si="2">+IF(G3="","",DBCS((MONTH(G3))))</f>
        <v>１</v>
      </c>
      <c r="J3" s="18" t="str">
        <f t="shared" ref="J3:J40" si="3">+IF(G3="","",DBCS((DAY(G3))))</f>
        <v>０</v>
      </c>
      <c r="K3" s="18" t="str">
        <f>+_xlfn.IFNA(VLOOKUP($A3,入力!$A$3:$AK$448,4,FALSE),"")</f>
        <v>22-佐-0001</v>
      </c>
      <c r="L3" s="18" t="str">
        <f>+_xlfn.IFNA(VLOOKUP($A3,入力!$A$3:$AK$448,3,FALSE),"")</f>
        <v>佐賀中部</v>
      </c>
      <c r="M3" s="18" t="str">
        <f>+_xlfn.IFNA(VLOOKUP($A3,入力!$A$3:$AK$448,9,FALSE),"")</f>
        <v>農事組合法人えりさくら
材木武信</v>
      </c>
      <c r="N3" s="18" t="str">
        <f>+_xlfn.IFNA(VLOOKUP($A3,入力!$A$3:$AK$448,10,FALSE),"")</f>
        <v>米</v>
      </c>
      <c r="O3" s="18" t="str">
        <f>+_xlfn.IFNA(VLOOKUP($A3,入力!$A$3:$AK$448,12,FALSE),"")</f>
        <v>Ｄ</v>
      </c>
      <c r="P3" s="18" t="str">
        <f>+_xlfn.IFNA(VLOOKUP($A3,入力!$A$3:$AK$448,13,FALSE),"")</f>
        <v>５割以上減</v>
      </c>
      <c r="Q3" s="18" t="str">
        <f>+_xlfn.IFNA(VLOOKUP($A3,入力!$A$3:$AK$448,7,FALSE),"")</f>
        <v>0952-60-3304</v>
      </c>
      <c r="R3" s="18" t="str">
        <f>+_xlfn.IFNA(VLOOKUP($A3,入力!$A$3:$AK$448,8,FALSE),"")</f>
        <v>農事組合法人えりさくら
村岡稔規</v>
      </c>
      <c r="S3" s="25" t="str">
        <f>+_xlfn.IFNA(DBCS(VLOOKUP($A3,入力!$A$3:$AK$448,21,FALSE)),"")</f>
        <v>１</v>
      </c>
      <c r="T3" s="29" t="str">
        <f>+IF(A3="","",CONCATENATE('参照（年度等）'!$M$2,$B3,"号"))</f>
        <v>伊農第0号</v>
      </c>
      <c r="U3" s="23" t="str">
        <f>+IF(A3="","",'参照（年度等）'!$M$3)</f>
        <v>伊万里農林事務所</v>
      </c>
      <c r="V3" s="23" t="str">
        <f>+IF(A3="","",'参照（年度等）'!$M$4)</f>
        <v>所長</v>
      </c>
      <c r="W3" s="23" t="str">
        <f>+IF(A3="","",'参照（年度等）'!$M$5)</f>
        <v>松尾　恭司</v>
      </c>
      <c r="X3" s="31" t="str">
        <f>+IF(A3="","",'参照（年度等）'!$M$6)</f>
        <v>伊万里農林　農政課</v>
      </c>
    </row>
    <row r="4" spans="1:24" x14ac:dyDescent="0.55000000000000004">
      <c r="A4" s="17"/>
      <c r="B4" s="18" t="str">
        <f>+_xlfn.IFNA(VLOOKUP($A4,入力!$A$3:$AK$448,23,FALSE),"")</f>
        <v/>
      </c>
      <c r="C4" s="18" t="str">
        <f>+_xlfn.IFNA(VLOOKUP($A4,入力!$A$3:$AK$448,22,FALSE),"")</f>
        <v/>
      </c>
      <c r="D4" s="18" t="str">
        <f>+IF(C4="","",DBCS((VLOOKUP(YEAR(C4),'参照（年度等）'!$C:$D,2,FALSE))))</f>
        <v/>
      </c>
      <c r="E4" s="18" t="str">
        <f t="shared" si="0"/>
        <v/>
      </c>
      <c r="F4" s="18" t="str">
        <f t="shared" si="1"/>
        <v/>
      </c>
      <c r="G4" s="18" t="str">
        <f>+_xlfn.IFNA(VLOOKUP($A4,入力!$A$3:$AK$448,22,FALSE),"")</f>
        <v/>
      </c>
      <c r="H4" s="18" t="str">
        <f>+IF(G4="","",(DBCS(VLOOKUP(YEAR(G4),'参照（年度等）'!$C:$D,2,FALSE))))</f>
        <v/>
      </c>
      <c r="I4" s="18" t="str">
        <f t="shared" si="2"/>
        <v/>
      </c>
      <c r="J4" s="18" t="str">
        <f t="shared" si="3"/>
        <v/>
      </c>
      <c r="K4" s="18" t="str">
        <f>+_xlfn.IFNA(VLOOKUP($A4,入力!$A$3:$AK$448,4,FALSE),"")</f>
        <v/>
      </c>
      <c r="L4" s="18" t="str">
        <f>+_xlfn.IFNA(VLOOKUP($A4,入力!$A$3:$AK$448,3,FALSE),"")</f>
        <v/>
      </c>
      <c r="M4" s="18" t="str">
        <f>+_xlfn.IFNA(VLOOKUP($A4,入力!$A$3:$AK$448,9,FALSE),"")</f>
        <v/>
      </c>
      <c r="N4" s="18" t="str">
        <f>+_xlfn.IFNA(VLOOKUP($A4,入力!$A$3:$AK$448,10,FALSE),"")</f>
        <v/>
      </c>
      <c r="O4" s="18" t="str">
        <f>+_xlfn.IFNA(VLOOKUP($A4,入力!$A$3:$AK$448,12,FALSE),"")</f>
        <v/>
      </c>
      <c r="P4" s="18" t="str">
        <f>+_xlfn.IFNA(VLOOKUP($A4,入力!$A$3:$AK$448,13,FALSE),"")</f>
        <v/>
      </c>
      <c r="Q4" s="18" t="str">
        <f>+_xlfn.IFNA(VLOOKUP($A4,入力!$A$3:$AK$448,7,FALSE),"")</f>
        <v/>
      </c>
      <c r="R4" s="18" t="str">
        <f>+_xlfn.IFNA(VLOOKUP($A4,入力!$A$3:$AK$448,8,FALSE),"")</f>
        <v/>
      </c>
      <c r="S4" s="25" t="str">
        <f>+_xlfn.IFNA(DBCS(VLOOKUP($A4,入力!$A$3:$AK$448,21,FALSE)),"")</f>
        <v/>
      </c>
      <c r="T4" s="29" t="str">
        <f>+IF(A4="","",CONCATENATE('参照（年度等）'!$M$2,$B4,"号"))</f>
        <v/>
      </c>
      <c r="U4" s="23" t="str">
        <f>+IF(A4="","",'参照（年度等）'!$M$3)</f>
        <v/>
      </c>
      <c r="V4" s="23" t="str">
        <f>+IF(A4="","",'参照（年度等）'!$M$4)</f>
        <v/>
      </c>
      <c r="W4" s="23" t="str">
        <f>+IF(A4="","",'参照（年度等）'!$M$5)</f>
        <v/>
      </c>
      <c r="X4" s="31" t="str">
        <f>+IF(A4="","",'参照（年度等）'!$M$6)</f>
        <v/>
      </c>
    </row>
    <row r="5" spans="1:24" x14ac:dyDescent="0.55000000000000004">
      <c r="A5" s="17"/>
      <c r="B5" s="18" t="str">
        <f>+_xlfn.IFNA(VLOOKUP($A5,入力!$A$3:$AK$448,23,FALSE),"")</f>
        <v/>
      </c>
      <c r="C5" s="18" t="str">
        <f>+_xlfn.IFNA(VLOOKUP($A5,入力!$A$3:$AK$448,22,FALSE),"")</f>
        <v/>
      </c>
      <c r="D5" s="18" t="str">
        <f>+IF(C5="","",DBCS((VLOOKUP(YEAR(C5),'参照（年度等）'!$C:$D,2,FALSE))))</f>
        <v/>
      </c>
      <c r="E5" s="18" t="str">
        <f t="shared" si="0"/>
        <v/>
      </c>
      <c r="F5" s="18" t="str">
        <f t="shared" si="1"/>
        <v/>
      </c>
      <c r="G5" s="18" t="str">
        <f>+_xlfn.IFNA(VLOOKUP($A5,入力!$A$3:$AK$448,22,FALSE),"")</f>
        <v/>
      </c>
      <c r="H5" s="18" t="str">
        <f>+IF(G5="","",(DBCS(VLOOKUP(YEAR(G5),'参照（年度等）'!$C:$D,2,FALSE))))</f>
        <v/>
      </c>
      <c r="I5" s="18" t="str">
        <f t="shared" si="2"/>
        <v/>
      </c>
      <c r="J5" s="18" t="str">
        <f t="shared" si="3"/>
        <v/>
      </c>
      <c r="K5" s="18" t="str">
        <f>+_xlfn.IFNA(VLOOKUP($A5,入力!$A$3:$AK$448,4,FALSE),"")</f>
        <v/>
      </c>
      <c r="L5" s="18" t="str">
        <f>+_xlfn.IFNA(VLOOKUP($A5,入力!$A$3:$AK$448,3,FALSE),"")</f>
        <v/>
      </c>
      <c r="M5" s="18" t="str">
        <f>+_xlfn.IFNA(VLOOKUP($A5,入力!$A$3:$AK$448,9,FALSE),"")</f>
        <v/>
      </c>
      <c r="N5" s="18" t="str">
        <f>+_xlfn.IFNA(VLOOKUP($A5,入力!$A$3:$AK$448,10,FALSE),"")</f>
        <v/>
      </c>
      <c r="O5" s="18" t="str">
        <f>+_xlfn.IFNA(VLOOKUP($A5,入力!$A$3:$AK$448,12,FALSE),"")</f>
        <v/>
      </c>
      <c r="P5" s="18" t="str">
        <f>+_xlfn.IFNA(VLOOKUP($A5,入力!$A$3:$AK$448,13,FALSE),"")</f>
        <v/>
      </c>
      <c r="Q5" s="18" t="str">
        <f>+_xlfn.IFNA(VLOOKUP($A5,入力!$A$3:$AK$448,7,FALSE),"")</f>
        <v/>
      </c>
      <c r="R5" s="18" t="str">
        <f>+_xlfn.IFNA(VLOOKUP($A5,入力!$A$3:$AK$448,8,FALSE),"")</f>
        <v/>
      </c>
      <c r="S5" s="25" t="str">
        <f>+_xlfn.IFNA(DBCS(VLOOKUP($A5,入力!$A$3:$AK$448,21,FALSE)),"")</f>
        <v/>
      </c>
      <c r="T5" s="29" t="str">
        <f>+IF(A5="","",CONCATENATE('参照（年度等）'!$M$2,$B5,"号"))</f>
        <v/>
      </c>
      <c r="U5" s="23" t="str">
        <f>+IF(A5="","",'参照（年度等）'!$M$3)</f>
        <v/>
      </c>
      <c r="V5" s="23" t="str">
        <f>+IF(A5="","",'参照（年度等）'!$M$4)</f>
        <v/>
      </c>
      <c r="W5" s="23" t="str">
        <f>+IF(A5="","",'参照（年度等）'!$M$5)</f>
        <v/>
      </c>
      <c r="X5" s="31" t="str">
        <f>+IF(A5="","",'参照（年度等）'!$M$6)</f>
        <v/>
      </c>
    </row>
    <row r="6" spans="1:24" x14ac:dyDescent="0.55000000000000004">
      <c r="A6" s="17"/>
      <c r="B6" s="18" t="str">
        <f>+_xlfn.IFNA(VLOOKUP($A6,入力!$A$3:$AK$448,23,FALSE),"")</f>
        <v/>
      </c>
      <c r="C6" s="18" t="str">
        <f>+_xlfn.IFNA(VLOOKUP($A6,入力!$A$3:$AK$448,22,FALSE),"")</f>
        <v/>
      </c>
      <c r="D6" s="18" t="str">
        <f>+IF(C6="","",DBCS((VLOOKUP(YEAR(C6),'参照（年度等）'!$C:$D,2,FALSE))))</f>
        <v/>
      </c>
      <c r="E6" s="18" t="str">
        <f t="shared" si="0"/>
        <v/>
      </c>
      <c r="F6" s="18" t="str">
        <f t="shared" si="1"/>
        <v/>
      </c>
      <c r="G6" s="18" t="str">
        <f>+_xlfn.IFNA(VLOOKUP($A6,入力!$A$3:$AK$448,22,FALSE),"")</f>
        <v/>
      </c>
      <c r="H6" s="18" t="str">
        <f>+IF(G6="","",(DBCS(VLOOKUP(YEAR(G6),'参照（年度等）'!$C:$D,2,FALSE))))</f>
        <v/>
      </c>
      <c r="I6" s="18" t="str">
        <f t="shared" si="2"/>
        <v/>
      </c>
      <c r="J6" s="18" t="str">
        <f t="shared" si="3"/>
        <v/>
      </c>
      <c r="K6" s="18" t="str">
        <f>+_xlfn.IFNA(VLOOKUP($A6,入力!$A$3:$AK$448,4,FALSE),"")</f>
        <v/>
      </c>
      <c r="L6" s="18" t="str">
        <f>+_xlfn.IFNA(VLOOKUP($A6,入力!$A$3:$AK$448,3,FALSE),"")</f>
        <v/>
      </c>
      <c r="M6" s="18" t="str">
        <f>+_xlfn.IFNA(VLOOKUP($A6,入力!$A$3:$AK$448,9,FALSE),"")</f>
        <v/>
      </c>
      <c r="N6" s="18" t="str">
        <f>+_xlfn.IFNA(VLOOKUP($A6,入力!$A$3:$AK$448,10,FALSE),"")</f>
        <v/>
      </c>
      <c r="O6" s="18" t="str">
        <f>+_xlfn.IFNA(VLOOKUP($A6,入力!$A$3:$AK$448,12,FALSE),"")</f>
        <v/>
      </c>
      <c r="P6" s="18" t="str">
        <f>+_xlfn.IFNA(VLOOKUP($A6,入力!$A$3:$AK$448,13,FALSE),"")</f>
        <v/>
      </c>
      <c r="Q6" s="18" t="str">
        <f>+_xlfn.IFNA(VLOOKUP($A6,入力!$A$3:$AK$448,7,FALSE),"")</f>
        <v/>
      </c>
      <c r="R6" s="18" t="str">
        <f>+_xlfn.IFNA(VLOOKUP($A6,入力!$A$3:$AK$448,8,FALSE),"")</f>
        <v/>
      </c>
      <c r="S6" s="25" t="str">
        <f>+_xlfn.IFNA(DBCS(VLOOKUP($A6,入力!$A$3:$AK$448,21,FALSE)),"")</f>
        <v/>
      </c>
      <c r="T6" s="29" t="str">
        <f>+IF(A6="","",CONCATENATE('参照（年度等）'!$M$2,$B6,"号"))</f>
        <v/>
      </c>
      <c r="U6" s="23" t="str">
        <f>+IF(A6="","",'参照（年度等）'!$M$3)</f>
        <v/>
      </c>
      <c r="V6" s="23" t="str">
        <f>+IF(A6="","",'参照（年度等）'!$M$4)</f>
        <v/>
      </c>
      <c r="W6" s="23" t="str">
        <f>+IF(A6="","",'参照（年度等）'!$M$5)</f>
        <v/>
      </c>
      <c r="X6" s="31" t="str">
        <f>+IF(A6="","",'参照（年度等）'!$M$6)</f>
        <v/>
      </c>
    </row>
    <row r="7" spans="1:24" x14ac:dyDescent="0.55000000000000004">
      <c r="A7" s="17"/>
      <c r="B7" s="18" t="str">
        <f>+_xlfn.IFNA(VLOOKUP($A7,入力!$A$3:$AK$448,23,FALSE),"")</f>
        <v/>
      </c>
      <c r="C7" s="18" t="str">
        <f>+_xlfn.IFNA(VLOOKUP($A7,入力!$A$3:$AK$448,22,FALSE),"")</f>
        <v/>
      </c>
      <c r="D7" s="18" t="str">
        <f>+IF(C7="","",DBCS((VLOOKUP(YEAR(C7),'参照（年度等）'!$C:$D,2,FALSE))))</f>
        <v/>
      </c>
      <c r="E7" s="18" t="str">
        <f t="shared" si="0"/>
        <v/>
      </c>
      <c r="F7" s="18" t="str">
        <f t="shared" si="1"/>
        <v/>
      </c>
      <c r="G7" s="18" t="str">
        <f>+_xlfn.IFNA(VLOOKUP($A7,入力!$A$3:$AK$448,22,FALSE),"")</f>
        <v/>
      </c>
      <c r="H7" s="18" t="str">
        <f>+IF(G7="","",(DBCS(VLOOKUP(YEAR(G7),'参照（年度等）'!$C:$D,2,FALSE))))</f>
        <v/>
      </c>
      <c r="I7" s="18" t="str">
        <f t="shared" si="2"/>
        <v/>
      </c>
      <c r="J7" s="18" t="str">
        <f t="shared" si="3"/>
        <v/>
      </c>
      <c r="K7" s="18" t="str">
        <f>+_xlfn.IFNA(VLOOKUP($A7,入力!$A$3:$AK$448,4,FALSE),"")</f>
        <v/>
      </c>
      <c r="L7" s="18" t="str">
        <f>+_xlfn.IFNA(VLOOKUP($A7,入力!$A$3:$AK$448,3,FALSE),"")</f>
        <v/>
      </c>
      <c r="M7" s="18" t="str">
        <f>+_xlfn.IFNA(VLOOKUP($A7,入力!$A$3:$AK$448,9,FALSE),"")</f>
        <v/>
      </c>
      <c r="N7" s="18" t="str">
        <f>+_xlfn.IFNA(VLOOKUP($A7,入力!$A$3:$AK$448,10,FALSE),"")</f>
        <v/>
      </c>
      <c r="O7" s="18" t="str">
        <f>+_xlfn.IFNA(VLOOKUP($A7,入力!$A$3:$AK$448,12,FALSE),"")</f>
        <v/>
      </c>
      <c r="P7" s="18" t="str">
        <f>+_xlfn.IFNA(VLOOKUP($A7,入力!$A$3:$AK$448,13,FALSE),"")</f>
        <v/>
      </c>
      <c r="Q7" s="18" t="str">
        <f>+_xlfn.IFNA(VLOOKUP($A7,入力!$A$3:$AK$448,7,FALSE),"")</f>
        <v/>
      </c>
      <c r="R7" s="18" t="str">
        <f>+_xlfn.IFNA(VLOOKUP($A7,入力!$A$3:$AK$448,8,FALSE),"")</f>
        <v/>
      </c>
      <c r="S7" s="25" t="str">
        <f>+_xlfn.IFNA(DBCS(VLOOKUP($A7,入力!$A$3:$AK$448,21,FALSE)),"")</f>
        <v/>
      </c>
      <c r="T7" s="29" t="str">
        <f>+IF(A7="","",CONCATENATE('参照（年度等）'!$M$2,$B7,"号"))</f>
        <v/>
      </c>
      <c r="U7" s="23" t="str">
        <f>+IF(A7="","",'参照（年度等）'!$M$3)</f>
        <v/>
      </c>
      <c r="V7" s="23" t="str">
        <f>+IF(A7="","",'参照（年度等）'!$M$4)</f>
        <v/>
      </c>
      <c r="W7" s="23" t="str">
        <f>+IF(A7="","",'参照（年度等）'!$M$5)</f>
        <v/>
      </c>
      <c r="X7" s="31" t="str">
        <f>+IF(A7="","",'参照（年度等）'!$M$6)</f>
        <v/>
      </c>
    </row>
    <row r="8" spans="1:24" x14ac:dyDescent="0.55000000000000004">
      <c r="A8" s="17"/>
      <c r="B8" s="18" t="str">
        <f>+_xlfn.IFNA(VLOOKUP($A8,入力!$A$3:$AK$448,23,FALSE),"")</f>
        <v/>
      </c>
      <c r="C8" s="18" t="str">
        <f>+_xlfn.IFNA(VLOOKUP($A8,入力!$A$3:$AK$448,22,FALSE),"")</f>
        <v/>
      </c>
      <c r="D8" s="18" t="str">
        <f>+IF(C8="","",DBCS((VLOOKUP(YEAR(C8),'参照（年度等）'!$C:$D,2,FALSE))))</f>
        <v/>
      </c>
      <c r="E8" s="18" t="str">
        <f t="shared" si="0"/>
        <v/>
      </c>
      <c r="F8" s="18" t="str">
        <f t="shared" si="1"/>
        <v/>
      </c>
      <c r="G8" s="18" t="str">
        <f>+_xlfn.IFNA(VLOOKUP($A8,入力!$A$3:$AK$448,22,FALSE),"")</f>
        <v/>
      </c>
      <c r="H8" s="18" t="str">
        <f>+IF(G8="","",(DBCS(VLOOKUP(YEAR(G8),'参照（年度等）'!$C:$D,2,FALSE))))</f>
        <v/>
      </c>
      <c r="I8" s="18" t="str">
        <f t="shared" si="2"/>
        <v/>
      </c>
      <c r="J8" s="18" t="str">
        <f t="shared" si="3"/>
        <v/>
      </c>
      <c r="K8" s="18" t="str">
        <f>+_xlfn.IFNA(VLOOKUP($A8,入力!$A$3:$AK$448,4,FALSE),"")</f>
        <v/>
      </c>
      <c r="L8" s="18" t="str">
        <f>+_xlfn.IFNA(VLOOKUP($A8,入力!$A$3:$AK$448,3,FALSE),"")</f>
        <v/>
      </c>
      <c r="M8" s="18" t="str">
        <f>+_xlfn.IFNA(VLOOKUP($A8,入力!$A$3:$AK$448,9,FALSE),"")</f>
        <v/>
      </c>
      <c r="N8" s="18" t="str">
        <f>+_xlfn.IFNA(VLOOKUP($A8,入力!$A$3:$AK$448,10,FALSE),"")</f>
        <v/>
      </c>
      <c r="O8" s="18" t="str">
        <f>+_xlfn.IFNA(VLOOKUP($A8,入力!$A$3:$AK$448,12,FALSE),"")</f>
        <v/>
      </c>
      <c r="P8" s="18" t="str">
        <f>+_xlfn.IFNA(VLOOKUP($A8,入力!$A$3:$AK$448,13,FALSE),"")</f>
        <v/>
      </c>
      <c r="Q8" s="18" t="str">
        <f>+_xlfn.IFNA(VLOOKUP($A8,入力!$A$3:$AK$448,7,FALSE),"")</f>
        <v/>
      </c>
      <c r="R8" s="18" t="str">
        <f>+_xlfn.IFNA(VLOOKUP($A8,入力!$A$3:$AK$448,8,FALSE),"")</f>
        <v/>
      </c>
      <c r="S8" s="25" t="str">
        <f>+_xlfn.IFNA(DBCS(VLOOKUP($A8,入力!$A$3:$AK$448,21,FALSE)),"")</f>
        <v/>
      </c>
      <c r="T8" s="29" t="str">
        <f>+IF(A8="","",CONCATENATE('参照（年度等）'!$M$2,$B8,"号"))</f>
        <v/>
      </c>
      <c r="U8" s="23" t="str">
        <f>+IF(A8="","",'参照（年度等）'!$M$3)</f>
        <v/>
      </c>
      <c r="V8" s="23" t="str">
        <f>+IF(A8="","",'参照（年度等）'!$M$4)</f>
        <v/>
      </c>
      <c r="W8" s="23" t="str">
        <f>+IF(A8="","",'参照（年度等）'!$M$5)</f>
        <v/>
      </c>
      <c r="X8" s="31" t="str">
        <f>+IF(A8="","",'参照（年度等）'!$M$6)</f>
        <v/>
      </c>
    </row>
    <row r="9" spans="1:24" x14ac:dyDescent="0.55000000000000004">
      <c r="A9" s="17"/>
      <c r="B9" s="18" t="str">
        <f>+_xlfn.IFNA(VLOOKUP($A9,入力!$A$3:$AK$448,23,FALSE),"")</f>
        <v/>
      </c>
      <c r="C9" s="18" t="str">
        <f>+_xlfn.IFNA(VLOOKUP($A9,入力!$A$3:$AK$448,22,FALSE),"")</f>
        <v/>
      </c>
      <c r="D9" s="18" t="str">
        <f>+IF(C9="","",DBCS((VLOOKUP(YEAR(C9),'参照（年度等）'!$C:$D,2,FALSE))))</f>
        <v/>
      </c>
      <c r="E9" s="18" t="str">
        <f t="shared" si="0"/>
        <v/>
      </c>
      <c r="F9" s="18" t="str">
        <f t="shared" si="1"/>
        <v/>
      </c>
      <c r="G9" s="18" t="str">
        <f>+_xlfn.IFNA(VLOOKUP($A9,入力!$A$3:$AK$448,22,FALSE),"")</f>
        <v/>
      </c>
      <c r="H9" s="18" t="str">
        <f>+IF(G9="","",(DBCS(VLOOKUP(YEAR(G9),'参照（年度等）'!$C:$D,2,FALSE))))</f>
        <v/>
      </c>
      <c r="I9" s="18" t="str">
        <f t="shared" si="2"/>
        <v/>
      </c>
      <c r="J9" s="18" t="str">
        <f t="shared" si="3"/>
        <v/>
      </c>
      <c r="K9" s="18" t="str">
        <f>+_xlfn.IFNA(VLOOKUP($A9,入力!$A$3:$AK$448,4,FALSE),"")</f>
        <v/>
      </c>
      <c r="L9" s="18" t="str">
        <f>+_xlfn.IFNA(VLOOKUP($A9,入力!$A$3:$AK$448,3,FALSE),"")</f>
        <v/>
      </c>
      <c r="M9" s="18" t="str">
        <f>+_xlfn.IFNA(VLOOKUP($A9,入力!$A$3:$AK$448,9,FALSE),"")</f>
        <v/>
      </c>
      <c r="N9" s="18" t="str">
        <f>+_xlfn.IFNA(VLOOKUP($A9,入力!$A$3:$AK$448,10,FALSE),"")</f>
        <v/>
      </c>
      <c r="O9" s="18" t="str">
        <f>+_xlfn.IFNA(VLOOKUP($A9,入力!$A$3:$AK$448,12,FALSE),"")</f>
        <v/>
      </c>
      <c r="P9" s="18" t="str">
        <f>+_xlfn.IFNA(VLOOKUP($A9,入力!$A$3:$AK$448,13,FALSE),"")</f>
        <v/>
      </c>
      <c r="Q9" s="18" t="str">
        <f>+_xlfn.IFNA(VLOOKUP($A9,入力!$A$3:$AK$448,7,FALSE),"")</f>
        <v/>
      </c>
      <c r="R9" s="18" t="str">
        <f>+_xlfn.IFNA(VLOOKUP($A9,入力!$A$3:$AK$448,8,FALSE),"")</f>
        <v/>
      </c>
      <c r="S9" s="25" t="str">
        <f>+_xlfn.IFNA(DBCS(VLOOKUP($A9,入力!$A$3:$AK$448,21,FALSE)),"")</f>
        <v/>
      </c>
      <c r="T9" s="29" t="str">
        <f>+IF(A9="","",CONCATENATE('参照（年度等）'!$M$2,$B9,"号"))</f>
        <v/>
      </c>
      <c r="U9" s="23" t="str">
        <f>+IF(A9="","",'参照（年度等）'!$M$3)</f>
        <v/>
      </c>
      <c r="V9" s="23" t="str">
        <f>+IF(A9="","",'参照（年度等）'!$M$4)</f>
        <v/>
      </c>
      <c r="W9" s="23" t="str">
        <f>+IF(A9="","",'参照（年度等）'!$M$5)</f>
        <v/>
      </c>
      <c r="X9" s="31" t="str">
        <f>+IF(A9="","",'参照（年度等）'!$M$6)</f>
        <v/>
      </c>
    </row>
    <row r="10" spans="1:24" x14ac:dyDescent="0.55000000000000004">
      <c r="A10" s="17"/>
      <c r="B10" s="18" t="str">
        <f>+_xlfn.IFNA(VLOOKUP($A10,入力!$A$3:$AK$448,23,FALSE),"")</f>
        <v/>
      </c>
      <c r="C10" s="18" t="str">
        <f>+_xlfn.IFNA(VLOOKUP($A10,入力!$A$3:$AK$448,22,FALSE),"")</f>
        <v/>
      </c>
      <c r="D10" s="18" t="str">
        <f>+IF(C10="","",DBCS((VLOOKUP(YEAR(C10),'参照（年度等）'!$C:$D,2,FALSE))))</f>
        <v/>
      </c>
      <c r="E10" s="18" t="str">
        <f t="shared" si="0"/>
        <v/>
      </c>
      <c r="F10" s="18" t="str">
        <f t="shared" si="1"/>
        <v/>
      </c>
      <c r="G10" s="18" t="str">
        <f>+_xlfn.IFNA(VLOOKUP($A10,入力!$A$3:$AK$448,22,FALSE),"")</f>
        <v/>
      </c>
      <c r="H10" s="18" t="str">
        <f>+IF(G10="","",(DBCS(VLOOKUP(YEAR(G10),'参照（年度等）'!$C:$D,2,FALSE))))</f>
        <v/>
      </c>
      <c r="I10" s="18" t="str">
        <f t="shared" si="2"/>
        <v/>
      </c>
      <c r="J10" s="18" t="str">
        <f t="shared" si="3"/>
        <v/>
      </c>
      <c r="K10" s="18" t="str">
        <f>+_xlfn.IFNA(VLOOKUP($A10,入力!$A$3:$AK$448,4,FALSE),"")</f>
        <v/>
      </c>
      <c r="L10" s="18" t="str">
        <f>+_xlfn.IFNA(VLOOKUP($A10,入力!$A$3:$AK$448,3,FALSE),"")</f>
        <v/>
      </c>
      <c r="M10" s="18" t="str">
        <f>+_xlfn.IFNA(VLOOKUP($A10,入力!$A$3:$AK$448,9,FALSE),"")</f>
        <v/>
      </c>
      <c r="N10" s="18" t="str">
        <f>+_xlfn.IFNA(VLOOKUP($A10,入力!$A$3:$AK$448,10,FALSE),"")</f>
        <v/>
      </c>
      <c r="O10" s="18" t="str">
        <f>+_xlfn.IFNA(VLOOKUP($A10,入力!$A$3:$AK$448,12,FALSE),"")</f>
        <v/>
      </c>
      <c r="P10" s="18" t="str">
        <f>+_xlfn.IFNA(VLOOKUP($A10,入力!$A$3:$AK$448,13,FALSE),"")</f>
        <v/>
      </c>
      <c r="Q10" s="18" t="str">
        <f>+_xlfn.IFNA(VLOOKUP($A10,入力!$A$3:$AK$448,7,FALSE),"")</f>
        <v/>
      </c>
      <c r="R10" s="18" t="str">
        <f>+_xlfn.IFNA(VLOOKUP($A10,入力!$A$3:$AK$448,8,FALSE),"")</f>
        <v/>
      </c>
      <c r="S10" s="25" t="str">
        <f>+_xlfn.IFNA(DBCS(VLOOKUP($A10,入力!$A$3:$AK$448,21,FALSE)),"")</f>
        <v/>
      </c>
      <c r="T10" s="29" t="str">
        <f>+IF(A10="","",CONCATENATE('参照（年度等）'!$M$2,$B10,"号"))</f>
        <v/>
      </c>
      <c r="U10" s="23" t="str">
        <f>+IF(A10="","",'参照（年度等）'!$M$3)</f>
        <v/>
      </c>
      <c r="V10" s="23" t="str">
        <f>+IF(A10="","",'参照（年度等）'!$M$4)</f>
        <v/>
      </c>
      <c r="W10" s="23" t="str">
        <f>+IF(A10="","",'参照（年度等）'!$M$5)</f>
        <v/>
      </c>
      <c r="X10" s="31" t="str">
        <f>+IF(A10="","",'参照（年度等）'!$M$6)</f>
        <v/>
      </c>
    </row>
    <row r="11" spans="1:24" x14ac:dyDescent="0.55000000000000004">
      <c r="A11" s="17"/>
      <c r="B11" s="18" t="str">
        <f>+_xlfn.IFNA(VLOOKUP($A11,入力!$A$3:$AK$448,23,FALSE),"")</f>
        <v/>
      </c>
      <c r="C11" s="18" t="str">
        <f>+_xlfn.IFNA(VLOOKUP($A11,入力!$A$3:$AK$448,22,FALSE),"")</f>
        <v/>
      </c>
      <c r="D11" s="18" t="str">
        <f>+IF(C11="","",DBCS((VLOOKUP(YEAR(C11),'参照（年度等）'!$C:$D,2,FALSE))))</f>
        <v/>
      </c>
      <c r="E11" s="18" t="str">
        <f t="shared" si="0"/>
        <v/>
      </c>
      <c r="F11" s="18" t="str">
        <f t="shared" si="1"/>
        <v/>
      </c>
      <c r="G11" s="18" t="str">
        <f>+_xlfn.IFNA(VLOOKUP($A11,入力!$A$3:$AK$448,22,FALSE),"")</f>
        <v/>
      </c>
      <c r="H11" s="18" t="str">
        <f>+IF(G11="","",(DBCS(VLOOKUP(YEAR(G11),'参照（年度等）'!$C:$D,2,FALSE))))</f>
        <v/>
      </c>
      <c r="I11" s="18" t="str">
        <f t="shared" si="2"/>
        <v/>
      </c>
      <c r="J11" s="18" t="str">
        <f t="shared" si="3"/>
        <v/>
      </c>
      <c r="K11" s="18" t="str">
        <f>+_xlfn.IFNA(VLOOKUP($A11,入力!$A$3:$AK$448,4,FALSE),"")</f>
        <v/>
      </c>
      <c r="L11" s="18" t="str">
        <f>+_xlfn.IFNA(VLOOKUP($A11,入力!$A$3:$AK$448,3,FALSE),"")</f>
        <v/>
      </c>
      <c r="M11" s="18" t="str">
        <f>+_xlfn.IFNA(VLOOKUP($A11,入力!$A$3:$AK$448,9,FALSE),"")</f>
        <v/>
      </c>
      <c r="N11" s="18" t="str">
        <f>+_xlfn.IFNA(VLOOKUP($A11,入力!$A$3:$AK$448,10,FALSE),"")</f>
        <v/>
      </c>
      <c r="O11" s="18" t="str">
        <f>+_xlfn.IFNA(VLOOKUP($A11,入力!$A$3:$AK$448,12,FALSE),"")</f>
        <v/>
      </c>
      <c r="P11" s="18" t="str">
        <f>+_xlfn.IFNA(VLOOKUP($A11,入力!$A$3:$AK$448,13,FALSE),"")</f>
        <v/>
      </c>
      <c r="Q11" s="18" t="str">
        <f>+_xlfn.IFNA(VLOOKUP($A11,入力!$A$3:$AK$448,7,FALSE),"")</f>
        <v/>
      </c>
      <c r="R11" s="18" t="str">
        <f>+_xlfn.IFNA(VLOOKUP($A11,入力!$A$3:$AK$448,8,FALSE),"")</f>
        <v/>
      </c>
      <c r="S11" s="25" t="str">
        <f>+_xlfn.IFNA(DBCS(VLOOKUP($A11,入力!$A$3:$AK$448,21,FALSE)),"")</f>
        <v/>
      </c>
      <c r="T11" s="29" t="str">
        <f>+IF(A11="","",CONCATENATE('参照（年度等）'!$M$2,$B11,"号"))</f>
        <v/>
      </c>
      <c r="U11" s="23" t="str">
        <f>+IF(A11="","",'参照（年度等）'!$M$3)</f>
        <v/>
      </c>
      <c r="V11" s="23" t="str">
        <f>+IF(A11="","",'参照（年度等）'!$M$4)</f>
        <v/>
      </c>
      <c r="W11" s="23" t="str">
        <f>+IF(A11="","",'参照（年度等）'!$M$5)</f>
        <v/>
      </c>
      <c r="X11" s="31" t="str">
        <f>+IF(A11="","",'参照（年度等）'!$M$6)</f>
        <v/>
      </c>
    </row>
    <row r="12" spans="1:24" x14ac:dyDescent="0.55000000000000004">
      <c r="A12" s="17"/>
      <c r="B12" s="18" t="str">
        <f>+_xlfn.IFNA(VLOOKUP($A12,入力!$A$3:$AK$448,23,FALSE),"")</f>
        <v/>
      </c>
      <c r="C12" s="18" t="str">
        <f>+_xlfn.IFNA(VLOOKUP($A12,入力!$A$3:$AK$448,22,FALSE),"")</f>
        <v/>
      </c>
      <c r="D12" s="18" t="str">
        <f>+IF(C12="","",DBCS((VLOOKUP(YEAR(C12),'参照（年度等）'!$C:$D,2,FALSE))))</f>
        <v/>
      </c>
      <c r="E12" s="18" t="str">
        <f t="shared" si="0"/>
        <v/>
      </c>
      <c r="F12" s="18" t="str">
        <f t="shared" si="1"/>
        <v/>
      </c>
      <c r="G12" s="18" t="str">
        <f>+_xlfn.IFNA(VLOOKUP($A12,入力!$A$3:$AK$448,22,FALSE),"")</f>
        <v/>
      </c>
      <c r="H12" s="18" t="str">
        <f>+IF(G12="","",(DBCS(VLOOKUP(YEAR(G12),'参照（年度等）'!$C:$D,2,FALSE))))</f>
        <v/>
      </c>
      <c r="I12" s="18" t="str">
        <f t="shared" si="2"/>
        <v/>
      </c>
      <c r="J12" s="18" t="str">
        <f t="shared" si="3"/>
        <v/>
      </c>
      <c r="K12" s="18" t="str">
        <f>+_xlfn.IFNA(VLOOKUP($A12,入力!$A$3:$AK$448,4,FALSE),"")</f>
        <v/>
      </c>
      <c r="L12" s="18" t="str">
        <f>+_xlfn.IFNA(VLOOKUP($A12,入力!$A$3:$AK$448,3,FALSE),"")</f>
        <v/>
      </c>
      <c r="M12" s="18" t="str">
        <f>+_xlfn.IFNA(VLOOKUP($A12,入力!$A$3:$AK$448,9,FALSE),"")</f>
        <v/>
      </c>
      <c r="N12" s="18" t="str">
        <f>+_xlfn.IFNA(VLOOKUP($A12,入力!$A$3:$AK$448,10,FALSE),"")</f>
        <v/>
      </c>
      <c r="O12" s="18" t="str">
        <f>+_xlfn.IFNA(VLOOKUP($A12,入力!$A$3:$AK$448,12,FALSE),"")</f>
        <v/>
      </c>
      <c r="P12" s="18" t="str">
        <f>+_xlfn.IFNA(VLOOKUP($A12,入力!$A$3:$AK$448,13,FALSE),"")</f>
        <v/>
      </c>
      <c r="Q12" s="18" t="str">
        <f>+_xlfn.IFNA(VLOOKUP($A12,入力!$A$3:$AK$448,7,FALSE),"")</f>
        <v/>
      </c>
      <c r="R12" s="18" t="str">
        <f>+_xlfn.IFNA(VLOOKUP($A12,入力!$A$3:$AK$448,8,FALSE),"")</f>
        <v/>
      </c>
      <c r="S12" s="25" t="str">
        <f>+_xlfn.IFNA(DBCS(VLOOKUP($A12,入力!$A$3:$AK$448,21,FALSE)),"")</f>
        <v/>
      </c>
      <c r="T12" s="29" t="str">
        <f>+IF(A12="","",CONCATENATE('参照（年度等）'!$M$2,$B12,"号"))</f>
        <v/>
      </c>
      <c r="U12" s="23" t="str">
        <f>+IF(A12="","",'参照（年度等）'!$M$3)</f>
        <v/>
      </c>
      <c r="V12" s="23" t="str">
        <f>+IF(A12="","",'参照（年度等）'!$M$4)</f>
        <v/>
      </c>
      <c r="W12" s="23" t="str">
        <f>+IF(A12="","",'参照（年度等）'!$M$5)</f>
        <v/>
      </c>
      <c r="X12" s="31" t="str">
        <f>+IF(A12="","",'参照（年度等）'!$M$6)</f>
        <v/>
      </c>
    </row>
    <row r="13" spans="1:24" x14ac:dyDescent="0.55000000000000004">
      <c r="A13" s="17"/>
      <c r="B13" s="18" t="str">
        <f>+_xlfn.IFNA(VLOOKUP($A13,入力!$A$3:$AK$448,23,FALSE),"")</f>
        <v/>
      </c>
      <c r="C13" s="18" t="str">
        <f>+_xlfn.IFNA(VLOOKUP($A13,入力!$A$3:$AK$448,22,FALSE),"")</f>
        <v/>
      </c>
      <c r="D13" s="18" t="str">
        <f>+IF(C13="","",DBCS((VLOOKUP(YEAR(C13),'参照（年度等）'!$C:$D,2,FALSE))))</f>
        <v/>
      </c>
      <c r="E13" s="18" t="str">
        <f t="shared" si="0"/>
        <v/>
      </c>
      <c r="F13" s="18" t="str">
        <f t="shared" si="1"/>
        <v/>
      </c>
      <c r="G13" s="18" t="str">
        <f>+_xlfn.IFNA(VLOOKUP($A13,入力!$A$3:$AK$448,22,FALSE),"")</f>
        <v/>
      </c>
      <c r="H13" s="18" t="str">
        <f>+IF(G13="","",(DBCS(VLOOKUP(YEAR(G13),'参照（年度等）'!$C:$D,2,FALSE))))</f>
        <v/>
      </c>
      <c r="I13" s="18" t="str">
        <f t="shared" si="2"/>
        <v/>
      </c>
      <c r="J13" s="18" t="str">
        <f t="shared" si="3"/>
        <v/>
      </c>
      <c r="K13" s="18" t="str">
        <f>+_xlfn.IFNA(VLOOKUP($A13,入力!$A$3:$AK$448,4,FALSE),"")</f>
        <v/>
      </c>
      <c r="L13" s="18" t="str">
        <f>+_xlfn.IFNA(VLOOKUP($A13,入力!$A$3:$AK$448,3,FALSE),"")</f>
        <v/>
      </c>
      <c r="M13" s="18" t="str">
        <f>+_xlfn.IFNA(VLOOKUP($A13,入力!$A$3:$AK$448,9,FALSE),"")</f>
        <v/>
      </c>
      <c r="N13" s="18" t="str">
        <f>+_xlfn.IFNA(VLOOKUP($A13,入力!$A$3:$AK$448,10,FALSE),"")</f>
        <v/>
      </c>
      <c r="O13" s="18" t="str">
        <f>+_xlfn.IFNA(VLOOKUP($A13,入力!$A$3:$AK$448,12,FALSE),"")</f>
        <v/>
      </c>
      <c r="P13" s="18" t="str">
        <f>+_xlfn.IFNA(VLOOKUP($A13,入力!$A$3:$AK$448,13,FALSE),"")</f>
        <v/>
      </c>
      <c r="Q13" s="18" t="str">
        <f>+_xlfn.IFNA(VLOOKUP($A13,入力!$A$3:$AK$448,7,FALSE),"")</f>
        <v/>
      </c>
      <c r="R13" s="18" t="str">
        <f>+_xlfn.IFNA(VLOOKUP($A13,入力!$A$3:$AK$448,8,FALSE),"")</f>
        <v/>
      </c>
      <c r="S13" s="25" t="str">
        <f>+_xlfn.IFNA(DBCS(VLOOKUP($A13,入力!$A$3:$AK$448,21,FALSE)),"")</f>
        <v/>
      </c>
      <c r="T13" s="29" t="str">
        <f>+IF(A13="","",CONCATENATE('参照（年度等）'!$M$2,$B13,"号"))</f>
        <v/>
      </c>
      <c r="U13" s="23" t="str">
        <f>+IF(A13="","",'参照（年度等）'!$M$3)</f>
        <v/>
      </c>
      <c r="V13" s="23" t="str">
        <f>+IF(A13="","",'参照（年度等）'!$M$4)</f>
        <v/>
      </c>
      <c r="W13" s="23" t="str">
        <f>+IF(A13="","",'参照（年度等）'!$M$5)</f>
        <v/>
      </c>
      <c r="X13" s="31" t="str">
        <f>+IF(A13="","",'参照（年度等）'!$M$6)</f>
        <v/>
      </c>
    </row>
    <row r="14" spans="1:24" x14ac:dyDescent="0.55000000000000004">
      <c r="A14" s="17"/>
      <c r="B14" s="18" t="str">
        <f>+_xlfn.IFNA(VLOOKUP($A14,入力!$A$3:$AK$448,23,FALSE),"")</f>
        <v/>
      </c>
      <c r="C14" s="18" t="str">
        <f>+_xlfn.IFNA(VLOOKUP($A14,入力!$A$3:$AK$448,22,FALSE),"")</f>
        <v/>
      </c>
      <c r="D14" s="18" t="str">
        <f>+IF(C14="","",DBCS((VLOOKUP(YEAR(C14),'参照（年度等）'!$C:$D,2,FALSE))))</f>
        <v/>
      </c>
      <c r="E14" s="18" t="str">
        <f t="shared" si="0"/>
        <v/>
      </c>
      <c r="F14" s="18" t="str">
        <f t="shared" si="1"/>
        <v/>
      </c>
      <c r="G14" s="18" t="str">
        <f>+_xlfn.IFNA(VLOOKUP($A14,入力!$A$3:$AK$448,22,FALSE),"")</f>
        <v/>
      </c>
      <c r="H14" s="18" t="str">
        <f>+IF(G14="","",(DBCS(VLOOKUP(YEAR(G14),'参照（年度等）'!$C:$D,2,FALSE))))</f>
        <v/>
      </c>
      <c r="I14" s="18" t="str">
        <f t="shared" si="2"/>
        <v/>
      </c>
      <c r="J14" s="18" t="str">
        <f t="shared" si="3"/>
        <v/>
      </c>
      <c r="K14" s="18" t="str">
        <f>+_xlfn.IFNA(VLOOKUP($A14,入力!$A$3:$AK$448,4,FALSE),"")</f>
        <v/>
      </c>
      <c r="L14" s="18" t="str">
        <f>+_xlfn.IFNA(VLOOKUP($A14,入力!$A$3:$AK$448,3,FALSE),"")</f>
        <v/>
      </c>
      <c r="M14" s="18" t="str">
        <f>+_xlfn.IFNA(VLOOKUP($A14,入力!$A$3:$AK$448,9,FALSE),"")</f>
        <v/>
      </c>
      <c r="N14" s="18" t="str">
        <f>+_xlfn.IFNA(VLOOKUP($A14,入力!$A$3:$AK$448,10,FALSE),"")</f>
        <v/>
      </c>
      <c r="O14" s="18" t="str">
        <f>+_xlfn.IFNA(VLOOKUP($A14,入力!$A$3:$AK$448,12,FALSE),"")</f>
        <v/>
      </c>
      <c r="P14" s="18" t="str">
        <f>+_xlfn.IFNA(VLOOKUP($A14,入力!$A$3:$AK$448,13,FALSE),"")</f>
        <v/>
      </c>
      <c r="Q14" s="18" t="str">
        <f>+_xlfn.IFNA(VLOOKUP($A14,入力!$A$3:$AK$448,7,FALSE),"")</f>
        <v/>
      </c>
      <c r="R14" s="18" t="str">
        <f>+_xlfn.IFNA(VLOOKUP($A14,入力!$A$3:$AK$448,8,FALSE),"")</f>
        <v/>
      </c>
      <c r="S14" s="25" t="str">
        <f>+_xlfn.IFNA(DBCS(VLOOKUP($A14,入力!$A$3:$AK$448,21,FALSE)),"")</f>
        <v/>
      </c>
      <c r="T14" s="29" t="str">
        <f>+IF(A14="","",CONCATENATE('参照（年度等）'!$M$2,$B14,"号"))</f>
        <v/>
      </c>
      <c r="U14" s="23" t="str">
        <f>+IF(A14="","",'参照（年度等）'!$M$3)</f>
        <v/>
      </c>
      <c r="V14" s="23" t="str">
        <f>+IF(A14="","",'参照（年度等）'!$M$4)</f>
        <v/>
      </c>
      <c r="W14" s="23" t="str">
        <f>+IF(A14="","",'参照（年度等）'!$M$5)</f>
        <v/>
      </c>
      <c r="X14" s="31" t="str">
        <f>+IF(A14="","",'参照（年度等）'!$M$6)</f>
        <v/>
      </c>
    </row>
    <row r="15" spans="1:24" x14ac:dyDescent="0.55000000000000004">
      <c r="A15" s="17"/>
      <c r="B15" s="18" t="str">
        <f>+_xlfn.IFNA(VLOOKUP($A15,入力!$A$3:$AK$448,23,FALSE),"")</f>
        <v/>
      </c>
      <c r="C15" s="18" t="str">
        <f>+_xlfn.IFNA(VLOOKUP($A15,入力!$A$3:$AK$448,22,FALSE),"")</f>
        <v/>
      </c>
      <c r="D15" s="18" t="str">
        <f>+IF(C15="","",DBCS((VLOOKUP(YEAR(C15),'参照（年度等）'!$C:$D,2,FALSE))))</f>
        <v/>
      </c>
      <c r="E15" s="18" t="str">
        <f t="shared" si="0"/>
        <v/>
      </c>
      <c r="F15" s="18" t="str">
        <f t="shared" si="1"/>
        <v/>
      </c>
      <c r="G15" s="18" t="str">
        <f>+_xlfn.IFNA(VLOOKUP($A15,入力!$A$3:$AK$448,22,FALSE),"")</f>
        <v/>
      </c>
      <c r="H15" s="18" t="str">
        <f>+IF(G15="","",(DBCS(VLOOKUP(YEAR(G15),'参照（年度等）'!$C:$D,2,FALSE))))</f>
        <v/>
      </c>
      <c r="I15" s="18" t="str">
        <f t="shared" si="2"/>
        <v/>
      </c>
      <c r="J15" s="18" t="str">
        <f t="shared" si="3"/>
        <v/>
      </c>
      <c r="K15" s="18" t="str">
        <f>+_xlfn.IFNA(VLOOKUP($A15,入力!$A$3:$AK$448,4,FALSE),"")</f>
        <v/>
      </c>
      <c r="L15" s="18" t="str">
        <f>+_xlfn.IFNA(VLOOKUP($A15,入力!$A$3:$AK$448,3,FALSE),"")</f>
        <v/>
      </c>
      <c r="M15" s="18" t="str">
        <f>+_xlfn.IFNA(VLOOKUP($A15,入力!$A$3:$AK$448,9,FALSE),"")</f>
        <v/>
      </c>
      <c r="N15" s="18" t="str">
        <f>+_xlfn.IFNA(VLOOKUP($A15,入力!$A$3:$AK$448,10,FALSE),"")</f>
        <v/>
      </c>
      <c r="O15" s="18" t="str">
        <f>+_xlfn.IFNA(VLOOKUP($A15,入力!$A$3:$AK$448,12,FALSE),"")</f>
        <v/>
      </c>
      <c r="P15" s="18" t="str">
        <f>+_xlfn.IFNA(VLOOKUP($A15,入力!$A$3:$AK$448,13,FALSE),"")</f>
        <v/>
      </c>
      <c r="Q15" s="18" t="str">
        <f>+_xlfn.IFNA(VLOOKUP($A15,入力!$A$3:$AK$448,7,FALSE),"")</f>
        <v/>
      </c>
      <c r="R15" s="18" t="str">
        <f>+_xlfn.IFNA(VLOOKUP($A15,入力!$A$3:$AK$448,8,FALSE),"")</f>
        <v/>
      </c>
      <c r="S15" s="25" t="str">
        <f>+_xlfn.IFNA(DBCS(VLOOKUP($A15,入力!$A$3:$AK$448,21,FALSE)),"")</f>
        <v/>
      </c>
      <c r="T15" s="29" t="str">
        <f>+IF(A15="","",CONCATENATE('参照（年度等）'!$M$2,$B15,"号"))</f>
        <v/>
      </c>
      <c r="U15" s="23" t="str">
        <f>+IF(A15="","",'参照（年度等）'!$M$3)</f>
        <v/>
      </c>
      <c r="V15" s="23" t="str">
        <f>+IF(A15="","",'参照（年度等）'!$M$4)</f>
        <v/>
      </c>
      <c r="W15" s="23" t="str">
        <f>+IF(A15="","",'参照（年度等）'!$M$5)</f>
        <v/>
      </c>
      <c r="X15" s="31" t="str">
        <f>+IF(A15="","",'参照（年度等）'!$M$6)</f>
        <v/>
      </c>
    </row>
    <row r="16" spans="1:24" x14ac:dyDescent="0.55000000000000004">
      <c r="A16" s="17"/>
      <c r="B16" s="18" t="str">
        <f>+_xlfn.IFNA(VLOOKUP($A16,入力!$A$3:$AK$448,23,FALSE),"")</f>
        <v/>
      </c>
      <c r="C16" s="18" t="str">
        <f>+_xlfn.IFNA(VLOOKUP($A16,入力!$A$3:$AK$448,22,FALSE),"")</f>
        <v/>
      </c>
      <c r="D16" s="18" t="str">
        <f>+IF(C16="","",DBCS((VLOOKUP(YEAR(C16),'参照（年度等）'!$C:$D,2,FALSE))))</f>
        <v/>
      </c>
      <c r="E16" s="18" t="str">
        <f t="shared" si="0"/>
        <v/>
      </c>
      <c r="F16" s="18" t="str">
        <f t="shared" si="1"/>
        <v/>
      </c>
      <c r="G16" s="18" t="str">
        <f>+_xlfn.IFNA(VLOOKUP($A16,入力!$A$3:$AK$448,22,FALSE),"")</f>
        <v/>
      </c>
      <c r="H16" s="18" t="str">
        <f>+IF(G16="","",(DBCS(VLOOKUP(YEAR(G16),'参照（年度等）'!$C:$D,2,FALSE))))</f>
        <v/>
      </c>
      <c r="I16" s="18" t="str">
        <f t="shared" si="2"/>
        <v/>
      </c>
      <c r="J16" s="18" t="str">
        <f t="shared" si="3"/>
        <v/>
      </c>
      <c r="K16" s="18" t="str">
        <f>+_xlfn.IFNA(VLOOKUP($A16,入力!$A$3:$AK$448,4,FALSE),"")</f>
        <v/>
      </c>
      <c r="L16" s="18" t="str">
        <f>+_xlfn.IFNA(VLOOKUP($A16,入力!$A$3:$AK$448,3,FALSE),"")</f>
        <v/>
      </c>
      <c r="M16" s="18" t="str">
        <f>+_xlfn.IFNA(VLOOKUP($A16,入力!$A$3:$AK$448,9,FALSE),"")</f>
        <v/>
      </c>
      <c r="N16" s="18" t="str">
        <f>+_xlfn.IFNA(VLOOKUP($A16,入力!$A$3:$AK$448,10,FALSE),"")</f>
        <v/>
      </c>
      <c r="O16" s="18" t="str">
        <f>+_xlfn.IFNA(VLOOKUP($A16,入力!$A$3:$AK$448,12,FALSE),"")</f>
        <v/>
      </c>
      <c r="P16" s="18" t="str">
        <f>+_xlfn.IFNA(VLOOKUP($A16,入力!$A$3:$AK$448,13,FALSE),"")</f>
        <v/>
      </c>
      <c r="Q16" s="18" t="str">
        <f>+_xlfn.IFNA(VLOOKUP($A16,入力!$A$3:$AK$448,7,FALSE),"")</f>
        <v/>
      </c>
      <c r="R16" s="18" t="str">
        <f>+_xlfn.IFNA(VLOOKUP($A16,入力!$A$3:$AK$448,8,FALSE),"")</f>
        <v/>
      </c>
      <c r="S16" s="25" t="str">
        <f>+_xlfn.IFNA(DBCS(VLOOKUP($A16,入力!$A$3:$AK$448,21,FALSE)),"")</f>
        <v/>
      </c>
      <c r="T16" s="29" t="str">
        <f>+IF(A16="","",CONCATENATE('参照（年度等）'!$M$2,$B16,"号"))</f>
        <v/>
      </c>
      <c r="U16" s="23" t="str">
        <f>+IF(A16="","",'参照（年度等）'!$M$3)</f>
        <v/>
      </c>
      <c r="V16" s="23" t="str">
        <f>+IF(A16="","",'参照（年度等）'!$M$4)</f>
        <v/>
      </c>
      <c r="W16" s="23" t="str">
        <f>+IF(A16="","",'参照（年度等）'!$M$5)</f>
        <v/>
      </c>
      <c r="X16" s="31" t="str">
        <f>+IF(A16="","",'参照（年度等）'!$M$6)</f>
        <v/>
      </c>
    </row>
    <row r="17" spans="1:24" x14ac:dyDescent="0.55000000000000004">
      <c r="A17" s="17"/>
      <c r="B17" s="18" t="str">
        <f>+_xlfn.IFNA(VLOOKUP($A17,入力!$A$3:$AK$448,23,FALSE),"")</f>
        <v/>
      </c>
      <c r="C17" s="18" t="str">
        <f>+_xlfn.IFNA(VLOOKUP($A17,入力!$A$3:$AK$448,22,FALSE),"")</f>
        <v/>
      </c>
      <c r="D17" s="18" t="str">
        <f>+IF(C17="","",DBCS((VLOOKUP(YEAR(C17),'参照（年度等）'!$C:$D,2,FALSE))))</f>
        <v/>
      </c>
      <c r="E17" s="18" t="str">
        <f t="shared" si="0"/>
        <v/>
      </c>
      <c r="F17" s="18" t="str">
        <f t="shared" si="1"/>
        <v/>
      </c>
      <c r="G17" s="18" t="str">
        <f>+_xlfn.IFNA(VLOOKUP($A17,入力!$A$3:$AK$448,22,FALSE),"")</f>
        <v/>
      </c>
      <c r="H17" s="18" t="str">
        <f>+IF(G17="","",(DBCS(VLOOKUP(YEAR(G17),'参照（年度等）'!$C:$D,2,FALSE))))</f>
        <v/>
      </c>
      <c r="I17" s="18" t="str">
        <f t="shared" si="2"/>
        <v/>
      </c>
      <c r="J17" s="18" t="str">
        <f t="shared" si="3"/>
        <v/>
      </c>
      <c r="K17" s="18" t="str">
        <f>+_xlfn.IFNA(VLOOKUP($A17,入力!$A$3:$AK$448,4,FALSE),"")</f>
        <v/>
      </c>
      <c r="L17" s="18" t="str">
        <f>+_xlfn.IFNA(VLOOKUP($A17,入力!$A$3:$AK$448,3,FALSE),"")</f>
        <v/>
      </c>
      <c r="M17" s="18" t="str">
        <f>+_xlfn.IFNA(VLOOKUP($A17,入力!$A$3:$AK$448,9,FALSE),"")</f>
        <v/>
      </c>
      <c r="N17" s="18" t="str">
        <f>+_xlfn.IFNA(VLOOKUP($A17,入力!$A$3:$AK$448,10,FALSE),"")</f>
        <v/>
      </c>
      <c r="O17" s="18" t="str">
        <f>+_xlfn.IFNA(VLOOKUP($A17,入力!$A$3:$AK$448,12,FALSE),"")</f>
        <v/>
      </c>
      <c r="P17" s="18" t="str">
        <f>+_xlfn.IFNA(VLOOKUP($A17,入力!$A$3:$AK$448,13,FALSE),"")</f>
        <v/>
      </c>
      <c r="Q17" s="18" t="str">
        <f>+_xlfn.IFNA(VLOOKUP($A17,入力!$A$3:$AK$448,7,FALSE),"")</f>
        <v/>
      </c>
      <c r="R17" s="18" t="str">
        <f>+_xlfn.IFNA(VLOOKUP($A17,入力!$A$3:$AK$448,8,FALSE),"")</f>
        <v/>
      </c>
      <c r="S17" s="25" t="str">
        <f>+_xlfn.IFNA(DBCS(VLOOKUP($A17,入力!$A$3:$AK$448,21,FALSE)),"")</f>
        <v/>
      </c>
      <c r="T17" s="29" t="str">
        <f>+IF(A17="","",CONCATENATE('参照（年度等）'!$M$2,$B17,"号"))</f>
        <v/>
      </c>
      <c r="U17" s="23" t="str">
        <f>+IF(A17="","",'参照（年度等）'!$M$3)</f>
        <v/>
      </c>
      <c r="V17" s="23" t="str">
        <f>+IF(A17="","",'参照（年度等）'!$M$4)</f>
        <v/>
      </c>
      <c r="W17" s="23" t="str">
        <f>+IF(A17="","",'参照（年度等）'!$M$5)</f>
        <v/>
      </c>
      <c r="X17" s="31" t="str">
        <f>+IF(A17="","",'参照（年度等）'!$M$6)</f>
        <v/>
      </c>
    </row>
    <row r="18" spans="1:24" x14ac:dyDescent="0.55000000000000004">
      <c r="A18" s="17"/>
      <c r="B18" s="18" t="str">
        <f>+_xlfn.IFNA(VLOOKUP($A18,入力!$A$3:$AK$448,23,FALSE),"")</f>
        <v/>
      </c>
      <c r="C18" s="18" t="str">
        <f>+_xlfn.IFNA(VLOOKUP($A18,入力!$A$3:$AK$448,22,FALSE),"")</f>
        <v/>
      </c>
      <c r="D18" s="18" t="str">
        <f>+IF(C18="","",DBCS((VLOOKUP(YEAR(C18),'参照（年度等）'!$C:$D,2,FALSE))))</f>
        <v/>
      </c>
      <c r="E18" s="18" t="str">
        <f t="shared" si="0"/>
        <v/>
      </c>
      <c r="F18" s="18" t="str">
        <f t="shared" si="1"/>
        <v/>
      </c>
      <c r="G18" s="18" t="str">
        <f>+_xlfn.IFNA(VLOOKUP($A18,入力!$A$3:$AK$448,22,FALSE),"")</f>
        <v/>
      </c>
      <c r="H18" s="18" t="str">
        <f>+IF(G18="","",(DBCS(VLOOKUP(YEAR(G18),'参照（年度等）'!$C:$D,2,FALSE))))</f>
        <v/>
      </c>
      <c r="I18" s="18" t="str">
        <f t="shared" si="2"/>
        <v/>
      </c>
      <c r="J18" s="18" t="str">
        <f t="shared" si="3"/>
        <v/>
      </c>
      <c r="K18" s="18" t="str">
        <f>+_xlfn.IFNA(VLOOKUP($A18,入力!$A$3:$AK$448,4,FALSE),"")</f>
        <v/>
      </c>
      <c r="L18" s="18" t="str">
        <f>+_xlfn.IFNA(VLOOKUP($A18,入力!$A$3:$AK$448,3,FALSE),"")</f>
        <v/>
      </c>
      <c r="M18" s="18" t="str">
        <f>+_xlfn.IFNA(VLOOKUP($A18,入力!$A$3:$AK$448,9,FALSE),"")</f>
        <v/>
      </c>
      <c r="N18" s="18" t="str">
        <f>+_xlfn.IFNA(VLOOKUP($A18,入力!$A$3:$AK$448,10,FALSE),"")</f>
        <v/>
      </c>
      <c r="O18" s="18" t="str">
        <f>+_xlfn.IFNA(VLOOKUP($A18,入力!$A$3:$AK$448,12,FALSE),"")</f>
        <v/>
      </c>
      <c r="P18" s="18" t="str">
        <f>+_xlfn.IFNA(VLOOKUP($A18,入力!$A$3:$AK$448,13,FALSE),"")</f>
        <v/>
      </c>
      <c r="Q18" s="18" t="str">
        <f>+_xlfn.IFNA(VLOOKUP($A18,入力!$A$3:$AK$448,7,FALSE),"")</f>
        <v/>
      </c>
      <c r="R18" s="18" t="str">
        <f>+_xlfn.IFNA(VLOOKUP($A18,入力!$A$3:$AK$448,8,FALSE),"")</f>
        <v/>
      </c>
      <c r="S18" s="25" t="str">
        <f>+_xlfn.IFNA(DBCS(VLOOKUP($A18,入力!$A$3:$AK$448,21,FALSE)),"")</f>
        <v/>
      </c>
      <c r="T18" s="29" t="str">
        <f>+IF(A18="","",CONCATENATE('参照（年度等）'!$M$2,$B18,"号"))</f>
        <v/>
      </c>
      <c r="U18" s="23" t="str">
        <f>+IF(A18="","",'参照（年度等）'!$M$3)</f>
        <v/>
      </c>
      <c r="V18" s="23" t="str">
        <f>+IF(A18="","",'参照（年度等）'!$M$4)</f>
        <v/>
      </c>
      <c r="W18" s="23" t="str">
        <f>+IF(A18="","",'参照（年度等）'!$M$5)</f>
        <v/>
      </c>
      <c r="X18" s="31" t="str">
        <f>+IF(A18="","",'参照（年度等）'!$M$6)</f>
        <v/>
      </c>
    </row>
    <row r="19" spans="1:24" x14ac:dyDescent="0.55000000000000004">
      <c r="A19" s="17"/>
      <c r="B19" s="18" t="str">
        <f>+_xlfn.IFNA(VLOOKUP($A19,入力!$A$3:$AK$448,23,FALSE),"")</f>
        <v/>
      </c>
      <c r="C19" s="18" t="str">
        <f>+_xlfn.IFNA(VLOOKUP($A19,入力!$A$3:$AK$448,22,FALSE),"")</f>
        <v/>
      </c>
      <c r="D19" s="18" t="str">
        <f>+IF(C19="","",DBCS((VLOOKUP(YEAR(C19),'参照（年度等）'!$C:$D,2,FALSE))))</f>
        <v/>
      </c>
      <c r="E19" s="18" t="str">
        <f t="shared" si="0"/>
        <v/>
      </c>
      <c r="F19" s="18" t="str">
        <f t="shared" si="1"/>
        <v/>
      </c>
      <c r="G19" s="18" t="str">
        <f>+_xlfn.IFNA(VLOOKUP($A19,入力!$A$3:$AK$448,22,FALSE),"")</f>
        <v/>
      </c>
      <c r="H19" s="18" t="str">
        <f>+IF(G19="","",(DBCS(VLOOKUP(YEAR(G19),'参照（年度等）'!$C:$D,2,FALSE))))</f>
        <v/>
      </c>
      <c r="I19" s="18" t="str">
        <f t="shared" si="2"/>
        <v/>
      </c>
      <c r="J19" s="18" t="str">
        <f t="shared" si="3"/>
        <v/>
      </c>
      <c r="K19" s="18" t="str">
        <f>+_xlfn.IFNA(VLOOKUP($A19,入力!$A$3:$AK$448,4,FALSE),"")</f>
        <v/>
      </c>
      <c r="L19" s="18" t="str">
        <f>+_xlfn.IFNA(VLOOKUP($A19,入力!$A$3:$AK$448,3,FALSE),"")</f>
        <v/>
      </c>
      <c r="M19" s="18" t="str">
        <f>+_xlfn.IFNA(VLOOKUP($A19,入力!$A$3:$AK$448,9,FALSE),"")</f>
        <v/>
      </c>
      <c r="N19" s="18" t="str">
        <f>+_xlfn.IFNA(VLOOKUP($A19,入力!$A$3:$AK$448,10,FALSE),"")</f>
        <v/>
      </c>
      <c r="O19" s="18" t="str">
        <f>+_xlfn.IFNA(VLOOKUP($A19,入力!$A$3:$AK$448,12,FALSE),"")</f>
        <v/>
      </c>
      <c r="P19" s="18" t="str">
        <f>+_xlfn.IFNA(VLOOKUP($A19,入力!$A$3:$AK$448,13,FALSE),"")</f>
        <v/>
      </c>
      <c r="Q19" s="18" t="str">
        <f>+_xlfn.IFNA(VLOOKUP($A19,入力!$A$3:$AK$448,7,FALSE),"")</f>
        <v/>
      </c>
      <c r="R19" s="18" t="str">
        <f>+_xlfn.IFNA(VLOOKUP($A19,入力!$A$3:$AK$448,8,FALSE),"")</f>
        <v/>
      </c>
      <c r="S19" s="25" t="str">
        <f>+_xlfn.IFNA(DBCS(VLOOKUP($A19,入力!$A$3:$AK$448,21,FALSE)),"")</f>
        <v/>
      </c>
      <c r="T19" s="29" t="str">
        <f>+IF(A19="","",CONCATENATE('参照（年度等）'!$M$2,$B19,"号"))</f>
        <v/>
      </c>
      <c r="U19" s="23" t="str">
        <f>+IF(A19="","",'参照（年度等）'!$M$3)</f>
        <v/>
      </c>
      <c r="V19" s="23" t="str">
        <f>+IF(A19="","",'参照（年度等）'!$M$4)</f>
        <v/>
      </c>
      <c r="W19" s="23" t="str">
        <f>+IF(A19="","",'参照（年度等）'!$M$5)</f>
        <v/>
      </c>
      <c r="X19" s="31" t="str">
        <f>+IF(A19="","",'参照（年度等）'!$M$6)</f>
        <v/>
      </c>
    </row>
    <row r="20" spans="1:24" x14ac:dyDescent="0.55000000000000004">
      <c r="A20" s="17"/>
      <c r="B20" s="18" t="str">
        <f>+_xlfn.IFNA(VLOOKUP($A20,入力!$A$3:$AK$448,23,FALSE),"")</f>
        <v/>
      </c>
      <c r="C20" s="18" t="str">
        <f>+_xlfn.IFNA(VLOOKUP($A20,入力!$A$3:$AK$448,22,FALSE),"")</f>
        <v/>
      </c>
      <c r="D20" s="18" t="str">
        <f>+IF(C20="","",DBCS((VLOOKUP(YEAR(C20),'参照（年度等）'!$C:$D,2,FALSE))))</f>
        <v/>
      </c>
      <c r="E20" s="18" t="str">
        <f t="shared" si="0"/>
        <v/>
      </c>
      <c r="F20" s="18" t="str">
        <f t="shared" si="1"/>
        <v/>
      </c>
      <c r="G20" s="18" t="str">
        <f>+_xlfn.IFNA(VLOOKUP($A20,入力!$A$3:$AK$448,22,FALSE),"")</f>
        <v/>
      </c>
      <c r="H20" s="18" t="str">
        <f>+IF(G20="","",(DBCS(VLOOKUP(YEAR(G20),'参照（年度等）'!$C:$D,2,FALSE))))</f>
        <v/>
      </c>
      <c r="I20" s="18" t="str">
        <f t="shared" si="2"/>
        <v/>
      </c>
      <c r="J20" s="18" t="str">
        <f t="shared" si="3"/>
        <v/>
      </c>
      <c r="K20" s="18" t="str">
        <f>+_xlfn.IFNA(VLOOKUP($A20,入力!$A$3:$AK$448,4,FALSE),"")</f>
        <v/>
      </c>
      <c r="L20" s="18" t="str">
        <f>+_xlfn.IFNA(VLOOKUP($A20,入力!$A$3:$AK$448,3,FALSE),"")</f>
        <v/>
      </c>
      <c r="M20" s="18" t="str">
        <f>+_xlfn.IFNA(VLOOKUP($A20,入力!$A$3:$AK$448,9,FALSE),"")</f>
        <v/>
      </c>
      <c r="N20" s="18" t="str">
        <f>+_xlfn.IFNA(VLOOKUP($A20,入力!$A$3:$AK$448,10,FALSE),"")</f>
        <v/>
      </c>
      <c r="O20" s="18" t="str">
        <f>+_xlfn.IFNA(VLOOKUP($A20,入力!$A$3:$AK$448,12,FALSE),"")</f>
        <v/>
      </c>
      <c r="P20" s="18" t="str">
        <f>+_xlfn.IFNA(VLOOKUP($A20,入力!$A$3:$AK$448,13,FALSE),"")</f>
        <v/>
      </c>
      <c r="Q20" s="18" t="str">
        <f>+_xlfn.IFNA(VLOOKUP($A20,入力!$A$3:$AK$448,7,FALSE),"")</f>
        <v/>
      </c>
      <c r="R20" s="18" t="str">
        <f>+_xlfn.IFNA(VLOOKUP($A20,入力!$A$3:$AK$448,8,FALSE),"")</f>
        <v/>
      </c>
      <c r="S20" s="25" t="str">
        <f>+_xlfn.IFNA(DBCS(VLOOKUP($A20,入力!$A$3:$AK$448,21,FALSE)),"")</f>
        <v/>
      </c>
      <c r="T20" s="29" t="str">
        <f>+IF(A20="","",CONCATENATE('参照（年度等）'!$M$2,$B20,"号"))</f>
        <v/>
      </c>
      <c r="U20" s="23" t="str">
        <f>+IF(A20="","",'参照（年度等）'!$M$3)</f>
        <v/>
      </c>
      <c r="V20" s="23" t="str">
        <f>+IF(A20="","",'参照（年度等）'!$M$4)</f>
        <v/>
      </c>
      <c r="W20" s="23" t="str">
        <f>+IF(A20="","",'参照（年度等）'!$M$5)</f>
        <v/>
      </c>
      <c r="X20" s="31" t="str">
        <f>+IF(A20="","",'参照（年度等）'!$M$6)</f>
        <v/>
      </c>
    </row>
    <row r="21" spans="1:24" x14ac:dyDescent="0.55000000000000004">
      <c r="A21" s="17"/>
      <c r="B21" s="18" t="str">
        <f>+_xlfn.IFNA(VLOOKUP($A21,入力!$A$3:$AK$448,23,FALSE),"")</f>
        <v/>
      </c>
      <c r="C21" s="18" t="str">
        <f>+_xlfn.IFNA(VLOOKUP($A21,入力!$A$3:$AK$448,22,FALSE),"")</f>
        <v/>
      </c>
      <c r="D21" s="18" t="str">
        <f>+IF(C21="","",DBCS((VLOOKUP(YEAR(C21),'参照（年度等）'!$C:$D,2,FALSE))))</f>
        <v/>
      </c>
      <c r="E21" s="18" t="str">
        <f t="shared" si="0"/>
        <v/>
      </c>
      <c r="F21" s="18" t="str">
        <f t="shared" si="1"/>
        <v/>
      </c>
      <c r="G21" s="18" t="str">
        <f>+_xlfn.IFNA(VLOOKUP($A21,入力!$A$3:$AK$448,22,FALSE),"")</f>
        <v/>
      </c>
      <c r="H21" s="18" t="str">
        <f>+IF(G21="","",(DBCS(VLOOKUP(YEAR(G21),'参照（年度等）'!$C:$D,2,FALSE))))</f>
        <v/>
      </c>
      <c r="I21" s="18" t="str">
        <f t="shared" si="2"/>
        <v/>
      </c>
      <c r="J21" s="18" t="str">
        <f t="shared" si="3"/>
        <v/>
      </c>
      <c r="K21" s="18" t="str">
        <f>+_xlfn.IFNA(VLOOKUP($A21,入力!$A$3:$AK$448,4,FALSE),"")</f>
        <v/>
      </c>
      <c r="L21" s="18" t="str">
        <f>+_xlfn.IFNA(VLOOKUP($A21,入力!$A$3:$AK$448,3,FALSE),"")</f>
        <v/>
      </c>
      <c r="M21" s="18" t="str">
        <f>+_xlfn.IFNA(VLOOKUP($A21,入力!$A$3:$AK$448,9,FALSE),"")</f>
        <v/>
      </c>
      <c r="N21" s="18" t="str">
        <f>+_xlfn.IFNA(VLOOKUP($A21,入力!$A$3:$AK$448,10,FALSE),"")</f>
        <v/>
      </c>
      <c r="O21" s="18" t="str">
        <f>+_xlfn.IFNA(VLOOKUP($A21,入力!$A$3:$AK$448,12,FALSE),"")</f>
        <v/>
      </c>
      <c r="P21" s="18" t="str">
        <f>+_xlfn.IFNA(VLOOKUP($A21,入力!$A$3:$AK$448,13,FALSE),"")</f>
        <v/>
      </c>
      <c r="Q21" s="18" t="str">
        <f>+_xlfn.IFNA(VLOOKUP($A21,入力!$A$3:$AK$448,7,FALSE),"")</f>
        <v/>
      </c>
      <c r="R21" s="18" t="str">
        <f>+_xlfn.IFNA(VLOOKUP($A21,入力!$A$3:$AK$448,8,FALSE),"")</f>
        <v/>
      </c>
      <c r="S21" s="25" t="str">
        <f>+_xlfn.IFNA(DBCS(VLOOKUP($A21,入力!$A$3:$AK$448,21,FALSE)),"")</f>
        <v/>
      </c>
      <c r="T21" s="29" t="str">
        <f>+IF(A21="","",CONCATENATE('参照（年度等）'!$M$2,$B21,"号"))</f>
        <v/>
      </c>
      <c r="U21" s="23" t="str">
        <f>+IF(A21="","",'参照（年度等）'!$M$3)</f>
        <v/>
      </c>
      <c r="V21" s="23" t="str">
        <f>+IF(A21="","",'参照（年度等）'!$M$4)</f>
        <v/>
      </c>
      <c r="W21" s="23" t="str">
        <f>+IF(A21="","",'参照（年度等）'!$M$5)</f>
        <v/>
      </c>
      <c r="X21" s="31" t="str">
        <f>+IF(A21="","",'参照（年度等）'!$M$6)</f>
        <v/>
      </c>
    </row>
    <row r="22" spans="1:24" x14ac:dyDescent="0.55000000000000004">
      <c r="A22" s="17"/>
      <c r="B22" s="18" t="str">
        <f>+_xlfn.IFNA(VLOOKUP($A22,入力!$A$3:$AK$448,23,FALSE),"")</f>
        <v/>
      </c>
      <c r="C22" s="18" t="str">
        <f>+_xlfn.IFNA(VLOOKUP($A22,入力!$A$3:$AK$448,22,FALSE),"")</f>
        <v/>
      </c>
      <c r="D22" s="18" t="str">
        <f>+IF(C22="","",DBCS((VLOOKUP(YEAR(C22),'参照（年度等）'!$C:$D,2,FALSE))))</f>
        <v/>
      </c>
      <c r="E22" s="18" t="str">
        <f t="shared" si="0"/>
        <v/>
      </c>
      <c r="F22" s="18" t="str">
        <f t="shared" si="1"/>
        <v/>
      </c>
      <c r="G22" s="18" t="str">
        <f>+_xlfn.IFNA(VLOOKUP($A22,入力!$A$3:$AK$448,22,FALSE),"")</f>
        <v/>
      </c>
      <c r="H22" s="18" t="str">
        <f>+IF(G22="","",(DBCS(VLOOKUP(YEAR(G22),'参照（年度等）'!$C:$D,2,FALSE))))</f>
        <v/>
      </c>
      <c r="I22" s="18" t="str">
        <f t="shared" si="2"/>
        <v/>
      </c>
      <c r="J22" s="18" t="str">
        <f t="shared" si="3"/>
        <v/>
      </c>
      <c r="K22" s="18" t="str">
        <f>+_xlfn.IFNA(VLOOKUP($A22,入力!$A$3:$AK$448,4,FALSE),"")</f>
        <v/>
      </c>
      <c r="L22" s="18" t="str">
        <f>+_xlfn.IFNA(VLOOKUP($A22,入力!$A$3:$AK$448,3,FALSE),"")</f>
        <v/>
      </c>
      <c r="M22" s="18" t="str">
        <f>+_xlfn.IFNA(VLOOKUP($A22,入力!$A$3:$AK$448,9,FALSE),"")</f>
        <v/>
      </c>
      <c r="N22" s="18" t="str">
        <f>+_xlfn.IFNA(VLOOKUP($A22,入力!$A$3:$AK$448,10,FALSE),"")</f>
        <v/>
      </c>
      <c r="O22" s="18" t="str">
        <f>+_xlfn.IFNA(VLOOKUP($A22,入力!$A$3:$AK$448,12,FALSE),"")</f>
        <v/>
      </c>
      <c r="P22" s="18" t="str">
        <f>+_xlfn.IFNA(VLOOKUP($A22,入力!$A$3:$AK$448,13,FALSE),"")</f>
        <v/>
      </c>
      <c r="Q22" s="18" t="str">
        <f>+_xlfn.IFNA(VLOOKUP($A22,入力!$A$3:$AK$448,7,FALSE),"")</f>
        <v/>
      </c>
      <c r="R22" s="18" t="str">
        <f>+_xlfn.IFNA(VLOOKUP($A22,入力!$A$3:$AK$448,8,FALSE),"")</f>
        <v/>
      </c>
      <c r="S22" s="25" t="str">
        <f>+_xlfn.IFNA(DBCS(VLOOKUP($A22,入力!$A$3:$AK$448,21,FALSE)),"")</f>
        <v/>
      </c>
      <c r="T22" s="29" t="str">
        <f>+IF(A22="","",CONCATENATE('参照（年度等）'!$M$2,$B22,"号"))</f>
        <v/>
      </c>
      <c r="U22" s="23" t="str">
        <f>+IF(A22="","",'参照（年度等）'!$M$3)</f>
        <v/>
      </c>
      <c r="V22" s="23" t="str">
        <f>+IF(A22="","",'参照（年度等）'!$M$4)</f>
        <v/>
      </c>
      <c r="W22" s="23" t="str">
        <f>+IF(A22="","",'参照（年度等）'!$M$5)</f>
        <v/>
      </c>
      <c r="X22" s="31" t="str">
        <f>+IF(A22="","",'参照（年度等）'!$M$6)</f>
        <v/>
      </c>
    </row>
    <row r="23" spans="1:24" x14ac:dyDescent="0.55000000000000004">
      <c r="A23" s="17"/>
      <c r="B23" s="18" t="str">
        <f>+_xlfn.IFNA(VLOOKUP($A23,入力!$A$3:$AK$448,23,FALSE),"")</f>
        <v/>
      </c>
      <c r="C23" s="18" t="str">
        <f>+_xlfn.IFNA(VLOOKUP($A23,入力!$A$3:$AK$448,22,FALSE),"")</f>
        <v/>
      </c>
      <c r="D23" s="18" t="str">
        <f>+IF(C23="","",DBCS((VLOOKUP(YEAR(C23),'参照（年度等）'!$C:$D,2,FALSE))))</f>
        <v/>
      </c>
      <c r="E23" s="18" t="str">
        <f t="shared" si="0"/>
        <v/>
      </c>
      <c r="F23" s="18" t="str">
        <f t="shared" si="1"/>
        <v/>
      </c>
      <c r="G23" s="18" t="str">
        <f>+_xlfn.IFNA(VLOOKUP($A23,入力!$A$3:$AK$448,22,FALSE),"")</f>
        <v/>
      </c>
      <c r="H23" s="18" t="str">
        <f>+IF(G23="","",(DBCS(VLOOKUP(YEAR(G23),'参照（年度等）'!$C:$D,2,FALSE))))</f>
        <v/>
      </c>
      <c r="I23" s="18" t="str">
        <f t="shared" si="2"/>
        <v/>
      </c>
      <c r="J23" s="18" t="str">
        <f t="shared" si="3"/>
        <v/>
      </c>
      <c r="K23" s="18" t="str">
        <f>+_xlfn.IFNA(VLOOKUP($A23,入力!$A$3:$AK$448,4,FALSE),"")</f>
        <v/>
      </c>
      <c r="L23" s="18" t="str">
        <f>+_xlfn.IFNA(VLOOKUP($A23,入力!$A$3:$AK$448,3,FALSE),"")</f>
        <v/>
      </c>
      <c r="M23" s="18" t="str">
        <f>+_xlfn.IFNA(VLOOKUP($A23,入力!$A$3:$AK$448,9,FALSE),"")</f>
        <v/>
      </c>
      <c r="N23" s="18" t="str">
        <f>+_xlfn.IFNA(VLOOKUP($A23,入力!$A$3:$AK$448,10,FALSE),"")</f>
        <v/>
      </c>
      <c r="O23" s="18" t="str">
        <f>+_xlfn.IFNA(VLOOKUP($A23,入力!$A$3:$AK$448,12,FALSE),"")</f>
        <v/>
      </c>
      <c r="P23" s="18" t="str">
        <f>+_xlfn.IFNA(VLOOKUP($A23,入力!$A$3:$AK$448,13,FALSE),"")</f>
        <v/>
      </c>
      <c r="Q23" s="18" t="str">
        <f>+_xlfn.IFNA(VLOOKUP($A23,入力!$A$3:$AK$448,7,FALSE),"")</f>
        <v/>
      </c>
      <c r="R23" s="18" t="str">
        <f>+_xlfn.IFNA(VLOOKUP($A23,入力!$A$3:$AK$448,8,FALSE),"")</f>
        <v/>
      </c>
      <c r="S23" s="25" t="str">
        <f>+_xlfn.IFNA(DBCS(VLOOKUP($A23,入力!$A$3:$AK$448,21,FALSE)),"")</f>
        <v/>
      </c>
      <c r="T23" s="29" t="str">
        <f>+IF(A23="","",CONCATENATE('参照（年度等）'!$M$2,$B23,"号"))</f>
        <v/>
      </c>
      <c r="U23" s="23" t="str">
        <f>+IF(A23="","",'参照（年度等）'!$M$3)</f>
        <v/>
      </c>
      <c r="V23" s="23" t="str">
        <f>+IF(A23="","",'参照（年度等）'!$M$4)</f>
        <v/>
      </c>
      <c r="W23" s="23" t="str">
        <f>+IF(A23="","",'参照（年度等）'!$M$5)</f>
        <v/>
      </c>
      <c r="X23" s="31" t="str">
        <f>+IF(A23="","",'参照（年度等）'!$M$6)</f>
        <v/>
      </c>
    </row>
    <row r="24" spans="1:24" x14ac:dyDescent="0.55000000000000004">
      <c r="A24" s="17"/>
      <c r="B24" s="18" t="str">
        <f>+_xlfn.IFNA(VLOOKUP($A24,入力!$A$3:$AK$448,23,FALSE),"")</f>
        <v/>
      </c>
      <c r="C24" s="18" t="str">
        <f>+_xlfn.IFNA(VLOOKUP($A24,入力!$A$3:$AK$448,22,FALSE),"")</f>
        <v/>
      </c>
      <c r="D24" s="18" t="str">
        <f>+IF(C24="","",DBCS((VLOOKUP(YEAR(C24),'参照（年度等）'!$C:$D,2,FALSE))))</f>
        <v/>
      </c>
      <c r="E24" s="18" t="str">
        <f t="shared" si="0"/>
        <v/>
      </c>
      <c r="F24" s="18" t="str">
        <f t="shared" si="1"/>
        <v/>
      </c>
      <c r="G24" s="18" t="str">
        <f>+_xlfn.IFNA(VLOOKUP($A24,入力!$A$3:$AK$448,22,FALSE),"")</f>
        <v/>
      </c>
      <c r="H24" s="18" t="str">
        <f>+IF(G24="","",(DBCS(VLOOKUP(YEAR(G24),'参照（年度等）'!$C:$D,2,FALSE))))</f>
        <v/>
      </c>
      <c r="I24" s="18" t="str">
        <f t="shared" si="2"/>
        <v/>
      </c>
      <c r="J24" s="18" t="str">
        <f t="shared" si="3"/>
        <v/>
      </c>
      <c r="K24" s="18" t="str">
        <f>+_xlfn.IFNA(VLOOKUP($A24,入力!$A$3:$AK$448,4,FALSE),"")</f>
        <v/>
      </c>
      <c r="L24" s="18" t="str">
        <f>+_xlfn.IFNA(VLOOKUP($A24,入力!$A$3:$AK$448,3,FALSE),"")</f>
        <v/>
      </c>
      <c r="M24" s="18" t="str">
        <f>+_xlfn.IFNA(VLOOKUP($A24,入力!$A$3:$AK$448,9,FALSE),"")</f>
        <v/>
      </c>
      <c r="N24" s="18" t="str">
        <f>+_xlfn.IFNA(VLOOKUP($A24,入力!$A$3:$AK$448,10,FALSE),"")</f>
        <v/>
      </c>
      <c r="O24" s="18" t="str">
        <f>+_xlfn.IFNA(VLOOKUP($A24,入力!$A$3:$AK$448,12,FALSE),"")</f>
        <v/>
      </c>
      <c r="P24" s="18" t="str">
        <f>+_xlfn.IFNA(VLOOKUP($A24,入力!$A$3:$AK$448,13,FALSE),"")</f>
        <v/>
      </c>
      <c r="Q24" s="18" t="str">
        <f>+_xlfn.IFNA(VLOOKUP($A24,入力!$A$3:$AK$448,7,FALSE),"")</f>
        <v/>
      </c>
      <c r="R24" s="18" t="str">
        <f>+_xlfn.IFNA(VLOOKUP($A24,入力!$A$3:$AK$448,8,FALSE),"")</f>
        <v/>
      </c>
      <c r="S24" s="25" t="str">
        <f>+_xlfn.IFNA(DBCS(VLOOKUP($A24,入力!$A$3:$AK$448,21,FALSE)),"")</f>
        <v/>
      </c>
      <c r="T24" s="29" t="str">
        <f>+IF(A24="","",CONCATENATE('参照（年度等）'!$M$2,$B24,"号"))</f>
        <v/>
      </c>
      <c r="U24" s="23" t="str">
        <f>+IF(A24="","",'参照（年度等）'!$M$3)</f>
        <v/>
      </c>
      <c r="V24" s="23" t="str">
        <f>+IF(A24="","",'参照（年度等）'!$M$4)</f>
        <v/>
      </c>
      <c r="W24" s="23" t="str">
        <f>+IF(A24="","",'参照（年度等）'!$M$5)</f>
        <v/>
      </c>
      <c r="X24" s="31" t="str">
        <f>+IF(A24="","",'参照（年度等）'!$M$6)</f>
        <v/>
      </c>
    </row>
    <row r="25" spans="1:24" x14ac:dyDescent="0.55000000000000004">
      <c r="A25" s="17"/>
      <c r="B25" s="18" t="str">
        <f>+_xlfn.IFNA(VLOOKUP($A25,入力!$A$3:$AK$448,23,FALSE),"")</f>
        <v/>
      </c>
      <c r="C25" s="18" t="str">
        <f>+_xlfn.IFNA(VLOOKUP($A25,入力!$A$3:$AK$448,22,FALSE),"")</f>
        <v/>
      </c>
      <c r="D25" s="18" t="str">
        <f>+IF(C25="","",DBCS((VLOOKUP(YEAR(C25),'参照（年度等）'!$C:$D,2,FALSE))))</f>
        <v/>
      </c>
      <c r="E25" s="18" t="str">
        <f t="shared" si="0"/>
        <v/>
      </c>
      <c r="F25" s="18" t="str">
        <f t="shared" si="1"/>
        <v/>
      </c>
      <c r="G25" s="18" t="str">
        <f>+_xlfn.IFNA(VLOOKUP($A25,入力!$A$3:$AK$448,22,FALSE),"")</f>
        <v/>
      </c>
      <c r="H25" s="18" t="str">
        <f>+IF(G25="","",(DBCS(VLOOKUP(YEAR(G25),'参照（年度等）'!$C:$D,2,FALSE))))</f>
        <v/>
      </c>
      <c r="I25" s="18" t="str">
        <f t="shared" si="2"/>
        <v/>
      </c>
      <c r="J25" s="18" t="str">
        <f t="shared" si="3"/>
        <v/>
      </c>
      <c r="K25" s="18" t="str">
        <f>+_xlfn.IFNA(VLOOKUP($A25,入力!$A$3:$AK$448,4,FALSE),"")</f>
        <v/>
      </c>
      <c r="L25" s="18" t="str">
        <f>+_xlfn.IFNA(VLOOKUP($A25,入力!$A$3:$AK$448,3,FALSE),"")</f>
        <v/>
      </c>
      <c r="M25" s="18" t="str">
        <f>+_xlfn.IFNA(VLOOKUP($A25,入力!$A$3:$AK$448,9,FALSE),"")</f>
        <v/>
      </c>
      <c r="N25" s="18" t="str">
        <f>+_xlfn.IFNA(VLOOKUP($A25,入力!$A$3:$AK$448,10,FALSE),"")</f>
        <v/>
      </c>
      <c r="O25" s="18" t="str">
        <f>+_xlfn.IFNA(VLOOKUP($A25,入力!$A$3:$AK$448,12,FALSE),"")</f>
        <v/>
      </c>
      <c r="P25" s="18" t="str">
        <f>+_xlfn.IFNA(VLOOKUP($A25,入力!$A$3:$AK$448,13,FALSE),"")</f>
        <v/>
      </c>
      <c r="Q25" s="18" t="str">
        <f>+_xlfn.IFNA(VLOOKUP($A25,入力!$A$3:$AK$448,7,FALSE),"")</f>
        <v/>
      </c>
      <c r="R25" s="18" t="str">
        <f>+_xlfn.IFNA(VLOOKUP($A25,入力!$A$3:$AK$448,8,FALSE),"")</f>
        <v/>
      </c>
      <c r="S25" s="25" t="str">
        <f>+_xlfn.IFNA(DBCS(VLOOKUP($A25,入力!$A$3:$AK$448,21,FALSE)),"")</f>
        <v/>
      </c>
      <c r="T25" s="29" t="str">
        <f>+IF(A25="","",CONCATENATE('参照（年度等）'!$M$2,$B25,"号"))</f>
        <v/>
      </c>
      <c r="U25" s="23" t="str">
        <f>+IF(A25="","",'参照（年度等）'!$M$3)</f>
        <v/>
      </c>
      <c r="V25" s="23" t="str">
        <f>+IF(A25="","",'参照（年度等）'!$M$4)</f>
        <v/>
      </c>
      <c r="W25" s="23" t="str">
        <f>+IF(A25="","",'参照（年度等）'!$M$5)</f>
        <v/>
      </c>
      <c r="X25" s="31" t="str">
        <f>+IF(A25="","",'参照（年度等）'!$M$6)</f>
        <v/>
      </c>
    </row>
    <row r="26" spans="1:24" x14ac:dyDescent="0.55000000000000004">
      <c r="A26" s="17"/>
      <c r="B26" s="18" t="str">
        <f>+_xlfn.IFNA(VLOOKUP($A26,入力!$A$3:$AK$448,23,FALSE),"")</f>
        <v/>
      </c>
      <c r="C26" s="18" t="str">
        <f>+_xlfn.IFNA(VLOOKUP($A26,入力!$A$3:$AK$448,22,FALSE),"")</f>
        <v/>
      </c>
      <c r="D26" s="18" t="str">
        <f>+IF(C26="","",DBCS((VLOOKUP(YEAR(C26),'参照（年度等）'!$C:$D,2,FALSE))))</f>
        <v/>
      </c>
      <c r="E26" s="18" t="str">
        <f t="shared" si="0"/>
        <v/>
      </c>
      <c r="F26" s="18" t="str">
        <f t="shared" si="1"/>
        <v/>
      </c>
      <c r="G26" s="18" t="str">
        <f>+_xlfn.IFNA(VLOOKUP($A26,入力!$A$3:$AK$448,22,FALSE),"")</f>
        <v/>
      </c>
      <c r="H26" s="18" t="str">
        <f>+IF(G26="","",(DBCS(VLOOKUP(YEAR(G26),'参照（年度等）'!$C:$D,2,FALSE))))</f>
        <v/>
      </c>
      <c r="I26" s="18" t="str">
        <f t="shared" si="2"/>
        <v/>
      </c>
      <c r="J26" s="18" t="str">
        <f t="shared" si="3"/>
        <v/>
      </c>
      <c r="K26" s="18" t="str">
        <f>+_xlfn.IFNA(VLOOKUP($A26,入力!$A$3:$AK$448,4,FALSE),"")</f>
        <v/>
      </c>
      <c r="L26" s="18" t="str">
        <f>+_xlfn.IFNA(VLOOKUP($A26,入力!$A$3:$AK$448,3,FALSE),"")</f>
        <v/>
      </c>
      <c r="M26" s="18" t="str">
        <f>+_xlfn.IFNA(VLOOKUP($A26,入力!$A$3:$AK$448,9,FALSE),"")</f>
        <v/>
      </c>
      <c r="N26" s="18" t="str">
        <f>+_xlfn.IFNA(VLOOKUP($A26,入力!$A$3:$AK$448,10,FALSE),"")</f>
        <v/>
      </c>
      <c r="O26" s="18" t="str">
        <f>+_xlfn.IFNA(VLOOKUP($A26,入力!$A$3:$AK$448,12,FALSE),"")</f>
        <v/>
      </c>
      <c r="P26" s="18" t="str">
        <f>+_xlfn.IFNA(VLOOKUP($A26,入力!$A$3:$AK$448,13,FALSE),"")</f>
        <v/>
      </c>
      <c r="Q26" s="18" t="str">
        <f>+_xlfn.IFNA(VLOOKUP($A26,入力!$A$3:$AK$448,7,FALSE),"")</f>
        <v/>
      </c>
      <c r="R26" s="18" t="str">
        <f>+_xlfn.IFNA(VLOOKUP($A26,入力!$A$3:$AK$448,8,FALSE),"")</f>
        <v/>
      </c>
      <c r="S26" s="25" t="str">
        <f>+_xlfn.IFNA(DBCS(VLOOKUP($A26,入力!$A$3:$AK$448,21,FALSE)),"")</f>
        <v/>
      </c>
      <c r="T26" s="29" t="str">
        <f>+IF(A26="","",CONCATENATE('参照（年度等）'!$M$2,$B26,"号"))</f>
        <v/>
      </c>
      <c r="U26" s="23" t="str">
        <f>+IF(A26="","",'参照（年度等）'!$M$3)</f>
        <v/>
      </c>
      <c r="V26" s="23" t="str">
        <f>+IF(A26="","",'参照（年度等）'!$M$4)</f>
        <v/>
      </c>
      <c r="W26" s="23" t="str">
        <f>+IF(A26="","",'参照（年度等）'!$M$5)</f>
        <v/>
      </c>
      <c r="X26" s="31" t="str">
        <f>+IF(A26="","",'参照（年度等）'!$M$6)</f>
        <v/>
      </c>
    </row>
    <row r="27" spans="1:24" x14ac:dyDescent="0.55000000000000004">
      <c r="A27" s="17"/>
      <c r="B27" s="18" t="str">
        <f>+_xlfn.IFNA(VLOOKUP($A27,入力!$A$3:$AK$448,23,FALSE),"")</f>
        <v/>
      </c>
      <c r="C27" s="18" t="str">
        <f>+_xlfn.IFNA(VLOOKUP($A27,入力!$A$3:$AK$448,22,FALSE),"")</f>
        <v/>
      </c>
      <c r="D27" s="18" t="str">
        <f>+IF(C27="","",DBCS((VLOOKUP(YEAR(C27),'参照（年度等）'!$C:$D,2,FALSE))))</f>
        <v/>
      </c>
      <c r="E27" s="18" t="str">
        <f t="shared" si="0"/>
        <v/>
      </c>
      <c r="F27" s="18" t="str">
        <f t="shared" si="1"/>
        <v/>
      </c>
      <c r="G27" s="18" t="str">
        <f>+_xlfn.IFNA(VLOOKUP($A27,入力!$A$3:$AK$448,22,FALSE),"")</f>
        <v/>
      </c>
      <c r="H27" s="18" t="str">
        <f>+IF(G27="","",(DBCS(VLOOKUP(YEAR(G27),'参照（年度等）'!$C:$D,2,FALSE))))</f>
        <v/>
      </c>
      <c r="I27" s="18" t="str">
        <f t="shared" si="2"/>
        <v/>
      </c>
      <c r="J27" s="18" t="str">
        <f t="shared" si="3"/>
        <v/>
      </c>
      <c r="K27" s="18" t="str">
        <f>+_xlfn.IFNA(VLOOKUP($A27,入力!$A$3:$AK$448,4,FALSE),"")</f>
        <v/>
      </c>
      <c r="L27" s="18" t="str">
        <f>+_xlfn.IFNA(VLOOKUP($A27,入力!$A$3:$AK$448,3,FALSE),"")</f>
        <v/>
      </c>
      <c r="M27" s="18" t="str">
        <f>+_xlfn.IFNA(VLOOKUP($A27,入力!$A$3:$AK$448,9,FALSE),"")</f>
        <v/>
      </c>
      <c r="N27" s="18" t="str">
        <f>+_xlfn.IFNA(VLOOKUP($A27,入力!$A$3:$AK$448,10,FALSE),"")</f>
        <v/>
      </c>
      <c r="O27" s="18" t="str">
        <f>+_xlfn.IFNA(VLOOKUP($A27,入力!$A$3:$AK$448,12,FALSE),"")</f>
        <v/>
      </c>
      <c r="P27" s="18" t="str">
        <f>+_xlfn.IFNA(VLOOKUP($A27,入力!$A$3:$AK$448,13,FALSE),"")</f>
        <v/>
      </c>
      <c r="Q27" s="18" t="str">
        <f>+_xlfn.IFNA(VLOOKUP($A27,入力!$A$3:$AK$448,7,FALSE),"")</f>
        <v/>
      </c>
      <c r="R27" s="18" t="str">
        <f>+_xlfn.IFNA(VLOOKUP($A27,入力!$A$3:$AK$448,8,FALSE),"")</f>
        <v/>
      </c>
      <c r="S27" s="25" t="str">
        <f>+_xlfn.IFNA(DBCS(VLOOKUP($A27,入力!$A$3:$AK$448,21,FALSE)),"")</f>
        <v/>
      </c>
      <c r="T27" s="29" t="str">
        <f>+IF(A27="","",CONCATENATE('参照（年度等）'!$M$2,$B27,"号"))</f>
        <v/>
      </c>
      <c r="U27" s="23" t="str">
        <f>+IF(A27="","",'参照（年度等）'!$M$3)</f>
        <v/>
      </c>
      <c r="V27" s="23" t="str">
        <f>+IF(A27="","",'参照（年度等）'!$M$4)</f>
        <v/>
      </c>
      <c r="W27" s="23" t="str">
        <f>+IF(A27="","",'参照（年度等）'!$M$5)</f>
        <v/>
      </c>
      <c r="X27" s="31" t="str">
        <f>+IF(A27="","",'参照（年度等）'!$M$6)</f>
        <v/>
      </c>
    </row>
    <row r="28" spans="1:24" x14ac:dyDescent="0.55000000000000004">
      <c r="A28" s="17"/>
      <c r="B28" s="18" t="str">
        <f>+_xlfn.IFNA(VLOOKUP($A28,入力!$A$3:$AK$448,23,FALSE),"")</f>
        <v/>
      </c>
      <c r="C28" s="18" t="str">
        <f>+_xlfn.IFNA(VLOOKUP($A28,入力!$A$3:$AK$448,22,FALSE),"")</f>
        <v/>
      </c>
      <c r="D28" s="18" t="str">
        <f>+IF(C28="","",DBCS((VLOOKUP(YEAR(C28),'参照（年度等）'!$C:$D,2,FALSE))))</f>
        <v/>
      </c>
      <c r="E28" s="18" t="str">
        <f t="shared" si="0"/>
        <v/>
      </c>
      <c r="F28" s="18" t="str">
        <f t="shared" si="1"/>
        <v/>
      </c>
      <c r="G28" s="18" t="str">
        <f>+_xlfn.IFNA(VLOOKUP($A28,入力!$A$3:$AK$448,22,FALSE),"")</f>
        <v/>
      </c>
      <c r="H28" s="18" t="str">
        <f>+IF(G28="","",(DBCS(VLOOKUP(YEAR(G28),'参照（年度等）'!$C:$D,2,FALSE))))</f>
        <v/>
      </c>
      <c r="I28" s="18" t="str">
        <f t="shared" si="2"/>
        <v/>
      </c>
      <c r="J28" s="18" t="str">
        <f t="shared" si="3"/>
        <v/>
      </c>
      <c r="K28" s="18" t="str">
        <f>+_xlfn.IFNA(VLOOKUP($A28,入力!$A$3:$AK$448,4,FALSE),"")</f>
        <v/>
      </c>
      <c r="L28" s="18" t="str">
        <f>+_xlfn.IFNA(VLOOKUP($A28,入力!$A$3:$AK$448,3,FALSE),"")</f>
        <v/>
      </c>
      <c r="M28" s="18" t="str">
        <f>+_xlfn.IFNA(VLOOKUP($A28,入力!$A$3:$AK$448,9,FALSE),"")</f>
        <v/>
      </c>
      <c r="N28" s="18" t="str">
        <f>+_xlfn.IFNA(VLOOKUP($A28,入力!$A$3:$AK$448,10,FALSE),"")</f>
        <v/>
      </c>
      <c r="O28" s="18" t="str">
        <f>+_xlfn.IFNA(VLOOKUP($A28,入力!$A$3:$AK$448,12,FALSE),"")</f>
        <v/>
      </c>
      <c r="P28" s="18" t="str">
        <f>+_xlfn.IFNA(VLOOKUP($A28,入力!$A$3:$AK$448,13,FALSE),"")</f>
        <v/>
      </c>
      <c r="Q28" s="18" t="str">
        <f>+_xlfn.IFNA(VLOOKUP($A28,入力!$A$3:$AK$448,7,FALSE),"")</f>
        <v/>
      </c>
      <c r="R28" s="18" t="str">
        <f>+_xlfn.IFNA(VLOOKUP($A28,入力!$A$3:$AK$448,8,FALSE),"")</f>
        <v/>
      </c>
      <c r="S28" s="25" t="str">
        <f>+_xlfn.IFNA(DBCS(VLOOKUP($A28,入力!$A$3:$AK$448,21,FALSE)),"")</f>
        <v/>
      </c>
      <c r="T28" s="29" t="str">
        <f>+IF(A28="","",CONCATENATE('参照（年度等）'!$M$2,$B28,"号"))</f>
        <v/>
      </c>
      <c r="U28" s="23" t="str">
        <f>+IF(A28="","",'参照（年度等）'!$M$3)</f>
        <v/>
      </c>
      <c r="V28" s="23" t="str">
        <f>+IF(A28="","",'参照（年度等）'!$M$4)</f>
        <v/>
      </c>
      <c r="W28" s="23" t="str">
        <f>+IF(A28="","",'参照（年度等）'!$M$5)</f>
        <v/>
      </c>
      <c r="X28" s="31" t="str">
        <f>+IF(A28="","",'参照（年度等）'!$M$6)</f>
        <v/>
      </c>
    </row>
    <row r="29" spans="1:24" x14ac:dyDescent="0.55000000000000004">
      <c r="A29" s="17"/>
      <c r="B29" s="18" t="str">
        <f>+_xlfn.IFNA(VLOOKUP($A29,入力!$A$3:$AK$448,23,FALSE),"")</f>
        <v/>
      </c>
      <c r="C29" s="18" t="str">
        <f>+_xlfn.IFNA(VLOOKUP($A29,入力!$A$3:$AK$448,22,FALSE),"")</f>
        <v/>
      </c>
      <c r="D29" s="18" t="str">
        <f>+IF(C29="","",DBCS((VLOOKUP(YEAR(C29),'参照（年度等）'!$C:$D,2,FALSE))))</f>
        <v/>
      </c>
      <c r="E29" s="18" t="str">
        <f t="shared" si="0"/>
        <v/>
      </c>
      <c r="F29" s="18" t="str">
        <f t="shared" si="1"/>
        <v/>
      </c>
      <c r="G29" s="18" t="str">
        <f>+_xlfn.IFNA(VLOOKUP($A29,入力!$A$3:$AK$448,22,FALSE),"")</f>
        <v/>
      </c>
      <c r="H29" s="18" t="str">
        <f>+IF(G29="","",(DBCS(VLOOKUP(YEAR(G29),'参照（年度等）'!$C:$D,2,FALSE))))</f>
        <v/>
      </c>
      <c r="I29" s="18" t="str">
        <f t="shared" si="2"/>
        <v/>
      </c>
      <c r="J29" s="18" t="str">
        <f t="shared" si="3"/>
        <v/>
      </c>
      <c r="K29" s="18" t="str">
        <f>+_xlfn.IFNA(VLOOKUP($A29,入力!$A$3:$AK$448,4,FALSE),"")</f>
        <v/>
      </c>
      <c r="L29" s="18" t="str">
        <f>+_xlfn.IFNA(VLOOKUP($A29,入力!$A$3:$AK$448,3,FALSE),"")</f>
        <v/>
      </c>
      <c r="M29" s="18" t="str">
        <f>+_xlfn.IFNA(VLOOKUP($A29,入力!$A$3:$AK$448,9,FALSE),"")</f>
        <v/>
      </c>
      <c r="N29" s="18" t="str">
        <f>+_xlfn.IFNA(VLOOKUP($A29,入力!$A$3:$AK$448,10,FALSE),"")</f>
        <v/>
      </c>
      <c r="O29" s="18" t="str">
        <f>+_xlfn.IFNA(VLOOKUP($A29,入力!$A$3:$AK$448,12,FALSE),"")</f>
        <v/>
      </c>
      <c r="P29" s="18" t="str">
        <f>+_xlfn.IFNA(VLOOKUP($A29,入力!$A$3:$AK$448,13,FALSE),"")</f>
        <v/>
      </c>
      <c r="Q29" s="18" t="str">
        <f>+_xlfn.IFNA(VLOOKUP($A29,入力!$A$3:$AK$448,7,FALSE),"")</f>
        <v/>
      </c>
      <c r="R29" s="18" t="str">
        <f>+_xlfn.IFNA(VLOOKUP($A29,入力!$A$3:$AK$448,8,FALSE),"")</f>
        <v/>
      </c>
      <c r="S29" s="25" t="str">
        <f>+_xlfn.IFNA(DBCS(VLOOKUP($A29,入力!$A$3:$AK$448,21,FALSE)),"")</f>
        <v/>
      </c>
      <c r="T29" s="29" t="str">
        <f>+IF(A29="","",CONCATENATE('参照（年度等）'!$M$2,$B29,"号"))</f>
        <v/>
      </c>
      <c r="U29" s="23" t="str">
        <f>+IF(A29="","",'参照（年度等）'!$M$3)</f>
        <v/>
      </c>
      <c r="V29" s="23" t="str">
        <f>+IF(A29="","",'参照（年度等）'!$M$4)</f>
        <v/>
      </c>
      <c r="W29" s="23" t="str">
        <f>+IF(A29="","",'参照（年度等）'!$M$5)</f>
        <v/>
      </c>
      <c r="X29" s="31" t="str">
        <f>+IF(A29="","",'参照（年度等）'!$M$6)</f>
        <v/>
      </c>
    </row>
    <row r="30" spans="1:24" x14ac:dyDescent="0.55000000000000004">
      <c r="A30" s="17"/>
      <c r="B30" s="18" t="str">
        <f>+_xlfn.IFNA(VLOOKUP($A30,入力!$A$3:$AK$448,23,FALSE),"")</f>
        <v/>
      </c>
      <c r="C30" s="18" t="str">
        <f>+_xlfn.IFNA(VLOOKUP($A30,入力!$A$3:$AK$448,22,FALSE),"")</f>
        <v/>
      </c>
      <c r="D30" s="18" t="str">
        <f>+IF(C30="","",DBCS((VLOOKUP(YEAR(C30),'参照（年度等）'!$C:$D,2,FALSE))))</f>
        <v/>
      </c>
      <c r="E30" s="18" t="str">
        <f t="shared" si="0"/>
        <v/>
      </c>
      <c r="F30" s="18" t="str">
        <f t="shared" si="1"/>
        <v/>
      </c>
      <c r="G30" s="18" t="str">
        <f>+_xlfn.IFNA(VLOOKUP($A30,入力!$A$3:$AK$448,22,FALSE),"")</f>
        <v/>
      </c>
      <c r="H30" s="18" t="str">
        <f>+IF(G30="","",(DBCS(VLOOKUP(YEAR(G30),'参照（年度等）'!$C:$D,2,FALSE))))</f>
        <v/>
      </c>
      <c r="I30" s="18" t="str">
        <f t="shared" si="2"/>
        <v/>
      </c>
      <c r="J30" s="18" t="str">
        <f t="shared" si="3"/>
        <v/>
      </c>
      <c r="K30" s="18" t="str">
        <f>+_xlfn.IFNA(VLOOKUP($A30,入力!$A$3:$AK$448,4,FALSE),"")</f>
        <v/>
      </c>
      <c r="L30" s="18" t="str">
        <f>+_xlfn.IFNA(VLOOKUP($A30,入力!$A$3:$AK$448,3,FALSE),"")</f>
        <v/>
      </c>
      <c r="M30" s="18" t="str">
        <f>+_xlfn.IFNA(VLOOKUP($A30,入力!$A$3:$AK$448,9,FALSE),"")</f>
        <v/>
      </c>
      <c r="N30" s="18" t="str">
        <f>+_xlfn.IFNA(VLOOKUP($A30,入力!$A$3:$AK$448,10,FALSE),"")</f>
        <v/>
      </c>
      <c r="O30" s="18" t="str">
        <f>+_xlfn.IFNA(VLOOKUP($A30,入力!$A$3:$AK$448,12,FALSE),"")</f>
        <v/>
      </c>
      <c r="P30" s="18" t="str">
        <f>+_xlfn.IFNA(VLOOKUP($A30,入力!$A$3:$AK$448,13,FALSE),"")</f>
        <v/>
      </c>
      <c r="Q30" s="18" t="str">
        <f>+_xlfn.IFNA(VLOOKUP($A30,入力!$A$3:$AK$448,7,FALSE),"")</f>
        <v/>
      </c>
      <c r="R30" s="18" t="str">
        <f>+_xlfn.IFNA(VLOOKUP($A30,入力!$A$3:$AK$448,8,FALSE),"")</f>
        <v/>
      </c>
      <c r="S30" s="25" t="str">
        <f>+_xlfn.IFNA(DBCS(VLOOKUP($A30,入力!$A$3:$AK$448,21,FALSE)),"")</f>
        <v/>
      </c>
      <c r="T30" s="29" t="str">
        <f>+IF(A30="","",CONCATENATE('参照（年度等）'!$M$2,$B30,"号"))</f>
        <v/>
      </c>
      <c r="U30" s="23" t="str">
        <f>+IF(A30="","",'参照（年度等）'!$M$3)</f>
        <v/>
      </c>
      <c r="V30" s="23" t="str">
        <f>+IF(A30="","",'参照（年度等）'!$M$4)</f>
        <v/>
      </c>
      <c r="W30" s="23" t="str">
        <f>+IF(A30="","",'参照（年度等）'!$M$5)</f>
        <v/>
      </c>
      <c r="X30" s="31" t="str">
        <f>+IF(A30="","",'参照（年度等）'!$M$6)</f>
        <v/>
      </c>
    </row>
    <row r="31" spans="1:24" x14ac:dyDescent="0.55000000000000004">
      <c r="A31" s="17"/>
      <c r="B31" s="18" t="str">
        <f>+_xlfn.IFNA(VLOOKUP($A31,入力!$A$3:$AK$448,23,FALSE),"")</f>
        <v/>
      </c>
      <c r="C31" s="18" t="str">
        <f>+_xlfn.IFNA(VLOOKUP($A31,入力!$A$3:$AK$448,22,FALSE),"")</f>
        <v/>
      </c>
      <c r="D31" s="18" t="str">
        <f>+IF(C31="","",DBCS((VLOOKUP(YEAR(C31),'参照（年度等）'!$C:$D,2,FALSE))))</f>
        <v/>
      </c>
      <c r="E31" s="18" t="str">
        <f t="shared" si="0"/>
        <v/>
      </c>
      <c r="F31" s="18" t="str">
        <f t="shared" si="1"/>
        <v/>
      </c>
      <c r="G31" s="18" t="str">
        <f>+_xlfn.IFNA(VLOOKUP($A31,入力!$A$3:$AK$448,22,FALSE),"")</f>
        <v/>
      </c>
      <c r="H31" s="18" t="str">
        <f>+IF(G31="","",(DBCS(VLOOKUP(YEAR(G31),'参照（年度等）'!$C:$D,2,FALSE))))</f>
        <v/>
      </c>
      <c r="I31" s="18" t="str">
        <f t="shared" si="2"/>
        <v/>
      </c>
      <c r="J31" s="18" t="str">
        <f t="shared" si="3"/>
        <v/>
      </c>
      <c r="K31" s="18" t="str">
        <f>+_xlfn.IFNA(VLOOKUP($A31,入力!$A$3:$AK$448,4,FALSE),"")</f>
        <v/>
      </c>
      <c r="L31" s="18" t="str">
        <f>+_xlfn.IFNA(VLOOKUP($A31,入力!$A$3:$AK$448,3,FALSE),"")</f>
        <v/>
      </c>
      <c r="M31" s="18" t="str">
        <f>+_xlfn.IFNA(VLOOKUP($A31,入力!$A$3:$AK$448,9,FALSE),"")</f>
        <v/>
      </c>
      <c r="N31" s="18" t="str">
        <f>+_xlfn.IFNA(VLOOKUP($A31,入力!$A$3:$AK$448,10,FALSE),"")</f>
        <v/>
      </c>
      <c r="O31" s="18" t="str">
        <f>+_xlfn.IFNA(VLOOKUP($A31,入力!$A$3:$AK$448,12,FALSE),"")</f>
        <v/>
      </c>
      <c r="P31" s="18" t="str">
        <f>+_xlfn.IFNA(VLOOKUP($A31,入力!$A$3:$AK$448,13,FALSE),"")</f>
        <v/>
      </c>
      <c r="Q31" s="18" t="str">
        <f>+_xlfn.IFNA(VLOOKUP($A31,入力!$A$3:$AK$448,7,FALSE),"")</f>
        <v/>
      </c>
      <c r="R31" s="18" t="str">
        <f>+_xlfn.IFNA(VLOOKUP($A31,入力!$A$3:$AK$448,8,FALSE),"")</f>
        <v/>
      </c>
      <c r="S31" s="25" t="str">
        <f>+_xlfn.IFNA(DBCS(VLOOKUP($A31,入力!$A$3:$AK$448,21,FALSE)),"")</f>
        <v/>
      </c>
      <c r="T31" s="29" t="str">
        <f>+IF(A31="","",CONCATENATE('参照（年度等）'!$M$2,$B31,"号"))</f>
        <v/>
      </c>
      <c r="U31" s="23" t="str">
        <f>+IF(A31="","",'参照（年度等）'!$M$3)</f>
        <v/>
      </c>
      <c r="V31" s="23" t="str">
        <f>+IF(A31="","",'参照（年度等）'!$M$4)</f>
        <v/>
      </c>
      <c r="W31" s="23" t="str">
        <f>+IF(A31="","",'参照（年度等）'!$M$5)</f>
        <v/>
      </c>
      <c r="X31" s="31" t="str">
        <f>+IF(A31="","",'参照（年度等）'!$M$6)</f>
        <v/>
      </c>
    </row>
    <row r="32" spans="1:24" x14ac:dyDescent="0.55000000000000004">
      <c r="A32" s="17"/>
      <c r="B32" s="18" t="str">
        <f>+_xlfn.IFNA(VLOOKUP($A32,入力!$A$3:$AK$448,23,FALSE),"")</f>
        <v/>
      </c>
      <c r="C32" s="18" t="str">
        <f>+_xlfn.IFNA(VLOOKUP($A32,入力!$A$3:$AK$448,22,FALSE),"")</f>
        <v/>
      </c>
      <c r="D32" s="18" t="str">
        <f>+IF(C32="","",DBCS((VLOOKUP(YEAR(C32),'参照（年度等）'!$C:$D,2,FALSE))))</f>
        <v/>
      </c>
      <c r="E32" s="18" t="str">
        <f t="shared" si="0"/>
        <v/>
      </c>
      <c r="F32" s="18" t="str">
        <f t="shared" si="1"/>
        <v/>
      </c>
      <c r="G32" s="18" t="str">
        <f>+_xlfn.IFNA(VLOOKUP($A32,入力!$A$3:$AK$448,22,FALSE),"")</f>
        <v/>
      </c>
      <c r="H32" s="18" t="str">
        <f>+IF(G32="","",(DBCS(VLOOKUP(YEAR(G32),'参照（年度等）'!$C:$D,2,FALSE))))</f>
        <v/>
      </c>
      <c r="I32" s="18" t="str">
        <f t="shared" si="2"/>
        <v/>
      </c>
      <c r="J32" s="18" t="str">
        <f t="shared" si="3"/>
        <v/>
      </c>
      <c r="K32" s="18" t="str">
        <f>+_xlfn.IFNA(VLOOKUP($A32,入力!$A$3:$AK$448,4,FALSE),"")</f>
        <v/>
      </c>
      <c r="L32" s="18" t="str">
        <f>+_xlfn.IFNA(VLOOKUP($A32,入力!$A$3:$AK$448,3,FALSE),"")</f>
        <v/>
      </c>
      <c r="M32" s="18" t="str">
        <f>+_xlfn.IFNA(VLOOKUP($A32,入力!$A$3:$AK$448,9,FALSE),"")</f>
        <v/>
      </c>
      <c r="N32" s="18" t="str">
        <f>+_xlfn.IFNA(VLOOKUP($A32,入力!$A$3:$AK$448,10,FALSE),"")</f>
        <v/>
      </c>
      <c r="O32" s="18" t="str">
        <f>+_xlfn.IFNA(VLOOKUP($A32,入力!$A$3:$AK$448,12,FALSE),"")</f>
        <v/>
      </c>
      <c r="P32" s="18" t="str">
        <f>+_xlfn.IFNA(VLOOKUP($A32,入力!$A$3:$AK$448,13,FALSE),"")</f>
        <v/>
      </c>
      <c r="Q32" s="18" t="str">
        <f>+_xlfn.IFNA(VLOOKUP($A32,入力!$A$3:$AK$448,7,FALSE),"")</f>
        <v/>
      </c>
      <c r="R32" s="18" t="str">
        <f>+_xlfn.IFNA(VLOOKUP($A32,入力!$A$3:$AK$448,8,FALSE),"")</f>
        <v/>
      </c>
      <c r="S32" s="25" t="str">
        <f>+_xlfn.IFNA(DBCS(VLOOKUP($A32,入力!$A$3:$AK$448,21,FALSE)),"")</f>
        <v/>
      </c>
      <c r="T32" s="29" t="str">
        <f>+IF(A32="","",CONCATENATE('参照（年度等）'!$M$2,$B32,"号"))</f>
        <v/>
      </c>
      <c r="U32" s="23" t="str">
        <f>+IF(A32="","",'参照（年度等）'!$M$3)</f>
        <v/>
      </c>
      <c r="V32" s="23" t="str">
        <f>+IF(A32="","",'参照（年度等）'!$M$4)</f>
        <v/>
      </c>
      <c r="W32" s="23" t="str">
        <f>+IF(A32="","",'参照（年度等）'!$M$5)</f>
        <v/>
      </c>
      <c r="X32" s="31" t="str">
        <f>+IF(A32="","",'参照（年度等）'!$M$6)</f>
        <v/>
      </c>
    </row>
    <row r="33" spans="1:24" x14ac:dyDescent="0.55000000000000004">
      <c r="A33" s="17"/>
      <c r="B33" s="18" t="str">
        <f>+_xlfn.IFNA(VLOOKUP($A33,入力!$A$3:$AK$448,23,FALSE),"")</f>
        <v/>
      </c>
      <c r="C33" s="18" t="str">
        <f>+_xlfn.IFNA(VLOOKUP($A33,入力!$A$3:$AK$448,22,FALSE),"")</f>
        <v/>
      </c>
      <c r="D33" s="18" t="str">
        <f>+IF(C33="","",DBCS((VLOOKUP(YEAR(C33),'参照（年度等）'!$C:$D,2,FALSE))))</f>
        <v/>
      </c>
      <c r="E33" s="18" t="str">
        <f t="shared" si="0"/>
        <v/>
      </c>
      <c r="F33" s="18" t="str">
        <f t="shared" si="1"/>
        <v/>
      </c>
      <c r="G33" s="18" t="str">
        <f>+_xlfn.IFNA(VLOOKUP($A33,入力!$A$3:$AK$448,22,FALSE),"")</f>
        <v/>
      </c>
      <c r="H33" s="18" t="str">
        <f>+IF(G33="","",(DBCS(VLOOKUP(YEAR(G33),'参照（年度等）'!$C:$D,2,FALSE))))</f>
        <v/>
      </c>
      <c r="I33" s="18" t="str">
        <f t="shared" si="2"/>
        <v/>
      </c>
      <c r="J33" s="18" t="str">
        <f t="shared" si="3"/>
        <v/>
      </c>
      <c r="K33" s="18" t="str">
        <f>+_xlfn.IFNA(VLOOKUP($A33,入力!$A$3:$AK$448,4,FALSE),"")</f>
        <v/>
      </c>
      <c r="L33" s="18" t="str">
        <f>+_xlfn.IFNA(VLOOKUP($A33,入力!$A$3:$AK$448,3,FALSE),"")</f>
        <v/>
      </c>
      <c r="M33" s="18" t="str">
        <f>+_xlfn.IFNA(VLOOKUP($A33,入力!$A$3:$AK$448,9,FALSE),"")</f>
        <v/>
      </c>
      <c r="N33" s="18" t="str">
        <f>+_xlfn.IFNA(VLOOKUP($A33,入力!$A$3:$AK$448,10,FALSE),"")</f>
        <v/>
      </c>
      <c r="O33" s="18" t="str">
        <f>+_xlfn.IFNA(VLOOKUP($A33,入力!$A$3:$AK$448,12,FALSE),"")</f>
        <v/>
      </c>
      <c r="P33" s="18" t="str">
        <f>+_xlfn.IFNA(VLOOKUP($A33,入力!$A$3:$AK$448,13,FALSE),"")</f>
        <v/>
      </c>
      <c r="Q33" s="18" t="str">
        <f>+_xlfn.IFNA(VLOOKUP($A33,入力!$A$3:$AK$448,7,FALSE),"")</f>
        <v/>
      </c>
      <c r="R33" s="18" t="str">
        <f>+_xlfn.IFNA(VLOOKUP($A33,入力!$A$3:$AK$448,8,FALSE),"")</f>
        <v/>
      </c>
      <c r="S33" s="25" t="str">
        <f>+_xlfn.IFNA(DBCS(VLOOKUP($A33,入力!$A$3:$AK$448,21,FALSE)),"")</f>
        <v/>
      </c>
      <c r="T33" s="29" t="str">
        <f>+IF(A33="","",CONCATENATE('参照（年度等）'!$M$2,$B33,"号"))</f>
        <v/>
      </c>
      <c r="U33" s="23" t="str">
        <f>+IF(A33="","",'参照（年度等）'!$M$3)</f>
        <v/>
      </c>
      <c r="V33" s="23" t="str">
        <f>+IF(A33="","",'参照（年度等）'!$M$4)</f>
        <v/>
      </c>
      <c r="W33" s="23" t="str">
        <f>+IF(A33="","",'参照（年度等）'!$M$5)</f>
        <v/>
      </c>
      <c r="X33" s="31" t="str">
        <f>+IF(A33="","",'参照（年度等）'!$M$6)</f>
        <v/>
      </c>
    </row>
    <row r="34" spans="1:24" x14ac:dyDescent="0.55000000000000004">
      <c r="A34" s="17"/>
      <c r="B34" s="18" t="str">
        <f>+_xlfn.IFNA(VLOOKUP($A34,入力!$A$3:$AK$448,23,FALSE),"")</f>
        <v/>
      </c>
      <c r="C34" s="18" t="str">
        <f>+_xlfn.IFNA(VLOOKUP($A34,入力!$A$3:$AK$448,22,FALSE),"")</f>
        <v/>
      </c>
      <c r="D34" s="18" t="str">
        <f>+IF(C34="","",DBCS((VLOOKUP(YEAR(C34),'参照（年度等）'!$C:$D,2,FALSE))))</f>
        <v/>
      </c>
      <c r="E34" s="18" t="str">
        <f t="shared" si="0"/>
        <v/>
      </c>
      <c r="F34" s="18" t="str">
        <f t="shared" si="1"/>
        <v/>
      </c>
      <c r="G34" s="18" t="str">
        <f>+_xlfn.IFNA(VLOOKUP($A34,入力!$A$3:$AK$448,22,FALSE),"")</f>
        <v/>
      </c>
      <c r="H34" s="18" t="str">
        <f>+IF(G34="","",(DBCS(VLOOKUP(YEAR(G34),'参照（年度等）'!$C:$D,2,FALSE))))</f>
        <v/>
      </c>
      <c r="I34" s="18" t="str">
        <f t="shared" si="2"/>
        <v/>
      </c>
      <c r="J34" s="18" t="str">
        <f t="shared" si="3"/>
        <v/>
      </c>
      <c r="K34" s="18" t="str">
        <f>+_xlfn.IFNA(VLOOKUP($A34,入力!$A$3:$AK$448,4,FALSE),"")</f>
        <v/>
      </c>
      <c r="L34" s="18" t="str">
        <f>+_xlfn.IFNA(VLOOKUP($A34,入力!$A$3:$AK$448,3,FALSE),"")</f>
        <v/>
      </c>
      <c r="M34" s="18" t="str">
        <f>+_xlfn.IFNA(VLOOKUP($A34,入力!$A$3:$AK$448,9,FALSE),"")</f>
        <v/>
      </c>
      <c r="N34" s="18" t="str">
        <f>+_xlfn.IFNA(VLOOKUP($A34,入力!$A$3:$AK$448,10,FALSE),"")</f>
        <v/>
      </c>
      <c r="O34" s="18" t="str">
        <f>+_xlfn.IFNA(VLOOKUP($A34,入力!$A$3:$AK$448,12,FALSE),"")</f>
        <v/>
      </c>
      <c r="P34" s="18" t="str">
        <f>+_xlfn.IFNA(VLOOKUP($A34,入力!$A$3:$AK$448,13,FALSE),"")</f>
        <v/>
      </c>
      <c r="Q34" s="18" t="str">
        <f>+_xlfn.IFNA(VLOOKUP($A34,入力!$A$3:$AK$448,7,FALSE),"")</f>
        <v/>
      </c>
      <c r="R34" s="18" t="str">
        <f>+_xlfn.IFNA(VLOOKUP($A34,入力!$A$3:$AK$448,8,FALSE),"")</f>
        <v/>
      </c>
      <c r="S34" s="25" t="str">
        <f>+_xlfn.IFNA(DBCS(VLOOKUP($A34,入力!$A$3:$AK$448,21,FALSE)),"")</f>
        <v/>
      </c>
      <c r="T34" s="29" t="str">
        <f>+IF(A34="","",CONCATENATE('参照（年度等）'!$M$2,$B34,"号"))</f>
        <v/>
      </c>
      <c r="U34" s="23" t="str">
        <f>+IF(A34="","",'参照（年度等）'!$M$3)</f>
        <v/>
      </c>
      <c r="V34" s="23" t="str">
        <f>+IF(A34="","",'参照（年度等）'!$M$4)</f>
        <v/>
      </c>
      <c r="W34" s="23" t="str">
        <f>+IF(A34="","",'参照（年度等）'!$M$5)</f>
        <v/>
      </c>
      <c r="X34" s="31" t="str">
        <f>+IF(A34="","",'参照（年度等）'!$M$6)</f>
        <v/>
      </c>
    </row>
    <row r="35" spans="1:24" x14ac:dyDescent="0.55000000000000004">
      <c r="A35" s="17"/>
      <c r="B35" s="18" t="str">
        <f>+_xlfn.IFNA(VLOOKUP($A35,入力!$A$3:$AK$448,23,FALSE),"")</f>
        <v/>
      </c>
      <c r="C35" s="18" t="str">
        <f>+_xlfn.IFNA(VLOOKUP($A35,入力!$A$3:$AK$448,22,FALSE),"")</f>
        <v/>
      </c>
      <c r="D35" s="18" t="str">
        <f>+IF(C35="","",DBCS((VLOOKUP(YEAR(C35),'参照（年度等）'!$C:$D,2,FALSE))))</f>
        <v/>
      </c>
      <c r="E35" s="18" t="str">
        <f t="shared" si="0"/>
        <v/>
      </c>
      <c r="F35" s="18" t="str">
        <f t="shared" si="1"/>
        <v/>
      </c>
      <c r="G35" s="18" t="str">
        <f>+_xlfn.IFNA(VLOOKUP($A35,入力!$A$3:$AK$448,22,FALSE),"")</f>
        <v/>
      </c>
      <c r="H35" s="18" t="str">
        <f>+IF(G35="","",(DBCS(VLOOKUP(YEAR(G35),'参照（年度等）'!$C:$D,2,FALSE))))</f>
        <v/>
      </c>
      <c r="I35" s="18" t="str">
        <f t="shared" si="2"/>
        <v/>
      </c>
      <c r="J35" s="18" t="str">
        <f t="shared" si="3"/>
        <v/>
      </c>
      <c r="K35" s="18" t="str">
        <f>+_xlfn.IFNA(VLOOKUP($A35,入力!$A$3:$AK$448,4,FALSE),"")</f>
        <v/>
      </c>
      <c r="L35" s="18" t="str">
        <f>+_xlfn.IFNA(VLOOKUP($A35,入力!$A$3:$AK$448,3,FALSE),"")</f>
        <v/>
      </c>
      <c r="M35" s="18" t="str">
        <f>+_xlfn.IFNA(VLOOKUP($A35,入力!$A$3:$AK$448,9,FALSE),"")</f>
        <v/>
      </c>
      <c r="N35" s="18" t="str">
        <f>+_xlfn.IFNA(VLOOKUP($A35,入力!$A$3:$AK$448,10,FALSE),"")</f>
        <v/>
      </c>
      <c r="O35" s="18" t="str">
        <f>+_xlfn.IFNA(VLOOKUP($A35,入力!$A$3:$AK$448,12,FALSE),"")</f>
        <v/>
      </c>
      <c r="P35" s="18" t="str">
        <f>+_xlfn.IFNA(VLOOKUP($A35,入力!$A$3:$AK$448,13,FALSE),"")</f>
        <v/>
      </c>
      <c r="Q35" s="18" t="str">
        <f>+_xlfn.IFNA(VLOOKUP($A35,入力!$A$3:$AK$448,7,FALSE),"")</f>
        <v/>
      </c>
      <c r="R35" s="18" t="str">
        <f>+_xlfn.IFNA(VLOOKUP($A35,入力!$A$3:$AK$448,8,FALSE),"")</f>
        <v/>
      </c>
      <c r="S35" s="25" t="str">
        <f>+_xlfn.IFNA(DBCS(VLOOKUP($A35,入力!$A$3:$AK$448,21,FALSE)),"")</f>
        <v/>
      </c>
      <c r="T35" s="29" t="str">
        <f>+IF(A35="","",CONCATENATE('参照（年度等）'!$M$2,$B35,"号"))</f>
        <v/>
      </c>
      <c r="U35" s="23" t="str">
        <f>+IF(A35="","",'参照（年度等）'!$M$3)</f>
        <v/>
      </c>
      <c r="V35" s="23" t="str">
        <f>+IF(A35="","",'参照（年度等）'!$M$4)</f>
        <v/>
      </c>
      <c r="W35" s="23" t="str">
        <f>+IF(A35="","",'参照（年度等）'!$M$5)</f>
        <v/>
      </c>
      <c r="X35" s="31" t="str">
        <f>+IF(A35="","",'参照（年度等）'!$M$6)</f>
        <v/>
      </c>
    </row>
    <row r="36" spans="1:24" x14ac:dyDescent="0.55000000000000004">
      <c r="A36" s="17"/>
      <c r="B36" s="18" t="str">
        <f>+_xlfn.IFNA(VLOOKUP($A36,入力!$A$3:$AK$448,23,FALSE),"")</f>
        <v/>
      </c>
      <c r="C36" s="18" t="str">
        <f>+_xlfn.IFNA(VLOOKUP($A36,入力!$A$3:$AK$448,22,FALSE),"")</f>
        <v/>
      </c>
      <c r="D36" s="18" t="str">
        <f>+IF(C36="","",DBCS((VLOOKUP(YEAR(C36),'参照（年度等）'!$C:$D,2,FALSE))))</f>
        <v/>
      </c>
      <c r="E36" s="18" t="str">
        <f t="shared" si="0"/>
        <v/>
      </c>
      <c r="F36" s="18" t="str">
        <f t="shared" si="1"/>
        <v/>
      </c>
      <c r="G36" s="18" t="str">
        <f>+_xlfn.IFNA(VLOOKUP($A36,入力!$A$3:$AK$448,22,FALSE),"")</f>
        <v/>
      </c>
      <c r="H36" s="18" t="str">
        <f>+IF(G36="","",(DBCS(VLOOKUP(YEAR(G36),'参照（年度等）'!$C:$D,2,FALSE))))</f>
        <v/>
      </c>
      <c r="I36" s="18" t="str">
        <f t="shared" si="2"/>
        <v/>
      </c>
      <c r="J36" s="18" t="str">
        <f t="shared" si="3"/>
        <v/>
      </c>
      <c r="K36" s="18" t="str">
        <f>+_xlfn.IFNA(VLOOKUP($A36,入力!$A$3:$AK$448,4,FALSE),"")</f>
        <v/>
      </c>
      <c r="L36" s="18" t="str">
        <f>+_xlfn.IFNA(VLOOKUP($A36,入力!$A$3:$AK$448,3,FALSE),"")</f>
        <v/>
      </c>
      <c r="M36" s="18" t="str">
        <f>+_xlfn.IFNA(VLOOKUP($A36,入力!$A$3:$AK$448,9,FALSE),"")</f>
        <v/>
      </c>
      <c r="N36" s="18" t="str">
        <f>+_xlfn.IFNA(VLOOKUP($A36,入力!$A$3:$AK$448,10,FALSE),"")</f>
        <v/>
      </c>
      <c r="O36" s="18" t="str">
        <f>+_xlfn.IFNA(VLOOKUP($A36,入力!$A$3:$AK$448,12,FALSE),"")</f>
        <v/>
      </c>
      <c r="P36" s="18" t="str">
        <f>+_xlfn.IFNA(VLOOKUP($A36,入力!$A$3:$AK$448,13,FALSE),"")</f>
        <v/>
      </c>
      <c r="Q36" s="18" t="str">
        <f>+_xlfn.IFNA(VLOOKUP($A36,入力!$A$3:$AK$448,7,FALSE),"")</f>
        <v/>
      </c>
      <c r="R36" s="18" t="str">
        <f>+_xlfn.IFNA(VLOOKUP($A36,入力!$A$3:$AK$448,8,FALSE),"")</f>
        <v/>
      </c>
      <c r="S36" s="25" t="str">
        <f>+_xlfn.IFNA(DBCS(VLOOKUP($A36,入力!$A$3:$AK$448,21,FALSE)),"")</f>
        <v/>
      </c>
      <c r="T36" s="29" t="str">
        <f>+IF(A36="","",CONCATENATE('参照（年度等）'!$M$2,$B36,"号"))</f>
        <v/>
      </c>
      <c r="U36" s="23" t="str">
        <f>+IF(A36="","",'参照（年度等）'!$M$3)</f>
        <v/>
      </c>
      <c r="V36" s="23" t="str">
        <f>+IF(A36="","",'参照（年度等）'!$M$4)</f>
        <v/>
      </c>
      <c r="W36" s="23" t="str">
        <f>+IF(A36="","",'参照（年度等）'!$M$5)</f>
        <v/>
      </c>
      <c r="X36" s="31" t="str">
        <f>+IF(A36="","",'参照（年度等）'!$M$6)</f>
        <v/>
      </c>
    </row>
    <row r="37" spans="1:24" x14ac:dyDescent="0.55000000000000004">
      <c r="A37" s="17"/>
      <c r="B37" s="18" t="str">
        <f>+_xlfn.IFNA(VLOOKUP($A37,入力!$A$3:$AK$448,23,FALSE),"")</f>
        <v/>
      </c>
      <c r="C37" s="18" t="str">
        <f>+_xlfn.IFNA(VLOOKUP($A37,入力!$A$3:$AK$448,22,FALSE),"")</f>
        <v/>
      </c>
      <c r="D37" s="18" t="str">
        <f>+IF(C37="","",DBCS((VLOOKUP(YEAR(C37),'参照（年度等）'!$C:$D,2,FALSE))))</f>
        <v/>
      </c>
      <c r="E37" s="18" t="str">
        <f t="shared" si="0"/>
        <v/>
      </c>
      <c r="F37" s="18" t="str">
        <f t="shared" si="1"/>
        <v/>
      </c>
      <c r="G37" s="18" t="str">
        <f>+_xlfn.IFNA(VLOOKUP($A37,入力!$A$3:$AK$448,22,FALSE),"")</f>
        <v/>
      </c>
      <c r="H37" s="18" t="str">
        <f>+IF(G37="","",(DBCS(VLOOKUP(YEAR(G37),'参照（年度等）'!$C:$D,2,FALSE))))</f>
        <v/>
      </c>
      <c r="I37" s="18" t="str">
        <f t="shared" si="2"/>
        <v/>
      </c>
      <c r="J37" s="18" t="str">
        <f t="shared" si="3"/>
        <v/>
      </c>
      <c r="K37" s="18" t="str">
        <f>+_xlfn.IFNA(VLOOKUP($A37,入力!$A$3:$AK$448,4,FALSE),"")</f>
        <v/>
      </c>
      <c r="L37" s="18" t="str">
        <f>+_xlfn.IFNA(VLOOKUP($A37,入力!$A$3:$AK$448,3,FALSE),"")</f>
        <v/>
      </c>
      <c r="M37" s="18" t="str">
        <f>+_xlfn.IFNA(VLOOKUP($A37,入力!$A$3:$AK$448,9,FALSE),"")</f>
        <v/>
      </c>
      <c r="N37" s="18" t="str">
        <f>+_xlfn.IFNA(VLOOKUP($A37,入力!$A$3:$AK$448,10,FALSE),"")</f>
        <v/>
      </c>
      <c r="O37" s="18" t="str">
        <f>+_xlfn.IFNA(VLOOKUP($A37,入力!$A$3:$AK$448,12,FALSE),"")</f>
        <v/>
      </c>
      <c r="P37" s="18" t="str">
        <f>+_xlfn.IFNA(VLOOKUP($A37,入力!$A$3:$AK$448,13,FALSE),"")</f>
        <v/>
      </c>
      <c r="Q37" s="18" t="str">
        <f>+_xlfn.IFNA(VLOOKUP($A37,入力!$A$3:$AK$448,7,FALSE),"")</f>
        <v/>
      </c>
      <c r="R37" s="18" t="str">
        <f>+_xlfn.IFNA(VLOOKUP($A37,入力!$A$3:$AK$448,8,FALSE),"")</f>
        <v/>
      </c>
      <c r="S37" s="25" t="str">
        <f>+_xlfn.IFNA(DBCS(VLOOKUP($A37,入力!$A$3:$AK$448,21,FALSE)),"")</f>
        <v/>
      </c>
      <c r="T37" s="29" t="str">
        <f>+IF(A37="","",CONCATENATE('参照（年度等）'!$M$2,$B37,"号"))</f>
        <v/>
      </c>
      <c r="U37" s="23" t="str">
        <f>+IF(A37="","",'参照（年度等）'!$M$3)</f>
        <v/>
      </c>
      <c r="V37" s="23" t="str">
        <f>+IF(A37="","",'参照（年度等）'!$M$4)</f>
        <v/>
      </c>
      <c r="W37" s="23" t="str">
        <f>+IF(A37="","",'参照（年度等）'!$M$5)</f>
        <v/>
      </c>
      <c r="X37" s="31" t="str">
        <f>+IF(A37="","",'参照（年度等）'!$M$6)</f>
        <v/>
      </c>
    </row>
    <row r="38" spans="1:24" x14ac:dyDescent="0.55000000000000004">
      <c r="A38" s="17"/>
      <c r="B38" s="18" t="str">
        <f>+_xlfn.IFNA(VLOOKUP($A38,入力!$A$3:$AK$448,23,FALSE),"")</f>
        <v/>
      </c>
      <c r="C38" s="18" t="str">
        <f>+_xlfn.IFNA(VLOOKUP($A38,入力!$A$3:$AK$448,22,FALSE),"")</f>
        <v/>
      </c>
      <c r="D38" s="18" t="str">
        <f>+IF(C38="","",DBCS((VLOOKUP(YEAR(C38),'参照（年度等）'!$C:$D,2,FALSE))))</f>
        <v/>
      </c>
      <c r="E38" s="18" t="str">
        <f t="shared" si="0"/>
        <v/>
      </c>
      <c r="F38" s="18" t="str">
        <f t="shared" si="1"/>
        <v/>
      </c>
      <c r="G38" s="18" t="str">
        <f>+_xlfn.IFNA(VLOOKUP($A38,入力!$A$3:$AK$448,22,FALSE),"")</f>
        <v/>
      </c>
      <c r="H38" s="18" t="str">
        <f>+IF(G38="","",(DBCS(VLOOKUP(YEAR(G38),'参照（年度等）'!$C:$D,2,FALSE))))</f>
        <v/>
      </c>
      <c r="I38" s="18" t="str">
        <f t="shared" si="2"/>
        <v/>
      </c>
      <c r="J38" s="18" t="str">
        <f t="shared" si="3"/>
        <v/>
      </c>
      <c r="K38" s="18" t="str">
        <f>+_xlfn.IFNA(VLOOKUP($A38,入力!$A$3:$AK$448,4,FALSE),"")</f>
        <v/>
      </c>
      <c r="L38" s="18" t="str">
        <f>+_xlfn.IFNA(VLOOKUP($A38,入力!$A$3:$AK$448,3,FALSE),"")</f>
        <v/>
      </c>
      <c r="M38" s="18" t="str">
        <f>+_xlfn.IFNA(VLOOKUP($A38,入力!$A$3:$AK$448,9,FALSE),"")</f>
        <v/>
      </c>
      <c r="N38" s="18" t="str">
        <f>+_xlfn.IFNA(VLOOKUP($A38,入力!$A$3:$AK$448,10,FALSE),"")</f>
        <v/>
      </c>
      <c r="O38" s="18" t="str">
        <f>+_xlfn.IFNA(VLOOKUP($A38,入力!$A$3:$AK$448,12,FALSE),"")</f>
        <v/>
      </c>
      <c r="P38" s="18" t="str">
        <f>+_xlfn.IFNA(VLOOKUP($A38,入力!$A$3:$AK$448,13,FALSE),"")</f>
        <v/>
      </c>
      <c r="Q38" s="18" t="str">
        <f>+_xlfn.IFNA(VLOOKUP($A38,入力!$A$3:$AK$448,7,FALSE),"")</f>
        <v/>
      </c>
      <c r="R38" s="18" t="str">
        <f>+_xlfn.IFNA(VLOOKUP($A38,入力!$A$3:$AK$448,8,FALSE),"")</f>
        <v/>
      </c>
      <c r="S38" s="25" t="str">
        <f>+_xlfn.IFNA(DBCS(VLOOKUP($A38,入力!$A$3:$AK$448,21,FALSE)),"")</f>
        <v/>
      </c>
      <c r="T38" s="29" t="str">
        <f>+IF(A38="","",CONCATENATE('参照（年度等）'!$M$2,$B38,"号"))</f>
        <v/>
      </c>
      <c r="U38" s="23" t="str">
        <f>+IF(A38="","",'参照（年度等）'!$M$3)</f>
        <v/>
      </c>
      <c r="V38" s="23" t="str">
        <f>+IF(A38="","",'参照（年度等）'!$M$4)</f>
        <v/>
      </c>
      <c r="W38" s="23" t="str">
        <f>+IF(A38="","",'参照（年度等）'!$M$5)</f>
        <v/>
      </c>
      <c r="X38" s="31" t="str">
        <f>+IF(A38="","",'参照（年度等）'!$M$6)</f>
        <v/>
      </c>
    </row>
    <row r="39" spans="1:24" x14ac:dyDescent="0.55000000000000004">
      <c r="A39" s="17"/>
      <c r="B39" s="18" t="str">
        <f>+_xlfn.IFNA(VLOOKUP($A39,入力!$A$3:$AK$448,23,FALSE),"")</f>
        <v/>
      </c>
      <c r="C39" s="18" t="str">
        <f>+_xlfn.IFNA(VLOOKUP($A39,入力!$A$3:$AK$448,22,FALSE),"")</f>
        <v/>
      </c>
      <c r="D39" s="18" t="str">
        <f>+IF(C39="","",DBCS((VLOOKUP(YEAR(C39),'参照（年度等）'!$C:$D,2,FALSE))))</f>
        <v/>
      </c>
      <c r="E39" s="18" t="str">
        <f t="shared" si="0"/>
        <v/>
      </c>
      <c r="F39" s="18" t="str">
        <f t="shared" si="1"/>
        <v/>
      </c>
      <c r="G39" s="18" t="str">
        <f>+_xlfn.IFNA(VLOOKUP($A39,入力!$A$3:$AK$448,22,FALSE),"")</f>
        <v/>
      </c>
      <c r="H39" s="18" t="str">
        <f>+IF(G39="","",(DBCS(VLOOKUP(YEAR(G39),'参照（年度等）'!$C:$D,2,FALSE))))</f>
        <v/>
      </c>
      <c r="I39" s="18" t="str">
        <f t="shared" si="2"/>
        <v/>
      </c>
      <c r="J39" s="18" t="str">
        <f t="shared" si="3"/>
        <v/>
      </c>
      <c r="K39" s="18" t="str">
        <f>+_xlfn.IFNA(VLOOKUP($A39,入力!$A$3:$AK$448,4,FALSE),"")</f>
        <v/>
      </c>
      <c r="L39" s="18" t="str">
        <f>+_xlfn.IFNA(VLOOKUP($A39,入力!$A$3:$AK$448,3,FALSE),"")</f>
        <v/>
      </c>
      <c r="M39" s="18" t="str">
        <f>+_xlfn.IFNA(VLOOKUP($A39,入力!$A$3:$AK$448,9,FALSE),"")</f>
        <v/>
      </c>
      <c r="N39" s="18" t="str">
        <f>+_xlfn.IFNA(VLOOKUP($A39,入力!$A$3:$AK$448,10,FALSE),"")</f>
        <v/>
      </c>
      <c r="O39" s="18" t="str">
        <f>+_xlfn.IFNA(VLOOKUP($A39,入力!$A$3:$AK$448,12,FALSE),"")</f>
        <v/>
      </c>
      <c r="P39" s="18" t="str">
        <f>+_xlfn.IFNA(VLOOKUP($A39,入力!$A$3:$AK$448,13,FALSE),"")</f>
        <v/>
      </c>
      <c r="Q39" s="18" t="str">
        <f>+_xlfn.IFNA(VLOOKUP($A39,入力!$A$3:$AK$448,7,FALSE),"")</f>
        <v/>
      </c>
      <c r="R39" s="18" t="str">
        <f>+_xlfn.IFNA(VLOOKUP($A39,入力!$A$3:$AK$448,8,FALSE),"")</f>
        <v/>
      </c>
      <c r="S39" s="25" t="str">
        <f>+_xlfn.IFNA(DBCS(VLOOKUP($A39,入力!$A$3:$AK$448,21,FALSE)),"")</f>
        <v/>
      </c>
      <c r="T39" s="29" t="str">
        <f>+IF(A39="","",CONCATENATE('参照（年度等）'!$M$2,$B39,"号"))</f>
        <v/>
      </c>
      <c r="U39" s="23" t="str">
        <f>+IF(A39="","",'参照（年度等）'!$M$3)</f>
        <v/>
      </c>
      <c r="V39" s="23" t="str">
        <f>+IF(A39="","",'参照（年度等）'!$M$4)</f>
        <v/>
      </c>
      <c r="W39" s="23" t="str">
        <f>+IF(A39="","",'参照（年度等）'!$M$5)</f>
        <v/>
      </c>
      <c r="X39" s="31" t="str">
        <f>+IF(A39="","",'参照（年度等）'!$M$6)</f>
        <v/>
      </c>
    </row>
    <row r="40" spans="1:24" ht="18.5" thickBot="1" x14ac:dyDescent="0.6">
      <c r="A40" s="17"/>
      <c r="B40" s="18" t="str">
        <f>+_xlfn.IFNA(VLOOKUP($A40,入力!$A$3:$AK$448,23,FALSE),"")</f>
        <v/>
      </c>
      <c r="C40" s="18" t="str">
        <f>+_xlfn.IFNA(VLOOKUP($A40,入力!$A$3:$AK$448,22,FALSE),"")</f>
        <v/>
      </c>
      <c r="D40" s="18" t="str">
        <f>+IF(C40="","",DBCS((VLOOKUP(YEAR(C40),'参照（年度等）'!$C:$D,2,FALSE))))</f>
        <v/>
      </c>
      <c r="E40" s="18" t="str">
        <f t="shared" si="0"/>
        <v/>
      </c>
      <c r="F40" s="18" t="str">
        <f t="shared" si="1"/>
        <v/>
      </c>
      <c r="G40" s="18" t="str">
        <f>+_xlfn.IFNA(VLOOKUP($A40,入力!$A$3:$AK$448,22,FALSE),"")</f>
        <v/>
      </c>
      <c r="H40" s="18" t="str">
        <f>+IF(G40="","",(DBCS(VLOOKUP(YEAR(G40),'参照（年度等）'!$C:$D,2,FALSE))))</f>
        <v/>
      </c>
      <c r="I40" s="18" t="str">
        <f t="shared" si="2"/>
        <v/>
      </c>
      <c r="J40" s="18" t="str">
        <f t="shared" si="3"/>
        <v/>
      </c>
      <c r="K40" s="18" t="str">
        <f>+_xlfn.IFNA(VLOOKUP($A40,入力!$A$3:$AK$448,4,FALSE),"")</f>
        <v/>
      </c>
      <c r="L40" s="18" t="str">
        <f>+_xlfn.IFNA(VLOOKUP($A40,入力!$A$3:$AK$448,3,FALSE),"")</f>
        <v/>
      </c>
      <c r="M40" s="18" t="str">
        <f>+_xlfn.IFNA(VLOOKUP($A40,入力!$A$3:$AK$448,9,FALSE),"")</f>
        <v/>
      </c>
      <c r="N40" s="18" t="str">
        <f>+_xlfn.IFNA(VLOOKUP($A40,入力!$A$3:$AK$448,10,FALSE),"")</f>
        <v/>
      </c>
      <c r="O40" s="18" t="str">
        <f>+_xlfn.IFNA(VLOOKUP($A40,入力!$A$3:$AK$448,12,FALSE),"")</f>
        <v/>
      </c>
      <c r="P40" s="18" t="str">
        <f>+_xlfn.IFNA(VLOOKUP($A40,入力!$A$3:$AK$448,13,FALSE),"")</f>
        <v/>
      </c>
      <c r="Q40" s="18" t="str">
        <f>+_xlfn.IFNA(VLOOKUP($A40,入力!$A$3:$AK$448,7,FALSE),"")</f>
        <v/>
      </c>
      <c r="R40" s="18" t="str">
        <f>+_xlfn.IFNA(VLOOKUP($A40,入力!$A$3:$AK$448,8,FALSE),"")</f>
        <v/>
      </c>
      <c r="S40" s="25" t="str">
        <f>+_xlfn.IFNA(DBCS(VLOOKUP($A40,入力!$A$3:$AK$448,21,FALSE)),"")</f>
        <v/>
      </c>
      <c r="T40" s="29" t="str">
        <f>+IF(A40="","",CONCATENATE('参照（年度等）'!$M$2,$B40,"号"))</f>
        <v/>
      </c>
      <c r="U40" s="32" t="str">
        <f>+IF(A40="","",'参照（年度等）'!$M$3)</f>
        <v/>
      </c>
      <c r="V40" s="32" t="str">
        <f>+IF(A40="","",'参照（年度等）'!$M$4)</f>
        <v/>
      </c>
      <c r="W40" s="32" t="str">
        <f>+IF(A40="","",'参照（年度等）'!$M$5)</f>
        <v/>
      </c>
      <c r="X40" s="33" t="str">
        <f>+IF(A40="","",'参照（年度等）'!$M$6)</f>
        <v/>
      </c>
    </row>
    <row r="41" spans="1:24" ht="18.5" thickTop="1" x14ac:dyDescent="0.55000000000000004"/>
  </sheetData>
  <phoneticPr fontId="3"/>
  <pageMargins left="0.7" right="0.7" top="0.75" bottom="0.75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参照（年度等）</vt:lpstr>
      <vt:lpstr>入力</vt:lpstr>
      <vt:lpstr>印刷用リスト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松隈　公孝（園芸課）</dc:creator>
  <cp:lastModifiedBy>森山　雄太（農業経営課）</cp:lastModifiedBy>
  <cp:lastPrinted>2023-07-03T07:52:06Z</cp:lastPrinted>
  <dcterms:created xsi:type="dcterms:W3CDTF">2022-02-07T00:09:21Z</dcterms:created>
  <dcterms:modified xsi:type="dcterms:W3CDTF">2024-12-24T02:24:24Z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