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3110515\Desktop\"/>
    </mc:Choice>
  </mc:AlternateContent>
  <xr:revisionPtr revIDLastSave="0" documentId="13_ncr:101_{8FB079C8-6440-41BA-886A-DE232ACCA762}" xr6:coauthVersionLast="47" xr6:coauthVersionMax="47" xr10:uidLastSave="{00000000-0000-0000-0000-000000000000}"/>
  <bookViews>
    <workbookView xWindow="-108" yWindow="-108" windowWidth="30936" windowHeight="16776" xr2:uid="{00000000-000D-0000-FFFF-FFFF00000000}"/>
  </bookViews>
  <sheets>
    <sheet name="Sheet1" sheetId="13" r:id="rId1"/>
  </sheets>
  <definedNames>
    <definedName name="_xlnm.Print_Area" localSheetId="0">Sheet1!$A$1:$N$50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3" l="1"/>
  <c r="F30" i="13"/>
  <c r="F35" i="13"/>
  <c r="F13" i="13" l="1"/>
  <c r="F15" i="13" s="1"/>
  <c r="F19" i="13"/>
  <c r="F21" i="13" s="1"/>
  <c r="F22" i="13"/>
  <c r="F24" i="13" s="1"/>
  <c r="F32" i="13"/>
  <c r="F36" i="13"/>
  <c r="F38" i="13" s="1"/>
  <c r="F25" i="13" l="1"/>
  <c r="F27" i="13" s="1"/>
  <c r="G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飯田　遼（伊万里実業高等学校）</author>
  </authors>
  <commentList>
    <comment ref="M9" authorId="0" shapeId="0" xr:uid="{983FCF88-5055-4583-A797-89BECA7FEC50}">
      <text>
        <r>
          <rPr>
            <b/>
            <sz val="14"/>
            <color indexed="81"/>
            <rFont val="Meiryo UI"/>
            <family val="3"/>
            <charset val="128"/>
          </rPr>
          <t>○太枠内に数値を入力すると予定総額が計算されます。
　 入札参加希望調書に記載された配車所要時間及び距離を入力ください。
①　入札単価には、半角数字のみを入力してください。
例）単価8,000円　→　8000　を入力
②　配車時間(片道)は、半角で0:00の形で分単位まで入力してください。
例）配車時間30分　→　0:30　を入力
③　配車距離(片道)は、小数点第一位まで数字のみ入力してください。
例）配車距離11.5ｋｍ　→　11.5　を入力</t>
        </r>
      </text>
    </comment>
  </commentList>
</comments>
</file>

<file path=xl/sharedStrings.xml><?xml version="1.0" encoding="utf-8"?>
<sst xmlns="http://schemas.openxmlformats.org/spreadsheetml/2006/main" count="106" uniqueCount="58">
  <si>
    <t>佐賀県収支等命令者　様</t>
    <rPh sb="0" eb="3">
      <t>サガケン</t>
    </rPh>
    <rPh sb="3" eb="9">
      <t>シュウシトウ</t>
    </rPh>
    <rPh sb="10" eb="11">
      <t>サマ</t>
    </rPh>
    <phoneticPr fontId="2"/>
  </si>
  <si>
    <t>入　　札　　書</t>
    <rPh sb="0" eb="1">
      <t>イリ</t>
    </rPh>
    <rPh sb="3" eb="4">
      <t>サツ</t>
    </rPh>
    <rPh sb="6" eb="7">
      <t>ショ</t>
    </rPh>
    <phoneticPr fontId="2"/>
  </si>
  <si>
    <t>商号又は名称</t>
    <rPh sb="0" eb="2">
      <t>ショウゴウ</t>
    </rPh>
    <rPh sb="2" eb="3">
      <t>マタ</t>
    </rPh>
    <rPh sb="4" eb="6">
      <t>メイショウ</t>
    </rPh>
    <phoneticPr fontId="2"/>
  </si>
  <si>
    <t>入 札 者</t>
    <rPh sb="0" eb="1">
      <t>イリ</t>
    </rPh>
    <rPh sb="2" eb="3">
      <t>サツ</t>
    </rPh>
    <rPh sb="4" eb="5">
      <t>シャ</t>
    </rPh>
    <phoneticPr fontId="2"/>
  </si>
  <si>
    <t>時間</t>
    <rPh sb="0" eb="2">
      <t>ジカン</t>
    </rPh>
    <phoneticPr fontId="2"/>
  </si>
  <si>
    <t>代 理 人</t>
    <rPh sb="0" eb="1">
      <t>ダイ</t>
    </rPh>
    <rPh sb="2" eb="3">
      <t>リ</t>
    </rPh>
    <rPh sb="4" eb="5">
      <t>ヒト</t>
    </rPh>
    <phoneticPr fontId="2"/>
  </si>
  <si>
    <t>(注意事項）</t>
    <rPh sb="1" eb="3">
      <t>チュウイ</t>
    </rPh>
    <rPh sb="3" eb="5">
      <t>ジコウ</t>
    </rPh>
    <phoneticPr fontId="2"/>
  </si>
  <si>
    <t>・入札単価、予定金額及び予定総額（円未満切り捨て）については、消費税及び地方消費税を含まない額を記入すること。</t>
    <rPh sb="1" eb="3">
      <t>ニュウサツ</t>
    </rPh>
    <rPh sb="3" eb="5">
      <t>タンカ</t>
    </rPh>
    <rPh sb="6" eb="8">
      <t>ヨテイ</t>
    </rPh>
    <rPh sb="8" eb="10">
      <t>キンガク</t>
    </rPh>
    <rPh sb="10" eb="11">
      <t>オヨ</t>
    </rPh>
    <rPh sb="12" eb="14">
      <t>ヨテイ</t>
    </rPh>
    <rPh sb="14" eb="16">
      <t>ソウガク</t>
    </rPh>
    <rPh sb="17" eb="18">
      <t>エン</t>
    </rPh>
    <rPh sb="18" eb="20">
      <t>ミマン</t>
    </rPh>
    <rPh sb="20" eb="21">
      <t>キ</t>
    </rPh>
    <rPh sb="22" eb="23">
      <t>ス</t>
    </rPh>
    <rPh sb="31" eb="33">
      <t>ショウヒ</t>
    </rPh>
    <rPh sb="33" eb="34">
      <t>ゼイ</t>
    </rPh>
    <rPh sb="34" eb="35">
      <t>オヨ</t>
    </rPh>
    <rPh sb="36" eb="38">
      <t>チホウ</t>
    </rPh>
    <rPh sb="38" eb="41">
      <t>ショウヒゼイ</t>
    </rPh>
    <rPh sb="42" eb="43">
      <t>フク</t>
    </rPh>
    <rPh sb="46" eb="47">
      <t>ガク</t>
    </rPh>
    <rPh sb="48" eb="50">
      <t>キニュウ</t>
    </rPh>
    <phoneticPr fontId="2"/>
  </si>
  <si>
    <t>佐賀県財務規則の規定に基づき、下記のとおり入札します。</t>
    <rPh sb="0" eb="3">
      <t>サガケン</t>
    </rPh>
    <rPh sb="3" eb="5">
      <t>ザイム</t>
    </rPh>
    <rPh sb="5" eb="7">
      <t>キソク</t>
    </rPh>
    <rPh sb="8" eb="10">
      <t>キテイ</t>
    </rPh>
    <rPh sb="11" eb="12">
      <t>モト</t>
    </rPh>
    <rPh sb="15" eb="17">
      <t>カキ</t>
    </rPh>
    <rPh sb="21" eb="23">
      <t>ニュウサツ</t>
    </rPh>
    <phoneticPr fontId="2"/>
  </si>
  <si>
    <t>令和　　　年　　　月　　　日</t>
    <rPh sb="0" eb="2">
      <t>レイワ</t>
    </rPh>
    <rPh sb="5" eb="6">
      <t>トシ</t>
    </rPh>
    <rPh sb="9" eb="10">
      <t>ツキ</t>
    </rPh>
    <rPh sb="13" eb="14">
      <t>ヒ</t>
    </rPh>
    <phoneticPr fontId="2"/>
  </si>
  <si>
    <t>委託業務名</t>
    <rPh sb="0" eb="2">
      <t>イタク</t>
    </rPh>
    <rPh sb="2" eb="4">
      <t>ギョウム</t>
    </rPh>
    <rPh sb="4" eb="5">
      <t>メイ</t>
    </rPh>
    <phoneticPr fontId="2"/>
  </si>
  <si>
    <t>契約内容</t>
    <rPh sb="0" eb="2">
      <t>ケイヤク</t>
    </rPh>
    <rPh sb="2" eb="4">
      <t>ナイヨウ</t>
    </rPh>
    <phoneticPr fontId="2"/>
  </si>
  <si>
    <t>・代表者が入札する時は、代表者氏名を本人が自署すること。</t>
    <rPh sb="1" eb="4">
      <t>ダイヒョウシャ</t>
    </rPh>
    <rPh sb="5" eb="7">
      <t>ニュウサツ</t>
    </rPh>
    <rPh sb="9" eb="10">
      <t>トキ</t>
    </rPh>
    <rPh sb="12" eb="15">
      <t>ダイヒョウシャ</t>
    </rPh>
    <rPh sb="15" eb="17">
      <t>シメイ</t>
    </rPh>
    <rPh sb="18" eb="20">
      <t>ホンニン</t>
    </rPh>
    <rPh sb="21" eb="23">
      <t>ジショ</t>
    </rPh>
    <phoneticPr fontId="2"/>
  </si>
  <si>
    <t>・代理人が入札する時は、所在地、商号又は名称、代表者氏名を記入したうえで、代理人氏名を本人が自署すること。</t>
    <rPh sb="1" eb="4">
      <t>ダイリニン</t>
    </rPh>
    <rPh sb="5" eb="7">
      <t>ニュウサツ</t>
    </rPh>
    <rPh sb="9" eb="10">
      <t>トキ</t>
    </rPh>
    <rPh sb="12" eb="15">
      <t>ショザイチ</t>
    </rPh>
    <rPh sb="16" eb="18">
      <t>ショウゴウ</t>
    </rPh>
    <rPh sb="18" eb="19">
      <t>マタ</t>
    </rPh>
    <rPh sb="20" eb="22">
      <t>メイショウ</t>
    </rPh>
    <rPh sb="23" eb="26">
      <t>ダイヒョウシャ</t>
    </rPh>
    <rPh sb="26" eb="28">
      <t>シメイ</t>
    </rPh>
    <rPh sb="29" eb="31">
      <t>キニュウ</t>
    </rPh>
    <rPh sb="37" eb="40">
      <t>ダイリニン</t>
    </rPh>
    <rPh sb="40" eb="42">
      <t>シメイ</t>
    </rPh>
    <rPh sb="43" eb="45">
      <t>ホンニン</t>
    </rPh>
    <rPh sb="46" eb="48">
      <t>ジショ</t>
    </rPh>
    <phoneticPr fontId="2"/>
  </si>
  <si>
    <t>（自署）</t>
    <rPh sb="1" eb="3">
      <t>ジショ</t>
    </rPh>
    <phoneticPr fontId="2"/>
  </si>
  <si>
    <t>　一般貸切旅客自動車運送に係る単価契約</t>
    <rPh sb="1" eb="3">
      <t>イッパン</t>
    </rPh>
    <rPh sb="3" eb="4">
      <t>カ</t>
    </rPh>
    <rPh sb="4" eb="5">
      <t>キ</t>
    </rPh>
    <rPh sb="5" eb="7">
      <t>リョカク</t>
    </rPh>
    <rPh sb="7" eb="10">
      <t>ジドウシャ</t>
    </rPh>
    <rPh sb="10" eb="12">
      <t>ウンソウ</t>
    </rPh>
    <rPh sb="13" eb="14">
      <t>カカ</t>
    </rPh>
    <rPh sb="15" eb="17">
      <t>タンカ</t>
    </rPh>
    <rPh sb="17" eb="19">
      <t>ケイヤク</t>
    </rPh>
    <phoneticPr fontId="2"/>
  </si>
  <si>
    <t>所　 在　 地</t>
    <rPh sb="0" eb="1">
      <t>ショ</t>
    </rPh>
    <rPh sb="3" eb="4">
      <t>ザイ</t>
    </rPh>
    <rPh sb="6" eb="7">
      <t>ジ</t>
    </rPh>
    <phoneticPr fontId="2"/>
  </si>
  <si>
    <t>代表者 役職 氏名</t>
    <rPh sb="0" eb="3">
      <t>ダイヒョウシャ</t>
    </rPh>
    <rPh sb="4" eb="6">
      <t>ヤクショク</t>
    </rPh>
    <rPh sb="7" eb="9">
      <t>シメイ</t>
    </rPh>
    <phoneticPr fontId="2"/>
  </si>
  <si>
    <r>
      <rPr>
        <sz val="11"/>
        <color theme="0"/>
        <rFont val="ＭＳ 明朝"/>
        <family val="1"/>
        <charset val="128"/>
      </rPr>
      <t>代表　  職　</t>
    </r>
    <r>
      <rPr>
        <sz val="11"/>
        <rFont val="ＭＳ 明朝"/>
        <family val="1"/>
        <charset val="128"/>
      </rPr>
      <t>氏名</t>
    </r>
    <rPh sb="0" eb="2">
      <t>ダイヒョウ</t>
    </rPh>
    <rPh sb="5" eb="6">
      <t>ショク</t>
    </rPh>
    <rPh sb="7" eb="9">
      <t>シメイ</t>
    </rPh>
    <phoneticPr fontId="2"/>
  </si>
  <si>
    <t>　 令和７年度伊万里実業高等学校スクールバス運行業務委託</t>
    <rPh sb="2" eb="4">
      <t>レイワ</t>
    </rPh>
    <rPh sb="5" eb="6">
      <t>ネン</t>
    </rPh>
    <rPh sb="7" eb="12">
      <t>イマリジツギョウ</t>
    </rPh>
    <rPh sb="12" eb="14">
      <t>コウトウ</t>
    </rPh>
    <rPh sb="14" eb="16">
      <t>ガッコウ</t>
    </rPh>
    <rPh sb="26" eb="28">
      <t>イタク</t>
    </rPh>
    <phoneticPr fontId="2"/>
  </si>
  <si>
    <t>大型バス</t>
    <rPh sb="0" eb="2">
      <t>オオガタ</t>
    </rPh>
    <phoneticPr fontId="2"/>
  </si>
  <si>
    <t>距離単価</t>
    <rPh sb="0" eb="2">
      <t>キョリ</t>
    </rPh>
    <rPh sb="2" eb="4">
      <t>タンカ</t>
    </rPh>
    <phoneticPr fontId="2"/>
  </si>
  <si>
    <t>中型バス</t>
    <rPh sb="0" eb="2">
      <t>チュウガタ</t>
    </rPh>
    <phoneticPr fontId="2"/>
  </si>
  <si>
    <t>距離</t>
    <rPh sb="0" eb="2">
      <t>キョリ</t>
    </rPh>
    <phoneticPr fontId="2"/>
  </si>
  <si>
    <t>部活動</t>
    <rPh sb="0" eb="3">
      <t>ブカツドウ</t>
    </rPh>
    <phoneticPr fontId="2"/>
  </si>
  <si>
    <t>学校行事</t>
    <rPh sb="0" eb="4">
      <t>ガッコウギョウジ</t>
    </rPh>
    <phoneticPr fontId="2"/>
  </si>
  <si>
    <t>＝</t>
    <phoneticPr fontId="2"/>
  </si>
  <si>
    <t>予定回数</t>
    <rPh sb="0" eb="4">
      <t>ヨテイカイスウ</t>
    </rPh>
    <phoneticPr fontId="2"/>
  </si>
  <si>
    <t>回</t>
    <rPh sb="0" eb="1">
      <t>カイ</t>
    </rPh>
    <phoneticPr fontId="2"/>
  </si>
  <si>
    <t>ｋｍ（10ｋｍ未満切上）</t>
    <rPh sb="7" eb="11">
      <t>ミマンキリアゲ</t>
    </rPh>
    <phoneticPr fontId="2"/>
  </si>
  <si>
    <t>配車時間×4+3：40</t>
    <rPh sb="0" eb="4">
      <t>ハイシャジカン</t>
    </rPh>
    <phoneticPr fontId="2"/>
  </si>
  <si>
    <t>時間（30未満切捨、30以上切上）</t>
    <rPh sb="0" eb="2">
      <t>ジカン</t>
    </rPh>
    <phoneticPr fontId="2"/>
  </si>
  <si>
    <t>出庫前帰庫後点検時間</t>
    <rPh sb="0" eb="2">
      <t>シュッコ</t>
    </rPh>
    <rPh sb="2" eb="3">
      <t>マエ</t>
    </rPh>
    <rPh sb="3" eb="6">
      <t>キコゴ</t>
    </rPh>
    <rPh sb="6" eb="10">
      <t>テンケンジカン</t>
    </rPh>
    <phoneticPr fontId="2"/>
  </si>
  <si>
    <t>時間単価</t>
    <rPh sb="0" eb="2">
      <t>ジカン</t>
    </rPh>
    <rPh sb="2" eb="4">
      <t>タンカ</t>
    </rPh>
    <phoneticPr fontId="2"/>
  </si>
  <si>
    <t>台分</t>
    <rPh sb="0" eb="1">
      <t>ダイ</t>
    </rPh>
    <rPh sb="1" eb="2">
      <t>ブン</t>
    </rPh>
    <phoneticPr fontId="2"/>
  </si>
  <si>
    <t>配車時間×2+0：35</t>
    <rPh sb="0" eb="4">
      <t>ハイシャジカン</t>
    </rPh>
    <phoneticPr fontId="2"/>
  </si>
  <si>
    <t>両キャンパス往復（部活動）</t>
    <rPh sb="0" eb="1">
      <t>リョウ</t>
    </rPh>
    <rPh sb="6" eb="8">
      <t>オウフク</t>
    </rPh>
    <rPh sb="9" eb="12">
      <t>ブカツドウ</t>
    </rPh>
    <phoneticPr fontId="2"/>
  </si>
  <si>
    <t>両キャンパス往復（学校行事）</t>
    <rPh sb="0" eb="1">
      <t>リョウ</t>
    </rPh>
    <rPh sb="6" eb="8">
      <t>オウフク</t>
    </rPh>
    <rPh sb="9" eb="13">
      <t>ガッコウギョウジ</t>
    </rPh>
    <phoneticPr fontId="2"/>
  </si>
  <si>
    <t>①</t>
    <phoneticPr fontId="2"/>
  </si>
  <si>
    <t>②</t>
    <phoneticPr fontId="2"/>
  </si>
  <si>
    <t>③</t>
    <phoneticPr fontId="2"/>
  </si>
  <si>
    <t>④</t>
    <phoneticPr fontId="2"/>
  </si>
  <si>
    <t>予定額</t>
    <rPh sb="0" eb="2">
      <t>ヨテイ</t>
    </rPh>
    <rPh sb="2" eb="3">
      <t>ガク</t>
    </rPh>
    <phoneticPr fontId="2"/>
  </si>
  <si>
    <t>入札
単価</t>
    <rPh sb="0" eb="2">
      <t>ニュウサツ</t>
    </rPh>
    <rPh sb="3" eb="5">
      <t>タンカ</t>
    </rPh>
    <phoneticPr fontId="2"/>
  </si>
  <si>
    <t>⑤</t>
    <phoneticPr fontId="2"/>
  </si>
  <si>
    <t>⑥</t>
    <phoneticPr fontId="2"/>
  </si>
  <si>
    <t>配車距離×4+10.1ｋｍ×2</t>
    <rPh sb="0" eb="4">
      <t>ハイシャキョリ</t>
    </rPh>
    <phoneticPr fontId="2"/>
  </si>
  <si>
    <t>配車距離×2+10.1ｋｍ</t>
    <rPh sb="0" eb="4">
      <t>ハイシャキョリ</t>
    </rPh>
    <phoneticPr fontId="2"/>
  </si>
  <si>
    <t>距離 (ｋｍ)</t>
    <rPh sb="0" eb="2">
      <t>キョリ</t>
    </rPh>
    <phoneticPr fontId="2"/>
  </si>
  <si>
    <t>→</t>
    <phoneticPr fontId="2"/>
  </si>
  <si>
    <t>時間（最低保証時間5時間）</t>
    <rPh sb="0" eb="2">
      <t>ジカン</t>
    </rPh>
    <rPh sb="3" eb="9">
      <t>サイテイホショウジカン</t>
    </rPh>
    <rPh sb="10" eb="12">
      <t>ジカン</t>
    </rPh>
    <phoneticPr fontId="2"/>
  </si>
  <si>
    <t>ｋｍ（10ｋｍ未満切上）※大型バスと同じ</t>
    <rPh sb="7" eb="11">
      <t>ミマンキリアゲ</t>
    </rPh>
    <rPh sb="13" eb="15">
      <t>オオガタ</t>
    </rPh>
    <rPh sb="18" eb="19">
      <t>オナ</t>
    </rPh>
    <phoneticPr fontId="2"/>
  </si>
  <si>
    <t>時間（出庫前帰庫後点検等時間を2時間含む）</t>
    <rPh sb="0" eb="2">
      <t>ジカン</t>
    </rPh>
    <rPh sb="3" eb="9">
      <t>シュッコマエキコゴ</t>
    </rPh>
    <rPh sb="9" eb="11">
      <t>テンケン</t>
    </rPh>
    <rPh sb="11" eb="12">
      <t>トウ</t>
    </rPh>
    <rPh sb="12" eb="14">
      <t>ジカン</t>
    </rPh>
    <rPh sb="16" eb="18">
      <t>ジカン</t>
    </rPh>
    <rPh sb="18" eb="19">
      <t>フク</t>
    </rPh>
    <phoneticPr fontId="2"/>
  </si>
  <si>
    <t>時間（出庫前帰庫後点検等時間含む）※大型バスと同じ</t>
    <rPh sb="0" eb="2">
      <t>ジカン</t>
    </rPh>
    <rPh sb="3" eb="9">
      <t>シュッコマエキコゴ</t>
    </rPh>
    <rPh sb="9" eb="11">
      <t>テンケン</t>
    </rPh>
    <rPh sb="11" eb="12">
      <t>トウ</t>
    </rPh>
    <rPh sb="12" eb="14">
      <t>ジカン</t>
    </rPh>
    <rPh sb="14" eb="15">
      <t>フク</t>
    </rPh>
    <phoneticPr fontId="2"/>
  </si>
  <si>
    <t>予定総額(税抜)
①+②+③+④+⑤+⑥</t>
    <rPh sb="0" eb="4">
      <t>ヨテイソウガク</t>
    </rPh>
    <rPh sb="5" eb="7">
      <t>ゼイヌ</t>
    </rPh>
    <phoneticPr fontId="2"/>
  </si>
  <si>
    <t>配車
（車庫→農林キャンパス 片道）</t>
    <rPh sb="0" eb="2">
      <t>ハイシャ</t>
    </rPh>
    <rPh sb="7" eb="9">
      <t>ノウリン</t>
    </rPh>
    <rPh sb="15" eb="17">
      <t>カタミチ</t>
    </rPh>
    <phoneticPr fontId="2"/>
  </si>
  <si>
    <t>車庫→農林C→商業C→農林C→車庫→農林C→商業C→農林C→車庫</t>
    <rPh sb="1" eb="3">
      <t>ノウリン</t>
    </rPh>
    <rPh sb="5" eb="7">
      <t>ショウギョウ</t>
    </rPh>
    <rPh sb="9" eb="11">
      <t>ノウリン</t>
    </rPh>
    <phoneticPr fontId="2"/>
  </si>
  <si>
    <t>車庫→農林C→商業C→農林C→車庫</t>
    <rPh sb="1" eb="3">
      <t>ノウリン</t>
    </rPh>
    <rPh sb="5" eb="7">
      <t>ショウギョウ</t>
    </rPh>
    <rPh sb="9" eb="11">
      <t>ノウリン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</si>
</sst>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h"/>
    <numFmt numFmtId="177" formatCode="&quot;¥&quot;#,##0_);[Red]\(&quot;¥&quot;#,##0\)"/>
    <numFmt numFmtId="178" formatCode="0.0"/>
  </numFmts>
  <fonts count="14" x14ac:knownFonts="1">
    <font>
      <sz val="11"/>
      <name val="ＭＳ 明朝"/>
      <family val="1"/>
      <charset val="128"/>
    </font>
    <font>
      <sz val="11"/>
      <name val="ＭＳ 明朝"/>
      <family val="1"/>
      <charset val="128"/>
    </font>
    <font>
      <sz val="6"/>
      <name val="ＭＳ 明朝"/>
      <family val="1"/>
      <charset val="128"/>
    </font>
    <font>
      <sz val="18"/>
      <name val="ＭＳ 明朝"/>
      <family val="1"/>
      <charset val="128"/>
    </font>
    <font>
      <sz val="16"/>
      <name val="ＭＳ 明朝"/>
      <family val="1"/>
      <charset val="128"/>
    </font>
    <font>
      <sz val="10"/>
      <name val="ＭＳ 明朝"/>
      <family val="1"/>
      <charset val="128"/>
    </font>
    <font>
      <sz val="9"/>
      <name val="ＭＳ 明朝"/>
      <family val="1"/>
      <charset val="128"/>
    </font>
    <font>
      <sz val="11"/>
      <color theme="0"/>
      <name val="ＭＳ 明朝"/>
      <family val="1"/>
      <charset val="128"/>
    </font>
    <font>
      <sz val="12"/>
      <name val="ＭＳ 明朝"/>
      <family val="1"/>
      <charset val="128"/>
    </font>
    <font>
      <sz val="11"/>
      <name val="BIZ UDPゴシック"/>
      <family val="3"/>
      <charset val="128"/>
    </font>
    <font>
      <sz val="11"/>
      <name val="ＭＳ Ｐ明朝"/>
      <family val="1"/>
      <charset val="128"/>
    </font>
    <font>
      <sz val="9"/>
      <name val="ＭＳ Ｐ明朝"/>
      <family val="1"/>
      <charset val="128"/>
    </font>
    <font>
      <b/>
      <sz val="12"/>
      <name val="ＭＳ 明朝"/>
      <family val="1"/>
      <charset val="128"/>
    </font>
    <font>
      <b/>
      <sz val="14"/>
      <color indexed="8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4" xfId="0" applyBorder="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xf>
    <xf numFmtId="20" fontId="0" fillId="0" borderId="0" xfId="0" applyNumberFormat="1">
      <alignment vertical="center"/>
    </xf>
    <xf numFmtId="0" fontId="5" fillId="0" borderId="12" xfId="0" quotePrefix="1" applyFont="1"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8" fillId="0" borderId="12" xfId="0" quotePrefix="1" applyFont="1" applyBorder="1">
      <alignment vertical="center"/>
    </xf>
    <xf numFmtId="0" fontId="8" fillId="0" borderId="12" xfId="0" applyFont="1" applyBorder="1">
      <alignment vertical="center"/>
    </xf>
    <xf numFmtId="0" fontId="0" fillId="0" borderId="11" xfId="0" applyFont="1" applyBorder="1" applyAlignment="1">
      <alignment horizontal="center" vertical="center"/>
    </xf>
    <xf numFmtId="176" fontId="8" fillId="0" borderId="12" xfId="0" quotePrefix="1" applyNumberFormat="1" applyFont="1" applyBorder="1">
      <alignment vertical="center"/>
    </xf>
    <xf numFmtId="0" fontId="0" fillId="3" borderId="6" xfId="0" applyFill="1" applyBorder="1" applyAlignment="1">
      <alignment horizontal="center" vertical="center"/>
    </xf>
    <xf numFmtId="0" fontId="10" fillId="0" borderId="0" xfId="0" applyFont="1">
      <alignment vertical="center"/>
    </xf>
    <xf numFmtId="0" fontId="11" fillId="0" borderId="0" xfId="0" applyFont="1" applyAlignment="1">
      <alignment horizontal="left" vertical="center"/>
    </xf>
    <xf numFmtId="38" fontId="12" fillId="0" borderId="12" xfId="3" quotePrefix="1" applyFont="1" applyBorder="1">
      <alignment vertical="center"/>
    </xf>
    <xf numFmtId="0" fontId="8" fillId="0" borderId="12" xfId="0" applyFont="1" applyBorder="1" applyAlignment="1">
      <alignment horizontal="left" vertical="center" indent="1"/>
    </xf>
    <xf numFmtId="5" fontId="9" fillId="0" borderId="22"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6" xfId="0" applyBorder="1" applyAlignment="1">
      <alignment horizontal="distributed" vertical="center" wrapText="1" indent="1"/>
    </xf>
    <xf numFmtId="0" fontId="0" fillId="0" borderId="6" xfId="0" applyBorder="1" applyAlignment="1">
      <alignment horizontal="distributed" vertical="center" indent="1"/>
    </xf>
    <xf numFmtId="177" fontId="4" fillId="0" borderId="8" xfId="0" applyNumberFormat="1" applyFont="1" applyBorder="1" applyAlignment="1">
      <alignment horizontal="left" vertical="center" indent="1"/>
    </xf>
    <xf numFmtId="177" fontId="4" fillId="0" borderId="9" xfId="0" applyNumberFormat="1" applyFont="1" applyBorder="1" applyAlignment="1">
      <alignment horizontal="left" vertical="center" indent="1"/>
    </xf>
    <xf numFmtId="177" fontId="4" fillId="0" borderId="10" xfId="0" applyNumberFormat="1" applyFont="1" applyBorder="1" applyAlignment="1">
      <alignment horizontal="left"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shrinkToFit="1"/>
    </xf>
    <xf numFmtId="0" fontId="0" fillId="2" borderId="6" xfId="0" applyFill="1" applyBorder="1" applyAlignment="1">
      <alignment horizontal="center" vertical="center" textRotation="255"/>
    </xf>
    <xf numFmtId="0" fontId="0" fillId="0" borderId="6" xfId="0" applyBorder="1" applyAlignment="1">
      <alignment horizontal="center" vertical="center"/>
    </xf>
    <xf numFmtId="0" fontId="0" fillId="2" borderId="14" xfId="0" applyFill="1" applyBorder="1" applyAlignment="1">
      <alignment horizontal="center" vertical="center" textRotation="255"/>
    </xf>
    <xf numFmtId="0" fontId="0" fillId="2" borderId="15"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0" borderId="0" xfId="0" applyAlignment="1">
      <alignment vertical="center" shrinkToFit="1"/>
    </xf>
    <xf numFmtId="0" fontId="0" fillId="0" borderId="0" xfId="0" applyAlignment="1">
      <alignment horizontal="center" vertical="center" wrapText="1"/>
    </xf>
    <xf numFmtId="0" fontId="0" fillId="3" borderId="6" xfId="0" applyFill="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distributed" vertical="center" indent="1"/>
    </xf>
    <xf numFmtId="0" fontId="0" fillId="0" borderId="14" xfId="0" applyBorder="1" applyAlignment="1">
      <alignment horizontal="lef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5" fontId="9" fillId="0" borderId="22" xfId="3" applyNumberFormat="1" applyFont="1" applyBorder="1" applyAlignment="1">
      <alignment horizontal="center" vertical="center"/>
    </xf>
    <xf numFmtId="5" fontId="9" fillId="0" borderId="22" xfId="0" applyNumberFormat="1" applyFont="1" applyBorder="1" applyAlignment="1">
      <alignment horizontal="center" vertical="center"/>
    </xf>
    <xf numFmtId="20" fontId="9" fillId="0" borderId="22" xfId="0" applyNumberFormat="1" applyFont="1" applyBorder="1" applyAlignment="1">
      <alignment horizontal="center" vertical="center"/>
    </xf>
    <xf numFmtId="0" fontId="0" fillId="3" borderId="20" xfId="0" applyFill="1" applyBorder="1" applyAlignment="1">
      <alignment horizontal="center" vertical="center"/>
    </xf>
    <xf numFmtId="178" fontId="9" fillId="0" borderId="22" xfId="0" applyNumberFormat="1" applyFont="1" applyBorder="1" applyAlignment="1">
      <alignment horizontal="center" vertical="center"/>
    </xf>
    <xf numFmtId="178" fontId="9" fillId="0" borderId="23" xfId="0" applyNumberFormat="1" applyFont="1" applyBorder="1" applyAlignment="1">
      <alignment horizontal="center" vertical="center"/>
    </xf>
  </cellXfs>
  <cellStyles count="4">
    <cellStyle name="桁区切り" xfId="3" builtinId="6"/>
    <cellStyle name="桁区切り 2" xfId="2" xr:uid="{9BC02B26-7A19-4E0A-8B54-E3DCA53FC1FC}"/>
    <cellStyle name="標準" xfId="0" builtinId="0"/>
    <cellStyle name="標準 2" xfId="1" xr:uid="{D5C79FD4-D5BF-40B3-BF49-2C4464FB66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E7A8E-1DDD-4C26-90EF-109F380339CD}">
  <sheetPr>
    <pageSetUpPr fitToPage="1"/>
  </sheetPr>
  <dimension ref="A1:T51"/>
  <sheetViews>
    <sheetView tabSelected="1" view="pageBreakPreview" zoomScale="85" zoomScaleNormal="100" zoomScaleSheetLayoutView="85" workbookViewId="0">
      <selection activeCell="Y5" sqref="Y5"/>
    </sheetView>
  </sheetViews>
  <sheetFormatPr defaultRowHeight="13.2" x14ac:dyDescent="0.2"/>
  <cols>
    <col min="1" max="3" width="3.5546875" customWidth="1"/>
    <col min="4" max="4" width="10.109375" customWidth="1"/>
    <col min="5" max="5" width="3.77734375" customWidth="1"/>
    <col min="6" max="6" width="13" customWidth="1"/>
    <col min="7" max="10" width="7.44140625" customWidth="1"/>
    <col min="11" max="14" width="8.33203125" customWidth="1"/>
    <col min="16" max="20" width="8.88671875" hidden="1" customWidth="1"/>
  </cols>
  <sheetData>
    <row r="1" spans="1:20" ht="21" x14ac:dyDescent="0.2">
      <c r="A1" s="30" t="s">
        <v>1</v>
      </c>
      <c r="B1" s="31"/>
      <c r="C1" s="31"/>
      <c r="D1" s="31"/>
      <c r="E1" s="31"/>
      <c r="F1" s="31"/>
      <c r="G1" s="31"/>
      <c r="H1" s="31"/>
      <c r="I1" s="31"/>
      <c r="J1" s="31"/>
      <c r="K1" s="31"/>
      <c r="L1" s="31"/>
      <c r="M1" s="31"/>
      <c r="N1" s="32"/>
    </row>
    <row r="2" spans="1:20" x14ac:dyDescent="0.2">
      <c r="A2" s="1"/>
      <c r="B2" t="s">
        <v>0</v>
      </c>
      <c r="N2" s="2"/>
    </row>
    <row r="3" spans="1:20" x14ac:dyDescent="0.2">
      <c r="A3" s="27" t="s">
        <v>8</v>
      </c>
      <c r="B3" s="28"/>
      <c r="C3" s="28"/>
      <c r="D3" s="28"/>
      <c r="E3" s="28"/>
      <c r="F3" s="28"/>
      <c r="G3" s="28"/>
      <c r="H3" s="28"/>
      <c r="I3" s="28"/>
      <c r="J3" s="28"/>
      <c r="K3" s="28"/>
      <c r="L3" s="28"/>
      <c r="M3" s="28"/>
      <c r="N3" s="29"/>
    </row>
    <row r="4" spans="1:20" ht="27" customHeight="1" x14ac:dyDescent="0.2">
      <c r="A4" s="33" t="s">
        <v>54</v>
      </c>
      <c r="B4" s="34"/>
      <c r="C4" s="34"/>
      <c r="D4" s="34"/>
      <c r="E4" s="34"/>
      <c r="F4" s="34"/>
      <c r="G4" s="35" t="str">
        <f>IFERROR(F15+F21+F24+F27+F32+F38,"")</f>
        <v/>
      </c>
      <c r="H4" s="36"/>
      <c r="I4" s="36"/>
      <c r="J4" s="36"/>
      <c r="K4" s="36"/>
      <c r="L4" s="36"/>
      <c r="M4" s="36"/>
      <c r="N4" s="37"/>
    </row>
    <row r="5" spans="1:20" ht="27" customHeight="1" x14ac:dyDescent="0.2">
      <c r="A5" s="38" t="s">
        <v>10</v>
      </c>
      <c r="B5" s="39"/>
      <c r="C5" s="39"/>
      <c r="D5" s="39"/>
      <c r="E5" s="39"/>
      <c r="F5" s="40"/>
      <c r="G5" s="41" t="s">
        <v>19</v>
      </c>
      <c r="H5" s="42"/>
      <c r="I5" s="42"/>
      <c r="J5" s="42"/>
      <c r="K5" s="42"/>
      <c r="L5" s="42"/>
      <c r="M5" s="42"/>
      <c r="N5" s="43"/>
      <c r="P5" s="51" t="s">
        <v>36</v>
      </c>
      <c r="Q5" s="51"/>
      <c r="R5" s="51" t="s">
        <v>32</v>
      </c>
      <c r="S5" s="51" t="s">
        <v>37</v>
      </c>
      <c r="T5" s="51"/>
    </row>
    <row r="6" spans="1:20" ht="27" customHeight="1" thickBot="1" x14ac:dyDescent="0.25">
      <c r="A6" s="54" t="s">
        <v>11</v>
      </c>
      <c r="B6" s="54"/>
      <c r="C6" s="54"/>
      <c r="D6" s="54"/>
      <c r="E6" s="54"/>
      <c r="F6" s="54"/>
      <c r="G6" s="55" t="s">
        <v>15</v>
      </c>
      <c r="H6" s="55"/>
      <c r="I6" s="55"/>
      <c r="J6" s="55"/>
      <c r="K6" s="55"/>
      <c r="L6" s="55"/>
      <c r="M6" s="55"/>
      <c r="N6" s="55"/>
      <c r="P6" s="51"/>
      <c r="Q6" s="51"/>
      <c r="R6" s="51"/>
      <c r="S6" s="51"/>
      <c r="T6" s="51"/>
    </row>
    <row r="7" spans="1:20" ht="31.2" customHeight="1" x14ac:dyDescent="0.2">
      <c r="A7" s="58" t="s">
        <v>43</v>
      </c>
      <c r="B7" s="53"/>
      <c r="C7" s="53" t="s">
        <v>20</v>
      </c>
      <c r="D7" s="53"/>
      <c r="E7" s="53"/>
      <c r="F7" s="53"/>
      <c r="G7" s="53" t="s">
        <v>22</v>
      </c>
      <c r="H7" s="53"/>
      <c r="I7" s="53"/>
      <c r="J7" s="53"/>
      <c r="K7" s="56" t="s">
        <v>55</v>
      </c>
      <c r="L7" s="56"/>
      <c r="M7" s="56"/>
      <c r="N7" s="57"/>
      <c r="P7" s="51"/>
      <c r="Q7" s="51"/>
      <c r="R7" s="51"/>
      <c r="S7" s="51"/>
      <c r="T7" s="51"/>
    </row>
    <row r="8" spans="1:20" ht="20.399999999999999" customHeight="1" x14ac:dyDescent="0.2">
      <c r="A8" s="59"/>
      <c r="B8" s="46"/>
      <c r="C8" s="52" t="s">
        <v>33</v>
      </c>
      <c r="D8" s="52"/>
      <c r="E8" s="52"/>
      <c r="F8" s="21" t="s">
        <v>21</v>
      </c>
      <c r="G8" s="52" t="s">
        <v>33</v>
      </c>
      <c r="H8" s="52"/>
      <c r="I8" s="52" t="s">
        <v>21</v>
      </c>
      <c r="J8" s="52"/>
      <c r="K8" s="52" t="s">
        <v>4</v>
      </c>
      <c r="L8" s="52"/>
      <c r="M8" s="52" t="s">
        <v>48</v>
      </c>
      <c r="N8" s="65"/>
      <c r="P8" s="11" t="s">
        <v>4</v>
      </c>
      <c r="Q8" s="11" t="s">
        <v>23</v>
      </c>
      <c r="R8" s="11" t="s">
        <v>4</v>
      </c>
      <c r="S8" s="11" t="s">
        <v>4</v>
      </c>
      <c r="T8" s="11" t="s">
        <v>23</v>
      </c>
    </row>
    <row r="9" spans="1:20" ht="28.8" customHeight="1" thickBot="1" x14ac:dyDescent="0.25">
      <c r="A9" s="60"/>
      <c r="B9" s="61"/>
      <c r="C9" s="62"/>
      <c r="D9" s="62"/>
      <c r="E9" s="62"/>
      <c r="F9" s="26"/>
      <c r="G9" s="62"/>
      <c r="H9" s="62"/>
      <c r="I9" s="63"/>
      <c r="J9" s="63"/>
      <c r="K9" s="64"/>
      <c r="L9" s="64"/>
      <c r="M9" s="66"/>
      <c r="N9" s="67"/>
      <c r="P9" s="12">
        <v>0.15277777777777776</v>
      </c>
      <c r="Q9">
        <v>10.1</v>
      </c>
      <c r="R9" s="12">
        <v>8.3333333333333329E-2</v>
      </c>
      <c r="S9" s="12">
        <v>2.4305555555555556E-2</v>
      </c>
      <c r="T9">
        <v>10.1</v>
      </c>
    </row>
    <row r="10" spans="1:20" ht="4.8" customHeight="1" x14ac:dyDescent="0.2"/>
    <row r="11" spans="1:20" ht="20.399999999999999" customHeight="1" x14ac:dyDescent="0.2">
      <c r="A11" s="47" t="s">
        <v>24</v>
      </c>
      <c r="B11" s="45" t="s">
        <v>20</v>
      </c>
      <c r="C11" s="45" t="s">
        <v>23</v>
      </c>
      <c r="D11" s="46" t="s">
        <v>23</v>
      </c>
      <c r="E11" s="19"/>
      <c r="F11" s="13" t="s">
        <v>56</v>
      </c>
      <c r="G11" s="14"/>
      <c r="H11" s="14"/>
      <c r="I11" s="14"/>
      <c r="J11" s="14"/>
      <c r="K11" s="14"/>
      <c r="L11" s="14"/>
      <c r="M11" s="14"/>
      <c r="N11" s="15"/>
    </row>
    <row r="12" spans="1:20" ht="20.399999999999999" customHeight="1" x14ac:dyDescent="0.2">
      <c r="A12" s="48"/>
      <c r="B12" s="45"/>
      <c r="C12" s="45"/>
      <c r="D12" s="46"/>
      <c r="E12" s="19" t="s">
        <v>26</v>
      </c>
      <c r="F12" s="17" t="s">
        <v>46</v>
      </c>
      <c r="G12" s="14"/>
      <c r="H12" s="14"/>
      <c r="I12" s="14"/>
      <c r="J12" s="14"/>
      <c r="K12" s="14"/>
      <c r="L12" s="14"/>
      <c r="M12" s="14"/>
      <c r="N12" s="15"/>
    </row>
    <row r="13" spans="1:20" ht="20.399999999999999" customHeight="1" x14ac:dyDescent="0.2">
      <c r="A13" s="48"/>
      <c r="B13" s="45"/>
      <c r="C13" s="45"/>
      <c r="D13" s="46"/>
      <c r="E13" s="19" t="s">
        <v>26</v>
      </c>
      <c r="F13" s="17" t="str">
        <f>IF(M9="","",ROUNDUP(M9*4+10.1*2,-1))</f>
        <v/>
      </c>
      <c r="G13" s="14" t="s">
        <v>29</v>
      </c>
      <c r="H13" s="14"/>
      <c r="I13" s="14"/>
      <c r="J13" s="14"/>
      <c r="K13" s="14"/>
      <c r="L13" s="14"/>
      <c r="M13" s="14"/>
      <c r="N13" s="15"/>
    </row>
    <row r="14" spans="1:20" ht="20.399999999999999" customHeight="1" x14ac:dyDescent="0.2">
      <c r="A14" s="48"/>
      <c r="B14" s="45"/>
      <c r="C14" s="45"/>
      <c r="D14" s="6" t="s">
        <v>27</v>
      </c>
      <c r="E14" s="19"/>
      <c r="F14" s="17">
        <v>179</v>
      </c>
      <c r="G14" s="14" t="s">
        <v>28</v>
      </c>
      <c r="H14" s="14"/>
      <c r="I14" s="14"/>
      <c r="J14" s="14"/>
      <c r="K14" s="14"/>
      <c r="L14" s="14"/>
      <c r="M14" s="14"/>
      <c r="N14" s="15"/>
    </row>
    <row r="15" spans="1:20" ht="20.399999999999999" customHeight="1" x14ac:dyDescent="0.2">
      <c r="A15" s="48"/>
      <c r="B15" s="45"/>
      <c r="C15" s="45"/>
      <c r="D15" s="6" t="s">
        <v>42</v>
      </c>
      <c r="E15" s="19"/>
      <c r="F15" s="24" t="str">
        <f>IF(F13="","",F13*F14*F9)</f>
        <v/>
      </c>
      <c r="G15" s="25" t="s">
        <v>38</v>
      </c>
      <c r="H15" s="14"/>
      <c r="I15" s="14"/>
      <c r="J15" s="14"/>
      <c r="K15" s="14"/>
      <c r="L15" s="14"/>
      <c r="M15" s="14"/>
      <c r="N15" s="15"/>
    </row>
    <row r="16" spans="1:20" ht="20.399999999999999" customHeight="1" x14ac:dyDescent="0.2">
      <c r="A16" s="48"/>
      <c r="B16" s="45"/>
      <c r="C16" s="45" t="s">
        <v>4</v>
      </c>
      <c r="D16" s="46" t="s">
        <v>4</v>
      </c>
      <c r="E16" s="19"/>
      <c r="F16" s="13" t="s">
        <v>56</v>
      </c>
      <c r="G16" s="14"/>
      <c r="H16" s="14"/>
      <c r="I16" s="14"/>
      <c r="J16" s="14"/>
      <c r="K16" s="14"/>
      <c r="L16" s="14"/>
      <c r="M16" s="14"/>
      <c r="N16" s="15"/>
    </row>
    <row r="17" spans="1:14" ht="20.399999999999999" customHeight="1" x14ac:dyDescent="0.2">
      <c r="A17" s="48"/>
      <c r="B17" s="45"/>
      <c r="C17" s="45"/>
      <c r="D17" s="46"/>
      <c r="E17" s="19" t="s">
        <v>26</v>
      </c>
      <c r="F17" s="17" t="s">
        <v>30</v>
      </c>
      <c r="G17" s="18"/>
      <c r="H17" s="14"/>
      <c r="I17" s="14"/>
      <c r="J17" s="14"/>
      <c r="K17" s="14"/>
      <c r="L17" s="14"/>
      <c r="M17" s="14"/>
      <c r="N17" s="15"/>
    </row>
    <row r="18" spans="1:14" ht="20.399999999999999" customHeight="1" x14ac:dyDescent="0.2">
      <c r="A18" s="48"/>
      <c r="B18" s="45"/>
      <c r="C18" s="45"/>
      <c r="D18" s="46"/>
      <c r="E18" s="19" t="s">
        <v>26</v>
      </c>
      <c r="F18" s="20" t="str">
        <f>IF(K9="","",MROUND(K9+K9+K9+K9+P9,"1:00:00"))</f>
        <v/>
      </c>
      <c r="G18" s="18" t="s">
        <v>31</v>
      </c>
      <c r="H18" s="14"/>
      <c r="I18" s="14"/>
      <c r="J18" s="14"/>
      <c r="K18" s="14"/>
      <c r="L18" s="14"/>
      <c r="M18" s="14"/>
      <c r="N18" s="15"/>
    </row>
    <row r="19" spans="1:14" ht="20.399999999999999" customHeight="1" x14ac:dyDescent="0.2">
      <c r="A19" s="48"/>
      <c r="B19" s="45"/>
      <c r="C19" s="45"/>
      <c r="D19" s="46"/>
      <c r="E19" s="19" t="s">
        <v>49</v>
      </c>
      <c r="F19" s="20" t="str">
        <f>IFERROR(F18+R9,"")</f>
        <v/>
      </c>
      <c r="G19" s="18" t="s">
        <v>52</v>
      </c>
      <c r="H19" s="14"/>
      <c r="I19" s="14"/>
      <c r="J19" s="14"/>
      <c r="K19" s="14"/>
      <c r="L19" s="14"/>
      <c r="M19" s="14"/>
      <c r="N19" s="15"/>
    </row>
    <row r="20" spans="1:14" ht="20.399999999999999" customHeight="1" x14ac:dyDescent="0.2">
      <c r="A20" s="48"/>
      <c r="B20" s="45"/>
      <c r="C20" s="45"/>
      <c r="D20" s="6" t="s">
        <v>27</v>
      </c>
      <c r="E20" s="19"/>
      <c r="F20" s="17">
        <v>179</v>
      </c>
      <c r="G20" s="18" t="s">
        <v>28</v>
      </c>
      <c r="H20" s="14"/>
      <c r="I20" s="14"/>
      <c r="J20" s="14"/>
      <c r="K20" s="14"/>
      <c r="L20" s="14"/>
      <c r="M20" s="14"/>
      <c r="N20" s="15"/>
    </row>
    <row r="21" spans="1:14" ht="20.399999999999999" customHeight="1" x14ac:dyDescent="0.2">
      <c r="A21" s="48"/>
      <c r="B21" s="45"/>
      <c r="C21" s="45"/>
      <c r="D21" s="6" t="s">
        <v>42</v>
      </c>
      <c r="E21" s="19"/>
      <c r="F21" s="24" t="str">
        <f>IF(F19="","",C9*F19*24*F20)</f>
        <v/>
      </c>
      <c r="G21" s="25" t="s">
        <v>39</v>
      </c>
      <c r="H21" s="14"/>
      <c r="I21" s="14"/>
      <c r="J21" s="14"/>
      <c r="K21" s="14"/>
      <c r="L21" s="14"/>
      <c r="M21" s="14"/>
      <c r="N21" s="15"/>
    </row>
    <row r="22" spans="1:14" ht="20.399999999999999" customHeight="1" x14ac:dyDescent="0.2">
      <c r="A22" s="48"/>
      <c r="B22" s="47" t="s">
        <v>22</v>
      </c>
      <c r="C22" s="45" t="s">
        <v>23</v>
      </c>
      <c r="D22" s="6" t="s">
        <v>23</v>
      </c>
      <c r="E22" s="19"/>
      <c r="F22" s="17" t="str">
        <f>IF(M9="","",ROUNDUP(M9*4+10.1*2,-1))</f>
        <v/>
      </c>
      <c r="G22" s="18" t="s">
        <v>51</v>
      </c>
      <c r="H22" s="14"/>
      <c r="I22" s="14"/>
      <c r="J22" s="14"/>
      <c r="K22" s="14"/>
      <c r="L22" s="14"/>
      <c r="M22" s="14"/>
      <c r="N22" s="15"/>
    </row>
    <row r="23" spans="1:14" ht="20.399999999999999" customHeight="1" x14ac:dyDescent="0.2">
      <c r="A23" s="48"/>
      <c r="B23" s="48"/>
      <c r="C23" s="45"/>
      <c r="D23" s="6" t="s">
        <v>27</v>
      </c>
      <c r="E23" s="19"/>
      <c r="F23" s="17">
        <v>18</v>
      </c>
      <c r="G23" s="18" t="s">
        <v>28</v>
      </c>
      <c r="H23" s="14"/>
      <c r="I23" s="14"/>
      <c r="J23" s="14"/>
      <c r="K23" s="14"/>
      <c r="L23" s="14"/>
      <c r="M23" s="14"/>
      <c r="N23" s="15"/>
    </row>
    <row r="24" spans="1:14" ht="20.399999999999999" customHeight="1" x14ac:dyDescent="0.2">
      <c r="A24" s="48"/>
      <c r="B24" s="48"/>
      <c r="C24" s="45"/>
      <c r="D24" s="6" t="s">
        <v>42</v>
      </c>
      <c r="E24" s="19"/>
      <c r="F24" s="24" t="str">
        <f>IFERROR(F22*F23*I9,"")</f>
        <v/>
      </c>
      <c r="G24" s="25" t="s">
        <v>40</v>
      </c>
      <c r="H24" s="14"/>
      <c r="I24" s="14"/>
      <c r="J24" s="14"/>
      <c r="K24" s="14"/>
      <c r="L24" s="14"/>
      <c r="M24" s="14"/>
      <c r="N24" s="15"/>
    </row>
    <row r="25" spans="1:14" ht="20.399999999999999" customHeight="1" x14ac:dyDescent="0.2">
      <c r="A25" s="48"/>
      <c r="B25" s="48"/>
      <c r="C25" s="45" t="s">
        <v>4</v>
      </c>
      <c r="D25" s="9" t="s">
        <v>4</v>
      </c>
      <c r="E25" s="19"/>
      <c r="F25" s="20" t="str">
        <f>F19</f>
        <v/>
      </c>
      <c r="G25" s="18" t="s">
        <v>53</v>
      </c>
      <c r="H25" s="14"/>
      <c r="I25" s="14"/>
      <c r="J25" s="14"/>
      <c r="K25" s="14"/>
      <c r="L25" s="14"/>
      <c r="M25" s="14"/>
      <c r="N25" s="15"/>
    </row>
    <row r="26" spans="1:14" ht="20.399999999999999" customHeight="1" x14ac:dyDescent="0.2">
      <c r="A26" s="48"/>
      <c r="B26" s="48"/>
      <c r="C26" s="45"/>
      <c r="D26" s="6" t="s">
        <v>27</v>
      </c>
      <c r="E26" s="19"/>
      <c r="F26" s="17">
        <v>18</v>
      </c>
      <c r="G26" s="18" t="s">
        <v>28</v>
      </c>
      <c r="H26" s="14"/>
      <c r="I26" s="14"/>
      <c r="J26" s="14"/>
      <c r="K26" s="14"/>
      <c r="L26" s="14"/>
      <c r="M26" s="14"/>
      <c r="N26" s="15"/>
    </row>
    <row r="27" spans="1:14" ht="20.399999999999999" customHeight="1" x14ac:dyDescent="0.2">
      <c r="A27" s="49"/>
      <c r="B27" s="49"/>
      <c r="C27" s="45"/>
      <c r="D27" s="6" t="s">
        <v>42</v>
      </c>
      <c r="E27" s="19"/>
      <c r="F27" s="24" t="str">
        <f>IF(F25="","",G9*F25*24*F26)</f>
        <v/>
      </c>
      <c r="G27" s="25" t="s">
        <v>41</v>
      </c>
      <c r="H27" s="14"/>
      <c r="I27" s="14"/>
      <c r="J27" s="14"/>
      <c r="K27" s="14"/>
      <c r="L27" s="14"/>
      <c r="M27" s="14"/>
      <c r="N27" s="15"/>
    </row>
    <row r="28" spans="1:14" ht="20.399999999999999" customHeight="1" x14ac:dyDescent="0.2">
      <c r="A28" s="47" t="s">
        <v>25</v>
      </c>
      <c r="B28" s="47" t="s">
        <v>20</v>
      </c>
      <c r="C28" s="45" t="s">
        <v>23</v>
      </c>
      <c r="D28" s="46" t="s">
        <v>23</v>
      </c>
      <c r="E28" s="19"/>
      <c r="F28" s="13" t="s">
        <v>57</v>
      </c>
      <c r="G28" s="14"/>
      <c r="H28" s="14"/>
      <c r="I28" s="14"/>
      <c r="J28" s="14"/>
      <c r="K28" s="14"/>
      <c r="L28" s="14"/>
      <c r="M28" s="14"/>
      <c r="N28" s="15"/>
    </row>
    <row r="29" spans="1:14" ht="20.399999999999999" customHeight="1" x14ac:dyDescent="0.2">
      <c r="A29" s="48"/>
      <c r="B29" s="48"/>
      <c r="C29" s="45"/>
      <c r="D29" s="46"/>
      <c r="E29" s="19" t="s">
        <v>26</v>
      </c>
      <c r="F29" s="17" t="s">
        <v>47</v>
      </c>
      <c r="G29" s="18"/>
      <c r="H29" s="14"/>
      <c r="I29" s="14"/>
      <c r="J29" s="14"/>
      <c r="K29" s="14"/>
      <c r="L29" s="14"/>
      <c r="M29" s="14"/>
      <c r="N29" s="15"/>
    </row>
    <row r="30" spans="1:14" ht="20.399999999999999" customHeight="1" x14ac:dyDescent="0.2">
      <c r="A30" s="48"/>
      <c r="B30" s="48"/>
      <c r="C30" s="45"/>
      <c r="D30" s="46"/>
      <c r="E30" s="19" t="s">
        <v>26</v>
      </c>
      <c r="F30" s="17" t="str">
        <f>IF(M9="","",ROUNDUP(M9*2+10.1,-1))</f>
        <v/>
      </c>
      <c r="G30" s="18" t="s">
        <v>29</v>
      </c>
      <c r="H30" s="14"/>
      <c r="I30" s="14"/>
      <c r="J30" s="14"/>
      <c r="K30" s="14"/>
      <c r="L30" s="14"/>
      <c r="M30" s="14"/>
      <c r="N30" s="15"/>
    </row>
    <row r="31" spans="1:14" ht="20.399999999999999" customHeight="1" x14ac:dyDescent="0.2">
      <c r="A31" s="48"/>
      <c r="B31" s="48"/>
      <c r="C31" s="45"/>
      <c r="D31" s="6" t="s">
        <v>27</v>
      </c>
      <c r="E31" s="19"/>
      <c r="F31" s="17">
        <v>10</v>
      </c>
      <c r="G31" s="18" t="s">
        <v>34</v>
      </c>
      <c r="H31" s="14"/>
      <c r="I31" s="14"/>
      <c r="J31" s="14"/>
      <c r="K31" s="14"/>
      <c r="L31" s="14"/>
      <c r="M31" s="14"/>
      <c r="N31" s="15"/>
    </row>
    <row r="32" spans="1:14" ht="20.399999999999999" customHeight="1" x14ac:dyDescent="0.2">
      <c r="A32" s="48"/>
      <c r="B32" s="48"/>
      <c r="C32" s="45"/>
      <c r="D32" s="6" t="s">
        <v>42</v>
      </c>
      <c r="E32" s="19"/>
      <c r="F32" s="24" t="str">
        <f>IF(F30="","",F30*F31*F9)</f>
        <v/>
      </c>
      <c r="G32" s="25" t="s">
        <v>44</v>
      </c>
      <c r="H32" s="14"/>
      <c r="I32" s="14"/>
      <c r="J32" s="14"/>
      <c r="K32" s="14"/>
      <c r="L32" s="14"/>
      <c r="M32" s="14"/>
      <c r="N32" s="15"/>
    </row>
    <row r="33" spans="1:14" ht="20.399999999999999" customHeight="1" x14ac:dyDescent="0.2">
      <c r="A33" s="48"/>
      <c r="B33" s="48"/>
      <c r="C33" s="45" t="s">
        <v>4</v>
      </c>
      <c r="D33" s="46" t="s">
        <v>4</v>
      </c>
      <c r="E33" s="19"/>
      <c r="F33" s="13" t="s">
        <v>57</v>
      </c>
      <c r="G33" s="14"/>
      <c r="H33" s="14"/>
      <c r="I33" s="14"/>
      <c r="J33" s="14"/>
      <c r="K33" s="14"/>
      <c r="L33" s="14"/>
      <c r="M33" s="14"/>
      <c r="N33" s="15"/>
    </row>
    <row r="34" spans="1:14" ht="20.399999999999999" customHeight="1" x14ac:dyDescent="0.2">
      <c r="A34" s="48"/>
      <c r="B34" s="48"/>
      <c r="C34" s="45"/>
      <c r="D34" s="46"/>
      <c r="E34" s="19" t="s">
        <v>26</v>
      </c>
      <c r="F34" s="17" t="s">
        <v>35</v>
      </c>
      <c r="G34" s="18"/>
      <c r="H34" s="14"/>
      <c r="I34" s="14"/>
      <c r="J34" s="14"/>
      <c r="K34" s="14"/>
      <c r="L34" s="14"/>
      <c r="M34" s="14"/>
      <c r="N34" s="15"/>
    </row>
    <row r="35" spans="1:14" ht="20.399999999999999" customHeight="1" x14ac:dyDescent="0.2">
      <c r="A35" s="48"/>
      <c r="B35" s="48"/>
      <c r="C35" s="45"/>
      <c r="D35" s="46"/>
      <c r="E35" s="19" t="s">
        <v>26</v>
      </c>
      <c r="F35" s="20" t="str">
        <f>IF(K9="","",MROUND(K9+K9+S9,"1:00:00"))</f>
        <v/>
      </c>
      <c r="G35" s="18" t="s">
        <v>31</v>
      </c>
      <c r="H35" s="14"/>
      <c r="I35" s="14"/>
      <c r="J35" s="14"/>
      <c r="K35" s="14"/>
      <c r="L35" s="14"/>
      <c r="M35" s="14"/>
      <c r="N35" s="15"/>
    </row>
    <row r="36" spans="1:14" ht="20.399999999999999" customHeight="1" x14ac:dyDescent="0.2">
      <c r="A36" s="48"/>
      <c r="B36" s="48"/>
      <c r="C36" s="45"/>
      <c r="D36" s="46"/>
      <c r="E36" s="19" t="s">
        <v>49</v>
      </c>
      <c r="F36" s="20" t="str">
        <f>IF(K9="","",IF(MROUND(F35+R9,"1:00:00")&gt;"5:00:00"*1,MROUND(F35+R9,"1:00:00"),"5:00:00"*1))</f>
        <v/>
      </c>
      <c r="G36" s="18" t="s">
        <v>50</v>
      </c>
      <c r="H36" s="14"/>
      <c r="I36" s="14"/>
      <c r="J36" s="14"/>
      <c r="K36" s="14"/>
      <c r="L36" s="14"/>
      <c r="M36" s="14"/>
      <c r="N36" s="15"/>
    </row>
    <row r="37" spans="1:14" ht="20.399999999999999" customHeight="1" x14ac:dyDescent="0.2">
      <c r="A37" s="48"/>
      <c r="B37" s="48"/>
      <c r="C37" s="45"/>
      <c r="D37" s="6" t="s">
        <v>27</v>
      </c>
      <c r="E37" s="19"/>
      <c r="F37" s="17">
        <v>10</v>
      </c>
      <c r="G37" s="18" t="s">
        <v>34</v>
      </c>
      <c r="H37" s="14"/>
      <c r="I37" s="14"/>
      <c r="J37" s="14"/>
      <c r="K37" s="14"/>
      <c r="L37" s="14"/>
      <c r="M37" s="14"/>
      <c r="N37" s="15"/>
    </row>
    <row r="38" spans="1:14" ht="20.399999999999999" customHeight="1" x14ac:dyDescent="0.2">
      <c r="A38" s="49"/>
      <c r="B38" s="49"/>
      <c r="C38" s="45"/>
      <c r="D38" s="6" t="s">
        <v>42</v>
      </c>
      <c r="E38" s="19"/>
      <c r="F38" s="24" t="str">
        <f>IF(F36="","",C9*F36*24*F37)</f>
        <v/>
      </c>
      <c r="G38" s="25" t="s">
        <v>45</v>
      </c>
      <c r="H38" s="14"/>
      <c r="I38" s="14"/>
      <c r="J38" s="14"/>
      <c r="K38" s="14"/>
      <c r="L38" s="14"/>
      <c r="M38" s="14"/>
      <c r="N38" s="15"/>
    </row>
    <row r="39" spans="1:14" ht="20.399999999999999" customHeight="1" x14ac:dyDescent="0.2">
      <c r="A39" s="1"/>
      <c r="B39" t="s">
        <v>9</v>
      </c>
      <c r="D39" s="16"/>
      <c r="N39" s="2"/>
    </row>
    <row r="40" spans="1:14" ht="5.4" customHeight="1" x14ac:dyDescent="0.2">
      <c r="A40" s="1"/>
      <c r="B40" s="16"/>
      <c r="C40" s="16"/>
      <c r="D40" s="16"/>
      <c r="N40" s="2"/>
    </row>
    <row r="41" spans="1:14" ht="20.399999999999999" customHeight="1" x14ac:dyDescent="0.2">
      <c r="A41" s="1"/>
      <c r="B41" s="16"/>
      <c r="C41" s="16"/>
      <c r="D41" s="8" t="s">
        <v>3</v>
      </c>
      <c r="E41" s="44" t="s">
        <v>16</v>
      </c>
      <c r="F41" s="44"/>
      <c r="N41" s="2"/>
    </row>
    <row r="42" spans="1:14" ht="20.399999999999999" customHeight="1" x14ac:dyDescent="0.2">
      <c r="A42" s="1"/>
      <c r="B42" s="16"/>
      <c r="C42" s="16"/>
      <c r="E42" s="50" t="s">
        <v>2</v>
      </c>
      <c r="F42" s="50"/>
      <c r="N42" s="2"/>
    </row>
    <row r="43" spans="1:14" ht="20.399999999999999" customHeight="1" x14ac:dyDescent="0.2">
      <c r="A43" s="1"/>
      <c r="B43" s="16"/>
      <c r="C43" s="16"/>
      <c r="E43" s="44" t="s">
        <v>17</v>
      </c>
      <c r="F43" s="44"/>
      <c r="M43" s="8" t="s">
        <v>14</v>
      </c>
      <c r="N43" s="2"/>
    </row>
    <row r="44" spans="1:14" ht="8.4" customHeight="1" x14ac:dyDescent="0.2">
      <c r="A44" s="1"/>
      <c r="B44" s="16"/>
      <c r="C44" s="16"/>
      <c r="E44" s="10"/>
      <c r="F44" s="10"/>
      <c r="M44" s="8"/>
      <c r="N44" s="2"/>
    </row>
    <row r="45" spans="1:14" ht="20.399999999999999" customHeight="1" x14ac:dyDescent="0.2">
      <c r="A45" s="1"/>
      <c r="B45" s="16"/>
      <c r="C45" s="16"/>
      <c r="D45" t="s">
        <v>5</v>
      </c>
      <c r="E45" s="44" t="s">
        <v>18</v>
      </c>
      <c r="F45" s="44"/>
      <c r="M45" s="8" t="s">
        <v>14</v>
      </c>
      <c r="N45" s="2"/>
    </row>
    <row r="46" spans="1:14" ht="7.8" customHeight="1" x14ac:dyDescent="0.2">
      <c r="A46" s="3"/>
      <c r="B46" s="4"/>
      <c r="C46" s="4"/>
      <c r="D46" s="4"/>
      <c r="E46" s="4"/>
      <c r="F46" s="4"/>
      <c r="G46" s="4"/>
      <c r="H46" s="4"/>
      <c r="I46" s="4"/>
      <c r="J46" s="4"/>
      <c r="K46" s="4"/>
      <c r="L46" s="4"/>
      <c r="M46" s="4"/>
      <c r="N46" s="5"/>
    </row>
    <row r="47" spans="1:14" x14ac:dyDescent="0.2">
      <c r="A47" s="22" t="s">
        <v>6</v>
      </c>
      <c r="B47" s="22"/>
    </row>
    <row r="48" spans="1:14" x14ac:dyDescent="0.2">
      <c r="A48" s="23" t="s">
        <v>12</v>
      </c>
      <c r="B48" s="23"/>
      <c r="C48" s="7"/>
      <c r="D48" s="7"/>
      <c r="E48" s="7"/>
      <c r="F48" s="7"/>
      <c r="G48" s="7"/>
      <c r="H48" s="7"/>
      <c r="I48" s="7"/>
      <c r="J48" s="7"/>
      <c r="K48" s="7"/>
    </row>
    <row r="49" spans="1:11" x14ac:dyDescent="0.2">
      <c r="A49" s="23" t="s">
        <v>13</v>
      </c>
      <c r="B49" s="23"/>
      <c r="C49" s="7"/>
      <c r="D49" s="7"/>
      <c r="E49" s="7"/>
      <c r="F49" s="7"/>
      <c r="G49" s="7"/>
      <c r="H49" s="7"/>
      <c r="I49" s="7"/>
      <c r="J49" s="7"/>
      <c r="K49" s="7"/>
    </row>
    <row r="50" spans="1:11" x14ac:dyDescent="0.2">
      <c r="A50" s="23" t="s">
        <v>7</v>
      </c>
      <c r="B50" s="23"/>
      <c r="C50" s="7"/>
      <c r="D50" s="7"/>
      <c r="E50" s="7"/>
      <c r="F50" s="7"/>
      <c r="G50" s="7"/>
      <c r="H50" s="7"/>
      <c r="I50" s="7"/>
      <c r="J50" s="7"/>
      <c r="K50" s="7"/>
    </row>
    <row r="51" spans="1:11" x14ac:dyDescent="0.2">
      <c r="A51" s="23"/>
      <c r="B51" s="23"/>
      <c r="C51" s="7"/>
      <c r="D51" s="7"/>
      <c r="E51" s="7"/>
      <c r="F51" s="7"/>
      <c r="G51" s="7"/>
      <c r="H51" s="7"/>
      <c r="I51" s="7"/>
      <c r="J51" s="7"/>
      <c r="K51" s="7"/>
    </row>
  </sheetData>
  <protectedRanges>
    <protectedRange sqref="A7:N9" name="範囲1"/>
  </protectedRanges>
  <mergeCells count="44">
    <mergeCell ref="R5:R7"/>
    <mergeCell ref="S5:T7"/>
    <mergeCell ref="B22:B27"/>
    <mergeCell ref="A11:A27"/>
    <mergeCell ref="K7:N7"/>
    <mergeCell ref="A7:B9"/>
    <mergeCell ref="I8:J8"/>
    <mergeCell ref="G9:H9"/>
    <mergeCell ref="I9:J9"/>
    <mergeCell ref="K8:L8"/>
    <mergeCell ref="K9:L9"/>
    <mergeCell ref="M8:N8"/>
    <mergeCell ref="M9:N9"/>
    <mergeCell ref="C8:E8"/>
    <mergeCell ref="C9:E9"/>
    <mergeCell ref="A28:A38"/>
    <mergeCell ref="E41:F41"/>
    <mergeCell ref="E42:F42"/>
    <mergeCell ref="E43:F43"/>
    <mergeCell ref="P5:Q7"/>
    <mergeCell ref="G8:H8"/>
    <mergeCell ref="C7:F7"/>
    <mergeCell ref="G7:J7"/>
    <mergeCell ref="C11:C15"/>
    <mergeCell ref="C16:C21"/>
    <mergeCell ref="B11:B21"/>
    <mergeCell ref="D11:D13"/>
    <mergeCell ref="D16:D19"/>
    <mergeCell ref="B28:B38"/>
    <mergeCell ref="A6:F6"/>
    <mergeCell ref="G6:N6"/>
    <mergeCell ref="E45:F45"/>
    <mergeCell ref="C22:C24"/>
    <mergeCell ref="C25:C27"/>
    <mergeCell ref="C28:C32"/>
    <mergeCell ref="C33:C38"/>
    <mergeCell ref="D28:D30"/>
    <mergeCell ref="D33:D36"/>
    <mergeCell ref="A3:N3"/>
    <mergeCell ref="A1:N1"/>
    <mergeCell ref="A4:F4"/>
    <mergeCell ref="G4:N4"/>
    <mergeCell ref="A5:F5"/>
    <mergeCell ref="G5:N5"/>
  </mergeCells>
  <phoneticPr fontId="2"/>
  <printOptions horizontalCentered="1" verticalCentered="1"/>
  <pageMargins left="0.70866141732283472" right="0.51181102362204722" top="0.74803149606299213" bottom="0.74803149606299213" header="0.31496062992125984" footer="0.31496062992125984"/>
  <pageSetup paperSize="9" scale="82"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飯田　遼（伊万里実業高等学校）</cp:lastModifiedBy>
  <cp:lastPrinted>2025-02-27T01:06:23Z</cp:lastPrinted>
  <dcterms:created xsi:type="dcterms:W3CDTF">2007-03-07T00:37:33Z</dcterms:created>
  <dcterms:modified xsi:type="dcterms:W3CDTF">2025-03-09T23:42:13Z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