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comments+xml"/>
  <Override PartName="/xl/drawings/drawing24.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21.xml" ContentType="application/vnd.openxmlformats-officedocument.spreadsheetml.worksheet+xml"/>
  <Override PartName="/xl/worksheets/sheet15.xml" ContentType="application/vnd.openxmlformats-officedocument.spreadsheetml.worksheet+xml"/>
  <Override PartName="/xl/worksheets/sheet36.xml" ContentType="application/vnd.openxmlformats-officedocument.spreadsheetml.worksheet+xml"/>
  <Override PartName="/docProps/custom.xml" ContentType="application/vnd.openxmlformats-officedocument.custom-properties+xml"/>
  <Override PartName="/xl/drawings/drawing22.xml" ContentType="application/vnd.openxmlformats-officedocument.drawing+xml"/>
  <Override PartName="/xl/worksheets/sheet1.xml" ContentType="application/vnd.openxmlformats-officedocument.spreadsheetml.worksheet+xml"/>
  <Override PartName="/xl/drawings/drawing18.xml" ContentType="application/vnd.openxmlformats-officedocument.drawing+xml"/>
  <Override PartName="/xl/worksheets/sheet45.xml" ContentType="application/vnd.openxmlformats-officedocument.spreadsheetml.worksheet+xml"/>
  <Override PartName="/xl/drawings/drawing16.xml" ContentType="application/vnd.openxmlformats-officedocument.drawing+xml"/>
  <Override PartName="/xl/drawings/drawing19.xml" ContentType="application/vnd.openxmlformats-officedocument.drawing+xml"/>
  <Override PartName="/xl/drawings/drawing31.xml" ContentType="application/vnd.openxmlformats-officedocument.drawing+xml"/>
  <Override PartName="/xl/worksheets/sheet4.xml" ContentType="application/vnd.openxmlformats-officedocument.spreadsheetml.worksheet+xml"/>
  <Override PartName="/xl/drawings/drawing23.xml" ContentType="application/vnd.openxmlformats-officedocument.drawing+xml"/>
  <Override PartName="/xl/worksheets/sheet30.xml" ContentType="application/vnd.openxmlformats-officedocument.spreadsheetml.worksheet+xml"/>
  <Override PartName="/xl/worksheets/sheet46.xml" ContentType="application/vnd.openxmlformats-officedocument.spreadsheetml.worksheet+xml"/>
  <Override PartName="/xl/drawings/drawing46.xml" ContentType="application/vnd.openxmlformats-officedocument.drawing+xml"/>
  <Override PartName="/xl/drawings/drawing3.xml" ContentType="application/vnd.openxmlformats-officedocument.drawing+xml"/>
  <Override PartName="/xl/drawings/drawing38.xml" ContentType="application/vnd.openxmlformats-officedocument.drawing+xml"/>
  <Override PartName="/xl/drawings/drawing9.xml" ContentType="application/vnd.openxmlformats-officedocument.drawing+xml"/>
  <Override PartName="/xl/worksheets/sheet31.xml" ContentType="application/vnd.openxmlformats-officedocument.spreadsheetml.worksheet+xml"/>
  <Override PartName="/xl/worksheets/sheet4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47.xml" ContentType="application/vnd.openxmlformats-officedocument.spreadsheetml.worksheet+xml"/>
  <Override PartName="/xl/drawings/drawing14.xml" ContentType="application/vnd.openxmlformats-officedocument.drawing+xml"/>
  <Override PartName="/xl/drawings/drawing1.xml" ContentType="application/vnd.openxmlformats-officedocument.drawing+xml"/>
  <Override PartName="/xl/drawings/drawing25.xml" ContentType="application/vnd.openxmlformats-officedocument.drawing+xml"/>
  <Override PartName="/xl/worksheets/sheet42.xml" ContentType="application/vnd.openxmlformats-officedocument.spreadsheetml.worksheet+xml"/>
  <Override PartName="/xl/drawings/drawing12.xml" ContentType="application/vnd.openxmlformats-officedocument.drawing+xml"/>
  <Override PartName="/xl/worksheets/sheet37.xml" ContentType="application/vnd.openxmlformats-officedocument.spreadsheetml.worksheet+xml"/>
  <Override PartName="/xl/drawings/drawing21.xml" ContentType="application/vnd.openxmlformats-officedocument.drawing+xml"/>
  <Override PartName="/xl/metadata.xml" ContentType="application/vnd.openxmlformats-officedocument.spreadsheetml.sheetMetadata+xml"/>
  <Override PartName="/xl/drawings/drawing26.xml" ContentType="application/vnd.openxmlformats-officedocument.drawing+xml"/>
  <Override PartName="/xl/worksheets/sheet3.xml" ContentType="application/vnd.openxmlformats-officedocument.spreadsheetml.worksheet+xml"/>
  <Override PartName="/xl/worksheets/sheet3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20.xml" ContentType="application/vnd.openxmlformats-officedocument.drawing+xml"/>
  <Override PartName="/xl/drawings/drawing4.xml" ContentType="application/vnd.openxmlformats-officedocument.drawing+xml"/>
  <Override PartName="/xl/worksheets/sheet19.xml" ContentType="application/vnd.openxmlformats-officedocument.spreadsheetml.worksheet+xml"/>
  <Override PartName="/xl/worksheets/sheet12.xml" ContentType="application/vnd.openxmlformats-officedocument.spreadsheetml.worksheet+xml"/>
  <Override PartName="/xl/worksheets/sheet23.xml" ContentType="application/vnd.openxmlformats-officedocument.spreadsheetml.worksheet+xml"/>
  <Override PartName="/xl/worksheets/sheet34.xml" ContentType="application/vnd.openxmlformats-officedocument.spreadsheetml.worksheet+xml"/>
  <Override PartName="/xl/persons/person.xml" ContentType="application/vnd.ms-excel.person+xml"/>
  <Override PartName="/xl/worksheets/sheet32.xml" ContentType="application/vnd.openxmlformats-officedocument.spreadsheetml.worksheet+xml"/>
  <Override PartName="/xl/worksheets/sheet48.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40.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worksheets/sheet39.xml" ContentType="application/vnd.openxmlformats-officedocument.spreadsheetml.worksheet+xml"/>
  <Override PartName="/xl/drawings/drawing5.xml" ContentType="application/vnd.openxmlformats-officedocument.drawing+xml"/>
  <Override PartName="/xl/worksheets/sheet9.xml" ContentType="application/vnd.openxmlformats-officedocument.spreadsheetml.worksheet+xml"/>
  <Override PartName="/xl/drawings/drawing43.xml" ContentType="application/vnd.openxmlformats-officedocument.drawing+xml"/>
  <Override PartName="/xl/worksheets/sheet40.xml" ContentType="application/vnd.openxmlformats-officedocument.spreadsheetml.worksheet+xml"/>
  <Override PartName="/xl/drawings/drawing33.xml" ContentType="application/vnd.openxmlformats-officedocument.drawing+xml"/>
  <Override PartName="/xl/drawings/drawing28.xml" ContentType="application/vnd.openxmlformats-officedocument.drawing+xml"/>
  <Override PartName="/xl/drawings/drawing35.xml" ContentType="application/vnd.openxmlformats-officedocument.drawing+xml"/>
  <Override PartName="/xl/worksheets/sheet25.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drawings/drawing30.xml" ContentType="application/vnd.openxmlformats-officedocument.drawing+xml"/>
  <Override PartName="/xl/drawings/drawing42.xml" ContentType="application/vnd.openxmlformats-officedocument.drawing+xml"/>
  <Override PartName="/xl/worksheets/sheet17.xml" ContentType="application/vnd.openxmlformats-officedocument.spreadsheetml.worksheet+xml"/>
  <Override PartName="/xl/worksheets/sheet20.xml" ContentType="application/vnd.openxmlformats-officedocument.spreadsheetml.worksheet+xml"/>
  <Override PartName="/xl/worksheets/sheet14.xml" ContentType="application/vnd.openxmlformats-officedocument.spreadsheetml.worksheet+xml"/>
  <Override PartName="/xl/drawings/drawing32.xml" ContentType="application/vnd.openxmlformats-officedocument.drawing+xml"/>
  <Override PartName="/xl/drawings/drawing34.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xl/worksheets/sheet26.xml" ContentType="application/vnd.openxmlformats-officedocument.spreadsheetml.worksheet+xml"/>
  <Override PartName="/xl/worksheets/sheet11.xml" ContentType="application/vnd.openxmlformats-officedocument.spreadsheetml.worksheet+xml"/>
  <Override PartName="/xl/threadedComments/threadedComment1.xml" ContentType="application/vnd.ms-excel.threadedcomments+xml"/>
  <Override PartName="/xl/worksheets/sheet24.xml" ContentType="application/vnd.openxmlformats-officedocument.spreadsheetml.worksheet+xml"/>
  <Override PartName="/xl/drawings/drawing27.xml" ContentType="application/vnd.openxmlformats-officedocument.drawing+xml"/>
  <Override PartName="/xl/worksheets/sheet22.xml" ContentType="application/vnd.openxmlformats-officedocument.spreadsheetml.worksheet+xml"/>
  <Override PartName="/xl/worksheets/sheet38.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43.xml" ContentType="application/vnd.openxmlformats-officedocument.spreadsheetml.worksheet+xml"/>
  <Override PartName="/xl/worksheets/sheet6.xml" ContentType="application/vnd.openxmlformats-officedocument.spreadsheetml.worksheet+xml"/>
  <Override PartName="/xl/drawings/drawing45.xml" ContentType="application/vnd.openxmlformats-officedocument.drawing+xml"/>
  <Override PartName="/xl/worksheets/sheet35.xml" ContentType="application/vnd.openxmlformats-officedocument.spreadsheetml.worksheet+xml"/>
  <Override PartName="/xl/worksheets/sheet7.xml" ContentType="application/vnd.openxmlformats-officedocument.spreadsheetml.worksheet+xml"/>
  <Override PartName="/xl/drawings/drawing36.xml" ContentType="application/vnd.openxmlformats-officedocument.drawing+xml"/>
  <Override PartName="/xl/worksheets/sheet8.xml" ContentType="application/vnd.openxmlformats-officedocument.spreadsheetml.worksheet+xml"/>
  <Override PartName="/xl/drawings/drawing17.xml" ContentType="application/vnd.openxmlformats-officedocument.drawing+xml"/>
  <Override PartName="/xl/worksheets/sheet2.xml" ContentType="application/vnd.openxmlformats-officedocument.spreadsheetml.worksheet+xml"/>
  <Override PartName="/xl/worksheets/sheet28.xml" ContentType="application/vnd.openxmlformats-officedocument.spreadsheetml.worksheet+xml"/>
  <Override PartName="/xl/drawings/drawing39.xml" ContentType="application/vnd.openxmlformats-officedocument.drawing+xml"/>
  <Override PartName="/xl/drawings/drawing44.xml" ContentType="application/vnd.openxmlformats-officedocument.drawing+xml"/>
  <Override PartName="/xl/drawings/drawing29.xml" ContentType="application/vnd.openxmlformats-officedocument.drawing+xml"/>
  <Override PartName="/xl/worksheets/sheet44.xml" ContentType="application/vnd.openxmlformats-officedocument.spreadsheetml.worksheet+xml"/>
  <Override PartName="/xl/drawings/drawing37.xml" ContentType="application/vnd.openxmlformats-officedocument.drawing+xml"/>
  <Override PartName="/xl/worksheets/sheet27.xml" ContentType="application/vnd.openxmlformats-officedocument.spreadsheetml.worksheet+xml"/>
  <Override PartName="/xl/drawings/drawing2.xml" ContentType="application/vnd.openxmlformats-officedocument.drawing+xml"/>
  <Override PartName="/xl/worksheets/sheet29.xml" ContentType="application/vnd.openxmlformats-officedocument.spreadsheetml.worksheet+xml"/>
  <Override PartName="/xl/worksheets/sheet49.xml" ContentType="application/vnd.openxmlformats-officedocument.spreadsheetml.worksheet+xml"/>
  <Override PartName="/xl/drawings/drawing41.xml" ContentType="application/vnd.openxmlformats-officedocument.drawing+xml"/>
  <Override PartName="/xl/worksheets/sheet18.xml" ContentType="application/vnd.openxmlformats-officedocument.spreadsheetml.worksheet+xml"/>
</Types>
</file>

<file path=_rels/.rels><?xml version="1.0" encoding="UTF-8"?><Relationships xmlns="http://schemas.openxmlformats.org/package/2006/relationships"><Relationship Target="/docProps/custom.xml" Id="RC12F357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s101\Share\600080教育総務課\【50財務担当（学校担当）】\24-1_電力入札\R07年度\20250214_公告\"/>
    </mc:Choice>
  </mc:AlternateContent>
  <xr:revisionPtr revIDLastSave="0" documentId="13_ncr:101_{C468617C-695D-4CD4-B983-28F305A36E25}" xr6:coauthVersionLast="47" xr6:coauthVersionMax="47" xr10:uidLastSave="{00000000-0000-0000-0000-000000000000}"/>
  <bookViews>
    <workbookView xWindow="-108" yWindow="-108" windowWidth="30936" windowHeight="16776" firstSheet="1" activeTab="1" xr2:uid="{9EA3F254-85AD-4C0F-9223-057D93769F94}"/>
  </bookViews>
  <sheets>
    <sheet name="月別一覧表" sheetId="19" state="veryHidden" r:id="rId1"/>
    <sheet name="作成補足" sheetId="143" r:id="rId2"/>
    <sheet name="入札書" sheetId="144" r:id="rId3"/>
    <sheet name="積算内訳書（まとめ）" sheetId="33" r:id="rId4"/>
    <sheet name="1" sheetId="66" r:id="rId5"/>
    <sheet name="2" sheetId="111" r:id="rId6"/>
    <sheet name="3" sheetId="112" r:id="rId7"/>
    <sheet name="4" sheetId="113" r:id="rId8"/>
    <sheet name="5" sheetId="114" r:id="rId9"/>
    <sheet name="6" sheetId="115" r:id="rId10"/>
    <sheet name="7" sheetId="116" r:id="rId11"/>
    <sheet name="8" sheetId="117" r:id="rId12"/>
    <sheet name="9" sheetId="118" r:id="rId13"/>
    <sheet name="10" sheetId="135" r:id="rId14"/>
    <sheet name="11" sheetId="122" r:id="rId15"/>
    <sheet name="12" sheetId="123" r:id="rId16"/>
    <sheet name="13" sheetId="124" r:id="rId17"/>
    <sheet name="14" sheetId="125" r:id="rId18"/>
    <sheet name="15" sheetId="127" r:id="rId19"/>
    <sheet name="16" sheetId="128" r:id="rId20"/>
    <sheet name="17" sheetId="130" r:id="rId21"/>
    <sheet name="18" sheetId="131" r:id="rId22"/>
    <sheet name="19" sheetId="132" r:id="rId23"/>
    <sheet name="20" sheetId="99" r:id="rId24"/>
    <sheet name="21" sheetId="100" r:id="rId25"/>
    <sheet name="22" sheetId="101" r:id="rId26"/>
    <sheet name="23" sheetId="103" r:id="rId27"/>
    <sheet name="24" sheetId="104" r:id="rId28"/>
    <sheet name="25" sheetId="105" r:id="rId29"/>
    <sheet name="26" sheetId="74" r:id="rId30"/>
    <sheet name="27" sheetId="109" r:id="rId31"/>
    <sheet name="28" sheetId="110" r:id="rId32"/>
    <sheet name="29" sheetId="120" r:id="rId33"/>
    <sheet name="30" sheetId="108" r:id="rId34"/>
    <sheet name="31" sheetId="126" r:id="rId35"/>
    <sheet name="32" sheetId="107" r:id="rId36"/>
    <sheet name="33" sheetId="102" r:id="rId37"/>
    <sheet name="34" sheetId="93" r:id="rId38"/>
    <sheet name="35" sheetId="129" r:id="rId39"/>
    <sheet name="36" sheetId="106" r:id="rId40"/>
    <sheet name="37" sheetId="94" r:id="rId41"/>
    <sheet name="38" sheetId="95" r:id="rId42"/>
    <sheet name="39" sheetId="96" r:id="rId43"/>
    <sheet name="40" sheetId="97" r:id="rId44"/>
    <sheet name="41" sheetId="133" r:id="rId45"/>
    <sheet name="42" sheetId="98" r:id="rId46"/>
    <sheet name="43" sheetId="90" r:id="rId47"/>
    <sheet name="44" sheetId="91" r:id="rId48"/>
    <sheet name="45" sheetId="119" r:id="rId49"/>
  </sheets>
  <definedNames>
    <definedName name="_xlnm._FilterDatabase" localSheetId="3" hidden="1">'積算内訳書（まとめ）'!$B$4:$D$49</definedName>
    <definedName name="\a" localSheetId="1">#REF!</definedName>
    <definedName name="\a" localSheetId="3">#REF!</definedName>
    <definedName name="\a" localSheetId="2">#REF!</definedName>
    <definedName name="\a">#REF!</definedName>
    <definedName name="\c" localSheetId="3">#REF!</definedName>
    <definedName name="\c" localSheetId="2">#REF!</definedName>
    <definedName name="\c">#REF!</definedName>
    <definedName name="\d" localSheetId="3">#REF!</definedName>
    <definedName name="\d" localSheetId="2">#REF!</definedName>
    <definedName name="\d">#REF!</definedName>
    <definedName name="\e" localSheetId="3">#REF!</definedName>
    <definedName name="\e" localSheetId="2">#REF!</definedName>
    <definedName name="\e">#REF!</definedName>
    <definedName name="\h" localSheetId="3">#REF!</definedName>
    <definedName name="\h" localSheetId="2">#REF!</definedName>
    <definedName name="\h">#REF!</definedName>
    <definedName name="\i" localSheetId="3">#REF!</definedName>
    <definedName name="\i" localSheetId="2">#REF!</definedName>
    <definedName name="\i">#REF!</definedName>
    <definedName name="\j" localSheetId="3">#REF!</definedName>
    <definedName name="\j" localSheetId="2">#REF!</definedName>
    <definedName name="\j">#REF!</definedName>
    <definedName name="\l" localSheetId="3">#REF!</definedName>
    <definedName name="\l" localSheetId="2">#REF!</definedName>
    <definedName name="\l">#REF!</definedName>
    <definedName name="\m" localSheetId="3">#REF!</definedName>
    <definedName name="\m" localSheetId="2">#REF!</definedName>
    <definedName name="\m">#REF!</definedName>
    <definedName name="\n" localSheetId="3">#REF!</definedName>
    <definedName name="\n" localSheetId="2">#REF!</definedName>
    <definedName name="\n">#REF!</definedName>
    <definedName name="\o" localSheetId="3">#REF!</definedName>
    <definedName name="\o" localSheetId="2">#REF!</definedName>
    <definedName name="\o">#REF!</definedName>
    <definedName name="\p" localSheetId="3">#REF!</definedName>
    <definedName name="\p" localSheetId="2">#REF!</definedName>
    <definedName name="\p">#REF!</definedName>
    <definedName name="\s" localSheetId="3">#REF!</definedName>
    <definedName name="\s" localSheetId="2">#REF!</definedName>
    <definedName name="\s">#REF!</definedName>
    <definedName name="\v" localSheetId="3">#REF!</definedName>
    <definedName name="\v" localSheetId="2">#REF!</definedName>
    <definedName name="\v">#REF!</definedName>
    <definedName name="\w" localSheetId="3">#REF!</definedName>
    <definedName name="\w" localSheetId="2">#REF!</definedName>
    <definedName name="\w">#REF!</definedName>
    <definedName name="\x" localSheetId="3">#REF!</definedName>
    <definedName name="\x" localSheetId="2">#REF!</definedName>
    <definedName name="\x">#REF!</definedName>
    <definedName name="\y" localSheetId="3">#REF!</definedName>
    <definedName name="\y" localSheetId="2">#REF!</definedName>
    <definedName name="\y">#REF!</definedName>
    <definedName name="_xlnm.Print_Area" localSheetId="1">作成補足!$A$1:$J$19</definedName>
    <definedName name="_xlnm.Print_Area" localSheetId="3">'積算内訳書（まとめ）'!$B$1:$D$53</definedName>
    <definedName name="_xlnm.Print_Area" localSheetId="2">入札書!$A$1:$J$42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111" l="1"/>
  <c r="J28" i="111"/>
  <c r="H28" i="112"/>
  <c r="J28" i="112"/>
  <c r="H28" i="113"/>
  <c r="J28" i="113"/>
  <c r="H28" i="114"/>
  <c r="J28" i="114"/>
  <c r="H28" i="115"/>
  <c r="J28" i="115"/>
  <c r="H28" i="116"/>
  <c r="J28" i="116"/>
  <c r="H28" i="117"/>
  <c r="J28" i="117"/>
  <c r="H28" i="118"/>
  <c r="J28" i="118"/>
  <c r="H28" i="135"/>
  <c r="J28" i="135"/>
  <c r="H28" i="122"/>
  <c r="J28" i="122"/>
  <c r="H28" i="123"/>
  <c r="J28" i="123"/>
  <c r="H28" i="124"/>
  <c r="J28" i="124"/>
  <c r="H28" i="125"/>
  <c r="J28" i="125"/>
  <c r="H28" i="127"/>
  <c r="J28" i="127"/>
  <c r="H28" i="128"/>
  <c r="J28" i="128"/>
  <c r="H28" i="130"/>
  <c r="J28" i="130"/>
  <c r="H28" i="131"/>
  <c r="J28" i="131"/>
  <c r="H28" i="132"/>
  <c r="J28" i="132"/>
  <c r="H28" i="99"/>
  <c r="J28" i="99"/>
  <c r="H28" i="100"/>
  <c r="J28" i="100"/>
  <c r="H28" i="101"/>
  <c r="J28" i="101"/>
  <c r="H28" i="103"/>
  <c r="J28" i="103"/>
  <c r="H28" i="104"/>
  <c r="J28" i="104"/>
  <c r="H28" i="105"/>
  <c r="J28" i="105"/>
  <c r="H28" i="74"/>
  <c r="J28" i="74"/>
  <c r="H28" i="109"/>
  <c r="J28" i="109"/>
  <c r="H28" i="110"/>
  <c r="J28" i="110"/>
  <c r="H28" i="120"/>
  <c r="J28" i="120"/>
  <c r="H28" i="108"/>
  <c r="J28" i="108"/>
  <c r="H28" i="107"/>
  <c r="J28" i="107"/>
  <c r="H28" i="126"/>
  <c r="J28" i="126"/>
  <c r="H28" i="102"/>
  <c r="J28" i="102"/>
  <c r="H28" i="93"/>
  <c r="J28" i="93"/>
  <c r="H28" i="129"/>
  <c r="J28" i="129"/>
  <c r="H28" i="106"/>
  <c r="J28" i="106"/>
  <c r="H28" i="94"/>
  <c r="J28" i="94"/>
  <c r="H28" i="95"/>
  <c r="J28" i="95"/>
  <c r="H28" i="96"/>
  <c r="J28" i="96"/>
  <c r="H28" i="97"/>
  <c r="J28" i="97"/>
  <c r="H28" i="133"/>
  <c r="J28" i="133"/>
  <c r="H28" i="98"/>
  <c r="J28" i="98"/>
  <c r="H28" i="90"/>
  <c r="J28" i="90"/>
  <c r="H28" i="91"/>
  <c r="J28" i="91"/>
  <c r="H28" i="119"/>
  <c r="J28" i="119"/>
  <c r="H28" i="66"/>
  <c r="J28" i="66"/>
  <c r="G28" i="111"/>
  <c r="G28" i="112"/>
  <c r="G28" i="113"/>
  <c r="G28" i="114"/>
  <c r="G28" i="115"/>
  <c r="G28" i="116"/>
  <c r="G28" i="117"/>
  <c r="G28" i="118"/>
  <c r="G28" i="135"/>
  <c r="G28" i="122"/>
  <c r="G28" i="123"/>
  <c r="G28" i="124"/>
  <c r="G28" i="125"/>
  <c r="G28" i="127"/>
  <c r="G28" i="128"/>
  <c r="G28" i="130"/>
  <c r="G28" i="131"/>
  <c r="G28" i="132"/>
  <c r="G28" i="99"/>
  <c r="G28" i="100"/>
  <c r="G28" i="101"/>
  <c r="G28" i="103"/>
  <c r="G28" i="104"/>
  <c r="G28" i="105"/>
  <c r="G28" i="74"/>
  <c r="G28" i="109"/>
  <c r="G28" i="110"/>
  <c r="G28" i="120"/>
  <c r="G28" i="108"/>
  <c r="G28" i="107"/>
  <c r="G28" i="126"/>
  <c r="G28" i="102"/>
  <c r="G28" i="93"/>
  <c r="G28" i="129"/>
  <c r="G28" i="106"/>
  <c r="G28" i="94"/>
  <c r="G28" i="95"/>
  <c r="G28" i="96"/>
  <c r="G28" i="97"/>
  <c r="G28" i="133"/>
  <c r="G28" i="98"/>
  <c r="G28" i="90"/>
  <c r="G28" i="91"/>
  <c r="G28" i="119"/>
  <c r="G28" i="66"/>
  <c r="K17" i="111"/>
  <c r="K18" i="111"/>
  <c r="K19" i="111"/>
  <c r="K20" i="111"/>
  <c r="K21" i="111"/>
  <c r="K22" i="111"/>
  <c r="K23" i="111"/>
  <c r="K24" i="111"/>
  <c r="K25" i="111"/>
  <c r="K26" i="111"/>
  <c r="K27" i="111"/>
  <c r="K17" i="112"/>
  <c r="K18" i="112"/>
  <c r="K19" i="112"/>
  <c r="K20" i="112"/>
  <c r="K21" i="112"/>
  <c r="K22" i="112"/>
  <c r="K23" i="112"/>
  <c r="K24" i="112"/>
  <c r="K25" i="112"/>
  <c r="K26" i="112"/>
  <c r="K27" i="112"/>
  <c r="K17" i="113"/>
  <c r="K18" i="113"/>
  <c r="K19" i="113"/>
  <c r="K20" i="113"/>
  <c r="K21" i="113"/>
  <c r="K22" i="113"/>
  <c r="K23" i="113"/>
  <c r="K24" i="113"/>
  <c r="K25" i="113"/>
  <c r="K26" i="113"/>
  <c r="K27" i="113"/>
  <c r="K17" i="114"/>
  <c r="K18" i="114"/>
  <c r="K19" i="114"/>
  <c r="K20" i="114"/>
  <c r="K21" i="114"/>
  <c r="K22" i="114"/>
  <c r="K23" i="114"/>
  <c r="K24" i="114"/>
  <c r="K25" i="114"/>
  <c r="K26" i="114"/>
  <c r="K27" i="114"/>
  <c r="K17" i="115"/>
  <c r="K18" i="115"/>
  <c r="K19" i="115"/>
  <c r="K20" i="115"/>
  <c r="K21" i="115"/>
  <c r="K22" i="115"/>
  <c r="K23" i="115"/>
  <c r="K24" i="115"/>
  <c r="K25" i="115"/>
  <c r="K26" i="115"/>
  <c r="K27" i="115"/>
  <c r="K17" i="116"/>
  <c r="K18" i="116"/>
  <c r="K19" i="116"/>
  <c r="K20" i="116"/>
  <c r="K21" i="116"/>
  <c r="K22" i="116"/>
  <c r="K23" i="116"/>
  <c r="K24" i="116"/>
  <c r="K25" i="116"/>
  <c r="K26" i="116"/>
  <c r="K27" i="116"/>
  <c r="K17" i="117"/>
  <c r="K18" i="117"/>
  <c r="K19" i="117"/>
  <c r="K20" i="117"/>
  <c r="K21" i="117"/>
  <c r="K22" i="117"/>
  <c r="K23" i="117"/>
  <c r="K24" i="117"/>
  <c r="K25" i="117"/>
  <c r="K26" i="117"/>
  <c r="K27" i="117"/>
  <c r="K17" i="118"/>
  <c r="K18" i="118"/>
  <c r="K19" i="118"/>
  <c r="K20" i="118"/>
  <c r="K21" i="118"/>
  <c r="K22" i="118"/>
  <c r="K23" i="118"/>
  <c r="K24" i="118"/>
  <c r="K25" i="118"/>
  <c r="K26" i="118"/>
  <c r="K27" i="118"/>
  <c r="K17" i="135"/>
  <c r="K18" i="135"/>
  <c r="K19" i="135"/>
  <c r="K20" i="135"/>
  <c r="K21" i="135"/>
  <c r="K22" i="135"/>
  <c r="K23" i="135"/>
  <c r="K24" i="135"/>
  <c r="K25" i="135"/>
  <c r="K26" i="135"/>
  <c r="K27" i="135"/>
  <c r="K17" i="122"/>
  <c r="K18" i="122"/>
  <c r="K19" i="122"/>
  <c r="K20" i="122"/>
  <c r="K21" i="122"/>
  <c r="K22" i="122"/>
  <c r="K23" i="122"/>
  <c r="K24" i="122"/>
  <c r="K25" i="122"/>
  <c r="K26" i="122"/>
  <c r="K27" i="122"/>
  <c r="K17" i="123"/>
  <c r="K18" i="123"/>
  <c r="K19" i="123"/>
  <c r="K20" i="123"/>
  <c r="K21" i="123"/>
  <c r="K22" i="123"/>
  <c r="K23" i="123"/>
  <c r="K24" i="123"/>
  <c r="K25" i="123"/>
  <c r="K26" i="123"/>
  <c r="K27" i="123"/>
  <c r="K17" i="124"/>
  <c r="K18" i="124"/>
  <c r="K19" i="124"/>
  <c r="K20" i="124"/>
  <c r="K21" i="124"/>
  <c r="K22" i="124"/>
  <c r="K23" i="124"/>
  <c r="K24" i="124"/>
  <c r="K25" i="124"/>
  <c r="K26" i="124"/>
  <c r="K27" i="124"/>
  <c r="K17" i="125"/>
  <c r="K18" i="125"/>
  <c r="K19" i="125"/>
  <c r="K20" i="125"/>
  <c r="K21" i="125"/>
  <c r="K22" i="125"/>
  <c r="K23" i="125"/>
  <c r="K24" i="125"/>
  <c r="K25" i="125"/>
  <c r="K26" i="125"/>
  <c r="K27" i="125"/>
  <c r="K17" i="127"/>
  <c r="K18" i="127"/>
  <c r="K19" i="127"/>
  <c r="K20" i="127"/>
  <c r="K21" i="127"/>
  <c r="K22" i="127"/>
  <c r="K23" i="127"/>
  <c r="K24" i="127"/>
  <c r="K25" i="127"/>
  <c r="K26" i="127"/>
  <c r="K27" i="127"/>
  <c r="K17" i="128"/>
  <c r="K18" i="128"/>
  <c r="K19" i="128"/>
  <c r="K20" i="128"/>
  <c r="K21" i="128"/>
  <c r="K22" i="128"/>
  <c r="K23" i="128"/>
  <c r="K24" i="128"/>
  <c r="K25" i="128"/>
  <c r="K26" i="128"/>
  <c r="K27" i="128"/>
  <c r="K17" i="130"/>
  <c r="K18" i="130"/>
  <c r="K19" i="130"/>
  <c r="K20" i="130"/>
  <c r="K21" i="130"/>
  <c r="K22" i="130"/>
  <c r="K23" i="130"/>
  <c r="K24" i="130"/>
  <c r="K25" i="130"/>
  <c r="K26" i="130"/>
  <c r="K27" i="130"/>
  <c r="K17" i="131"/>
  <c r="K18" i="131"/>
  <c r="K19" i="131"/>
  <c r="K20" i="131"/>
  <c r="K21" i="131"/>
  <c r="K22" i="131"/>
  <c r="K23" i="131"/>
  <c r="K24" i="131"/>
  <c r="K25" i="131"/>
  <c r="K26" i="131"/>
  <c r="K27" i="131"/>
  <c r="K17" i="132"/>
  <c r="K18" i="132"/>
  <c r="K19" i="132"/>
  <c r="K20" i="132"/>
  <c r="K21" i="132"/>
  <c r="K22" i="132"/>
  <c r="K23" i="132"/>
  <c r="K24" i="132"/>
  <c r="K25" i="132"/>
  <c r="K26" i="132"/>
  <c r="K27" i="132"/>
  <c r="K17" i="99"/>
  <c r="K18" i="99"/>
  <c r="K19" i="99"/>
  <c r="K20" i="99"/>
  <c r="K21" i="99"/>
  <c r="K22" i="99"/>
  <c r="K23" i="99"/>
  <c r="K24" i="99"/>
  <c r="K25" i="99"/>
  <c r="K26" i="99"/>
  <c r="K27" i="99"/>
  <c r="K17" i="100"/>
  <c r="K18" i="100"/>
  <c r="K19" i="100"/>
  <c r="K20" i="100"/>
  <c r="K21" i="100"/>
  <c r="K22" i="100"/>
  <c r="K23" i="100"/>
  <c r="K24" i="100"/>
  <c r="K25" i="100"/>
  <c r="K26" i="100"/>
  <c r="K27" i="100"/>
  <c r="K17" i="101"/>
  <c r="K18" i="101"/>
  <c r="K19" i="101"/>
  <c r="K20" i="101"/>
  <c r="K21" i="101"/>
  <c r="K22" i="101"/>
  <c r="K23" i="101"/>
  <c r="K24" i="101"/>
  <c r="K25" i="101"/>
  <c r="K26" i="101"/>
  <c r="K27" i="101"/>
  <c r="K17" i="103"/>
  <c r="K18" i="103"/>
  <c r="K19" i="103"/>
  <c r="K20" i="103"/>
  <c r="K21" i="103"/>
  <c r="K22" i="103"/>
  <c r="K23" i="103"/>
  <c r="K24" i="103"/>
  <c r="K25" i="103"/>
  <c r="K26" i="103"/>
  <c r="K27" i="103"/>
  <c r="K17" i="104"/>
  <c r="K18" i="104"/>
  <c r="K19" i="104"/>
  <c r="K20" i="104"/>
  <c r="K21" i="104"/>
  <c r="K22" i="104"/>
  <c r="K23" i="104"/>
  <c r="K24" i="104"/>
  <c r="K25" i="104"/>
  <c r="K26" i="104"/>
  <c r="K27" i="104"/>
  <c r="K17" i="105"/>
  <c r="K18" i="105"/>
  <c r="K19" i="105"/>
  <c r="K20" i="105"/>
  <c r="K21" i="105"/>
  <c r="K22" i="105"/>
  <c r="K23" i="105"/>
  <c r="K24" i="105"/>
  <c r="K25" i="105"/>
  <c r="K26" i="105"/>
  <c r="K27" i="105"/>
  <c r="K17" i="74"/>
  <c r="K18" i="74"/>
  <c r="K19" i="74"/>
  <c r="K20" i="74"/>
  <c r="K21" i="74"/>
  <c r="K22" i="74"/>
  <c r="K23" i="74"/>
  <c r="K24" i="74"/>
  <c r="K25" i="74"/>
  <c r="K26" i="74"/>
  <c r="K27" i="74"/>
  <c r="K17" i="109"/>
  <c r="K18" i="109"/>
  <c r="K19" i="109"/>
  <c r="K20" i="109"/>
  <c r="K21" i="109"/>
  <c r="K22" i="109"/>
  <c r="K23" i="109"/>
  <c r="K24" i="109"/>
  <c r="K25" i="109"/>
  <c r="K26" i="109"/>
  <c r="K27" i="109"/>
  <c r="K17" i="110"/>
  <c r="K18" i="110"/>
  <c r="K19" i="110"/>
  <c r="K20" i="110"/>
  <c r="K21" i="110"/>
  <c r="K22" i="110"/>
  <c r="K23" i="110"/>
  <c r="K24" i="110"/>
  <c r="K25" i="110"/>
  <c r="K26" i="110"/>
  <c r="K27" i="110"/>
  <c r="K17" i="120"/>
  <c r="K18" i="120"/>
  <c r="K19" i="120"/>
  <c r="K20" i="120"/>
  <c r="K21" i="120"/>
  <c r="K22" i="120"/>
  <c r="K23" i="120"/>
  <c r="K24" i="120"/>
  <c r="K25" i="120"/>
  <c r="K26" i="120"/>
  <c r="K27" i="120"/>
  <c r="K17" i="108"/>
  <c r="K18" i="108"/>
  <c r="K19" i="108"/>
  <c r="K20" i="108"/>
  <c r="K21" i="108"/>
  <c r="K22" i="108"/>
  <c r="K23" i="108"/>
  <c r="K24" i="108"/>
  <c r="K25" i="108"/>
  <c r="K26" i="108"/>
  <c r="K27" i="108"/>
  <c r="K17" i="107"/>
  <c r="K18" i="107"/>
  <c r="K19" i="107"/>
  <c r="K20" i="107"/>
  <c r="K21" i="107"/>
  <c r="K22" i="107"/>
  <c r="K23" i="107"/>
  <c r="K24" i="107"/>
  <c r="K25" i="107"/>
  <c r="K26" i="107"/>
  <c r="K27" i="107"/>
  <c r="K17" i="126"/>
  <c r="K18" i="126"/>
  <c r="K19" i="126"/>
  <c r="K20" i="126"/>
  <c r="K21" i="126"/>
  <c r="K22" i="126"/>
  <c r="K23" i="126"/>
  <c r="K24" i="126"/>
  <c r="K25" i="126"/>
  <c r="K26" i="126"/>
  <c r="K27" i="126"/>
  <c r="K17" i="102"/>
  <c r="K18" i="102"/>
  <c r="K19" i="102"/>
  <c r="K20" i="102"/>
  <c r="K21" i="102"/>
  <c r="K22" i="102"/>
  <c r="K23" i="102"/>
  <c r="K24" i="102"/>
  <c r="K25" i="102"/>
  <c r="K26" i="102"/>
  <c r="K27" i="102"/>
  <c r="K17" i="93"/>
  <c r="K18" i="93"/>
  <c r="K19" i="93"/>
  <c r="K20" i="93"/>
  <c r="K21" i="93"/>
  <c r="K22" i="93"/>
  <c r="K23" i="93"/>
  <c r="K24" i="93"/>
  <c r="K25" i="93"/>
  <c r="K26" i="93"/>
  <c r="K27" i="93"/>
  <c r="K17" i="129"/>
  <c r="K18" i="129"/>
  <c r="K19" i="129"/>
  <c r="K20" i="129"/>
  <c r="K21" i="129"/>
  <c r="K22" i="129"/>
  <c r="K23" i="129"/>
  <c r="K24" i="129"/>
  <c r="K25" i="129"/>
  <c r="K26" i="129"/>
  <c r="K27" i="129"/>
  <c r="K17" i="106"/>
  <c r="K18" i="106"/>
  <c r="K19" i="106"/>
  <c r="K20" i="106"/>
  <c r="K21" i="106"/>
  <c r="K22" i="106"/>
  <c r="K23" i="106"/>
  <c r="K24" i="106"/>
  <c r="K25" i="106"/>
  <c r="K26" i="106"/>
  <c r="K27" i="106"/>
  <c r="K17" i="94"/>
  <c r="K18" i="94"/>
  <c r="K19" i="94"/>
  <c r="K20" i="94"/>
  <c r="K21" i="94"/>
  <c r="K22" i="94"/>
  <c r="K23" i="94"/>
  <c r="K24" i="94"/>
  <c r="K25" i="94"/>
  <c r="K26" i="94"/>
  <c r="K27" i="94"/>
  <c r="K17" i="95"/>
  <c r="K18" i="95"/>
  <c r="K19" i="95"/>
  <c r="K20" i="95"/>
  <c r="K21" i="95"/>
  <c r="K22" i="95"/>
  <c r="K23" i="95"/>
  <c r="K24" i="95"/>
  <c r="K25" i="95"/>
  <c r="K26" i="95"/>
  <c r="K27" i="95"/>
  <c r="K17" i="96"/>
  <c r="K18" i="96"/>
  <c r="K19" i="96"/>
  <c r="K20" i="96"/>
  <c r="K21" i="96"/>
  <c r="K22" i="96"/>
  <c r="K23" i="96"/>
  <c r="K24" i="96"/>
  <c r="K25" i="96"/>
  <c r="K26" i="96"/>
  <c r="K27" i="96"/>
  <c r="K17" i="97"/>
  <c r="K18" i="97"/>
  <c r="K19" i="97"/>
  <c r="K20" i="97"/>
  <c r="K21" i="97"/>
  <c r="K22" i="97"/>
  <c r="K23" i="97"/>
  <c r="K24" i="97"/>
  <c r="K25" i="97"/>
  <c r="K26" i="97"/>
  <c r="K27" i="97"/>
  <c r="K17" i="133"/>
  <c r="K18" i="133"/>
  <c r="K19" i="133"/>
  <c r="K20" i="133"/>
  <c r="K21" i="133"/>
  <c r="K22" i="133"/>
  <c r="K23" i="133"/>
  <c r="K24" i="133"/>
  <c r="K25" i="133"/>
  <c r="K26" i="133"/>
  <c r="K27" i="133"/>
  <c r="K17" i="98"/>
  <c r="K18" i="98"/>
  <c r="K19" i="98"/>
  <c r="K20" i="98"/>
  <c r="K21" i="98"/>
  <c r="K22" i="98"/>
  <c r="K23" i="98"/>
  <c r="K24" i="98"/>
  <c r="K25" i="98"/>
  <c r="K26" i="98"/>
  <c r="K27" i="98"/>
  <c r="K17" i="90"/>
  <c r="K18" i="90"/>
  <c r="K19" i="90"/>
  <c r="K20" i="90"/>
  <c r="K21" i="90"/>
  <c r="K22" i="90"/>
  <c r="K23" i="90"/>
  <c r="K24" i="90"/>
  <c r="K25" i="90"/>
  <c r="K26" i="90"/>
  <c r="K27" i="90"/>
  <c r="K17" i="91"/>
  <c r="K18" i="91"/>
  <c r="K19" i="91"/>
  <c r="K20" i="91"/>
  <c r="K21" i="91"/>
  <c r="K22" i="91"/>
  <c r="K23" i="91"/>
  <c r="K24" i="91"/>
  <c r="K25" i="91"/>
  <c r="K26" i="91"/>
  <c r="K27" i="91"/>
  <c r="K17" i="119"/>
  <c r="K18" i="119"/>
  <c r="K19" i="119"/>
  <c r="K20" i="119"/>
  <c r="K21" i="119"/>
  <c r="K22" i="119"/>
  <c r="K23" i="119"/>
  <c r="K24" i="119"/>
  <c r="K25" i="119"/>
  <c r="K26" i="119"/>
  <c r="K27" i="119"/>
  <c r="K17" i="66"/>
  <c r="K18" i="66"/>
  <c r="K19" i="66"/>
  <c r="K20" i="66"/>
  <c r="K21" i="66"/>
  <c r="K22" i="66"/>
  <c r="K23" i="66"/>
  <c r="K24" i="66"/>
  <c r="K25" i="66"/>
  <c r="K26" i="66"/>
  <c r="K27" i="66"/>
  <c r="K16" i="111"/>
  <c r="K16" i="112"/>
  <c r="K16" i="113"/>
  <c r="K16" i="114"/>
  <c r="K16" i="115"/>
  <c r="K16" i="116"/>
  <c r="K16" i="117"/>
  <c r="K16" i="118"/>
  <c r="K16" i="135"/>
  <c r="K16" i="122"/>
  <c r="K16" i="123"/>
  <c r="K16" i="124"/>
  <c r="K16" i="125"/>
  <c r="K16" i="127"/>
  <c r="K16" i="128"/>
  <c r="K16" i="130"/>
  <c r="K16" i="131"/>
  <c r="K16" i="132"/>
  <c r="K16" i="99"/>
  <c r="K16" i="100"/>
  <c r="K16" i="101"/>
  <c r="K16" i="103"/>
  <c r="K16" i="104"/>
  <c r="K16" i="105"/>
  <c r="K16" i="74"/>
  <c r="K16" i="109"/>
  <c r="K16" i="110"/>
  <c r="K16" i="120"/>
  <c r="K16" i="108"/>
  <c r="K16" i="107"/>
  <c r="K16" i="126"/>
  <c r="K16" i="102"/>
  <c r="K16" i="93"/>
  <c r="K16" i="129"/>
  <c r="K16" i="106"/>
  <c r="K16" i="94"/>
  <c r="K16" i="95"/>
  <c r="K16" i="96"/>
  <c r="K16" i="97"/>
  <c r="K16" i="133"/>
  <c r="K16" i="98"/>
  <c r="K16" i="90"/>
  <c r="K16" i="91"/>
  <c r="K16" i="119"/>
  <c r="K16" i="66"/>
  <c r="I17" i="111"/>
  <c r="I18" i="111"/>
  <c r="L18" i="111" s="1"/>
  <c r="I19" i="111"/>
  <c r="L19" i="111" s="1"/>
  <c r="I20" i="111"/>
  <c r="L20" i="111" s="1"/>
  <c r="I21" i="111"/>
  <c r="L21" i="111" s="1"/>
  <c r="I22" i="111"/>
  <c r="L22" i="111" s="1"/>
  <c r="I23" i="111"/>
  <c r="L23" i="111" s="1"/>
  <c r="I24" i="111"/>
  <c r="L24" i="111" s="1"/>
  <c r="I25" i="111"/>
  <c r="I26" i="111"/>
  <c r="L26" i="111" s="1"/>
  <c r="I27" i="111"/>
  <c r="L27" i="111" s="1"/>
  <c r="I17" i="112"/>
  <c r="L17" i="112" s="1"/>
  <c r="I18" i="112"/>
  <c r="L18" i="112" s="1"/>
  <c r="I19" i="112"/>
  <c r="L19" i="112" s="1"/>
  <c r="I20" i="112"/>
  <c r="L20" i="112" s="1"/>
  <c r="I21" i="112"/>
  <c r="L21" i="112" s="1"/>
  <c r="I22" i="112"/>
  <c r="I23" i="112"/>
  <c r="L23" i="112" s="1"/>
  <c r="I24" i="112"/>
  <c r="L24" i="112" s="1"/>
  <c r="I25" i="112"/>
  <c r="L25" i="112" s="1"/>
  <c r="I26" i="112"/>
  <c r="L26" i="112" s="1"/>
  <c r="I27" i="112"/>
  <c r="L27" i="112" s="1"/>
  <c r="I17" i="113"/>
  <c r="L17" i="113" s="1"/>
  <c r="I18" i="113"/>
  <c r="L18" i="113" s="1"/>
  <c r="I19" i="113"/>
  <c r="I20" i="113"/>
  <c r="L20" i="113" s="1"/>
  <c r="I21" i="113"/>
  <c r="L21" i="113" s="1"/>
  <c r="I22" i="113"/>
  <c r="L22" i="113" s="1"/>
  <c r="I23" i="113"/>
  <c r="L23" i="113" s="1"/>
  <c r="I24" i="113"/>
  <c r="L24" i="113" s="1"/>
  <c r="I25" i="113"/>
  <c r="L25" i="113" s="1"/>
  <c r="I26" i="113"/>
  <c r="L26" i="113" s="1"/>
  <c r="I27" i="113"/>
  <c r="I17" i="114"/>
  <c r="L17" i="114" s="1"/>
  <c r="I18" i="114"/>
  <c r="L18" i="114" s="1"/>
  <c r="I19" i="114"/>
  <c r="L19" i="114" s="1"/>
  <c r="I20" i="114"/>
  <c r="L20" i="114" s="1"/>
  <c r="I21" i="114"/>
  <c r="L21" i="114" s="1"/>
  <c r="I22" i="114"/>
  <c r="L22" i="114" s="1"/>
  <c r="I23" i="114"/>
  <c r="L23" i="114" s="1"/>
  <c r="I24" i="114"/>
  <c r="I25" i="114"/>
  <c r="L25" i="114" s="1"/>
  <c r="I26" i="114"/>
  <c r="L26" i="114" s="1"/>
  <c r="I27" i="114"/>
  <c r="L27" i="114" s="1"/>
  <c r="I17" i="115"/>
  <c r="L17" i="115" s="1"/>
  <c r="I18" i="115"/>
  <c r="L18" i="115" s="1"/>
  <c r="I19" i="115"/>
  <c r="L19" i="115" s="1"/>
  <c r="I20" i="115"/>
  <c r="L20" i="115" s="1"/>
  <c r="I21" i="115"/>
  <c r="I22" i="115"/>
  <c r="L22" i="115" s="1"/>
  <c r="I23" i="115"/>
  <c r="L23" i="115" s="1"/>
  <c r="I24" i="115"/>
  <c r="L24" i="115" s="1"/>
  <c r="I25" i="115"/>
  <c r="L25" i="115" s="1"/>
  <c r="I26" i="115"/>
  <c r="L26" i="115" s="1"/>
  <c r="I27" i="115"/>
  <c r="L27" i="115" s="1"/>
  <c r="I17" i="116"/>
  <c r="L17" i="116" s="1"/>
  <c r="I18" i="116"/>
  <c r="I19" i="116"/>
  <c r="L19" i="116" s="1"/>
  <c r="I20" i="116"/>
  <c r="L20" i="116" s="1"/>
  <c r="I21" i="116"/>
  <c r="L21" i="116" s="1"/>
  <c r="I22" i="116"/>
  <c r="L22" i="116" s="1"/>
  <c r="I23" i="116"/>
  <c r="L23" i="116" s="1"/>
  <c r="I24" i="116"/>
  <c r="L24" i="116" s="1"/>
  <c r="I25" i="116"/>
  <c r="L25" i="116" s="1"/>
  <c r="I26" i="116"/>
  <c r="I27" i="116"/>
  <c r="L27" i="116" s="1"/>
  <c r="I17" i="117"/>
  <c r="L17" i="117" s="1"/>
  <c r="I18" i="117"/>
  <c r="L18" i="117" s="1"/>
  <c r="I19" i="117"/>
  <c r="L19" i="117" s="1"/>
  <c r="I20" i="117"/>
  <c r="L20" i="117" s="1"/>
  <c r="I21" i="117"/>
  <c r="L21" i="117" s="1"/>
  <c r="I22" i="117"/>
  <c r="L22" i="117" s="1"/>
  <c r="I23" i="117"/>
  <c r="I24" i="117"/>
  <c r="L24" i="117" s="1"/>
  <c r="I25" i="117"/>
  <c r="L25" i="117" s="1"/>
  <c r="I26" i="117"/>
  <c r="L26" i="117" s="1"/>
  <c r="I27" i="117"/>
  <c r="L27" i="117" s="1"/>
  <c r="I17" i="118"/>
  <c r="L17" i="118" s="1"/>
  <c r="I18" i="118"/>
  <c r="L18" i="118" s="1"/>
  <c r="I19" i="118"/>
  <c r="L19" i="118" s="1"/>
  <c r="I20" i="118"/>
  <c r="I21" i="118"/>
  <c r="L21" i="118" s="1"/>
  <c r="I22" i="118"/>
  <c r="L22" i="118" s="1"/>
  <c r="I23" i="118"/>
  <c r="L23" i="118" s="1"/>
  <c r="I24" i="118"/>
  <c r="L24" i="118" s="1"/>
  <c r="I25" i="118"/>
  <c r="L25" i="118" s="1"/>
  <c r="I26" i="118"/>
  <c r="L26" i="118" s="1"/>
  <c r="I27" i="118"/>
  <c r="L27" i="118" s="1"/>
  <c r="I17" i="135"/>
  <c r="I18" i="135"/>
  <c r="L18" i="135" s="1"/>
  <c r="I19" i="135"/>
  <c r="L19" i="135" s="1"/>
  <c r="I20" i="135"/>
  <c r="L20" i="135" s="1"/>
  <c r="I21" i="135"/>
  <c r="L21" i="135" s="1"/>
  <c r="I22" i="135"/>
  <c r="L22" i="135" s="1"/>
  <c r="I23" i="135"/>
  <c r="L23" i="135" s="1"/>
  <c r="I24" i="135"/>
  <c r="L24" i="135" s="1"/>
  <c r="I25" i="135"/>
  <c r="I26" i="135"/>
  <c r="L26" i="135" s="1"/>
  <c r="I27" i="135"/>
  <c r="L27" i="135" s="1"/>
  <c r="I17" i="122"/>
  <c r="L17" i="122" s="1"/>
  <c r="I18" i="122"/>
  <c r="L18" i="122" s="1"/>
  <c r="I19" i="122"/>
  <c r="L19" i="122" s="1"/>
  <c r="I20" i="122"/>
  <c r="I21" i="122"/>
  <c r="L21" i="122" s="1"/>
  <c r="I22" i="122"/>
  <c r="I23" i="122"/>
  <c r="L23" i="122" s="1"/>
  <c r="I24" i="122"/>
  <c r="L24" i="122" s="1"/>
  <c r="I25" i="122"/>
  <c r="L25" i="122" s="1"/>
  <c r="I26" i="122"/>
  <c r="L26" i="122" s="1"/>
  <c r="I27" i="122"/>
  <c r="L27" i="122" s="1"/>
  <c r="I17" i="123"/>
  <c r="I18" i="123"/>
  <c r="L18" i="123" s="1"/>
  <c r="I19" i="123"/>
  <c r="I20" i="123"/>
  <c r="L20" i="123" s="1"/>
  <c r="I21" i="123"/>
  <c r="L21" i="123" s="1"/>
  <c r="I22" i="123"/>
  <c r="L22" i="123" s="1"/>
  <c r="I23" i="123"/>
  <c r="L23" i="123" s="1"/>
  <c r="I24" i="123"/>
  <c r="L24" i="123" s="1"/>
  <c r="I25" i="123"/>
  <c r="I26" i="123"/>
  <c r="L26" i="123" s="1"/>
  <c r="I27" i="123"/>
  <c r="I17" i="124"/>
  <c r="L17" i="124" s="1"/>
  <c r="I18" i="124"/>
  <c r="L18" i="124" s="1"/>
  <c r="I19" i="124"/>
  <c r="L19" i="124" s="1"/>
  <c r="I20" i="124"/>
  <c r="L20" i="124" s="1"/>
  <c r="I21" i="124"/>
  <c r="L21" i="124" s="1"/>
  <c r="I22" i="124"/>
  <c r="I23" i="124"/>
  <c r="L23" i="124" s="1"/>
  <c r="I24" i="124"/>
  <c r="I25" i="124"/>
  <c r="L25" i="124" s="1"/>
  <c r="I26" i="124"/>
  <c r="L26" i="124" s="1"/>
  <c r="I27" i="124"/>
  <c r="L27" i="124" s="1"/>
  <c r="I17" i="125"/>
  <c r="L17" i="125" s="1"/>
  <c r="I18" i="125"/>
  <c r="L18" i="125" s="1"/>
  <c r="I19" i="125"/>
  <c r="I20" i="125"/>
  <c r="L20" i="125" s="1"/>
  <c r="I21" i="125"/>
  <c r="I22" i="125"/>
  <c r="L22" i="125" s="1"/>
  <c r="I23" i="125"/>
  <c r="L23" i="125" s="1"/>
  <c r="I24" i="125"/>
  <c r="L24" i="125" s="1"/>
  <c r="I25" i="125"/>
  <c r="L25" i="125" s="1"/>
  <c r="I26" i="125"/>
  <c r="L26" i="125" s="1"/>
  <c r="I27" i="125"/>
  <c r="I17" i="127"/>
  <c r="L17" i="127" s="1"/>
  <c r="I18" i="127"/>
  <c r="I19" i="127"/>
  <c r="L19" i="127" s="1"/>
  <c r="I20" i="127"/>
  <c r="L20" i="127" s="1"/>
  <c r="I21" i="127"/>
  <c r="L21" i="127" s="1"/>
  <c r="I22" i="127"/>
  <c r="L22" i="127" s="1"/>
  <c r="I23" i="127"/>
  <c r="L23" i="127" s="1"/>
  <c r="I24" i="127"/>
  <c r="I25" i="127"/>
  <c r="L25" i="127" s="1"/>
  <c r="I26" i="127"/>
  <c r="I27" i="127"/>
  <c r="L27" i="127" s="1"/>
  <c r="I17" i="128"/>
  <c r="I18" i="128"/>
  <c r="L18" i="128" s="1"/>
  <c r="I19" i="128"/>
  <c r="L19" i="128" s="1"/>
  <c r="I20" i="128"/>
  <c r="L20" i="128" s="1"/>
  <c r="I21" i="128"/>
  <c r="I22" i="128"/>
  <c r="L22" i="128" s="1"/>
  <c r="I23" i="128"/>
  <c r="I24" i="128"/>
  <c r="L24" i="128" s="1"/>
  <c r="I25" i="128"/>
  <c r="I26" i="128"/>
  <c r="L26" i="128" s="1"/>
  <c r="I27" i="128"/>
  <c r="L27" i="128" s="1"/>
  <c r="I17" i="130"/>
  <c r="L17" i="130" s="1"/>
  <c r="I18" i="130"/>
  <c r="I19" i="130"/>
  <c r="L19" i="130" s="1"/>
  <c r="I20" i="130"/>
  <c r="I21" i="130"/>
  <c r="L21" i="130" s="1"/>
  <c r="I22" i="130"/>
  <c r="I23" i="130"/>
  <c r="L23" i="130" s="1"/>
  <c r="I24" i="130"/>
  <c r="L24" i="130" s="1"/>
  <c r="I25" i="130"/>
  <c r="L25" i="130" s="1"/>
  <c r="I26" i="130"/>
  <c r="I27" i="130"/>
  <c r="L27" i="130" s="1"/>
  <c r="I17" i="131"/>
  <c r="I18" i="131"/>
  <c r="L18" i="131" s="1"/>
  <c r="I19" i="131"/>
  <c r="I20" i="131"/>
  <c r="L20" i="131" s="1"/>
  <c r="I21" i="131"/>
  <c r="L21" i="131" s="1"/>
  <c r="I22" i="131"/>
  <c r="L22" i="131" s="1"/>
  <c r="I23" i="131"/>
  <c r="I24" i="131"/>
  <c r="I25" i="131"/>
  <c r="I26" i="131"/>
  <c r="L26" i="131" s="1"/>
  <c r="I27" i="131"/>
  <c r="I17" i="132"/>
  <c r="L17" i="132" s="1"/>
  <c r="I18" i="132"/>
  <c r="L18" i="132" s="1"/>
  <c r="I19" i="132"/>
  <c r="L19" i="132" s="1"/>
  <c r="I20" i="132"/>
  <c r="I21" i="132"/>
  <c r="I22" i="132"/>
  <c r="I23" i="132"/>
  <c r="I24" i="132"/>
  <c r="I25" i="132"/>
  <c r="L25" i="132" s="1"/>
  <c r="I26" i="132"/>
  <c r="L26" i="132" s="1"/>
  <c r="I27" i="132"/>
  <c r="L27" i="132" s="1"/>
  <c r="I17" i="99"/>
  <c r="I18" i="99"/>
  <c r="I19" i="99"/>
  <c r="I20" i="99"/>
  <c r="I21" i="99"/>
  <c r="I22" i="99"/>
  <c r="L22" i="99" s="1"/>
  <c r="I23" i="99"/>
  <c r="L23" i="99" s="1"/>
  <c r="I24" i="99"/>
  <c r="L24" i="99" s="1"/>
  <c r="I25" i="99"/>
  <c r="I26" i="99"/>
  <c r="I27" i="99"/>
  <c r="I17" i="100"/>
  <c r="I18" i="100"/>
  <c r="I19" i="100"/>
  <c r="L19" i="100" s="1"/>
  <c r="I20" i="100"/>
  <c r="L20" i="100" s="1"/>
  <c r="I21" i="100"/>
  <c r="L21" i="100" s="1"/>
  <c r="I22" i="100"/>
  <c r="I23" i="100"/>
  <c r="I24" i="100"/>
  <c r="I25" i="100"/>
  <c r="I26" i="100"/>
  <c r="I27" i="100"/>
  <c r="L27" i="100" s="1"/>
  <c r="I17" i="101"/>
  <c r="L17" i="101" s="1"/>
  <c r="I18" i="101"/>
  <c r="L18" i="101" s="1"/>
  <c r="I19" i="101"/>
  <c r="I20" i="101"/>
  <c r="L20" i="101" s="1"/>
  <c r="I21" i="101"/>
  <c r="I22" i="101"/>
  <c r="L22" i="101" s="1"/>
  <c r="I23" i="101"/>
  <c r="I24" i="101"/>
  <c r="L24" i="101" s="1"/>
  <c r="I25" i="101"/>
  <c r="L25" i="101" s="1"/>
  <c r="I26" i="101"/>
  <c r="L26" i="101" s="1"/>
  <c r="I27" i="101"/>
  <c r="I17" i="103"/>
  <c r="L17" i="103" s="1"/>
  <c r="I18" i="103"/>
  <c r="I19" i="103"/>
  <c r="L19" i="103" s="1"/>
  <c r="I20" i="103"/>
  <c r="I21" i="103"/>
  <c r="L21" i="103" s="1"/>
  <c r="I22" i="103"/>
  <c r="L22" i="103" s="1"/>
  <c r="I23" i="103"/>
  <c r="L23" i="103" s="1"/>
  <c r="I24" i="103"/>
  <c r="I25" i="103"/>
  <c r="L25" i="103" s="1"/>
  <c r="I26" i="103"/>
  <c r="I27" i="103"/>
  <c r="L27" i="103" s="1"/>
  <c r="I17" i="104"/>
  <c r="I18" i="104"/>
  <c r="L18" i="104" s="1"/>
  <c r="I19" i="104"/>
  <c r="L19" i="104" s="1"/>
  <c r="I20" i="104"/>
  <c r="L20" i="104" s="1"/>
  <c r="I21" i="104"/>
  <c r="I22" i="104"/>
  <c r="L22" i="104" s="1"/>
  <c r="I23" i="104"/>
  <c r="I24" i="104"/>
  <c r="L24" i="104" s="1"/>
  <c r="I25" i="104"/>
  <c r="I26" i="104"/>
  <c r="L26" i="104" s="1"/>
  <c r="I27" i="104"/>
  <c r="L27" i="104" s="1"/>
  <c r="I17" i="105"/>
  <c r="L17" i="105" s="1"/>
  <c r="I18" i="105"/>
  <c r="I19" i="105"/>
  <c r="L19" i="105" s="1"/>
  <c r="I20" i="105"/>
  <c r="I21" i="105"/>
  <c r="L21" i="105" s="1"/>
  <c r="I22" i="105"/>
  <c r="I23" i="105"/>
  <c r="L23" i="105" s="1"/>
  <c r="I24" i="105"/>
  <c r="L24" i="105" s="1"/>
  <c r="I25" i="105"/>
  <c r="L25" i="105" s="1"/>
  <c r="I26" i="105"/>
  <c r="I27" i="105"/>
  <c r="L27" i="105" s="1"/>
  <c r="I17" i="74"/>
  <c r="I18" i="74"/>
  <c r="L18" i="74" s="1"/>
  <c r="I19" i="74"/>
  <c r="I20" i="74"/>
  <c r="L20" i="74" s="1"/>
  <c r="I21" i="74"/>
  <c r="L21" i="74" s="1"/>
  <c r="I22" i="74"/>
  <c r="L22" i="74" s="1"/>
  <c r="I23" i="74"/>
  <c r="I24" i="74"/>
  <c r="L24" i="74" s="1"/>
  <c r="I25" i="74"/>
  <c r="I26" i="74"/>
  <c r="L26" i="74" s="1"/>
  <c r="I27" i="74"/>
  <c r="I17" i="109"/>
  <c r="L17" i="109" s="1"/>
  <c r="I18" i="109"/>
  <c r="L18" i="109" s="1"/>
  <c r="I19" i="109"/>
  <c r="L19" i="109" s="1"/>
  <c r="I20" i="109"/>
  <c r="I21" i="109"/>
  <c r="L21" i="109" s="1"/>
  <c r="I22" i="109"/>
  <c r="I23" i="109"/>
  <c r="L23" i="109" s="1"/>
  <c r="I24" i="109"/>
  <c r="I25" i="109"/>
  <c r="L25" i="109" s="1"/>
  <c r="I26" i="109"/>
  <c r="L26" i="109" s="1"/>
  <c r="I27" i="109"/>
  <c r="L27" i="109" s="1"/>
  <c r="I17" i="110"/>
  <c r="I18" i="110"/>
  <c r="L18" i="110" s="1"/>
  <c r="I19" i="110"/>
  <c r="I20" i="110"/>
  <c r="L20" i="110" s="1"/>
  <c r="I21" i="110"/>
  <c r="I22" i="110"/>
  <c r="L22" i="110" s="1"/>
  <c r="I23" i="110"/>
  <c r="L23" i="110" s="1"/>
  <c r="I24" i="110"/>
  <c r="L24" i="110" s="1"/>
  <c r="I25" i="110"/>
  <c r="I26" i="110"/>
  <c r="L26" i="110" s="1"/>
  <c r="I27" i="110"/>
  <c r="I17" i="120"/>
  <c r="L17" i="120" s="1"/>
  <c r="I18" i="120"/>
  <c r="I19" i="120"/>
  <c r="L19" i="120" s="1"/>
  <c r="I20" i="120"/>
  <c r="L20" i="120" s="1"/>
  <c r="I21" i="120"/>
  <c r="L21" i="120" s="1"/>
  <c r="I22" i="120"/>
  <c r="I23" i="120"/>
  <c r="L23" i="120" s="1"/>
  <c r="I24" i="120"/>
  <c r="I25" i="120"/>
  <c r="L25" i="120" s="1"/>
  <c r="I26" i="120"/>
  <c r="I27" i="120"/>
  <c r="L27" i="120" s="1"/>
  <c r="I17" i="108"/>
  <c r="L17" i="108" s="1"/>
  <c r="I18" i="108"/>
  <c r="L18" i="108" s="1"/>
  <c r="I19" i="108"/>
  <c r="I20" i="108"/>
  <c r="L20" i="108" s="1"/>
  <c r="I21" i="108"/>
  <c r="I22" i="108"/>
  <c r="L22" i="108" s="1"/>
  <c r="I23" i="108"/>
  <c r="I24" i="108"/>
  <c r="L24" i="108" s="1"/>
  <c r="I25" i="108"/>
  <c r="L25" i="108" s="1"/>
  <c r="I26" i="108"/>
  <c r="L26" i="108" s="1"/>
  <c r="I27" i="108"/>
  <c r="I17" i="107"/>
  <c r="L17" i="107" s="1"/>
  <c r="I18" i="107"/>
  <c r="I19" i="107"/>
  <c r="L19" i="107" s="1"/>
  <c r="I20" i="107"/>
  <c r="I21" i="107"/>
  <c r="L21" i="107" s="1"/>
  <c r="I22" i="107"/>
  <c r="L22" i="107" s="1"/>
  <c r="I23" i="107"/>
  <c r="L23" i="107" s="1"/>
  <c r="I24" i="107"/>
  <c r="I25" i="107"/>
  <c r="L25" i="107" s="1"/>
  <c r="I26" i="107"/>
  <c r="I27" i="107"/>
  <c r="L27" i="107" s="1"/>
  <c r="I17" i="126"/>
  <c r="I18" i="126"/>
  <c r="L18" i="126" s="1"/>
  <c r="I19" i="126"/>
  <c r="L19" i="126" s="1"/>
  <c r="I20" i="126"/>
  <c r="L20" i="126" s="1"/>
  <c r="I21" i="126"/>
  <c r="I22" i="126"/>
  <c r="L22" i="126" s="1"/>
  <c r="I23" i="126"/>
  <c r="I24" i="126"/>
  <c r="L24" i="126" s="1"/>
  <c r="I25" i="126"/>
  <c r="I26" i="126"/>
  <c r="L26" i="126" s="1"/>
  <c r="I27" i="126"/>
  <c r="L27" i="126" s="1"/>
  <c r="I17" i="102"/>
  <c r="L17" i="102" s="1"/>
  <c r="I18" i="102"/>
  <c r="I19" i="102"/>
  <c r="L19" i="102" s="1"/>
  <c r="I20" i="102"/>
  <c r="I21" i="102"/>
  <c r="L21" i="102" s="1"/>
  <c r="I22" i="102"/>
  <c r="I23" i="102"/>
  <c r="L23" i="102" s="1"/>
  <c r="I24" i="102"/>
  <c r="L24" i="102" s="1"/>
  <c r="I25" i="102"/>
  <c r="L25" i="102" s="1"/>
  <c r="I26" i="102"/>
  <c r="I27" i="102"/>
  <c r="L27" i="102" s="1"/>
  <c r="I17" i="93"/>
  <c r="I18" i="93"/>
  <c r="L18" i="93" s="1"/>
  <c r="I19" i="93"/>
  <c r="I20" i="93"/>
  <c r="L20" i="93" s="1"/>
  <c r="I21" i="93"/>
  <c r="L21" i="93" s="1"/>
  <c r="I22" i="93"/>
  <c r="L22" i="93" s="1"/>
  <c r="I23" i="93"/>
  <c r="I24" i="93"/>
  <c r="L24" i="93" s="1"/>
  <c r="I25" i="93"/>
  <c r="I26" i="93"/>
  <c r="L26" i="93" s="1"/>
  <c r="I27" i="93"/>
  <c r="I17" i="129"/>
  <c r="L17" i="129" s="1"/>
  <c r="I18" i="129"/>
  <c r="L18" i="129" s="1"/>
  <c r="I19" i="129"/>
  <c r="L19" i="129" s="1"/>
  <c r="I20" i="129"/>
  <c r="I21" i="129"/>
  <c r="L21" i="129" s="1"/>
  <c r="I22" i="129"/>
  <c r="I23" i="129"/>
  <c r="L23" i="129" s="1"/>
  <c r="I24" i="129"/>
  <c r="I25" i="129"/>
  <c r="L25" i="129" s="1"/>
  <c r="I26" i="129"/>
  <c r="L26" i="129" s="1"/>
  <c r="I27" i="129"/>
  <c r="L27" i="129" s="1"/>
  <c r="I17" i="106"/>
  <c r="I18" i="106"/>
  <c r="L18" i="106" s="1"/>
  <c r="I19" i="106"/>
  <c r="I20" i="106"/>
  <c r="L20" i="106" s="1"/>
  <c r="I21" i="106"/>
  <c r="I22" i="106"/>
  <c r="L22" i="106" s="1"/>
  <c r="I23" i="106"/>
  <c r="L23" i="106" s="1"/>
  <c r="I24" i="106"/>
  <c r="L24" i="106" s="1"/>
  <c r="I25" i="106"/>
  <c r="I26" i="106"/>
  <c r="L26" i="106" s="1"/>
  <c r="I27" i="106"/>
  <c r="I17" i="94"/>
  <c r="L17" i="94" s="1"/>
  <c r="I18" i="94"/>
  <c r="I19" i="94"/>
  <c r="L19" i="94" s="1"/>
  <c r="I20" i="94"/>
  <c r="L20" i="94" s="1"/>
  <c r="I21" i="94"/>
  <c r="L21" i="94" s="1"/>
  <c r="I22" i="94"/>
  <c r="I23" i="94"/>
  <c r="L23" i="94" s="1"/>
  <c r="I24" i="94"/>
  <c r="I25" i="94"/>
  <c r="L25" i="94" s="1"/>
  <c r="I26" i="94"/>
  <c r="I27" i="94"/>
  <c r="L27" i="94" s="1"/>
  <c r="I17" i="95"/>
  <c r="L17" i="95" s="1"/>
  <c r="I18" i="95"/>
  <c r="L18" i="95" s="1"/>
  <c r="I19" i="95"/>
  <c r="I20" i="95"/>
  <c r="L20" i="95" s="1"/>
  <c r="I21" i="95"/>
  <c r="I22" i="95"/>
  <c r="L22" i="95" s="1"/>
  <c r="I23" i="95"/>
  <c r="I24" i="95"/>
  <c r="L24" i="95" s="1"/>
  <c r="I25" i="95"/>
  <c r="L25" i="95" s="1"/>
  <c r="I26" i="95"/>
  <c r="L26" i="95" s="1"/>
  <c r="I27" i="95"/>
  <c r="I17" i="96"/>
  <c r="L17" i="96" s="1"/>
  <c r="I18" i="96"/>
  <c r="I19" i="96"/>
  <c r="L19" i="96" s="1"/>
  <c r="I20" i="96"/>
  <c r="I21" i="96"/>
  <c r="L21" i="96" s="1"/>
  <c r="I22" i="96"/>
  <c r="L22" i="96" s="1"/>
  <c r="I23" i="96"/>
  <c r="L23" i="96" s="1"/>
  <c r="I24" i="96"/>
  <c r="I25" i="96"/>
  <c r="L25" i="96" s="1"/>
  <c r="I26" i="96"/>
  <c r="I27" i="96"/>
  <c r="L27" i="96" s="1"/>
  <c r="I17" i="97"/>
  <c r="I18" i="97"/>
  <c r="L18" i="97" s="1"/>
  <c r="I19" i="97"/>
  <c r="L19" i="97" s="1"/>
  <c r="I20" i="97"/>
  <c r="L20" i="97" s="1"/>
  <c r="I21" i="97"/>
  <c r="I22" i="97"/>
  <c r="L22" i="97" s="1"/>
  <c r="I23" i="97"/>
  <c r="I24" i="97"/>
  <c r="L24" i="97" s="1"/>
  <c r="I25" i="97"/>
  <c r="I26" i="97"/>
  <c r="L26" i="97" s="1"/>
  <c r="I27" i="97"/>
  <c r="L27" i="97" s="1"/>
  <c r="I17" i="133"/>
  <c r="L17" i="133" s="1"/>
  <c r="I18" i="133"/>
  <c r="I19" i="133"/>
  <c r="L19" i="133" s="1"/>
  <c r="I20" i="133"/>
  <c r="I21" i="133"/>
  <c r="L21" i="133" s="1"/>
  <c r="I22" i="133"/>
  <c r="I23" i="133"/>
  <c r="L23" i="133" s="1"/>
  <c r="I24" i="133"/>
  <c r="L24" i="133" s="1"/>
  <c r="I25" i="133"/>
  <c r="L25" i="133" s="1"/>
  <c r="I26" i="133"/>
  <c r="I27" i="133"/>
  <c r="L27" i="133" s="1"/>
  <c r="I17" i="98"/>
  <c r="I18" i="98"/>
  <c r="L18" i="98" s="1"/>
  <c r="I19" i="98"/>
  <c r="I20" i="98"/>
  <c r="L20" i="98" s="1"/>
  <c r="I21" i="98"/>
  <c r="L21" i="98" s="1"/>
  <c r="I22" i="98"/>
  <c r="L22" i="98" s="1"/>
  <c r="I23" i="98"/>
  <c r="I24" i="98"/>
  <c r="L24" i="98" s="1"/>
  <c r="I25" i="98"/>
  <c r="I26" i="98"/>
  <c r="L26" i="98" s="1"/>
  <c r="I27" i="98"/>
  <c r="I17" i="90"/>
  <c r="L17" i="90" s="1"/>
  <c r="I18" i="90"/>
  <c r="L18" i="90" s="1"/>
  <c r="I19" i="90"/>
  <c r="L19" i="90" s="1"/>
  <c r="I20" i="90"/>
  <c r="I21" i="90"/>
  <c r="L21" i="90" s="1"/>
  <c r="I22" i="90"/>
  <c r="I23" i="90"/>
  <c r="L23" i="90" s="1"/>
  <c r="I24" i="90"/>
  <c r="I25" i="90"/>
  <c r="L25" i="90" s="1"/>
  <c r="I26" i="90"/>
  <c r="L26" i="90" s="1"/>
  <c r="I27" i="90"/>
  <c r="L27" i="90" s="1"/>
  <c r="I17" i="91"/>
  <c r="I18" i="91"/>
  <c r="L18" i="91" s="1"/>
  <c r="I19" i="91"/>
  <c r="I20" i="91"/>
  <c r="L20" i="91" s="1"/>
  <c r="I21" i="91"/>
  <c r="I22" i="91"/>
  <c r="L22" i="91" s="1"/>
  <c r="I23" i="91"/>
  <c r="L23" i="91" s="1"/>
  <c r="I24" i="91"/>
  <c r="L24" i="91" s="1"/>
  <c r="I25" i="91"/>
  <c r="I26" i="91"/>
  <c r="L26" i="91" s="1"/>
  <c r="I27" i="91"/>
  <c r="I17" i="119"/>
  <c r="L17" i="119" s="1"/>
  <c r="I18" i="119"/>
  <c r="I19" i="119"/>
  <c r="L19" i="119" s="1"/>
  <c r="I20" i="119"/>
  <c r="L20" i="119" s="1"/>
  <c r="I21" i="119"/>
  <c r="L21" i="119" s="1"/>
  <c r="I22" i="119"/>
  <c r="I23" i="119"/>
  <c r="L23" i="119" s="1"/>
  <c r="I24" i="119"/>
  <c r="I25" i="119"/>
  <c r="L25" i="119" s="1"/>
  <c r="I26" i="119"/>
  <c r="I27" i="119"/>
  <c r="L27" i="119" s="1"/>
  <c r="I17" i="66"/>
  <c r="L17" i="66" s="1"/>
  <c r="I18" i="66"/>
  <c r="L18" i="66" s="1"/>
  <c r="I19" i="66"/>
  <c r="I20" i="66"/>
  <c r="L20" i="66" s="1"/>
  <c r="I21" i="66"/>
  <c r="I22" i="66"/>
  <c r="L22" i="66" s="1"/>
  <c r="I23" i="66"/>
  <c r="I24" i="66"/>
  <c r="L24" i="66" s="1"/>
  <c r="I25" i="66"/>
  <c r="L25" i="66" s="1"/>
  <c r="I26" i="66"/>
  <c r="L26" i="66" s="1"/>
  <c r="I27" i="66"/>
  <c r="I16" i="111"/>
  <c r="L16" i="111" s="1"/>
  <c r="I16" i="112"/>
  <c r="I16" i="113"/>
  <c r="L16" i="113" s="1"/>
  <c r="I16" i="114"/>
  <c r="I16" i="115"/>
  <c r="L16" i="115" s="1"/>
  <c r="I16" i="116"/>
  <c r="L16" i="116" s="1"/>
  <c r="I16" i="117"/>
  <c r="L16" i="117" s="1"/>
  <c r="I16" i="118"/>
  <c r="I16" i="135"/>
  <c r="L16" i="135" s="1"/>
  <c r="I16" i="122"/>
  <c r="I16" i="123"/>
  <c r="L16" i="123" s="1"/>
  <c r="I16" i="124"/>
  <c r="I16" i="125"/>
  <c r="L16" i="125" s="1"/>
  <c r="I16" i="127"/>
  <c r="L16" i="127" s="1"/>
  <c r="I16" i="128"/>
  <c r="L16" i="128" s="1"/>
  <c r="I16" i="130"/>
  <c r="I16" i="131"/>
  <c r="L16" i="131" s="1"/>
  <c r="I16" i="132"/>
  <c r="I16" i="99"/>
  <c r="L16" i="99" s="1"/>
  <c r="I16" i="100"/>
  <c r="I16" i="101"/>
  <c r="L16" i="101" s="1"/>
  <c r="I16" i="103"/>
  <c r="L16" i="103" s="1"/>
  <c r="I16" i="104"/>
  <c r="L16" i="104" s="1"/>
  <c r="I16" i="105"/>
  <c r="I16" i="74"/>
  <c r="L16" i="74" s="1"/>
  <c r="I16" i="109"/>
  <c r="I16" i="110"/>
  <c r="L16" i="110" s="1"/>
  <c r="I16" i="120"/>
  <c r="I16" i="108"/>
  <c r="L16" i="108" s="1"/>
  <c r="I16" i="107"/>
  <c r="L16" i="107" s="1"/>
  <c r="I16" i="126"/>
  <c r="L16" i="126" s="1"/>
  <c r="I16" i="102"/>
  <c r="I16" i="93"/>
  <c r="L16" i="93" s="1"/>
  <c r="I16" i="129"/>
  <c r="I16" i="106"/>
  <c r="L16" i="106" s="1"/>
  <c r="I16" i="94"/>
  <c r="I16" i="95"/>
  <c r="L16" i="95" s="1"/>
  <c r="I16" i="96"/>
  <c r="L16" i="96" s="1"/>
  <c r="I16" i="97"/>
  <c r="L16" i="97" s="1"/>
  <c r="I16" i="133"/>
  <c r="I16" i="98"/>
  <c r="L16" i="98" s="1"/>
  <c r="I16" i="90"/>
  <c r="I16" i="91"/>
  <c r="L16" i="91" s="1"/>
  <c r="I16" i="119"/>
  <c r="I16" i="66"/>
  <c r="L16" i="66" s="1"/>
  <c r="G17" i="111"/>
  <c r="G18" i="111"/>
  <c r="G19" i="111"/>
  <c r="G20" i="111"/>
  <c r="G21" i="111"/>
  <c r="G22" i="111"/>
  <c r="G23" i="111"/>
  <c r="G24" i="111"/>
  <c r="G25" i="111"/>
  <c r="G26" i="111"/>
  <c r="G27" i="111"/>
  <c r="G17" i="112"/>
  <c r="G18" i="112"/>
  <c r="G19" i="112"/>
  <c r="G20" i="112"/>
  <c r="G21" i="112"/>
  <c r="G22" i="112"/>
  <c r="G23" i="112"/>
  <c r="G24" i="112"/>
  <c r="G25" i="112"/>
  <c r="G26" i="112"/>
  <c r="G27" i="112"/>
  <c r="G17" i="113"/>
  <c r="G18" i="113"/>
  <c r="G19" i="113"/>
  <c r="G20" i="113"/>
  <c r="G21" i="113"/>
  <c r="G22" i="113"/>
  <c r="G23" i="113"/>
  <c r="G24" i="113"/>
  <c r="G25" i="113"/>
  <c r="G26" i="113"/>
  <c r="G27" i="113"/>
  <c r="G17" i="114"/>
  <c r="G18" i="114"/>
  <c r="G19" i="114"/>
  <c r="G20" i="114"/>
  <c r="G21" i="114"/>
  <c r="G22" i="114"/>
  <c r="G23" i="114"/>
  <c r="G24" i="114"/>
  <c r="G25" i="114"/>
  <c r="G26" i="114"/>
  <c r="G27" i="114"/>
  <c r="G17" i="115"/>
  <c r="G18" i="115"/>
  <c r="G19" i="115"/>
  <c r="G20" i="115"/>
  <c r="G21" i="115"/>
  <c r="G22" i="115"/>
  <c r="G23" i="115"/>
  <c r="G24" i="115"/>
  <c r="G25" i="115"/>
  <c r="G26" i="115"/>
  <c r="G27" i="115"/>
  <c r="G17" i="116"/>
  <c r="G18" i="116"/>
  <c r="G19" i="116"/>
  <c r="G20" i="116"/>
  <c r="G21" i="116"/>
  <c r="G22" i="116"/>
  <c r="G23" i="116"/>
  <c r="G24" i="116"/>
  <c r="G25" i="116"/>
  <c r="G26" i="116"/>
  <c r="G27" i="116"/>
  <c r="G17" i="117"/>
  <c r="G18" i="117"/>
  <c r="G19" i="117"/>
  <c r="G20" i="117"/>
  <c r="G21" i="117"/>
  <c r="G22" i="117"/>
  <c r="G23" i="117"/>
  <c r="G24" i="117"/>
  <c r="G25" i="117"/>
  <c r="G26" i="117"/>
  <c r="G27" i="117"/>
  <c r="G17" i="118"/>
  <c r="G18" i="118"/>
  <c r="G19" i="118"/>
  <c r="G20" i="118"/>
  <c r="G21" i="118"/>
  <c r="G22" i="118"/>
  <c r="G23" i="118"/>
  <c r="G24" i="118"/>
  <c r="G25" i="118"/>
  <c r="G26" i="118"/>
  <c r="G27" i="118"/>
  <c r="G17" i="135"/>
  <c r="G18" i="135"/>
  <c r="G19" i="135"/>
  <c r="G20" i="135"/>
  <c r="G21" i="135"/>
  <c r="G22" i="135"/>
  <c r="G23" i="135"/>
  <c r="G24" i="135"/>
  <c r="G25" i="135"/>
  <c r="G26" i="135"/>
  <c r="G27" i="135"/>
  <c r="G17" i="122"/>
  <c r="G18" i="122"/>
  <c r="G19" i="122"/>
  <c r="G20" i="122"/>
  <c r="G21" i="122"/>
  <c r="G22" i="122"/>
  <c r="G23" i="122"/>
  <c r="G24" i="122"/>
  <c r="G25" i="122"/>
  <c r="G26" i="122"/>
  <c r="G27" i="122"/>
  <c r="G17" i="123"/>
  <c r="G18" i="123"/>
  <c r="G19" i="123"/>
  <c r="G20" i="123"/>
  <c r="G21" i="123"/>
  <c r="G22" i="123"/>
  <c r="G23" i="123"/>
  <c r="G24" i="123"/>
  <c r="G25" i="123"/>
  <c r="G26" i="123"/>
  <c r="G27" i="123"/>
  <c r="G17" i="124"/>
  <c r="G18" i="124"/>
  <c r="G19" i="124"/>
  <c r="G20" i="124"/>
  <c r="G21" i="124"/>
  <c r="G22" i="124"/>
  <c r="G23" i="124"/>
  <c r="G24" i="124"/>
  <c r="G25" i="124"/>
  <c r="G26" i="124"/>
  <c r="G27" i="124"/>
  <c r="G17" i="125"/>
  <c r="G18" i="125"/>
  <c r="G19" i="125"/>
  <c r="G20" i="125"/>
  <c r="G21" i="125"/>
  <c r="G22" i="125"/>
  <c r="G23" i="125"/>
  <c r="G24" i="125"/>
  <c r="G25" i="125"/>
  <c r="G26" i="125"/>
  <c r="G27" i="125"/>
  <c r="G17" i="127"/>
  <c r="G18" i="127"/>
  <c r="G19" i="127"/>
  <c r="G20" i="127"/>
  <c r="G21" i="127"/>
  <c r="G22" i="127"/>
  <c r="G23" i="127"/>
  <c r="G24" i="127"/>
  <c r="G25" i="127"/>
  <c r="G26" i="127"/>
  <c r="G27" i="127"/>
  <c r="G17" i="128"/>
  <c r="G18" i="128"/>
  <c r="G19" i="128"/>
  <c r="G20" i="128"/>
  <c r="G21" i="128"/>
  <c r="G22" i="128"/>
  <c r="G23" i="128"/>
  <c r="G24" i="128"/>
  <c r="G25" i="128"/>
  <c r="G26" i="128"/>
  <c r="G27" i="128"/>
  <c r="G17" i="130"/>
  <c r="G18" i="130"/>
  <c r="G19" i="130"/>
  <c r="G20" i="130"/>
  <c r="G21" i="130"/>
  <c r="G22" i="130"/>
  <c r="G23" i="130"/>
  <c r="G24" i="130"/>
  <c r="G25" i="130"/>
  <c r="G26" i="130"/>
  <c r="G27" i="130"/>
  <c r="G17" i="131"/>
  <c r="G18" i="131"/>
  <c r="G19" i="131"/>
  <c r="G20" i="131"/>
  <c r="G21" i="131"/>
  <c r="G22" i="131"/>
  <c r="G23" i="131"/>
  <c r="G24" i="131"/>
  <c r="G25" i="131"/>
  <c r="G26" i="131"/>
  <c r="G27" i="131"/>
  <c r="G17" i="132"/>
  <c r="G18" i="132"/>
  <c r="G19" i="132"/>
  <c r="G20" i="132"/>
  <c r="G21" i="132"/>
  <c r="G22" i="132"/>
  <c r="G23" i="132"/>
  <c r="G24" i="132"/>
  <c r="G25" i="132"/>
  <c r="G26" i="132"/>
  <c r="G27" i="132"/>
  <c r="G17" i="99"/>
  <c r="G18" i="99"/>
  <c r="G19" i="99"/>
  <c r="G20" i="99"/>
  <c r="G21" i="99"/>
  <c r="G22" i="99"/>
  <c r="G23" i="99"/>
  <c r="G24" i="99"/>
  <c r="G25" i="99"/>
  <c r="G26" i="99"/>
  <c r="G27" i="99"/>
  <c r="G17" i="100"/>
  <c r="G18" i="100"/>
  <c r="G19" i="100"/>
  <c r="G20" i="100"/>
  <c r="G21" i="100"/>
  <c r="G22" i="100"/>
  <c r="G23" i="100"/>
  <c r="G24" i="100"/>
  <c r="G25" i="100"/>
  <c r="G26" i="100"/>
  <c r="G27" i="100"/>
  <c r="G17" i="101"/>
  <c r="G18" i="101"/>
  <c r="G19" i="101"/>
  <c r="G20" i="101"/>
  <c r="G21" i="101"/>
  <c r="G22" i="101"/>
  <c r="G23" i="101"/>
  <c r="G24" i="101"/>
  <c r="G25" i="101"/>
  <c r="G26" i="101"/>
  <c r="G27" i="101"/>
  <c r="G17" i="103"/>
  <c r="G18" i="103"/>
  <c r="G19" i="103"/>
  <c r="G20" i="103"/>
  <c r="G21" i="103"/>
  <c r="G22" i="103"/>
  <c r="G23" i="103"/>
  <c r="G24" i="103"/>
  <c r="G25" i="103"/>
  <c r="G26" i="103"/>
  <c r="G27" i="103"/>
  <c r="G17" i="104"/>
  <c r="G18" i="104"/>
  <c r="G19" i="104"/>
  <c r="G20" i="104"/>
  <c r="G21" i="104"/>
  <c r="G22" i="104"/>
  <c r="G23" i="104"/>
  <c r="G24" i="104"/>
  <c r="G25" i="104"/>
  <c r="G26" i="104"/>
  <c r="G27" i="104"/>
  <c r="G17" i="105"/>
  <c r="G18" i="105"/>
  <c r="G19" i="105"/>
  <c r="G20" i="105"/>
  <c r="G21" i="105"/>
  <c r="G22" i="105"/>
  <c r="G23" i="105"/>
  <c r="G24" i="105"/>
  <c r="G25" i="105"/>
  <c r="G26" i="105"/>
  <c r="G27" i="105"/>
  <c r="G17" i="74"/>
  <c r="G18" i="74"/>
  <c r="G19" i="74"/>
  <c r="G20" i="74"/>
  <c r="G21" i="74"/>
  <c r="G22" i="74"/>
  <c r="G23" i="74"/>
  <c r="G24" i="74"/>
  <c r="G25" i="74"/>
  <c r="G26" i="74"/>
  <c r="G27" i="74"/>
  <c r="G17" i="109"/>
  <c r="G18" i="109"/>
  <c r="G19" i="109"/>
  <c r="G20" i="109"/>
  <c r="G21" i="109"/>
  <c r="G22" i="109"/>
  <c r="G23" i="109"/>
  <c r="G24" i="109"/>
  <c r="G25" i="109"/>
  <c r="G26" i="109"/>
  <c r="G27" i="109"/>
  <c r="G17" i="110"/>
  <c r="G18" i="110"/>
  <c r="G19" i="110"/>
  <c r="G20" i="110"/>
  <c r="G21" i="110"/>
  <c r="G22" i="110"/>
  <c r="G23" i="110"/>
  <c r="G24" i="110"/>
  <c r="G25" i="110"/>
  <c r="G26" i="110"/>
  <c r="G27" i="110"/>
  <c r="G17" i="120"/>
  <c r="G18" i="120"/>
  <c r="G19" i="120"/>
  <c r="G20" i="120"/>
  <c r="G21" i="120"/>
  <c r="G22" i="120"/>
  <c r="G23" i="120"/>
  <c r="G24" i="120"/>
  <c r="G25" i="120"/>
  <c r="G26" i="120"/>
  <c r="G27" i="120"/>
  <c r="G17" i="108"/>
  <c r="G18" i="108"/>
  <c r="G19" i="108"/>
  <c r="G20" i="108"/>
  <c r="G21" i="108"/>
  <c r="G22" i="108"/>
  <c r="G23" i="108"/>
  <c r="G24" i="108"/>
  <c r="G25" i="108"/>
  <c r="G26" i="108"/>
  <c r="G27" i="108"/>
  <c r="G17" i="107"/>
  <c r="G18" i="107"/>
  <c r="G19" i="107"/>
  <c r="G20" i="107"/>
  <c r="G21" i="107"/>
  <c r="G22" i="107"/>
  <c r="G23" i="107"/>
  <c r="G24" i="107"/>
  <c r="G25" i="107"/>
  <c r="G26" i="107"/>
  <c r="G27" i="107"/>
  <c r="G17" i="126"/>
  <c r="G18" i="126"/>
  <c r="G19" i="126"/>
  <c r="G20" i="126"/>
  <c r="G21" i="126"/>
  <c r="G22" i="126"/>
  <c r="G23" i="126"/>
  <c r="G24" i="126"/>
  <c r="G25" i="126"/>
  <c r="G26" i="126"/>
  <c r="G27" i="126"/>
  <c r="G17" i="102"/>
  <c r="G18" i="102"/>
  <c r="G19" i="102"/>
  <c r="G20" i="102"/>
  <c r="G21" i="102"/>
  <c r="G22" i="102"/>
  <c r="G23" i="102"/>
  <c r="G24" i="102"/>
  <c r="G25" i="102"/>
  <c r="G26" i="102"/>
  <c r="G27" i="102"/>
  <c r="G17" i="93"/>
  <c r="G18" i="93"/>
  <c r="G19" i="93"/>
  <c r="G20" i="93"/>
  <c r="G21" i="93"/>
  <c r="G22" i="93"/>
  <c r="G23" i="93"/>
  <c r="G24" i="93"/>
  <c r="G25" i="93"/>
  <c r="G26" i="93"/>
  <c r="G27" i="93"/>
  <c r="G17" i="129"/>
  <c r="G18" i="129"/>
  <c r="G19" i="129"/>
  <c r="G20" i="129"/>
  <c r="G21" i="129"/>
  <c r="G22" i="129"/>
  <c r="G23" i="129"/>
  <c r="G24" i="129"/>
  <c r="G25" i="129"/>
  <c r="G26" i="129"/>
  <c r="G27" i="129"/>
  <c r="G17" i="106"/>
  <c r="G18" i="106"/>
  <c r="G19" i="106"/>
  <c r="G20" i="106"/>
  <c r="G21" i="106"/>
  <c r="G22" i="106"/>
  <c r="G23" i="106"/>
  <c r="G24" i="106"/>
  <c r="G25" i="106"/>
  <c r="G26" i="106"/>
  <c r="G27" i="106"/>
  <c r="G17" i="94"/>
  <c r="G18" i="94"/>
  <c r="G19" i="94"/>
  <c r="G20" i="94"/>
  <c r="G21" i="94"/>
  <c r="G22" i="94"/>
  <c r="G23" i="94"/>
  <c r="G24" i="94"/>
  <c r="G25" i="94"/>
  <c r="G26" i="94"/>
  <c r="G27" i="94"/>
  <c r="G17" i="95"/>
  <c r="G18" i="95"/>
  <c r="G19" i="95"/>
  <c r="G20" i="95"/>
  <c r="G21" i="95"/>
  <c r="G22" i="95"/>
  <c r="G23" i="95"/>
  <c r="G24" i="95"/>
  <c r="G25" i="95"/>
  <c r="G26" i="95"/>
  <c r="G27" i="95"/>
  <c r="G17" i="96"/>
  <c r="G18" i="96"/>
  <c r="G19" i="96"/>
  <c r="G20" i="96"/>
  <c r="G21" i="96"/>
  <c r="G22" i="96"/>
  <c r="G23" i="96"/>
  <c r="G24" i="96"/>
  <c r="G25" i="96"/>
  <c r="G26" i="96"/>
  <c r="G27" i="96"/>
  <c r="G17" i="97"/>
  <c r="G18" i="97"/>
  <c r="G19" i="97"/>
  <c r="G20" i="97"/>
  <c r="G21" i="97"/>
  <c r="G22" i="97"/>
  <c r="G23" i="97"/>
  <c r="G24" i="97"/>
  <c r="G25" i="97"/>
  <c r="G26" i="97"/>
  <c r="G27" i="97"/>
  <c r="G17" i="133"/>
  <c r="G18" i="133"/>
  <c r="G19" i="133"/>
  <c r="G20" i="133"/>
  <c r="G21" i="133"/>
  <c r="G22" i="133"/>
  <c r="G23" i="133"/>
  <c r="G24" i="133"/>
  <c r="G25" i="133"/>
  <c r="G26" i="133"/>
  <c r="G27" i="133"/>
  <c r="G17" i="98"/>
  <c r="G18" i="98"/>
  <c r="G19" i="98"/>
  <c r="G20" i="98"/>
  <c r="G21" i="98"/>
  <c r="G22" i="98"/>
  <c r="G23" i="98"/>
  <c r="G24" i="98"/>
  <c r="G25" i="98"/>
  <c r="G26" i="98"/>
  <c r="G27" i="98"/>
  <c r="G17" i="90"/>
  <c r="G18" i="90"/>
  <c r="G19" i="90"/>
  <c r="G20" i="90"/>
  <c r="G21" i="90"/>
  <c r="G22" i="90"/>
  <c r="G23" i="90"/>
  <c r="G24" i="90"/>
  <c r="G25" i="90"/>
  <c r="G26" i="90"/>
  <c r="G27" i="90"/>
  <c r="G17" i="91"/>
  <c r="G18" i="91"/>
  <c r="G19" i="91"/>
  <c r="G20" i="91"/>
  <c r="G21" i="91"/>
  <c r="G22" i="91"/>
  <c r="G23" i="91"/>
  <c r="G24" i="91"/>
  <c r="G25" i="91"/>
  <c r="G26" i="91"/>
  <c r="G27" i="91"/>
  <c r="G17" i="119"/>
  <c r="G18" i="119"/>
  <c r="G19" i="119"/>
  <c r="G20" i="119"/>
  <c r="G21" i="119"/>
  <c r="G22" i="119"/>
  <c r="G23" i="119"/>
  <c r="G24" i="119"/>
  <c r="G25" i="119"/>
  <c r="G26" i="119"/>
  <c r="G27" i="119"/>
  <c r="G17" i="66"/>
  <c r="G18" i="66"/>
  <c r="G19" i="66"/>
  <c r="G20" i="66"/>
  <c r="G21" i="66"/>
  <c r="G22" i="66"/>
  <c r="G23" i="66"/>
  <c r="G24" i="66"/>
  <c r="G25" i="66"/>
  <c r="G26" i="66"/>
  <c r="G27" i="66"/>
  <c r="G16" i="111"/>
  <c r="G16" i="112"/>
  <c r="G16" i="113"/>
  <c r="G16" i="114"/>
  <c r="G16" i="115"/>
  <c r="G16" i="116"/>
  <c r="G16" i="117"/>
  <c r="G16" i="118"/>
  <c r="G16" i="135"/>
  <c r="G16" i="122"/>
  <c r="G16" i="123"/>
  <c r="G16" i="124"/>
  <c r="G16" i="125"/>
  <c r="G16" i="127"/>
  <c r="G16" i="128"/>
  <c r="G16" i="130"/>
  <c r="G16" i="131"/>
  <c r="G16" i="132"/>
  <c r="G16" i="99"/>
  <c r="G16" i="100"/>
  <c r="G16" i="101"/>
  <c r="G16" i="103"/>
  <c r="G16" i="104"/>
  <c r="G16" i="105"/>
  <c r="G16" i="74"/>
  <c r="G16" i="109"/>
  <c r="G16" i="110"/>
  <c r="G16" i="120"/>
  <c r="G16" i="108"/>
  <c r="G16" i="107"/>
  <c r="G16" i="126"/>
  <c r="G16" i="102"/>
  <c r="G16" i="93"/>
  <c r="G16" i="129"/>
  <c r="G16" i="106"/>
  <c r="G16" i="94"/>
  <c r="G16" i="95"/>
  <c r="G16" i="96"/>
  <c r="G16" i="97"/>
  <c r="G16" i="133"/>
  <c r="G16" i="98"/>
  <c r="G16" i="90"/>
  <c r="G16" i="91"/>
  <c r="G16" i="119"/>
  <c r="G16" i="66"/>
  <c r="F25" i="115"/>
  <c r="F25" i="116"/>
  <c r="M25" i="116" s="1"/>
  <c r="F24" i="118"/>
  <c r="F23" i="123"/>
  <c r="F20" i="127"/>
  <c r="F18" i="100"/>
  <c r="F27" i="74"/>
  <c r="F25" i="126"/>
  <c r="F23" i="95"/>
  <c r="F21" i="90"/>
  <c r="F26" i="119"/>
  <c r="F16" i="100"/>
  <c r="D17" i="111"/>
  <c r="F17" i="111" s="1"/>
  <c r="D18" i="111"/>
  <c r="F18" i="111" s="1"/>
  <c r="M18" i="111" s="1"/>
  <c r="D19" i="111"/>
  <c r="F19" i="111" s="1"/>
  <c r="D20" i="111"/>
  <c r="F20" i="111" s="1"/>
  <c r="D21" i="111"/>
  <c r="F21" i="111" s="1"/>
  <c r="D22" i="111"/>
  <c r="F22" i="111" s="1"/>
  <c r="M22" i="111" s="1"/>
  <c r="D23" i="111"/>
  <c r="F23" i="111" s="1"/>
  <c r="M23" i="111" s="1"/>
  <c r="D24" i="111"/>
  <c r="F24" i="111" s="1"/>
  <c r="M24" i="111" s="1"/>
  <c r="D25" i="111"/>
  <c r="F25" i="111" s="1"/>
  <c r="D26" i="111"/>
  <c r="F26" i="111" s="1"/>
  <c r="M26" i="111" s="1"/>
  <c r="D27" i="111"/>
  <c r="F27" i="111" s="1"/>
  <c r="D17" i="112"/>
  <c r="F17" i="112" s="1"/>
  <c r="M17" i="112" s="1"/>
  <c r="D18" i="112"/>
  <c r="F18" i="112" s="1"/>
  <c r="D19" i="112"/>
  <c r="F19" i="112" s="1"/>
  <c r="M19" i="112" s="1"/>
  <c r="D20" i="112"/>
  <c r="F20" i="112" s="1"/>
  <c r="M20" i="112" s="1"/>
  <c r="D21" i="112"/>
  <c r="F21" i="112" s="1"/>
  <c r="M21" i="112" s="1"/>
  <c r="D22" i="112"/>
  <c r="F22" i="112" s="1"/>
  <c r="D23" i="112"/>
  <c r="F23" i="112" s="1"/>
  <c r="M23" i="112" s="1"/>
  <c r="D24" i="112"/>
  <c r="F24" i="112" s="1"/>
  <c r="D25" i="112"/>
  <c r="F25" i="112" s="1"/>
  <c r="D26" i="112"/>
  <c r="F26" i="112" s="1"/>
  <c r="D27" i="112"/>
  <c r="F27" i="112" s="1"/>
  <c r="M27" i="112" s="1"/>
  <c r="D17" i="113"/>
  <c r="F17" i="113" s="1"/>
  <c r="M17" i="113" s="1"/>
  <c r="D18" i="113"/>
  <c r="F18" i="113" s="1"/>
  <c r="M18" i="113" s="1"/>
  <c r="D19" i="113"/>
  <c r="F19" i="113" s="1"/>
  <c r="D20" i="113"/>
  <c r="F20" i="113" s="1"/>
  <c r="M20" i="113" s="1"/>
  <c r="D21" i="113"/>
  <c r="F21" i="113" s="1"/>
  <c r="D22" i="113"/>
  <c r="F22" i="113" s="1"/>
  <c r="D23" i="113"/>
  <c r="F23" i="113" s="1"/>
  <c r="D24" i="113"/>
  <c r="F24" i="113" s="1"/>
  <c r="M24" i="113" s="1"/>
  <c r="D25" i="113"/>
  <c r="F25" i="113" s="1"/>
  <c r="M25" i="113" s="1"/>
  <c r="D26" i="113"/>
  <c r="F26" i="113" s="1"/>
  <c r="M26" i="113" s="1"/>
  <c r="D27" i="113"/>
  <c r="F27" i="113" s="1"/>
  <c r="D17" i="114"/>
  <c r="F17" i="114" s="1"/>
  <c r="M17" i="114" s="1"/>
  <c r="D18" i="114"/>
  <c r="F18" i="114" s="1"/>
  <c r="D19" i="114"/>
  <c r="F19" i="114" s="1"/>
  <c r="M19" i="114" s="1"/>
  <c r="D20" i="114"/>
  <c r="F20" i="114" s="1"/>
  <c r="D21" i="114"/>
  <c r="F21" i="114" s="1"/>
  <c r="M21" i="114" s="1"/>
  <c r="D22" i="114"/>
  <c r="F22" i="114" s="1"/>
  <c r="M22" i="114" s="1"/>
  <c r="D23" i="114"/>
  <c r="F23" i="114" s="1"/>
  <c r="M23" i="114" s="1"/>
  <c r="D24" i="114"/>
  <c r="F24" i="114" s="1"/>
  <c r="D25" i="114"/>
  <c r="F25" i="114" s="1"/>
  <c r="M25" i="114" s="1"/>
  <c r="D26" i="114"/>
  <c r="F26" i="114" s="1"/>
  <c r="D27" i="114"/>
  <c r="F27" i="114" s="1"/>
  <c r="M27" i="114" s="1"/>
  <c r="D17" i="115"/>
  <c r="F17" i="115" s="1"/>
  <c r="D18" i="115"/>
  <c r="F18" i="115" s="1"/>
  <c r="M18" i="115" s="1"/>
  <c r="D19" i="115"/>
  <c r="F19" i="115" s="1"/>
  <c r="M19" i="115" s="1"/>
  <c r="D20" i="115"/>
  <c r="F20" i="115" s="1"/>
  <c r="M20" i="115" s="1"/>
  <c r="D21" i="115"/>
  <c r="F21" i="115" s="1"/>
  <c r="D22" i="115"/>
  <c r="F22" i="115" s="1"/>
  <c r="M22" i="115" s="1"/>
  <c r="D23" i="115"/>
  <c r="F23" i="115" s="1"/>
  <c r="D24" i="115"/>
  <c r="F24" i="115" s="1"/>
  <c r="M24" i="115" s="1"/>
  <c r="D25" i="115"/>
  <c r="D26" i="115"/>
  <c r="F26" i="115" s="1"/>
  <c r="M26" i="115" s="1"/>
  <c r="D27" i="115"/>
  <c r="F27" i="115" s="1"/>
  <c r="M27" i="115" s="1"/>
  <c r="D17" i="116"/>
  <c r="F17" i="116" s="1"/>
  <c r="M17" i="116" s="1"/>
  <c r="D18" i="116"/>
  <c r="F18" i="116" s="1"/>
  <c r="D19" i="116"/>
  <c r="F19" i="116" s="1"/>
  <c r="M19" i="116" s="1"/>
  <c r="D20" i="116"/>
  <c r="F20" i="116" s="1"/>
  <c r="D21" i="116"/>
  <c r="F21" i="116" s="1"/>
  <c r="M21" i="116" s="1"/>
  <c r="D22" i="116"/>
  <c r="F22" i="116" s="1"/>
  <c r="D23" i="116"/>
  <c r="F23" i="116" s="1"/>
  <c r="M23" i="116" s="1"/>
  <c r="D24" i="116"/>
  <c r="F24" i="116" s="1"/>
  <c r="M24" i="116" s="1"/>
  <c r="D25" i="116"/>
  <c r="D26" i="116"/>
  <c r="F26" i="116" s="1"/>
  <c r="D27" i="116"/>
  <c r="F27" i="116" s="1"/>
  <c r="M27" i="116" s="1"/>
  <c r="D17" i="117"/>
  <c r="F17" i="117" s="1"/>
  <c r="D18" i="117"/>
  <c r="F18" i="117" s="1"/>
  <c r="M18" i="117" s="1"/>
  <c r="D19" i="117"/>
  <c r="F19" i="117" s="1"/>
  <c r="D20" i="117"/>
  <c r="F20" i="117" s="1"/>
  <c r="M20" i="117" s="1"/>
  <c r="D21" i="117"/>
  <c r="F21" i="117" s="1"/>
  <c r="M21" i="117" s="1"/>
  <c r="D22" i="117"/>
  <c r="F22" i="117" s="1"/>
  <c r="M22" i="117" s="1"/>
  <c r="D23" i="117"/>
  <c r="F23" i="117" s="1"/>
  <c r="D24" i="117"/>
  <c r="F24" i="117" s="1"/>
  <c r="M24" i="117" s="1"/>
  <c r="D25" i="117"/>
  <c r="F25" i="117" s="1"/>
  <c r="D26" i="117"/>
  <c r="F26" i="117" s="1"/>
  <c r="M26" i="117" s="1"/>
  <c r="D27" i="117"/>
  <c r="F27" i="117" s="1"/>
  <c r="D17" i="118"/>
  <c r="F17" i="118" s="1"/>
  <c r="M17" i="118" s="1"/>
  <c r="D18" i="118"/>
  <c r="F18" i="118" s="1"/>
  <c r="M18" i="118" s="1"/>
  <c r="D19" i="118"/>
  <c r="F19" i="118" s="1"/>
  <c r="M19" i="118" s="1"/>
  <c r="D20" i="118"/>
  <c r="F20" i="118" s="1"/>
  <c r="D21" i="118"/>
  <c r="F21" i="118" s="1"/>
  <c r="M21" i="118" s="1"/>
  <c r="D22" i="118"/>
  <c r="F22" i="118" s="1"/>
  <c r="D23" i="118"/>
  <c r="F23" i="118" s="1"/>
  <c r="M23" i="118" s="1"/>
  <c r="D24" i="118"/>
  <c r="D25" i="118"/>
  <c r="F25" i="118" s="1"/>
  <c r="M25" i="118" s="1"/>
  <c r="D26" i="118"/>
  <c r="F26" i="118" s="1"/>
  <c r="M26" i="118" s="1"/>
  <c r="D27" i="118"/>
  <c r="F27" i="118" s="1"/>
  <c r="M27" i="118" s="1"/>
  <c r="D17" i="135"/>
  <c r="F17" i="135" s="1"/>
  <c r="D18" i="135"/>
  <c r="F18" i="135" s="1"/>
  <c r="M18" i="135" s="1"/>
  <c r="D19" i="135"/>
  <c r="F19" i="135" s="1"/>
  <c r="D20" i="135"/>
  <c r="F20" i="135" s="1"/>
  <c r="M20" i="135" s="1"/>
  <c r="D21" i="135"/>
  <c r="F21" i="135" s="1"/>
  <c r="D22" i="135"/>
  <c r="F22" i="135" s="1"/>
  <c r="M22" i="135" s="1"/>
  <c r="D23" i="135"/>
  <c r="F23" i="135" s="1"/>
  <c r="M23" i="135" s="1"/>
  <c r="D24" i="135"/>
  <c r="F24" i="135" s="1"/>
  <c r="M24" i="135" s="1"/>
  <c r="D25" i="135"/>
  <c r="F25" i="135" s="1"/>
  <c r="D26" i="135"/>
  <c r="F26" i="135" s="1"/>
  <c r="M26" i="135" s="1"/>
  <c r="D27" i="135"/>
  <c r="F27" i="135" s="1"/>
  <c r="D17" i="122"/>
  <c r="F17" i="122" s="1"/>
  <c r="M17" i="122" s="1"/>
  <c r="D18" i="122"/>
  <c r="F18" i="122" s="1"/>
  <c r="D19" i="122"/>
  <c r="F19" i="122" s="1"/>
  <c r="M19" i="122" s="1"/>
  <c r="D20" i="122"/>
  <c r="F20" i="122" s="1"/>
  <c r="D21" i="122"/>
  <c r="F21" i="122" s="1"/>
  <c r="M21" i="122" s="1"/>
  <c r="D22" i="122"/>
  <c r="F22" i="122" s="1"/>
  <c r="D23" i="122"/>
  <c r="F23" i="122" s="1"/>
  <c r="M23" i="122" s="1"/>
  <c r="D24" i="122"/>
  <c r="F24" i="122" s="1"/>
  <c r="D25" i="122"/>
  <c r="F25" i="122" s="1"/>
  <c r="M25" i="122" s="1"/>
  <c r="D26" i="122"/>
  <c r="F26" i="122" s="1"/>
  <c r="D27" i="122"/>
  <c r="F27" i="122" s="1"/>
  <c r="M27" i="122" s="1"/>
  <c r="D17" i="123"/>
  <c r="F17" i="123" s="1"/>
  <c r="D18" i="123"/>
  <c r="F18" i="123" s="1"/>
  <c r="M18" i="123" s="1"/>
  <c r="D19" i="123"/>
  <c r="F19" i="123" s="1"/>
  <c r="D20" i="123"/>
  <c r="F20" i="123" s="1"/>
  <c r="M20" i="123" s="1"/>
  <c r="D21" i="123"/>
  <c r="F21" i="123" s="1"/>
  <c r="D22" i="123"/>
  <c r="F22" i="123" s="1"/>
  <c r="M22" i="123" s="1"/>
  <c r="D23" i="123"/>
  <c r="D24" i="123"/>
  <c r="F24" i="123" s="1"/>
  <c r="M24" i="123" s="1"/>
  <c r="D25" i="123"/>
  <c r="F25" i="123" s="1"/>
  <c r="D26" i="123"/>
  <c r="F26" i="123" s="1"/>
  <c r="M26" i="123" s="1"/>
  <c r="D27" i="123"/>
  <c r="F27" i="123" s="1"/>
  <c r="D17" i="124"/>
  <c r="F17" i="124" s="1"/>
  <c r="M17" i="124" s="1"/>
  <c r="D18" i="124"/>
  <c r="F18" i="124" s="1"/>
  <c r="D19" i="124"/>
  <c r="F19" i="124" s="1"/>
  <c r="M19" i="124" s="1"/>
  <c r="D20" i="124"/>
  <c r="F20" i="124" s="1"/>
  <c r="D21" i="124"/>
  <c r="F21" i="124" s="1"/>
  <c r="M21" i="124" s="1"/>
  <c r="D22" i="124"/>
  <c r="F22" i="124" s="1"/>
  <c r="D23" i="124"/>
  <c r="F23" i="124" s="1"/>
  <c r="M23" i="124" s="1"/>
  <c r="D24" i="124"/>
  <c r="F24" i="124" s="1"/>
  <c r="D25" i="124"/>
  <c r="F25" i="124" s="1"/>
  <c r="M25" i="124" s="1"/>
  <c r="D26" i="124"/>
  <c r="F26" i="124" s="1"/>
  <c r="D27" i="124"/>
  <c r="F27" i="124" s="1"/>
  <c r="M27" i="124" s="1"/>
  <c r="D17" i="125"/>
  <c r="F17" i="125" s="1"/>
  <c r="D18" i="125"/>
  <c r="F18" i="125" s="1"/>
  <c r="M18" i="125" s="1"/>
  <c r="D19" i="125"/>
  <c r="F19" i="125" s="1"/>
  <c r="D20" i="125"/>
  <c r="F20" i="125" s="1"/>
  <c r="M20" i="125" s="1"/>
  <c r="D21" i="125"/>
  <c r="F21" i="125" s="1"/>
  <c r="D22" i="125"/>
  <c r="F22" i="125" s="1"/>
  <c r="M22" i="125" s="1"/>
  <c r="D23" i="125"/>
  <c r="F23" i="125" s="1"/>
  <c r="D24" i="125"/>
  <c r="F24" i="125" s="1"/>
  <c r="M24" i="125" s="1"/>
  <c r="D25" i="125"/>
  <c r="F25" i="125" s="1"/>
  <c r="D26" i="125"/>
  <c r="F26" i="125" s="1"/>
  <c r="M26" i="125" s="1"/>
  <c r="D27" i="125"/>
  <c r="F27" i="125" s="1"/>
  <c r="D17" i="127"/>
  <c r="F17" i="127" s="1"/>
  <c r="M17" i="127" s="1"/>
  <c r="D18" i="127"/>
  <c r="F18" i="127" s="1"/>
  <c r="D19" i="127"/>
  <c r="F19" i="127" s="1"/>
  <c r="M19" i="127" s="1"/>
  <c r="D20" i="127"/>
  <c r="D21" i="127"/>
  <c r="F21" i="127" s="1"/>
  <c r="M21" i="127" s="1"/>
  <c r="D22" i="127"/>
  <c r="F22" i="127" s="1"/>
  <c r="D23" i="127"/>
  <c r="F23" i="127" s="1"/>
  <c r="M23" i="127" s="1"/>
  <c r="D24" i="127"/>
  <c r="F24" i="127" s="1"/>
  <c r="D25" i="127"/>
  <c r="F25" i="127" s="1"/>
  <c r="M25" i="127" s="1"/>
  <c r="D26" i="127"/>
  <c r="F26" i="127" s="1"/>
  <c r="D27" i="127"/>
  <c r="F27" i="127" s="1"/>
  <c r="M27" i="127" s="1"/>
  <c r="D17" i="128"/>
  <c r="F17" i="128" s="1"/>
  <c r="D18" i="128"/>
  <c r="F18" i="128" s="1"/>
  <c r="M18" i="128" s="1"/>
  <c r="D19" i="128"/>
  <c r="F19" i="128" s="1"/>
  <c r="D20" i="128"/>
  <c r="F20" i="128" s="1"/>
  <c r="M20" i="128" s="1"/>
  <c r="D21" i="128"/>
  <c r="F21" i="128" s="1"/>
  <c r="D22" i="128"/>
  <c r="F22" i="128" s="1"/>
  <c r="M22" i="128" s="1"/>
  <c r="D23" i="128"/>
  <c r="F23" i="128" s="1"/>
  <c r="D24" i="128"/>
  <c r="F24" i="128" s="1"/>
  <c r="M24" i="128" s="1"/>
  <c r="D25" i="128"/>
  <c r="F25" i="128" s="1"/>
  <c r="D26" i="128"/>
  <c r="F26" i="128" s="1"/>
  <c r="M26" i="128" s="1"/>
  <c r="D27" i="128"/>
  <c r="F27" i="128" s="1"/>
  <c r="D17" i="130"/>
  <c r="F17" i="130" s="1"/>
  <c r="M17" i="130" s="1"/>
  <c r="D18" i="130"/>
  <c r="F18" i="130" s="1"/>
  <c r="D19" i="130"/>
  <c r="F19" i="130" s="1"/>
  <c r="M19" i="130" s="1"/>
  <c r="D20" i="130"/>
  <c r="F20" i="130" s="1"/>
  <c r="D21" i="130"/>
  <c r="F21" i="130" s="1"/>
  <c r="M21" i="130" s="1"/>
  <c r="D22" i="130"/>
  <c r="F22" i="130" s="1"/>
  <c r="D23" i="130"/>
  <c r="F23" i="130" s="1"/>
  <c r="M23" i="130" s="1"/>
  <c r="D24" i="130"/>
  <c r="F24" i="130" s="1"/>
  <c r="D25" i="130"/>
  <c r="F25" i="130" s="1"/>
  <c r="M25" i="130" s="1"/>
  <c r="D26" i="130"/>
  <c r="F26" i="130" s="1"/>
  <c r="D27" i="130"/>
  <c r="F27" i="130" s="1"/>
  <c r="M27" i="130" s="1"/>
  <c r="D17" i="131"/>
  <c r="F17" i="131" s="1"/>
  <c r="D18" i="131"/>
  <c r="F18" i="131" s="1"/>
  <c r="M18" i="131" s="1"/>
  <c r="D19" i="131"/>
  <c r="F19" i="131" s="1"/>
  <c r="D20" i="131"/>
  <c r="F20" i="131" s="1"/>
  <c r="M20" i="131" s="1"/>
  <c r="D21" i="131"/>
  <c r="F21" i="131" s="1"/>
  <c r="D22" i="131"/>
  <c r="F22" i="131" s="1"/>
  <c r="M22" i="131" s="1"/>
  <c r="D23" i="131"/>
  <c r="F23" i="131" s="1"/>
  <c r="D24" i="131"/>
  <c r="F24" i="131" s="1"/>
  <c r="D25" i="131"/>
  <c r="F25" i="131" s="1"/>
  <c r="D26" i="131"/>
  <c r="F26" i="131" s="1"/>
  <c r="M26" i="131" s="1"/>
  <c r="D27" i="131"/>
  <c r="F27" i="131" s="1"/>
  <c r="D17" i="132"/>
  <c r="F17" i="132" s="1"/>
  <c r="M17" i="132" s="1"/>
  <c r="D18" i="132"/>
  <c r="F18" i="132" s="1"/>
  <c r="D19" i="132"/>
  <c r="F19" i="132" s="1"/>
  <c r="M19" i="132" s="1"/>
  <c r="D20" i="132"/>
  <c r="F20" i="132" s="1"/>
  <c r="D21" i="132"/>
  <c r="F21" i="132" s="1"/>
  <c r="D22" i="132"/>
  <c r="F22" i="132" s="1"/>
  <c r="D23" i="132"/>
  <c r="F23" i="132" s="1"/>
  <c r="D24" i="132"/>
  <c r="F24" i="132" s="1"/>
  <c r="D25" i="132"/>
  <c r="F25" i="132" s="1"/>
  <c r="M25" i="132" s="1"/>
  <c r="D26" i="132"/>
  <c r="F26" i="132" s="1"/>
  <c r="D27" i="132"/>
  <c r="F27" i="132" s="1"/>
  <c r="M27" i="132" s="1"/>
  <c r="D17" i="99"/>
  <c r="F17" i="99" s="1"/>
  <c r="D18" i="99"/>
  <c r="F18" i="99" s="1"/>
  <c r="D19" i="99"/>
  <c r="F19" i="99" s="1"/>
  <c r="D20" i="99"/>
  <c r="F20" i="99" s="1"/>
  <c r="D21" i="99"/>
  <c r="F21" i="99" s="1"/>
  <c r="D22" i="99"/>
  <c r="F22" i="99" s="1"/>
  <c r="M22" i="99" s="1"/>
  <c r="D23" i="99"/>
  <c r="F23" i="99" s="1"/>
  <c r="D24" i="99"/>
  <c r="F24" i="99" s="1"/>
  <c r="M24" i="99" s="1"/>
  <c r="D25" i="99"/>
  <c r="F25" i="99" s="1"/>
  <c r="D26" i="99"/>
  <c r="F26" i="99" s="1"/>
  <c r="D27" i="99"/>
  <c r="F27" i="99" s="1"/>
  <c r="D17" i="100"/>
  <c r="F17" i="100" s="1"/>
  <c r="D18" i="100"/>
  <c r="D19" i="100"/>
  <c r="F19" i="100" s="1"/>
  <c r="M19" i="100" s="1"/>
  <c r="D20" i="100"/>
  <c r="F20" i="100" s="1"/>
  <c r="D21" i="100"/>
  <c r="F21" i="100" s="1"/>
  <c r="M21" i="100" s="1"/>
  <c r="D22" i="100"/>
  <c r="F22" i="100" s="1"/>
  <c r="D23" i="100"/>
  <c r="F23" i="100" s="1"/>
  <c r="D24" i="100"/>
  <c r="F24" i="100" s="1"/>
  <c r="D25" i="100"/>
  <c r="F25" i="100" s="1"/>
  <c r="D26" i="100"/>
  <c r="F26" i="100" s="1"/>
  <c r="D27" i="100"/>
  <c r="F27" i="100" s="1"/>
  <c r="M27" i="100" s="1"/>
  <c r="D17" i="101"/>
  <c r="F17" i="101" s="1"/>
  <c r="D18" i="101"/>
  <c r="F18" i="101" s="1"/>
  <c r="M18" i="101" s="1"/>
  <c r="D19" i="101"/>
  <c r="F19" i="101" s="1"/>
  <c r="D20" i="101"/>
  <c r="F20" i="101" s="1"/>
  <c r="M20" i="101" s="1"/>
  <c r="D21" i="101"/>
  <c r="F21" i="101" s="1"/>
  <c r="D22" i="101"/>
  <c r="F22" i="101" s="1"/>
  <c r="M22" i="101" s="1"/>
  <c r="D23" i="101"/>
  <c r="F23" i="101" s="1"/>
  <c r="D24" i="101"/>
  <c r="F24" i="101" s="1"/>
  <c r="M24" i="101" s="1"/>
  <c r="D25" i="101"/>
  <c r="F25" i="101" s="1"/>
  <c r="D26" i="101"/>
  <c r="F26" i="101" s="1"/>
  <c r="M26" i="101" s="1"/>
  <c r="D27" i="101"/>
  <c r="F27" i="101" s="1"/>
  <c r="D17" i="103"/>
  <c r="F17" i="103" s="1"/>
  <c r="M17" i="103" s="1"/>
  <c r="D18" i="103"/>
  <c r="F18" i="103" s="1"/>
  <c r="D19" i="103"/>
  <c r="F19" i="103" s="1"/>
  <c r="M19" i="103" s="1"/>
  <c r="D20" i="103"/>
  <c r="F20" i="103" s="1"/>
  <c r="D21" i="103"/>
  <c r="F21" i="103" s="1"/>
  <c r="M21" i="103" s="1"/>
  <c r="D22" i="103"/>
  <c r="F22" i="103" s="1"/>
  <c r="D23" i="103"/>
  <c r="F23" i="103" s="1"/>
  <c r="M23" i="103" s="1"/>
  <c r="D24" i="103"/>
  <c r="F24" i="103" s="1"/>
  <c r="D25" i="103"/>
  <c r="F25" i="103" s="1"/>
  <c r="M25" i="103" s="1"/>
  <c r="D26" i="103"/>
  <c r="F26" i="103" s="1"/>
  <c r="D27" i="103"/>
  <c r="F27" i="103" s="1"/>
  <c r="M27" i="103" s="1"/>
  <c r="D17" i="104"/>
  <c r="F17" i="104" s="1"/>
  <c r="D18" i="104"/>
  <c r="F18" i="104" s="1"/>
  <c r="M18" i="104" s="1"/>
  <c r="D19" i="104"/>
  <c r="F19" i="104" s="1"/>
  <c r="D20" i="104"/>
  <c r="F20" i="104" s="1"/>
  <c r="M20" i="104" s="1"/>
  <c r="D21" i="104"/>
  <c r="F21" i="104" s="1"/>
  <c r="D22" i="104"/>
  <c r="F22" i="104" s="1"/>
  <c r="M22" i="104" s="1"/>
  <c r="D23" i="104"/>
  <c r="F23" i="104" s="1"/>
  <c r="D24" i="104"/>
  <c r="F24" i="104" s="1"/>
  <c r="M24" i="104" s="1"/>
  <c r="D25" i="104"/>
  <c r="F25" i="104" s="1"/>
  <c r="D26" i="104"/>
  <c r="F26" i="104" s="1"/>
  <c r="M26" i="104" s="1"/>
  <c r="D27" i="104"/>
  <c r="F27" i="104" s="1"/>
  <c r="D17" i="105"/>
  <c r="F17" i="105" s="1"/>
  <c r="M17" i="105" s="1"/>
  <c r="D18" i="105"/>
  <c r="F18" i="105" s="1"/>
  <c r="D19" i="105"/>
  <c r="F19" i="105" s="1"/>
  <c r="M19" i="105" s="1"/>
  <c r="D20" i="105"/>
  <c r="F20" i="105" s="1"/>
  <c r="D21" i="105"/>
  <c r="F21" i="105" s="1"/>
  <c r="M21" i="105" s="1"/>
  <c r="D22" i="105"/>
  <c r="F22" i="105" s="1"/>
  <c r="D23" i="105"/>
  <c r="F23" i="105" s="1"/>
  <c r="M23" i="105" s="1"/>
  <c r="D24" i="105"/>
  <c r="F24" i="105" s="1"/>
  <c r="D25" i="105"/>
  <c r="F25" i="105" s="1"/>
  <c r="M25" i="105" s="1"/>
  <c r="D26" i="105"/>
  <c r="F26" i="105" s="1"/>
  <c r="D27" i="105"/>
  <c r="F27" i="105" s="1"/>
  <c r="M27" i="105" s="1"/>
  <c r="D17" i="74"/>
  <c r="F17" i="74" s="1"/>
  <c r="D18" i="74"/>
  <c r="F18" i="74" s="1"/>
  <c r="M18" i="74" s="1"/>
  <c r="D19" i="74"/>
  <c r="F19" i="74" s="1"/>
  <c r="D20" i="74"/>
  <c r="F20" i="74" s="1"/>
  <c r="M20" i="74" s="1"/>
  <c r="D21" i="74"/>
  <c r="F21" i="74" s="1"/>
  <c r="D22" i="74"/>
  <c r="F22" i="74" s="1"/>
  <c r="M22" i="74" s="1"/>
  <c r="D23" i="74"/>
  <c r="F23" i="74" s="1"/>
  <c r="D24" i="74"/>
  <c r="F24" i="74" s="1"/>
  <c r="M24" i="74" s="1"/>
  <c r="D25" i="74"/>
  <c r="F25" i="74" s="1"/>
  <c r="D26" i="74"/>
  <c r="F26" i="74" s="1"/>
  <c r="M26" i="74" s="1"/>
  <c r="D27" i="74"/>
  <c r="D17" i="109"/>
  <c r="F17" i="109" s="1"/>
  <c r="D18" i="109"/>
  <c r="F18" i="109" s="1"/>
  <c r="D19" i="109"/>
  <c r="F19" i="109" s="1"/>
  <c r="M19" i="109" s="1"/>
  <c r="D20" i="109"/>
  <c r="F20" i="109" s="1"/>
  <c r="D21" i="109"/>
  <c r="F21" i="109" s="1"/>
  <c r="M21" i="109" s="1"/>
  <c r="D22" i="109"/>
  <c r="F22" i="109" s="1"/>
  <c r="D23" i="109"/>
  <c r="F23" i="109" s="1"/>
  <c r="M23" i="109" s="1"/>
  <c r="D24" i="109"/>
  <c r="F24" i="109" s="1"/>
  <c r="D25" i="109"/>
  <c r="F25" i="109" s="1"/>
  <c r="D26" i="109"/>
  <c r="F26" i="109" s="1"/>
  <c r="D27" i="109"/>
  <c r="F27" i="109" s="1"/>
  <c r="M27" i="109" s="1"/>
  <c r="D17" i="110"/>
  <c r="F17" i="110" s="1"/>
  <c r="D18" i="110"/>
  <c r="F18" i="110" s="1"/>
  <c r="M18" i="110" s="1"/>
  <c r="D19" i="110"/>
  <c r="F19" i="110" s="1"/>
  <c r="D20" i="110"/>
  <c r="F20" i="110" s="1"/>
  <c r="M20" i="110" s="1"/>
  <c r="D21" i="110"/>
  <c r="F21" i="110" s="1"/>
  <c r="D22" i="110"/>
  <c r="F22" i="110" s="1"/>
  <c r="D23" i="110"/>
  <c r="F23" i="110" s="1"/>
  <c r="D24" i="110"/>
  <c r="F24" i="110" s="1"/>
  <c r="M24" i="110" s="1"/>
  <c r="D25" i="110"/>
  <c r="F25" i="110" s="1"/>
  <c r="D26" i="110"/>
  <c r="F26" i="110" s="1"/>
  <c r="M26" i="110" s="1"/>
  <c r="D27" i="110"/>
  <c r="F27" i="110" s="1"/>
  <c r="D17" i="120"/>
  <c r="F17" i="120" s="1"/>
  <c r="M17" i="120" s="1"/>
  <c r="D18" i="120"/>
  <c r="F18" i="120" s="1"/>
  <c r="D19" i="120"/>
  <c r="F19" i="120" s="1"/>
  <c r="D20" i="120"/>
  <c r="F20" i="120" s="1"/>
  <c r="D21" i="120"/>
  <c r="F21" i="120" s="1"/>
  <c r="M21" i="120" s="1"/>
  <c r="D22" i="120"/>
  <c r="F22" i="120" s="1"/>
  <c r="D23" i="120"/>
  <c r="F23" i="120" s="1"/>
  <c r="M23" i="120" s="1"/>
  <c r="D24" i="120"/>
  <c r="F24" i="120" s="1"/>
  <c r="D25" i="120"/>
  <c r="F25" i="120" s="1"/>
  <c r="M25" i="120" s="1"/>
  <c r="D26" i="120"/>
  <c r="F26" i="120" s="1"/>
  <c r="D27" i="120"/>
  <c r="F27" i="120" s="1"/>
  <c r="D17" i="108"/>
  <c r="F17" i="108" s="1"/>
  <c r="D18" i="108"/>
  <c r="F18" i="108" s="1"/>
  <c r="M18" i="108" s="1"/>
  <c r="D19" i="108"/>
  <c r="F19" i="108" s="1"/>
  <c r="D20" i="108"/>
  <c r="F20" i="108" s="1"/>
  <c r="M20" i="108" s="1"/>
  <c r="D21" i="108"/>
  <c r="F21" i="108" s="1"/>
  <c r="D22" i="108"/>
  <c r="F22" i="108" s="1"/>
  <c r="M22" i="108" s="1"/>
  <c r="D23" i="108"/>
  <c r="F23" i="108" s="1"/>
  <c r="D24" i="108"/>
  <c r="F24" i="108" s="1"/>
  <c r="D25" i="108"/>
  <c r="F25" i="108" s="1"/>
  <c r="D26" i="108"/>
  <c r="F26" i="108" s="1"/>
  <c r="M26" i="108" s="1"/>
  <c r="D27" i="108"/>
  <c r="F27" i="108" s="1"/>
  <c r="D17" i="107"/>
  <c r="F17" i="107" s="1"/>
  <c r="M17" i="107" s="1"/>
  <c r="D18" i="107"/>
  <c r="F18" i="107" s="1"/>
  <c r="D19" i="107"/>
  <c r="F19" i="107" s="1"/>
  <c r="M19" i="107" s="1"/>
  <c r="D20" i="107"/>
  <c r="F20" i="107" s="1"/>
  <c r="D21" i="107"/>
  <c r="F21" i="107" s="1"/>
  <c r="D22" i="107"/>
  <c r="F22" i="107" s="1"/>
  <c r="D23" i="107"/>
  <c r="F23" i="107" s="1"/>
  <c r="M23" i="107" s="1"/>
  <c r="D24" i="107"/>
  <c r="F24" i="107" s="1"/>
  <c r="D25" i="107"/>
  <c r="F25" i="107" s="1"/>
  <c r="M25" i="107" s="1"/>
  <c r="D26" i="107"/>
  <c r="F26" i="107" s="1"/>
  <c r="D27" i="107"/>
  <c r="F27" i="107" s="1"/>
  <c r="M27" i="107" s="1"/>
  <c r="D17" i="126"/>
  <c r="F17" i="126" s="1"/>
  <c r="D18" i="126"/>
  <c r="F18" i="126" s="1"/>
  <c r="D19" i="126"/>
  <c r="F19" i="126" s="1"/>
  <c r="D20" i="126"/>
  <c r="F20" i="126" s="1"/>
  <c r="M20" i="126" s="1"/>
  <c r="D21" i="126"/>
  <c r="F21" i="126" s="1"/>
  <c r="D22" i="126"/>
  <c r="F22" i="126" s="1"/>
  <c r="M22" i="126" s="1"/>
  <c r="D23" i="126"/>
  <c r="F23" i="126" s="1"/>
  <c r="D24" i="126"/>
  <c r="F24" i="126" s="1"/>
  <c r="M24" i="126" s="1"/>
  <c r="D25" i="126"/>
  <c r="D26" i="126"/>
  <c r="F26" i="126" s="1"/>
  <c r="D27" i="126"/>
  <c r="F27" i="126" s="1"/>
  <c r="D17" i="102"/>
  <c r="F17" i="102" s="1"/>
  <c r="M17" i="102" s="1"/>
  <c r="D18" i="102"/>
  <c r="F18" i="102" s="1"/>
  <c r="D19" i="102"/>
  <c r="F19" i="102" s="1"/>
  <c r="M19" i="102" s="1"/>
  <c r="D20" i="102"/>
  <c r="F20" i="102" s="1"/>
  <c r="D21" i="102"/>
  <c r="F21" i="102" s="1"/>
  <c r="M21" i="102" s="1"/>
  <c r="D22" i="102"/>
  <c r="F22" i="102" s="1"/>
  <c r="D23" i="102"/>
  <c r="F23" i="102" s="1"/>
  <c r="D24" i="102"/>
  <c r="F24" i="102" s="1"/>
  <c r="D25" i="102"/>
  <c r="F25" i="102" s="1"/>
  <c r="M25" i="102" s="1"/>
  <c r="D26" i="102"/>
  <c r="F26" i="102" s="1"/>
  <c r="D27" i="102"/>
  <c r="F27" i="102" s="1"/>
  <c r="M27" i="102" s="1"/>
  <c r="D17" i="93"/>
  <c r="F17" i="93" s="1"/>
  <c r="D18" i="93"/>
  <c r="F18" i="93" s="1"/>
  <c r="M18" i="93" s="1"/>
  <c r="D19" i="93"/>
  <c r="F19" i="93" s="1"/>
  <c r="D20" i="93"/>
  <c r="F20" i="93" s="1"/>
  <c r="D21" i="93"/>
  <c r="F21" i="93" s="1"/>
  <c r="D22" i="93"/>
  <c r="F22" i="93" s="1"/>
  <c r="M22" i="93" s="1"/>
  <c r="D23" i="93"/>
  <c r="F23" i="93" s="1"/>
  <c r="D24" i="93"/>
  <c r="F24" i="93" s="1"/>
  <c r="M24" i="93" s="1"/>
  <c r="D25" i="93"/>
  <c r="F25" i="93" s="1"/>
  <c r="D26" i="93"/>
  <c r="F26" i="93" s="1"/>
  <c r="M26" i="93" s="1"/>
  <c r="D27" i="93"/>
  <c r="F27" i="93" s="1"/>
  <c r="D17" i="129"/>
  <c r="F17" i="129" s="1"/>
  <c r="D18" i="129"/>
  <c r="F18" i="129" s="1"/>
  <c r="D19" i="129"/>
  <c r="F19" i="129" s="1"/>
  <c r="M19" i="129" s="1"/>
  <c r="D20" i="129"/>
  <c r="F20" i="129" s="1"/>
  <c r="D21" i="129"/>
  <c r="F21" i="129" s="1"/>
  <c r="M21" i="129" s="1"/>
  <c r="D22" i="129"/>
  <c r="F22" i="129" s="1"/>
  <c r="D23" i="129"/>
  <c r="F23" i="129" s="1"/>
  <c r="M23" i="129" s="1"/>
  <c r="D24" i="129"/>
  <c r="F24" i="129" s="1"/>
  <c r="D25" i="129"/>
  <c r="F25" i="129" s="1"/>
  <c r="D26" i="129"/>
  <c r="F26" i="129" s="1"/>
  <c r="D27" i="129"/>
  <c r="F27" i="129" s="1"/>
  <c r="M27" i="129" s="1"/>
  <c r="D17" i="106"/>
  <c r="F17" i="106" s="1"/>
  <c r="D18" i="106"/>
  <c r="F18" i="106" s="1"/>
  <c r="M18" i="106" s="1"/>
  <c r="D19" i="106"/>
  <c r="F19" i="106" s="1"/>
  <c r="D20" i="106"/>
  <c r="F20" i="106" s="1"/>
  <c r="M20" i="106" s="1"/>
  <c r="D21" i="106"/>
  <c r="F21" i="106" s="1"/>
  <c r="D22" i="106"/>
  <c r="F22" i="106" s="1"/>
  <c r="D23" i="106"/>
  <c r="F23" i="106" s="1"/>
  <c r="D24" i="106"/>
  <c r="F24" i="106" s="1"/>
  <c r="M24" i="106" s="1"/>
  <c r="D25" i="106"/>
  <c r="F25" i="106" s="1"/>
  <c r="D26" i="106"/>
  <c r="F26" i="106" s="1"/>
  <c r="M26" i="106" s="1"/>
  <c r="D27" i="106"/>
  <c r="F27" i="106" s="1"/>
  <c r="D17" i="94"/>
  <c r="F17" i="94" s="1"/>
  <c r="M17" i="94" s="1"/>
  <c r="D18" i="94"/>
  <c r="F18" i="94" s="1"/>
  <c r="D19" i="94"/>
  <c r="F19" i="94" s="1"/>
  <c r="D20" i="94"/>
  <c r="F20" i="94" s="1"/>
  <c r="D21" i="94"/>
  <c r="F21" i="94" s="1"/>
  <c r="M21" i="94" s="1"/>
  <c r="D22" i="94"/>
  <c r="F22" i="94" s="1"/>
  <c r="D23" i="94"/>
  <c r="F23" i="94" s="1"/>
  <c r="M23" i="94" s="1"/>
  <c r="D24" i="94"/>
  <c r="F24" i="94" s="1"/>
  <c r="D25" i="94"/>
  <c r="F25" i="94" s="1"/>
  <c r="M25" i="94" s="1"/>
  <c r="D26" i="94"/>
  <c r="F26" i="94" s="1"/>
  <c r="D27" i="94"/>
  <c r="F27" i="94" s="1"/>
  <c r="D17" i="95"/>
  <c r="F17" i="95" s="1"/>
  <c r="D18" i="95"/>
  <c r="F18" i="95" s="1"/>
  <c r="M18" i="95" s="1"/>
  <c r="D19" i="95"/>
  <c r="F19" i="95" s="1"/>
  <c r="D20" i="95"/>
  <c r="F20" i="95" s="1"/>
  <c r="M20" i="95" s="1"/>
  <c r="D21" i="95"/>
  <c r="F21" i="95" s="1"/>
  <c r="D22" i="95"/>
  <c r="F22" i="95" s="1"/>
  <c r="M22" i="95" s="1"/>
  <c r="D23" i="95"/>
  <c r="D24" i="95"/>
  <c r="F24" i="95" s="1"/>
  <c r="D25" i="95"/>
  <c r="F25" i="95" s="1"/>
  <c r="D26" i="95"/>
  <c r="F26" i="95" s="1"/>
  <c r="M26" i="95" s="1"/>
  <c r="D27" i="95"/>
  <c r="F27" i="95" s="1"/>
  <c r="D17" i="96"/>
  <c r="F17" i="96" s="1"/>
  <c r="D18" i="96"/>
  <c r="F18" i="96" s="1"/>
  <c r="D19" i="96"/>
  <c r="F19" i="96" s="1"/>
  <c r="M19" i="96" s="1"/>
  <c r="D20" i="96"/>
  <c r="F20" i="96" s="1"/>
  <c r="D21" i="96"/>
  <c r="F21" i="96" s="1"/>
  <c r="D22" i="96"/>
  <c r="F22" i="96" s="1"/>
  <c r="D23" i="96"/>
  <c r="F23" i="96" s="1"/>
  <c r="M23" i="96" s="1"/>
  <c r="D24" i="96"/>
  <c r="F24" i="96" s="1"/>
  <c r="D25" i="96"/>
  <c r="F25" i="96" s="1"/>
  <c r="M25" i="96" s="1"/>
  <c r="D26" i="96"/>
  <c r="F26" i="96" s="1"/>
  <c r="D27" i="96"/>
  <c r="F27" i="96" s="1"/>
  <c r="M27" i="96" s="1"/>
  <c r="D17" i="97"/>
  <c r="F17" i="97" s="1"/>
  <c r="D18" i="97"/>
  <c r="F18" i="97" s="1"/>
  <c r="D19" i="97"/>
  <c r="F19" i="97" s="1"/>
  <c r="D20" i="97"/>
  <c r="F20" i="97" s="1"/>
  <c r="M20" i="97" s="1"/>
  <c r="D21" i="97"/>
  <c r="F21" i="97" s="1"/>
  <c r="D22" i="97"/>
  <c r="F22" i="97" s="1"/>
  <c r="D23" i="97"/>
  <c r="F23" i="97" s="1"/>
  <c r="D24" i="97"/>
  <c r="F24" i="97" s="1"/>
  <c r="M24" i="97" s="1"/>
  <c r="D25" i="97"/>
  <c r="F25" i="97" s="1"/>
  <c r="D26" i="97"/>
  <c r="F26" i="97" s="1"/>
  <c r="D27" i="97"/>
  <c r="F27" i="97" s="1"/>
  <c r="D17" i="133"/>
  <c r="F17" i="133" s="1"/>
  <c r="M17" i="133" s="1"/>
  <c r="D18" i="133"/>
  <c r="F18" i="133" s="1"/>
  <c r="D19" i="133"/>
  <c r="F19" i="133" s="1"/>
  <c r="D20" i="133"/>
  <c r="F20" i="133" s="1"/>
  <c r="D21" i="133"/>
  <c r="F21" i="133" s="1"/>
  <c r="M21" i="133" s="1"/>
  <c r="D22" i="133"/>
  <c r="F22" i="133" s="1"/>
  <c r="D23" i="133"/>
  <c r="F23" i="133" s="1"/>
  <c r="D24" i="133"/>
  <c r="F24" i="133" s="1"/>
  <c r="D25" i="133"/>
  <c r="F25" i="133" s="1"/>
  <c r="M25" i="133" s="1"/>
  <c r="D26" i="133"/>
  <c r="F26" i="133" s="1"/>
  <c r="D27" i="133"/>
  <c r="F27" i="133" s="1"/>
  <c r="D17" i="98"/>
  <c r="F17" i="98" s="1"/>
  <c r="D18" i="98"/>
  <c r="F18" i="98" s="1"/>
  <c r="M18" i="98" s="1"/>
  <c r="D19" i="98"/>
  <c r="F19" i="98" s="1"/>
  <c r="D20" i="98"/>
  <c r="F20" i="98" s="1"/>
  <c r="D21" i="98"/>
  <c r="F21" i="98" s="1"/>
  <c r="D22" i="98"/>
  <c r="F22" i="98" s="1"/>
  <c r="M22" i="98" s="1"/>
  <c r="D23" i="98"/>
  <c r="F23" i="98" s="1"/>
  <c r="D24" i="98"/>
  <c r="F24" i="98" s="1"/>
  <c r="D25" i="98"/>
  <c r="F25" i="98" s="1"/>
  <c r="D26" i="98"/>
  <c r="F26" i="98" s="1"/>
  <c r="M26" i="98" s="1"/>
  <c r="D27" i="98"/>
  <c r="F27" i="98" s="1"/>
  <c r="D17" i="90"/>
  <c r="F17" i="90" s="1"/>
  <c r="D18" i="90"/>
  <c r="F18" i="90" s="1"/>
  <c r="D19" i="90"/>
  <c r="F19" i="90" s="1"/>
  <c r="M19" i="90" s="1"/>
  <c r="D20" i="90"/>
  <c r="F20" i="90" s="1"/>
  <c r="D21" i="90"/>
  <c r="D22" i="90"/>
  <c r="F22" i="90" s="1"/>
  <c r="D23" i="90"/>
  <c r="F23" i="90" s="1"/>
  <c r="M23" i="90" s="1"/>
  <c r="D24" i="90"/>
  <c r="F24" i="90" s="1"/>
  <c r="D25" i="90"/>
  <c r="F25" i="90" s="1"/>
  <c r="D26" i="90"/>
  <c r="F26" i="90" s="1"/>
  <c r="D27" i="90"/>
  <c r="F27" i="90" s="1"/>
  <c r="M27" i="90" s="1"/>
  <c r="D17" i="91"/>
  <c r="F17" i="91" s="1"/>
  <c r="D18" i="91"/>
  <c r="F18" i="91" s="1"/>
  <c r="M18" i="91" s="1"/>
  <c r="D19" i="91"/>
  <c r="F19" i="91" s="1"/>
  <c r="D20" i="91"/>
  <c r="F20" i="91" s="1"/>
  <c r="M20" i="91" s="1"/>
  <c r="D21" i="91"/>
  <c r="F21" i="91" s="1"/>
  <c r="D22" i="91"/>
  <c r="F22" i="91" s="1"/>
  <c r="D23" i="91"/>
  <c r="F23" i="91" s="1"/>
  <c r="D24" i="91"/>
  <c r="F24" i="91" s="1"/>
  <c r="M24" i="91" s="1"/>
  <c r="D25" i="91"/>
  <c r="F25" i="91" s="1"/>
  <c r="D26" i="91"/>
  <c r="F26" i="91" s="1"/>
  <c r="M26" i="91" s="1"/>
  <c r="D27" i="91"/>
  <c r="F27" i="91" s="1"/>
  <c r="D17" i="119"/>
  <c r="F17" i="119" s="1"/>
  <c r="M17" i="119" s="1"/>
  <c r="D18" i="119"/>
  <c r="F18" i="119" s="1"/>
  <c r="D19" i="119"/>
  <c r="F19" i="119" s="1"/>
  <c r="D20" i="119"/>
  <c r="F20" i="119" s="1"/>
  <c r="D21" i="119"/>
  <c r="F21" i="119" s="1"/>
  <c r="M21" i="119" s="1"/>
  <c r="D22" i="119"/>
  <c r="F22" i="119" s="1"/>
  <c r="D23" i="119"/>
  <c r="F23" i="119" s="1"/>
  <c r="M23" i="119" s="1"/>
  <c r="D24" i="119"/>
  <c r="F24" i="119" s="1"/>
  <c r="D25" i="119"/>
  <c r="F25" i="119" s="1"/>
  <c r="D26" i="119"/>
  <c r="D27" i="119"/>
  <c r="F27" i="119" s="1"/>
  <c r="D17" i="66"/>
  <c r="F17" i="66" s="1"/>
  <c r="D18" i="66"/>
  <c r="F18" i="66" s="1"/>
  <c r="M18" i="66" s="1"/>
  <c r="D19" i="66"/>
  <c r="F19" i="66" s="1"/>
  <c r="D20" i="66"/>
  <c r="F20" i="66" s="1"/>
  <c r="M20" i="66" s="1"/>
  <c r="D21" i="66"/>
  <c r="F21" i="66" s="1"/>
  <c r="D22" i="66"/>
  <c r="F22" i="66" s="1"/>
  <c r="M22" i="66" s="1"/>
  <c r="D23" i="66"/>
  <c r="F23" i="66" s="1"/>
  <c r="D24" i="66"/>
  <c r="F24" i="66" s="1"/>
  <c r="D25" i="66"/>
  <c r="F25" i="66" s="1"/>
  <c r="D26" i="66"/>
  <c r="F26" i="66" s="1"/>
  <c r="M26" i="66" s="1"/>
  <c r="D27" i="66"/>
  <c r="F27" i="66" s="1"/>
  <c r="D16" i="111"/>
  <c r="F16" i="111" s="1"/>
  <c r="M16" i="111" s="1"/>
  <c r="D16" i="112"/>
  <c r="F16" i="112" s="1"/>
  <c r="D16" i="113"/>
  <c r="F16" i="113" s="1"/>
  <c r="M16" i="113" s="1"/>
  <c r="D16" i="114"/>
  <c r="F16" i="114" s="1"/>
  <c r="D16" i="115"/>
  <c r="F16" i="115" s="1"/>
  <c r="D16" i="116"/>
  <c r="F16" i="116" s="1"/>
  <c r="D16" i="117"/>
  <c r="F16" i="117" s="1"/>
  <c r="M16" i="117" s="1"/>
  <c r="D16" i="118"/>
  <c r="F16" i="118" s="1"/>
  <c r="D16" i="135"/>
  <c r="F16" i="135" s="1"/>
  <c r="M16" i="135" s="1"/>
  <c r="D16" i="122"/>
  <c r="F16" i="122" s="1"/>
  <c r="D16" i="123"/>
  <c r="F16" i="123" s="1"/>
  <c r="M16" i="123" s="1"/>
  <c r="D16" i="124"/>
  <c r="F16" i="124" s="1"/>
  <c r="D16" i="125"/>
  <c r="F16" i="125" s="1"/>
  <c r="D16" i="127"/>
  <c r="F16" i="127" s="1"/>
  <c r="D16" i="128"/>
  <c r="F16" i="128" s="1"/>
  <c r="M16" i="128" s="1"/>
  <c r="D16" i="130"/>
  <c r="F16" i="130" s="1"/>
  <c r="D16" i="131"/>
  <c r="F16" i="131" s="1"/>
  <c r="M16" i="131" s="1"/>
  <c r="D16" i="132"/>
  <c r="F16" i="132" s="1"/>
  <c r="D16" i="99"/>
  <c r="F16" i="99" s="1"/>
  <c r="D16" i="100"/>
  <c r="D16" i="101"/>
  <c r="F16" i="101" s="1"/>
  <c r="D16" i="103"/>
  <c r="F16" i="103" s="1"/>
  <c r="D16" i="104"/>
  <c r="F16" i="104" s="1"/>
  <c r="M16" i="104" s="1"/>
  <c r="D16" i="105"/>
  <c r="F16" i="105" s="1"/>
  <c r="D16" i="74"/>
  <c r="F16" i="74" s="1"/>
  <c r="M16" i="74" s="1"/>
  <c r="D16" i="109"/>
  <c r="F16" i="109" s="1"/>
  <c r="D16" i="110"/>
  <c r="F16" i="110" s="1"/>
  <c r="M16" i="110" s="1"/>
  <c r="D16" i="120"/>
  <c r="F16" i="120" s="1"/>
  <c r="D16" i="108"/>
  <c r="F16" i="108" s="1"/>
  <c r="D16" i="107"/>
  <c r="F16" i="107" s="1"/>
  <c r="D16" i="126"/>
  <c r="F16" i="126" s="1"/>
  <c r="M16" i="126" s="1"/>
  <c r="D16" i="102"/>
  <c r="F16" i="102" s="1"/>
  <c r="D16" i="93"/>
  <c r="F16" i="93" s="1"/>
  <c r="M16" i="93" s="1"/>
  <c r="D16" i="129"/>
  <c r="F16" i="129" s="1"/>
  <c r="D16" i="106"/>
  <c r="F16" i="106" s="1"/>
  <c r="M16" i="106" s="1"/>
  <c r="D16" i="94"/>
  <c r="F16" i="94" s="1"/>
  <c r="D16" i="95"/>
  <c r="F16" i="95" s="1"/>
  <c r="D16" i="96"/>
  <c r="F16" i="96" s="1"/>
  <c r="D16" i="97"/>
  <c r="F16" i="97" s="1"/>
  <c r="M16" i="97" s="1"/>
  <c r="D16" i="133"/>
  <c r="F16" i="133" s="1"/>
  <c r="D16" i="98"/>
  <c r="F16" i="98" s="1"/>
  <c r="M16" i="98" s="1"/>
  <c r="D16" i="90"/>
  <c r="F16" i="90" s="1"/>
  <c r="D16" i="91"/>
  <c r="F16" i="91" s="1"/>
  <c r="M16" i="91" s="1"/>
  <c r="D16" i="119"/>
  <c r="F16" i="119" s="1"/>
  <c r="D16" i="66"/>
  <c r="F16" i="66" s="1"/>
  <c r="L16" i="119" l="1"/>
  <c r="L16" i="94"/>
  <c r="L16" i="120"/>
  <c r="L16" i="100"/>
  <c r="L16" i="124"/>
  <c r="L16" i="114"/>
  <c r="L23" i="66"/>
  <c r="L26" i="119"/>
  <c r="L18" i="119"/>
  <c r="L21" i="91"/>
  <c r="L24" i="90"/>
  <c r="L27" i="98"/>
  <c r="L19" i="98"/>
  <c r="L22" i="133"/>
  <c r="L25" i="97"/>
  <c r="L17" i="97"/>
  <c r="L20" i="96"/>
  <c r="L23" i="95"/>
  <c r="L26" i="94"/>
  <c r="L18" i="94"/>
  <c r="L21" i="106"/>
  <c r="L24" i="129"/>
  <c r="L27" i="93"/>
  <c r="L19" i="93"/>
  <c r="L22" i="102"/>
  <c r="L25" i="126"/>
  <c r="L17" i="126"/>
  <c r="L20" i="107"/>
  <c r="L23" i="108"/>
  <c r="L26" i="120"/>
  <c r="L18" i="120"/>
  <c r="L21" i="110"/>
  <c r="L24" i="109"/>
  <c r="L27" i="74"/>
  <c r="L19" i="74"/>
  <c r="L22" i="105"/>
  <c r="L25" i="104"/>
  <c r="L17" i="104"/>
  <c r="L20" i="103"/>
  <c r="L23" i="101"/>
  <c r="L26" i="100"/>
  <c r="L18" i="100"/>
  <c r="L21" i="99"/>
  <c r="L24" i="132"/>
  <c r="L27" i="131"/>
  <c r="L19" i="131"/>
  <c r="L22" i="130"/>
  <c r="L25" i="128"/>
  <c r="L17" i="128"/>
  <c r="L25" i="100"/>
  <c r="L17" i="100"/>
  <c r="M17" i="100" s="1"/>
  <c r="L20" i="99"/>
  <c r="L23" i="132"/>
  <c r="M23" i="132" s="1"/>
  <c r="M20" i="99"/>
  <c r="L16" i="90"/>
  <c r="L16" i="129"/>
  <c r="L16" i="109"/>
  <c r="L16" i="132"/>
  <c r="L16" i="122"/>
  <c r="L16" i="112"/>
  <c r="L21" i="66"/>
  <c r="L24" i="119"/>
  <c r="M24" i="119" s="1"/>
  <c r="L27" i="91"/>
  <c r="L19" i="91"/>
  <c r="L22" i="90"/>
  <c r="L25" i="98"/>
  <c r="L17" i="98"/>
  <c r="L20" i="133"/>
  <c r="L23" i="97"/>
  <c r="L26" i="96"/>
  <c r="M26" i="96" s="1"/>
  <c r="L18" i="96"/>
  <c r="M25" i="100"/>
  <c r="M24" i="98"/>
  <c r="L23" i="100"/>
  <c r="M23" i="100" s="1"/>
  <c r="L26" i="99"/>
  <c r="M26" i="99" s="1"/>
  <c r="L18" i="99"/>
  <c r="M18" i="99" s="1"/>
  <c r="L21" i="132"/>
  <c r="M21" i="132" s="1"/>
  <c r="L24" i="131"/>
  <c r="M24" i="131" s="1"/>
  <c r="L21" i="95"/>
  <c r="L24" i="94"/>
  <c r="M24" i="94" s="1"/>
  <c r="L27" i="106"/>
  <c r="L19" i="106"/>
  <c r="M19" i="106" s="1"/>
  <c r="L22" i="129"/>
  <c r="M22" i="129" s="1"/>
  <c r="L25" i="93"/>
  <c r="L17" i="93"/>
  <c r="L20" i="102"/>
  <c r="L23" i="126"/>
  <c r="L26" i="107"/>
  <c r="M26" i="107" s="1"/>
  <c r="L18" i="107"/>
  <c r="L21" i="108"/>
  <c r="M21" i="108" s="1"/>
  <c r="L24" i="120"/>
  <c r="L27" i="110"/>
  <c r="M26" i="90"/>
  <c r="M18" i="90"/>
  <c r="M16" i="96"/>
  <c r="M16" i="107"/>
  <c r="M16" i="103"/>
  <c r="M16" i="127"/>
  <c r="M16" i="116"/>
  <c r="M25" i="66"/>
  <c r="M17" i="66"/>
  <c r="M20" i="119"/>
  <c r="M23" i="91"/>
  <c r="M16" i="90"/>
  <c r="M16" i="129"/>
  <c r="M16" i="109"/>
  <c r="M16" i="132"/>
  <c r="M16" i="122"/>
  <c r="M16" i="112"/>
  <c r="M21" i="66"/>
  <c r="M27" i="91"/>
  <c r="M19" i="91"/>
  <c r="M22" i="90"/>
  <c r="M25" i="98"/>
  <c r="M17" i="98"/>
  <c r="M20" i="133"/>
  <c r="M23" i="97"/>
  <c r="M18" i="96"/>
  <c r="M21" i="95"/>
  <c r="M27" i="106"/>
  <c r="M25" i="93"/>
  <c r="M20" i="102"/>
  <c r="M23" i="126"/>
  <c r="M18" i="107"/>
  <c r="M27" i="110"/>
  <c r="M25" i="74"/>
  <c r="M27" i="99"/>
  <c r="M18" i="127"/>
  <c r="M20" i="118"/>
  <c r="M21" i="115"/>
  <c r="M22" i="112"/>
  <c r="M16" i="99"/>
  <c r="M25" i="119"/>
  <c r="M25" i="115"/>
  <c r="M18" i="105"/>
  <c r="M22" i="124"/>
  <c r="L19" i="110"/>
  <c r="M19" i="110" s="1"/>
  <c r="L22" i="109"/>
  <c r="M22" i="109" s="1"/>
  <c r="L25" i="74"/>
  <c r="L17" i="74"/>
  <c r="M17" i="74" s="1"/>
  <c r="L20" i="105"/>
  <c r="M20" i="105" s="1"/>
  <c r="L23" i="104"/>
  <c r="M23" i="104" s="1"/>
  <c r="L26" i="103"/>
  <c r="M26" i="103" s="1"/>
  <c r="L18" i="103"/>
  <c r="L21" i="101"/>
  <c r="M21" i="101" s="1"/>
  <c r="L24" i="100"/>
  <c r="M24" i="100" s="1"/>
  <c r="L27" i="99"/>
  <c r="L19" i="99"/>
  <c r="M19" i="99" s="1"/>
  <c r="L22" i="132"/>
  <c r="M22" i="132" s="1"/>
  <c r="L25" i="131"/>
  <c r="M25" i="131" s="1"/>
  <c r="L17" i="131"/>
  <c r="M17" i="131" s="1"/>
  <c r="L20" i="130"/>
  <c r="M20" i="130" s="1"/>
  <c r="L23" i="128"/>
  <c r="M23" i="128" s="1"/>
  <c r="L26" i="127"/>
  <c r="M26" i="127" s="1"/>
  <c r="L18" i="127"/>
  <c r="L21" i="125"/>
  <c r="M21" i="125" s="1"/>
  <c r="L24" i="124"/>
  <c r="M24" i="124" s="1"/>
  <c r="L27" i="123"/>
  <c r="M27" i="123" s="1"/>
  <c r="L19" i="123"/>
  <c r="M19" i="123" s="1"/>
  <c r="L22" i="122"/>
  <c r="M22" i="122" s="1"/>
  <c r="L25" i="135"/>
  <c r="M25" i="135" s="1"/>
  <c r="L17" i="135"/>
  <c r="L28" i="135" s="1"/>
  <c r="L20" i="118"/>
  <c r="L23" i="117"/>
  <c r="M23" i="117" s="1"/>
  <c r="L26" i="116"/>
  <c r="M26" i="116" s="1"/>
  <c r="L18" i="116"/>
  <c r="M18" i="116" s="1"/>
  <c r="L21" i="115"/>
  <c r="L28" i="115" s="1"/>
  <c r="L24" i="114"/>
  <c r="L28" i="114" s="1"/>
  <c r="L27" i="113"/>
  <c r="M27" i="113" s="1"/>
  <c r="L19" i="113"/>
  <c r="M19" i="113" s="1"/>
  <c r="L22" i="112"/>
  <c r="L25" i="111"/>
  <c r="M25" i="111" s="1"/>
  <c r="L17" i="111"/>
  <c r="M17" i="111" s="1"/>
  <c r="M21" i="98"/>
  <c r="M22" i="96"/>
  <c r="M17" i="95"/>
  <c r="M18" i="129"/>
  <c r="M21" i="93"/>
  <c r="M24" i="102"/>
  <c r="M19" i="126"/>
  <c r="M26" i="132"/>
  <c r="M24" i="130"/>
  <c r="M17" i="125"/>
  <c r="M22" i="116"/>
  <c r="M18" i="112"/>
  <c r="M24" i="133"/>
  <c r="M27" i="97"/>
  <c r="M19" i="97"/>
  <c r="M25" i="95"/>
  <c r="M20" i="94"/>
  <c r="M23" i="106"/>
  <c r="M26" i="129"/>
  <c r="M27" i="126"/>
  <c r="M22" i="107"/>
  <c r="M25" i="108"/>
  <c r="M17" i="108"/>
  <c r="M20" i="120"/>
  <c r="M23" i="110"/>
  <c r="M26" i="109"/>
  <c r="M18" i="109"/>
  <c r="M22" i="103"/>
  <c r="M25" i="101"/>
  <c r="M17" i="101"/>
  <c r="M23" i="99"/>
  <c r="M18" i="132"/>
  <c r="M21" i="131"/>
  <c r="M27" i="128"/>
  <c r="M22" i="127"/>
  <c r="M25" i="125"/>
  <c r="M20" i="124"/>
  <c r="M18" i="122"/>
  <c r="M17" i="115"/>
  <c r="M23" i="113"/>
  <c r="M26" i="112"/>
  <c r="M21" i="111"/>
  <c r="L16" i="133"/>
  <c r="M16" i="133" s="1"/>
  <c r="L16" i="102"/>
  <c r="L16" i="105"/>
  <c r="M16" i="105" s="1"/>
  <c r="L16" i="130"/>
  <c r="M16" i="130" s="1"/>
  <c r="L16" i="118"/>
  <c r="L28" i="118" s="1"/>
  <c r="L27" i="66"/>
  <c r="M27" i="66" s="1"/>
  <c r="L19" i="66"/>
  <c r="M19" i="66" s="1"/>
  <c r="L22" i="119"/>
  <c r="M22" i="119" s="1"/>
  <c r="L25" i="91"/>
  <c r="M25" i="91" s="1"/>
  <c r="L17" i="91"/>
  <c r="M17" i="91" s="1"/>
  <c r="L20" i="90"/>
  <c r="L28" i="90" s="1"/>
  <c r="L23" i="98"/>
  <c r="M23" i="98" s="1"/>
  <c r="L26" i="133"/>
  <c r="M26" i="133" s="1"/>
  <c r="L18" i="133"/>
  <c r="M18" i="133" s="1"/>
  <c r="L21" i="97"/>
  <c r="M21" i="97" s="1"/>
  <c r="L24" i="96"/>
  <c r="M24" i="96" s="1"/>
  <c r="L27" i="95"/>
  <c r="M27" i="95" s="1"/>
  <c r="L19" i="95"/>
  <c r="M19" i="95" s="1"/>
  <c r="L22" i="94"/>
  <c r="M22" i="94" s="1"/>
  <c r="L25" i="106"/>
  <c r="M25" i="106" s="1"/>
  <c r="L17" i="106"/>
  <c r="L28" i="106" s="1"/>
  <c r="L20" i="129"/>
  <c r="L28" i="129" s="1"/>
  <c r="L23" i="93"/>
  <c r="M23" i="93" s="1"/>
  <c r="L26" i="102"/>
  <c r="M26" i="102" s="1"/>
  <c r="L18" i="102"/>
  <c r="M18" i="102" s="1"/>
  <c r="L21" i="126"/>
  <c r="M21" i="126" s="1"/>
  <c r="L24" i="107"/>
  <c r="M24" i="107" s="1"/>
  <c r="L27" i="108"/>
  <c r="M27" i="108" s="1"/>
  <c r="L19" i="108"/>
  <c r="L28" i="108" s="1"/>
  <c r="L22" i="120"/>
  <c r="M22" i="120" s="1"/>
  <c r="L25" i="110"/>
  <c r="M25" i="110" s="1"/>
  <c r="L17" i="110"/>
  <c r="M17" i="110" s="1"/>
  <c r="L20" i="109"/>
  <c r="M20" i="109" s="1"/>
  <c r="L23" i="74"/>
  <c r="M23" i="74" s="1"/>
  <c r="L26" i="105"/>
  <c r="M26" i="105" s="1"/>
  <c r="L18" i="105"/>
  <c r="L21" i="104"/>
  <c r="M21" i="104" s="1"/>
  <c r="L24" i="103"/>
  <c r="M24" i="103" s="1"/>
  <c r="L27" i="101"/>
  <c r="M27" i="101" s="1"/>
  <c r="L19" i="101"/>
  <c r="L22" i="100"/>
  <c r="L28" i="100" s="1"/>
  <c r="L25" i="99"/>
  <c r="M25" i="99" s="1"/>
  <c r="L17" i="99"/>
  <c r="M17" i="99" s="1"/>
  <c r="L20" i="132"/>
  <c r="M20" i="132" s="1"/>
  <c r="L23" i="131"/>
  <c r="M23" i="131" s="1"/>
  <c r="L26" i="130"/>
  <c r="M26" i="130" s="1"/>
  <c r="L18" i="130"/>
  <c r="M18" i="130" s="1"/>
  <c r="L21" i="128"/>
  <c r="M21" i="128" s="1"/>
  <c r="L24" i="127"/>
  <c r="M24" i="127" s="1"/>
  <c r="L27" i="125"/>
  <c r="M27" i="125" s="1"/>
  <c r="L19" i="125"/>
  <c r="L28" i="125" s="1"/>
  <c r="L22" i="124"/>
  <c r="L25" i="123"/>
  <c r="M25" i="123" s="1"/>
  <c r="L17" i="123"/>
  <c r="M17" i="123" s="1"/>
  <c r="L20" i="122"/>
  <c r="M20" i="122" s="1"/>
  <c r="M21" i="74"/>
  <c r="M24" i="105"/>
  <c r="M27" i="104"/>
  <c r="M19" i="104"/>
  <c r="M20" i="100"/>
  <c r="M19" i="128"/>
  <c r="M26" i="122"/>
  <c r="M21" i="135"/>
  <c r="M27" i="117"/>
  <c r="M19" i="117"/>
  <c r="M20" i="114"/>
  <c r="L28" i="133"/>
  <c r="M22" i="97"/>
  <c r="M21" i="106"/>
  <c r="M23" i="108"/>
  <c r="M25" i="104"/>
  <c r="L28" i="113"/>
  <c r="M16" i="94"/>
  <c r="M16" i="114"/>
  <c r="M21" i="91"/>
  <c r="M19" i="98"/>
  <c r="M17" i="97"/>
  <c r="M24" i="129"/>
  <c r="M26" i="120"/>
  <c r="M17" i="104"/>
  <c r="M19" i="131"/>
  <c r="M24" i="122"/>
  <c r="L28" i="132"/>
  <c r="L28" i="122"/>
  <c r="L28" i="112"/>
  <c r="M27" i="93"/>
  <c r="M20" i="103"/>
  <c r="L28" i="111"/>
  <c r="M20" i="98"/>
  <c r="M23" i="133"/>
  <c r="M18" i="97"/>
  <c r="M21" i="96"/>
  <c r="M24" i="95"/>
  <c r="M27" i="94"/>
  <c r="M19" i="94"/>
  <c r="M22" i="106"/>
  <c r="M25" i="129"/>
  <c r="M20" i="93"/>
  <c r="M22" i="130"/>
  <c r="M16" i="66"/>
  <c r="M16" i="108"/>
  <c r="M16" i="125"/>
  <c r="M16" i="115"/>
  <c r="M27" i="119"/>
  <c r="M17" i="90"/>
  <c r="M26" i="97"/>
  <c r="M17" i="129"/>
  <c r="M23" i="102"/>
  <c r="M26" i="126"/>
  <c r="M18" i="126"/>
  <c r="M21" i="107"/>
  <c r="M24" i="108"/>
  <c r="M27" i="120"/>
  <c r="M19" i="120"/>
  <c r="M22" i="110"/>
  <c r="M25" i="109"/>
  <c r="M17" i="109"/>
  <c r="M26" i="124"/>
  <c r="M18" i="124"/>
  <c r="M21" i="123"/>
  <c r="M27" i="135"/>
  <c r="M19" i="135"/>
  <c r="M22" i="118"/>
  <c r="M17" i="117"/>
  <c r="M20" i="116"/>
  <c r="M22" i="133"/>
  <c r="M17" i="96"/>
  <c r="M22" i="102"/>
  <c r="M26" i="100"/>
  <c r="M17" i="128"/>
  <c r="M25" i="117"/>
  <c r="L28" i="97"/>
  <c r="L28" i="128"/>
  <c r="L28" i="117"/>
  <c r="M23" i="115"/>
  <c r="M26" i="114"/>
  <c r="M18" i="114"/>
  <c r="M21" i="113"/>
  <c r="M24" i="112"/>
  <c r="M27" i="111"/>
  <c r="M19" i="111"/>
  <c r="M24" i="109"/>
  <c r="M16" i="100"/>
  <c r="M26" i="119"/>
  <c r="M21" i="90"/>
  <c r="M23" i="95"/>
  <c r="M25" i="126"/>
  <c r="M27" i="74"/>
  <c r="M18" i="100"/>
  <c r="M20" i="127"/>
  <c r="L28" i="96"/>
  <c r="L28" i="107"/>
  <c r="L28" i="127"/>
  <c r="L28" i="116"/>
  <c r="M18" i="120"/>
  <c r="L28" i="98"/>
  <c r="M16" i="95"/>
  <c r="M28" i="95" s="1"/>
  <c r="M16" i="101"/>
  <c r="M24" i="66"/>
  <c r="M19" i="119"/>
  <c r="M22" i="91"/>
  <c r="M25" i="90"/>
  <c r="M28" i="112"/>
  <c r="M27" i="98"/>
  <c r="M19" i="133"/>
  <c r="M26" i="94"/>
  <c r="M17" i="126"/>
  <c r="M19" i="74"/>
  <c r="M21" i="99"/>
  <c r="M23" i="125"/>
  <c r="M16" i="119"/>
  <c r="M16" i="124"/>
  <c r="M18" i="119"/>
  <c r="M25" i="97"/>
  <c r="M18" i="94"/>
  <c r="M20" i="107"/>
  <c r="M22" i="105"/>
  <c r="M24" i="132"/>
  <c r="M27" i="131"/>
  <c r="M23" i="123"/>
  <c r="M22" i="113"/>
  <c r="M25" i="112"/>
  <c r="M20" i="111"/>
  <c r="M16" i="120"/>
  <c r="M23" i="66"/>
  <c r="M24" i="90"/>
  <c r="M27" i="133"/>
  <c r="M20" i="96"/>
  <c r="M19" i="93"/>
  <c r="M21" i="110"/>
  <c r="M23" i="101"/>
  <c r="M25" i="128"/>
  <c r="M24" i="118"/>
  <c r="L28" i="91" l="1"/>
  <c r="M28" i="74"/>
  <c r="L28" i="101"/>
  <c r="M28" i="131"/>
  <c r="L28" i="120"/>
  <c r="L28" i="66"/>
  <c r="M28" i="116"/>
  <c r="M28" i="127"/>
  <c r="M28" i="124"/>
  <c r="M28" i="98"/>
  <c r="L28" i="123"/>
  <c r="M20" i="129"/>
  <c r="M28" i="132"/>
  <c r="L28" i="124"/>
  <c r="M28" i="99"/>
  <c r="M28" i="107"/>
  <c r="M28" i="66"/>
  <c r="M28" i="126"/>
  <c r="L28" i="102"/>
  <c r="M28" i="113"/>
  <c r="L28" i="93"/>
  <c r="M28" i="109"/>
  <c r="L28" i="103"/>
  <c r="M17" i="135"/>
  <c r="M28" i="104"/>
  <c r="M28" i="120"/>
  <c r="L28" i="104"/>
  <c r="M19" i="108"/>
  <c r="M28" i="108" s="1"/>
  <c r="M17" i="106"/>
  <c r="M28" i="106" s="1"/>
  <c r="M17" i="93"/>
  <c r="M20" i="90"/>
  <c r="M28" i="90" s="1"/>
  <c r="L28" i="95"/>
  <c r="M28" i="111"/>
  <c r="L28" i="126"/>
  <c r="L28" i="131"/>
  <c r="L28" i="109"/>
  <c r="M28" i="97"/>
  <c r="L28" i="99"/>
  <c r="L28" i="119"/>
  <c r="M24" i="114"/>
  <c r="M28" i="114" s="1"/>
  <c r="M18" i="103"/>
  <c r="M28" i="103" s="1"/>
  <c r="M16" i="102"/>
  <c r="M28" i="102" s="1"/>
  <c r="M24" i="120"/>
  <c r="M28" i="123"/>
  <c r="M28" i="105"/>
  <c r="L28" i="74"/>
  <c r="L28" i="110"/>
  <c r="L28" i="94"/>
  <c r="M19" i="125"/>
  <c r="M28" i="125" s="1"/>
  <c r="M28" i="93"/>
  <c r="M28" i="117"/>
  <c r="M28" i="110"/>
  <c r="M28" i="129"/>
  <c r="M28" i="130"/>
  <c r="M28" i="91"/>
  <c r="L28" i="130"/>
  <c r="M28" i="128"/>
  <c r="M28" i="135"/>
  <c r="M28" i="122"/>
  <c r="L28" i="105"/>
  <c r="M22" i="100"/>
  <c r="M28" i="100" s="1"/>
  <c r="M28" i="119"/>
  <c r="M28" i="94"/>
  <c r="M19" i="101"/>
  <c r="M28" i="101" s="1"/>
  <c r="M28" i="96"/>
  <c r="M28" i="133"/>
  <c r="M16" i="118"/>
  <c r="M28" i="118" s="1"/>
  <c r="M28" i="115"/>
  <c r="E35" i="114" l="1"/>
  <c r="C35" i="114"/>
  <c r="B35" i="114"/>
  <c r="J35" i="114"/>
  <c r="H35" i="114"/>
  <c r="K35" i="114"/>
  <c r="I35" i="114"/>
  <c r="D35" i="114" l="1"/>
  <c r="F35" i="114" s="1"/>
  <c r="L35" i="114"/>
  <c r="M35" i="114" l="1"/>
  <c r="G35" i="114"/>
  <c r="B35" i="90"/>
  <c r="C35" i="90"/>
  <c r="E35" i="90"/>
  <c r="D9" i="33" a="1"/>
  <c r="D9" i="33" l="1"/>
  <c r="E35" i="135" l="1"/>
  <c r="C35" i="135"/>
  <c r="B35" i="135"/>
  <c r="J35" i="135"/>
  <c r="K35" i="135"/>
  <c r="D35" i="135" l="1"/>
  <c r="F35" i="135" s="1"/>
  <c r="I35" i="135"/>
  <c r="H35" i="135"/>
  <c r="G35" i="135" l="1"/>
  <c r="L35" i="135"/>
  <c r="M35" i="135" s="1"/>
  <c r="E35" i="133" l="1"/>
  <c r="C35" i="133"/>
  <c r="B35" i="133"/>
  <c r="J35" i="133"/>
  <c r="H35" i="133"/>
  <c r="E35" i="132"/>
  <c r="C35" i="132"/>
  <c r="B35" i="132"/>
  <c r="J35" i="132"/>
  <c r="H35" i="132"/>
  <c r="E35" i="131"/>
  <c r="C35" i="131"/>
  <c r="B35" i="131"/>
  <c r="J35" i="131"/>
  <c r="H35" i="131"/>
  <c r="E35" i="130"/>
  <c r="C35" i="130"/>
  <c r="B35" i="130"/>
  <c r="J35" i="130"/>
  <c r="H35" i="130"/>
  <c r="E35" i="129"/>
  <c r="C35" i="129"/>
  <c r="B35" i="129"/>
  <c r="J35" i="129"/>
  <c r="H35" i="129"/>
  <c r="D35" i="129"/>
  <c r="E35" i="128"/>
  <c r="C35" i="128"/>
  <c r="B35" i="128"/>
  <c r="J35" i="128"/>
  <c r="H35" i="128"/>
  <c r="E35" i="127"/>
  <c r="C35" i="127"/>
  <c r="B35" i="127"/>
  <c r="D35" i="127"/>
  <c r="E35" i="126"/>
  <c r="C35" i="126"/>
  <c r="B35" i="126"/>
  <c r="J35" i="126"/>
  <c r="E35" i="125"/>
  <c r="C35" i="125"/>
  <c r="B35" i="125"/>
  <c r="J35" i="125"/>
  <c r="H35" i="125"/>
  <c r="E35" i="124"/>
  <c r="C35" i="124"/>
  <c r="B35" i="124"/>
  <c r="J35" i="124"/>
  <c r="H35" i="124"/>
  <c r="E35" i="123"/>
  <c r="C35" i="123"/>
  <c r="B35" i="123"/>
  <c r="J35" i="123"/>
  <c r="H35" i="123"/>
  <c r="K35" i="123"/>
  <c r="E35" i="122"/>
  <c r="C35" i="122"/>
  <c r="B35" i="122"/>
  <c r="E35" i="120"/>
  <c r="C35" i="120"/>
  <c r="B35" i="120"/>
  <c r="J35" i="120"/>
  <c r="H35" i="120"/>
  <c r="I35" i="120"/>
  <c r="E35" i="119"/>
  <c r="C35" i="119"/>
  <c r="B35" i="119"/>
  <c r="J35" i="119"/>
  <c r="H35" i="119"/>
  <c r="E35" i="118"/>
  <c r="C35" i="118"/>
  <c r="B35" i="118"/>
  <c r="J35" i="118"/>
  <c r="H35" i="118"/>
  <c r="D35" i="118"/>
  <c r="E35" i="117"/>
  <c r="C35" i="117"/>
  <c r="B35" i="117"/>
  <c r="J35" i="117"/>
  <c r="H35" i="117"/>
  <c r="E35" i="116"/>
  <c r="C35" i="116"/>
  <c r="B35" i="116"/>
  <c r="E35" i="115"/>
  <c r="C35" i="115"/>
  <c r="B35" i="115"/>
  <c r="J35" i="115"/>
  <c r="H35" i="115"/>
  <c r="E35" i="113"/>
  <c r="C35" i="113"/>
  <c r="B35" i="113"/>
  <c r="J35" i="113"/>
  <c r="H35" i="113"/>
  <c r="E35" i="112"/>
  <c r="C35" i="112"/>
  <c r="B35" i="112"/>
  <c r="J35" i="112"/>
  <c r="H35" i="112"/>
  <c r="E35" i="111"/>
  <c r="C35" i="111"/>
  <c r="B35" i="111"/>
  <c r="J35" i="111"/>
  <c r="H35" i="111"/>
  <c r="E35" i="110"/>
  <c r="C35" i="110"/>
  <c r="B35" i="110"/>
  <c r="J35" i="110"/>
  <c r="H35" i="110"/>
  <c r="E35" i="109"/>
  <c r="C35" i="109"/>
  <c r="B35" i="109"/>
  <c r="J35" i="109"/>
  <c r="H35" i="109"/>
  <c r="K35" i="109"/>
  <c r="E35" i="108"/>
  <c r="C35" i="108"/>
  <c r="B35" i="108"/>
  <c r="J35" i="108"/>
  <c r="H35" i="108"/>
  <c r="E35" i="107"/>
  <c r="C35" i="107"/>
  <c r="B35" i="107"/>
  <c r="J35" i="107"/>
  <c r="H35" i="107"/>
  <c r="E35" i="106"/>
  <c r="C35" i="106"/>
  <c r="B35" i="106"/>
  <c r="J35" i="106"/>
  <c r="H35" i="106"/>
  <c r="E35" i="105"/>
  <c r="C35" i="105"/>
  <c r="B35" i="105"/>
  <c r="J35" i="105"/>
  <c r="H35" i="105"/>
  <c r="D35" i="105"/>
  <c r="E35" i="104"/>
  <c r="C35" i="104"/>
  <c r="B35" i="104"/>
  <c r="J35" i="104"/>
  <c r="H35" i="104"/>
  <c r="E35" i="103"/>
  <c r="C35" i="103"/>
  <c r="B35" i="103"/>
  <c r="J35" i="103"/>
  <c r="H35" i="103"/>
  <c r="E35" i="102"/>
  <c r="C35" i="102"/>
  <c r="B35" i="102"/>
  <c r="J35" i="102"/>
  <c r="H35" i="102"/>
  <c r="D35" i="102"/>
  <c r="E35" i="101"/>
  <c r="C35" i="101"/>
  <c r="B35" i="101"/>
  <c r="J35" i="101"/>
  <c r="H35" i="101"/>
  <c r="E35" i="100"/>
  <c r="C35" i="100"/>
  <c r="B35" i="100"/>
  <c r="J35" i="100"/>
  <c r="H35" i="100"/>
  <c r="E35" i="99"/>
  <c r="C35" i="99"/>
  <c r="B35" i="99"/>
  <c r="J35" i="99"/>
  <c r="H35" i="99"/>
  <c r="E35" i="98"/>
  <c r="C35" i="98"/>
  <c r="B35" i="98"/>
  <c r="J35" i="98"/>
  <c r="H35" i="98"/>
  <c r="H35" i="97"/>
  <c r="E35" i="97"/>
  <c r="C35" i="97"/>
  <c r="B35" i="97"/>
  <c r="J35" i="97"/>
  <c r="E35" i="96"/>
  <c r="C35" i="96"/>
  <c r="B35" i="96"/>
  <c r="J35" i="96"/>
  <c r="H35" i="96"/>
  <c r="E35" i="95"/>
  <c r="C35" i="95"/>
  <c r="B35" i="95"/>
  <c r="J35" i="95"/>
  <c r="H35" i="95"/>
  <c r="E35" i="94"/>
  <c r="C35" i="94"/>
  <c r="B35" i="94"/>
  <c r="J35" i="94"/>
  <c r="H35" i="94"/>
  <c r="H35" i="93"/>
  <c r="E35" i="93"/>
  <c r="C35" i="93"/>
  <c r="B35" i="93"/>
  <c r="J35" i="93"/>
  <c r="E35" i="91"/>
  <c r="C35" i="91"/>
  <c r="B35" i="91"/>
  <c r="J35" i="91"/>
  <c r="H35" i="91"/>
  <c r="I35" i="91"/>
  <c r="D35" i="91"/>
  <c r="J35" i="90"/>
  <c r="H35" i="90"/>
  <c r="D35" i="113" l="1"/>
  <c r="F35" i="113" s="1"/>
  <c r="I35" i="94"/>
  <c r="D35" i="107"/>
  <c r="I35" i="113"/>
  <c r="D35" i="125"/>
  <c r="F35" i="125" s="1"/>
  <c r="K35" i="95"/>
  <c r="D35" i="120"/>
  <c r="K35" i="122"/>
  <c r="K35" i="124"/>
  <c r="K35" i="125"/>
  <c r="I35" i="122"/>
  <c r="K35" i="93"/>
  <c r="K35" i="127"/>
  <c r="K35" i="100"/>
  <c r="K35" i="116"/>
  <c r="I35" i="133"/>
  <c r="K35" i="90"/>
  <c r="I35" i="90"/>
  <c r="D35" i="90"/>
  <c r="F35" i="90" s="1"/>
  <c r="K35" i="133"/>
  <c r="D35" i="133"/>
  <c r="F35" i="133" s="1"/>
  <c r="K35" i="94"/>
  <c r="I35" i="110"/>
  <c r="F35" i="107"/>
  <c r="F35" i="105"/>
  <c r="K35" i="104"/>
  <c r="I35" i="103"/>
  <c r="I35" i="102"/>
  <c r="K35" i="131"/>
  <c r="D35" i="131"/>
  <c r="F35" i="131" s="1"/>
  <c r="I35" i="130"/>
  <c r="K35" i="128"/>
  <c r="I35" i="126"/>
  <c r="I35" i="125"/>
  <c r="I35" i="124"/>
  <c r="I35" i="123"/>
  <c r="L35" i="123" s="1"/>
  <c r="D35" i="123"/>
  <c r="F35" i="123" s="1"/>
  <c r="K35" i="120"/>
  <c r="L35" i="120" s="1"/>
  <c r="F35" i="120"/>
  <c r="I35" i="119"/>
  <c r="I35" i="118"/>
  <c r="I35" i="115"/>
  <c r="D35" i="115"/>
  <c r="F35" i="115" s="1"/>
  <c r="K35" i="113"/>
  <c r="L35" i="113" s="1"/>
  <c r="K35" i="111"/>
  <c r="I35" i="111"/>
  <c r="D35" i="111"/>
  <c r="F35" i="111" s="1"/>
  <c r="I35" i="112"/>
  <c r="G35" i="129"/>
  <c r="H35" i="122"/>
  <c r="J35" i="122"/>
  <c r="G35" i="107"/>
  <c r="G35" i="130"/>
  <c r="G35" i="112"/>
  <c r="G35" i="122"/>
  <c r="J35" i="116"/>
  <c r="H35" i="116"/>
  <c r="J35" i="127"/>
  <c r="H35" i="127"/>
  <c r="H35" i="126"/>
  <c r="K35" i="112"/>
  <c r="K35" i="115"/>
  <c r="I35" i="116"/>
  <c r="D35" i="112"/>
  <c r="F35" i="112" s="1"/>
  <c r="D35" i="116"/>
  <c r="F35" i="116" s="1"/>
  <c r="I35" i="117"/>
  <c r="K35" i="117"/>
  <c r="D35" i="117"/>
  <c r="F35" i="117" s="1"/>
  <c r="F35" i="118"/>
  <c r="K35" i="118"/>
  <c r="K35" i="119"/>
  <c r="D35" i="119"/>
  <c r="F35" i="119" s="1"/>
  <c r="D35" i="122"/>
  <c r="F35" i="122" s="1"/>
  <c r="K35" i="126"/>
  <c r="D35" i="126"/>
  <c r="F35" i="126" s="1"/>
  <c r="F35" i="127"/>
  <c r="I35" i="128"/>
  <c r="K35" i="129"/>
  <c r="F35" i="129"/>
  <c r="K35" i="130"/>
  <c r="I35" i="127"/>
  <c r="D35" i="130"/>
  <c r="F35" i="130" s="1"/>
  <c r="I35" i="132"/>
  <c r="D35" i="124"/>
  <c r="F35" i="124" s="1"/>
  <c r="I35" i="129"/>
  <c r="I35" i="131"/>
  <c r="K35" i="132"/>
  <c r="D35" i="128"/>
  <c r="F35" i="128" s="1"/>
  <c r="D35" i="132"/>
  <c r="F35" i="132" s="1"/>
  <c r="K35" i="103"/>
  <c r="L35" i="103" s="1"/>
  <c r="D35" i="103"/>
  <c r="F35" i="103" s="1"/>
  <c r="K35" i="102"/>
  <c r="L35" i="102" s="1"/>
  <c r="D35" i="99"/>
  <c r="F35" i="99" s="1"/>
  <c r="I35" i="99"/>
  <c r="K35" i="99"/>
  <c r="D35" i="100"/>
  <c r="F35" i="100" s="1"/>
  <c r="I35" i="101"/>
  <c r="I35" i="109"/>
  <c r="L35" i="109" s="1"/>
  <c r="F35" i="102"/>
  <c r="I35" i="100"/>
  <c r="K35" i="101"/>
  <c r="D35" i="101"/>
  <c r="F35" i="101" s="1"/>
  <c r="D35" i="104"/>
  <c r="F35" i="104" s="1"/>
  <c r="K35" i="105"/>
  <c r="I35" i="106"/>
  <c r="D35" i="108"/>
  <c r="F35" i="108" s="1"/>
  <c r="I35" i="104"/>
  <c r="I35" i="105"/>
  <c r="D35" i="109"/>
  <c r="F35" i="109" s="1"/>
  <c r="D35" i="110"/>
  <c r="F35" i="110" s="1"/>
  <c r="K35" i="110"/>
  <c r="I35" i="108"/>
  <c r="K35" i="107"/>
  <c r="I35" i="107"/>
  <c r="K35" i="108"/>
  <c r="K35" i="106"/>
  <c r="D35" i="106"/>
  <c r="F35" i="106" s="1"/>
  <c r="D35" i="96"/>
  <c r="F35" i="96" s="1"/>
  <c r="D35" i="95"/>
  <c r="F35" i="95" s="1"/>
  <c r="K35" i="98"/>
  <c r="D35" i="93"/>
  <c r="F35" i="93" s="1"/>
  <c r="I35" i="93"/>
  <c r="L35" i="93" s="1"/>
  <c r="I35" i="95"/>
  <c r="I35" i="97"/>
  <c r="K35" i="96"/>
  <c r="K35" i="97"/>
  <c r="I35" i="98"/>
  <c r="D35" i="97"/>
  <c r="F35" i="97" s="1"/>
  <c r="D35" i="94"/>
  <c r="F35" i="94" s="1"/>
  <c r="D35" i="98"/>
  <c r="F35" i="98" s="1"/>
  <c r="I35" i="96"/>
  <c r="F35" i="91"/>
  <c r="K35" i="91"/>
  <c r="L35" i="91" s="1"/>
  <c r="L35" i="118" l="1"/>
  <c r="M35" i="118" s="1"/>
  <c r="L35" i="115"/>
  <c r="L35" i="94"/>
  <c r="L35" i="124"/>
  <c r="L35" i="95"/>
  <c r="M35" i="95" s="1"/>
  <c r="L35" i="131"/>
  <c r="M35" i="131" s="1"/>
  <c r="L35" i="100"/>
  <c r="G35" i="125"/>
  <c r="G35" i="101"/>
  <c r="G35" i="103"/>
  <c r="G35" i="118"/>
  <c r="G35" i="117"/>
  <c r="G35" i="109"/>
  <c r="G35" i="91"/>
  <c r="G35" i="94"/>
  <c r="G35" i="116"/>
  <c r="G35" i="123"/>
  <c r="G35" i="110"/>
  <c r="G35" i="93"/>
  <c r="G35" i="119"/>
  <c r="G35" i="133"/>
  <c r="G35" i="113"/>
  <c r="G35" i="97"/>
  <c r="G35" i="132"/>
  <c r="G35" i="108"/>
  <c r="G35" i="104"/>
  <c r="G35" i="106"/>
  <c r="G35" i="98"/>
  <c r="G35" i="126"/>
  <c r="G35" i="95"/>
  <c r="G35" i="102"/>
  <c r="G35" i="105"/>
  <c r="G35" i="96"/>
  <c r="G35" i="124"/>
  <c r="L35" i="119"/>
  <c r="M35" i="119" s="1"/>
  <c r="L35" i="125"/>
  <c r="M35" i="125" s="1"/>
  <c r="G35" i="100"/>
  <c r="L35" i="104"/>
  <c r="M35" i="104" s="1"/>
  <c r="L35" i="111"/>
  <c r="M35" i="111" s="1"/>
  <c r="L35" i="90"/>
  <c r="M35" i="90" s="1"/>
  <c r="G35" i="131"/>
  <c r="G35" i="120"/>
  <c r="G35" i="90"/>
  <c r="G35" i="111"/>
  <c r="G35" i="99"/>
  <c r="G35" i="115"/>
  <c r="G35" i="128"/>
  <c r="L35" i="133"/>
  <c r="M35" i="133" s="1"/>
  <c r="M35" i="115"/>
  <c r="L35" i="110"/>
  <c r="M35" i="110" s="1"/>
  <c r="L35" i="105"/>
  <c r="M35" i="105" s="1"/>
  <c r="M35" i="120"/>
  <c r="L35" i="98"/>
  <c r="M35" i="98" s="1"/>
  <c r="L35" i="107"/>
  <c r="M35" i="107" s="1"/>
  <c r="L35" i="128"/>
  <c r="M35" i="128" s="1"/>
  <c r="L35" i="99"/>
  <c r="M35" i="99" s="1"/>
  <c r="L35" i="129"/>
  <c r="M35" i="129" s="1"/>
  <c r="L35" i="97"/>
  <c r="M35" i="97" s="1"/>
  <c r="L35" i="96"/>
  <c r="M35" i="96" s="1"/>
  <c r="L35" i="108"/>
  <c r="M35" i="108" s="1"/>
  <c r="L35" i="106"/>
  <c r="M35" i="106" s="1"/>
  <c r="L35" i="101"/>
  <c r="M35" i="101" s="1"/>
  <c r="L35" i="132"/>
  <c r="M35" i="132" s="1"/>
  <c r="L35" i="130"/>
  <c r="M35" i="130" s="1"/>
  <c r="M35" i="124"/>
  <c r="M35" i="123"/>
  <c r="L35" i="117"/>
  <c r="M35" i="117" s="1"/>
  <c r="L35" i="112"/>
  <c r="M35" i="112" s="1"/>
  <c r="L35" i="122"/>
  <c r="M35" i="122" s="1"/>
  <c r="M35" i="93"/>
  <c r="L35" i="126"/>
  <c r="M35" i="126" s="1"/>
  <c r="M35" i="94"/>
  <c r="L35" i="116"/>
  <c r="M35" i="116" s="1"/>
  <c r="G35" i="127"/>
  <c r="L35" i="127"/>
  <c r="M35" i="127" s="1"/>
  <c r="M35" i="113"/>
  <c r="M35" i="109"/>
  <c r="M35" i="100"/>
  <c r="M35" i="102"/>
  <c r="M35" i="103"/>
  <c r="M35" i="91"/>
  <c r="D37" i="33" a="1"/>
  <c r="D42" i="33" a="1"/>
  <c r="D48" i="33" a="1"/>
  <c r="D29" i="33" a="1"/>
  <c r="D23" i="33" a="1"/>
  <c r="D36" i="33" a="1"/>
  <c r="D25" i="33" a="1"/>
  <c r="D39" i="33" a="1"/>
  <c r="D18" i="33" a="1"/>
  <c r="D41" i="33" a="1"/>
  <c r="D17" i="33" a="1"/>
  <c r="D15" i="33" a="1"/>
  <c r="D31" i="33" a="1"/>
  <c r="D6" i="33" a="1"/>
  <c r="D22" i="33" a="1"/>
  <c r="D19" i="33" a="1"/>
  <c r="D44" i="33" a="1"/>
  <c r="D32" i="33" a="1"/>
  <c r="D45" i="33" a="1"/>
  <c r="D40" i="33" a="1"/>
  <c r="D34" i="33" a="1"/>
  <c r="D16" i="33" a="1"/>
  <c r="D6" i="33" l="1"/>
  <c r="D40" i="33"/>
  <c r="D48" i="33"/>
  <c r="D16" i="33"/>
  <c r="D32" i="33"/>
  <c r="D36" i="33"/>
  <c r="D15" i="33"/>
  <c r="D34" i="33"/>
  <c r="D23" i="33"/>
  <c r="D19" i="33"/>
  <c r="D37" i="33"/>
  <c r="D29" i="33"/>
  <c r="D31" i="33"/>
  <c r="D25" i="33"/>
  <c r="D17" i="33"/>
  <c r="D22" i="33"/>
  <c r="D18" i="33"/>
  <c r="D44" i="33"/>
  <c r="D45" i="33"/>
  <c r="D41" i="33"/>
  <c r="D42" i="33"/>
  <c r="D39" i="33"/>
  <c r="D38" i="33" a="1"/>
  <c r="D27" i="33" a="1"/>
  <c r="D35" i="33" a="1"/>
  <c r="D20" i="33" a="1"/>
  <c r="D43" i="33" a="1"/>
  <c r="D28" i="33" a="1"/>
  <c r="D46" i="33" a="1"/>
  <c r="D47" i="33" a="1"/>
  <c r="D21" i="33" a="1"/>
  <c r="D24" i="33" a="1"/>
  <c r="D26" i="33" a="1"/>
  <c r="D43" i="33" l="1"/>
  <c r="D26" i="33"/>
  <c r="D28" i="33"/>
  <c r="D47" i="33"/>
  <c r="D24" i="33"/>
  <c r="D46" i="33"/>
  <c r="D20" i="33"/>
  <c r="D38" i="33"/>
  <c r="D35" i="33"/>
  <c r="D21" i="33"/>
  <c r="D27" i="33"/>
  <c r="E35" i="74"/>
  <c r="C35" i="74"/>
  <c r="B35" i="74"/>
  <c r="J35" i="74"/>
  <c r="H35" i="74"/>
  <c r="K35" i="74" l="1"/>
  <c r="D35" i="74"/>
  <c r="F35" i="74" s="1"/>
  <c r="I35" i="74"/>
  <c r="G35" i="74" l="1"/>
  <c r="L35" i="74"/>
  <c r="M35" i="74" s="1"/>
  <c r="D30" i="33" a="1"/>
  <c r="D30" i="33" l="1"/>
  <c r="D5" i="33" a="1"/>
  <c r="D5" i="33" l="1"/>
  <c r="K35" i="66"/>
  <c r="J35" i="66"/>
  <c r="I35" i="66"/>
  <c r="H35" i="66"/>
  <c r="G35" i="66"/>
  <c r="E35" i="66"/>
  <c r="D35" i="66"/>
  <c r="C35" i="66"/>
  <c r="B35" i="66"/>
  <c r="L35" i="66" l="1"/>
  <c r="F35" i="66"/>
  <c r="M35" i="66" l="1"/>
  <c r="D49" i="33" a="1"/>
  <c r="D13" i="33" a="1"/>
  <c r="D10" i="33" a="1"/>
  <c r="D11" i="33" a="1"/>
  <c r="D7" i="33" a="1"/>
  <c r="D14" i="33" a="1"/>
  <c r="D12" i="33" a="1"/>
  <c r="D33" i="33" a="1"/>
  <c r="D8" i="33" a="1"/>
  <c r="D49" i="33" l="1"/>
  <c r="D10" i="33"/>
  <c r="D13" i="33"/>
  <c r="D7" i="33"/>
  <c r="D14" i="33"/>
  <c r="D12" i="33"/>
  <c r="D8" i="33"/>
  <c r="D33" i="33"/>
  <c r="D11" i="33"/>
  <c r="D50" i="33" l="1"/>
  <c r="D52" i="33" s="1"/>
  <c r="B17" i="19"/>
  <c r="B18" i="19"/>
  <c r="B19" i="19"/>
  <c r="B20" i="19"/>
  <c r="B21" i="19"/>
  <c r="B22" i="19"/>
  <c r="B23" i="19"/>
  <c r="B24" i="19"/>
  <c r="B25" i="19"/>
  <c r="B26" i="19"/>
  <c r="B27" i="19"/>
  <c r="B16" i="19"/>
  <c r="B3" i="19"/>
  <c r="J17" i="19"/>
  <c r="J18" i="19"/>
  <c r="J19" i="19"/>
  <c r="J20" i="19"/>
  <c r="J21" i="19"/>
  <c r="J22" i="19"/>
  <c r="J23" i="19"/>
  <c r="J24" i="19"/>
  <c r="J25" i="19"/>
  <c r="J26" i="19"/>
  <c r="J27" i="19"/>
  <c r="J16" i="19"/>
  <c r="H17" i="19"/>
  <c r="H18" i="19"/>
  <c r="H19" i="19"/>
  <c r="H20" i="19"/>
  <c r="H21" i="19"/>
  <c r="H22" i="19"/>
  <c r="H23" i="19"/>
  <c r="H24" i="19"/>
  <c r="H25" i="19"/>
  <c r="H26" i="19"/>
  <c r="H27" i="19"/>
  <c r="H16" i="19"/>
  <c r="E17" i="19"/>
  <c r="E18" i="19"/>
  <c r="E19" i="19"/>
  <c r="E20" i="19"/>
  <c r="E21" i="19"/>
  <c r="E22" i="19"/>
  <c r="E23" i="19"/>
  <c r="E24" i="19"/>
  <c r="E25" i="19"/>
  <c r="E26" i="19"/>
  <c r="E27" i="19"/>
  <c r="E16" i="19"/>
  <c r="C17" i="19"/>
  <c r="C18" i="19"/>
  <c r="C19" i="19"/>
  <c r="C20" i="19"/>
  <c r="C21" i="19"/>
  <c r="C22" i="19"/>
  <c r="C23" i="19"/>
  <c r="C24" i="19"/>
  <c r="C25" i="19"/>
  <c r="C26" i="19"/>
  <c r="C27" i="19"/>
  <c r="C16" i="19"/>
  <c r="E14" i="144" l="1"/>
  <c r="G10" i="19"/>
  <c r="E10" i="19"/>
  <c r="E6" i="19"/>
  <c r="D3" i="19"/>
  <c r="G16" i="19"/>
  <c r="I17" i="19" l="1"/>
  <c r="I21" i="19"/>
  <c r="I25" i="19"/>
  <c r="I18" i="19"/>
  <c r="I22" i="19"/>
  <c r="I26" i="19"/>
  <c r="I20" i="19"/>
  <c r="I24" i="19"/>
  <c r="I19" i="19"/>
  <c r="I23" i="19"/>
  <c r="I27" i="19"/>
  <c r="K20" i="19"/>
  <c r="K24" i="19"/>
  <c r="K17" i="19"/>
  <c r="K21" i="19"/>
  <c r="K25" i="19"/>
  <c r="K19" i="19"/>
  <c r="K23" i="19"/>
  <c r="K27" i="19"/>
  <c r="K18" i="19"/>
  <c r="K22" i="19"/>
  <c r="K26" i="19"/>
  <c r="D18" i="19"/>
  <c r="D22" i="19"/>
  <c r="D26" i="19"/>
  <c r="D19" i="19"/>
  <c r="D23" i="19"/>
  <c r="D27" i="19"/>
  <c r="F27" i="19" s="1"/>
  <c r="D17" i="19"/>
  <c r="D21" i="19"/>
  <c r="D25" i="19"/>
  <c r="D20" i="19"/>
  <c r="D24" i="19"/>
  <c r="I16" i="19"/>
  <c r="K16" i="19"/>
  <c r="L18" i="19" l="1"/>
  <c r="L27" i="19"/>
  <c r="M27" i="19" s="1"/>
  <c r="L22" i="19"/>
  <c r="L20" i="19"/>
  <c r="L26" i="19"/>
  <c r="L16" i="19"/>
  <c r="L17" i="19"/>
  <c r="L19" i="19"/>
  <c r="L24" i="19"/>
  <c r="L21" i="19"/>
  <c r="L25" i="19"/>
  <c r="L23" i="19"/>
  <c r="J28" i="19"/>
  <c r="H28" i="19"/>
  <c r="G27" i="19"/>
  <c r="G26" i="19"/>
  <c r="G25" i="19"/>
  <c r="G24" i="19"/>
  <c r="G23" i="19"/>
  <c r="G22" i="19"/>
  <c r="G21" i="19"/>
  <c r="G20" i="19"/>
  <c r="G19" i="19"/>
  <c r="G18" i="19"/>
  <c r="G17" i="19"/>
  <c r="F23" i="19" l="1"/>
  <c r="M23" i="19" s="1"/>
  <c r="F19" i="19"/>
  <c r="M19" i="19" s="1"/>
  <c r="F26" i="19"/>
  <c r="M26" i="19" s="1"/>
  <c r="F22" i="19"/>
  <c r="M22" i="19" s="1"/>
  <c r="F18" i="19"/>
  <c r="M18" i="19" s="1"/>
  <c r="F25" i="19"/>
  <c r="M25" i="19" s="1"/>
  <c r="F21" i="19"/>
  <c r="M21" i="19" s="1"/>
  <c r="F17" i="19"/>
  <c r="M17" i="19" s="1"/>
  <c r="F24" i="19"/>
  <c r="M24" i="19" s="1"/>
  <c r="F20" i="19"/>
  <c r="M20" i="19" s="1"/>
  <c r="D16" i="19"/>
  <c r="F16" i="19" s="1"/>
  <c r="M16" i="19" s="1"/>
  <c r="G28" i="19"/>
  <c r="L28" i="19"/>
  <c r="M28"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江崎　紗彩（三養基高等学校）</author>
  </authors>
  <commentList>
    <comment ref="M15" authorId="0" shapeId="0" xr:uid="{E6BAA3B0-EB5E-4071-AA59-269E772D6455}">
      <text>
        <r>
          <rPr>
            <sz val="11"/>
            <color indexed="81"/>
            <rFont val="Verdana"/>
            <family val="2"/>
          </rPr>
          <t>=ROUNDDOWN(F</t>
        </r>
        <r>
          <rPr>
            <sz val="11"/>
            <color indexed="81"/>
            <rFont val="ＭＳ Ｐゴシック"/>
            <family val="3"/>
            <charset val="128"/>
          </rPr>
          <t>列</t>
        </r>
        <r>
          <rPr>
            <sz val="11"/>
            <color indexed="81"/>
            <rFont val="Verdana"/>
            <family val="2"/>
          </rPr>
          <t>+L</t>
        </r>
        <r>
          <rPr>
            <sz val="11"/>
            <color indexed="81"/>
            <rFont val="ＭＳ Ｐゴシック"/>
            <family val="3"/>
            <charset val="128"/>
          </rPr>
          <t>列</t>
        </r>
        <r>
          <rPr>
            <sz val="11"/>
            <color indexed="81"/>
            <rFont val="Verdana"/>
            <family val="2"/>
          </rPr>
          <t>,0)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D3" authorId="0" shapeId="0" xr:uid="{5C244D40-DF43-4AAD-96E4-FABF54F4C454}">
      <text>
        <r>
          <rPr>
            <sz val="9"/>
            <color indexed="81"/>
            <rFont val="MS P ゴシック"/>
            <family val="3"/>
            <charset val="128"/>
          </rPr>
          <t>「1」～「45」シートの月別電気料金
金額の年合計の値をリンク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7C44B7DF-7B05-47C6-AC7B-5F94A7688E49}">
      <text>
        <r>
          <rPr>
            <b/>
            <sz val="9"/>
            <color indexed="81"/>
            <rFont val="MS P ゴシック"/>
            <family val="3"/>
            <charset val="128"/>
          </rPr>
          <t>=ROUNDDOWN(F列+L列,0)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2A2033F7-AA67-4527-A25A-37C3926D4D5A}">
      <text>
        <r>
          <rPr>
            <b/>
            <sz val="9"/>
            <color indexed="81"/>
            <rFont val="MS P ゴシック"/>
            <family val="3"/>
            <charset val="128"/>
          </rPr>
          <t>=ROUNDDOWN(F列+L列,0)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9E3298A8-B657-4F70-870C-6825FF3AC245}">
      <text>
        <r>
          <rPr>
            <b/>
            <sz val="9"/>
            <color indexed="81"/>
            <rFont val="MS P ゴシック"/>
            <family val="3"/>
            <charset val="128"/>
          </rPr>
          <t>=ROUNDDOWN(F列+L列,0)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E546AD1D-5D1D-40AC-9F5B-BCDCDF187AAF}">
      <text>
        <r>
          <rPr>
            <b/>
            <sz val="9"/>
            <color indexed="81"/>
            <rFont val="MS P ゴシック"/>
            <family val="3"/>
            <charset val="128"/>
          </rPr>
          <t>=ROUNDDOWN(F列+L列,0)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76720350-5960-47B7-9F0B-795DACB8269F}">
      <text>
        <r>
          <rPr>
            <b/>
            <sz val="9"/>
            <color indexed="81"/>
            <rFont val="MS P ゴシック"/>
            <family val="3"/>
            <charset val="128"/>
          </rPr>
          <t>=ROUNDDOWN(F列+L列,0)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FF40C96F-AE1D-44BA-BB93-CC9C9DFB0B43}">
      <text>
        <r>
          <rPr>
            <b/>
            <sz val="9"/>
            <color indexed="81"/>
            <rFont val="MS P ゴシック"/>
            <family val="3"/>
            <charset val="128"/>
          </rPr>
          <t>=ROUNDDOWN(F列+L列,0)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2159D969-048D-430C-A324-61B1BBF0D54D}">
      <text>
        <r>
          <rPr>
            <b/>
            <sz val="9"/>
            <color indexed="81"/>
            <rFont val="MS P ゴシック"/>
            <family val="3"/>
            <charset val="128"/>
          </rPr>
          <t>=ROUNDDOWN(F列+L列,0)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F2F8B99D-690D-43DD-958E-57C273EF62CF}">
      <text>
        <r>
          <rPr>
            <b/>
            <sz val="9"/>
            <color indexed="81"/>
            <rFont val="MS P ゴシック"/>
            <family val="3"/>
            <charset val="128"/>
          </rPr>
          <t>=ROUNDDOWN(F列+L列,0)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A66CCC7D-F4B2-44AF-A856-12625AB287BF}">
      <text>
        <r>
          <rPr>
            <b/>
            <sz val="9"/>
            <color indexed="81"/>
            <rFont val="MS P ゴシック"/>
            <family val="3"/>
            <charset val="128"/>
          </rPr>
          <t>=ROUNDDOWN(F列+L列,0)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58E66563-AE2D-4F9C-98F1-41DA6E095834}">
      <text>
        <r>
          <rPr>
            <b/>
            <sz val="9"/>
            <color indexed="81"/>
            <rFont val="MS P ゴシック"/>
            <family val="3"/>
            <charset val="128"/>
          </rPr>
          <t>=ROUNDDOWN(F列+L列,0)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9FA1DD0D-3BAD-44CC-B59C-6531D83D8898}">
      <text>
        <r>
          <rPr>
            <b/>
            <sz val="9"/>
            <color indexed="81"/>
            <rFont val="MS P ゴシック"/>
            <family val="3"/>
            <charset val="128"/>
          </rPr>
          <t>=ROUNDDOWN(F列+L列,0)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93959735-F549-489C-819A-42CF0D299857}">
      <text>
        <r>
          <rPr>
            <b/>
            <sz val="9"/>
            <color indexed="81"/>
            <rFont val="MS P ゴシック"/>
            <family val="3"/>
            <charset val="128"/>
          </rPr>
          <t>=ROUNDDOWN(F列+L列,0)</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88EBC29F-BAB5-422B-A2BE-271E54D5993A}">
      <text>
        <r>
          <rPr>
            <b/>
            <sz val="9"/>
            <color indexed="81"/>
            <rFont val="MS P ゴシック"/>
            <family val="3"/>
            <charset val="128"/>
          </rPr>
          <t>=ROUNDDOWN(F列+L列,0)</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81B18027-12BC-4E84-8C1C-3295148329B9}">
      <text>
        <r>
          <rPr>
            <b/>
            <sz val="9"/>
            <color indexed="81"/>
            <rFont val="MS P ゴシック"/>
            <family val="3"/>
            <charset val="128"/>
          </rPr>
          <t>=ROUNDDOWN(F列+L列,0)</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DA27E8E1-273F-4767-953F-34E686E26D21}">
      <text>
        <r>
          <rPr>
            <b/>
            <sz val="9"/>
            <color indexed="81"/>
            <rFont val="MS P ゴシック"/>
            <family val="3"/>
            <charset val="128"/>
          </rPr>
          <t>=ROUNDDOWN(F列+L列,0)</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2530F800-AD01-43BC-9401-C6A4A4259B52}">
      <text>
        <r>
          <rPr>
            <b/>
            <sz val="9"/>
            <color indexed="81"/>
            <rFont val="MS P ゴシック"/>
            <family val="3"/>
            <charset val="128"/>
          </rPr>
          <t>=ROUNDDOWN(F列+L列,0)</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CCEC8A1E-D4FA-491D-9EA9-B2DEE089934F}">
      <text>
        <r>
          <rPr>
            <b/>
            <sz val="9"/>
            <color indexed="81"/>
            <rFont val="MS P ゴシック"/>
            <family val="3"/>
            <charset val="128"/>
          </rPr>
          <t>=ROUNDDOWN(F列+L列,0)</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F6F33C4B-10EF-46B3-952D-CC1EC661A318}">
      <text>
        <r>
          <rPr>
            <b/>
            <sz val="9"/>
            <color indexed="81"/>
            <rFont val="MS P ゴシック"/>
            <family val="3"/>
            <charset val="128"/>
          </rPr>
          <t>=ROUNDDOWN(F列+L列,0)</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275D6BB4-9125-44D6-A838-D5F4AED1003D}">
      <text>
        <r>
          <rPr>
            <b/>
            <sz val="9"/>
            <color indexed="81"/>
            <rFont val="MS P ゴシック"/>
            <family val="3"/>
            <charset val="128"/>
          </rPr>
          <t>=ROUNDDOWN(F列+L列,0)</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27DA6F7A-F7B5-4E2B-A072-3287DF008282}">
      <text>
        <r>
          <rPr>
            <b/>
            <sz val="9"/>
            <color indexed="81"/>
            <rFont val="MS P ゴシック"/>
            <family val="3"/>
            <charset val="128"/>
          </rPr>
          <t>=ROUNDDOWN(F列+L列,0)</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64728159-41F3-48DA-942D-F13586C8303A}">
      <text>
        <r>
          <rPr>
            <b/>
            <sz val="9"/>
            <color indexed="81"/>
            <rFont val="MS P ゴシック"/>
            <family val="3"/>
            <charset val="128"/>
          </rPr>
          <t>=ROUNDDOWN(F列+L列,0)</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3330BE4A-11A7-4568-B524-5426D77EFC48}">
      <text>
        <r>
          <rPr>
            <b/>
            <sz val="9"/>
            <color indexed="81"/>
            <rFont val="MS P ゴシック"/>
            <family val="3"/>
            <charset val="128"/>
          </rPr>
          <t>=ROUNDDOWN(F列+L列,0)</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E19B054F-44C7-4935-8CD8-630005A77A14}">
      <text>
        <r>
          <rPr>
            <b/>
            <sz val="9"/>
            <color indexed="81"/>
            <rFont val="MS P ゴシック"/>
            <family val="3"/>
            <charset val="128"/>
          </rPr>
          <t>=ROUNDDOWN(F列+L列,0)</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98F3DD16-9D9B-4325-A1EB-887707BBD6E2}">
      <text>
        <r>
          <rPr>
            <b/>
            <sz val="9"/>
            <color indexed="81"/>
            <rFont val="MS P ゴシック"/>
            <family val="3"/>
            <charset val="128"/>
          </rPr>
          <t>=ROUNDDOWN(F列+L列,0)</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tc={358C31FA-6407-45A9-AF78-62CA9C19856F}</author>
    <author>山﨑　陽（農地整備課）</author>
  </authors>
  <commentList>
    <comment ref="E3" authorId="0" shapeId="0" xr:uid="{358C31FA-6407-45A9-AF78-62CA9C19856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業務用電力A-Ⅰ→業務用電力A</t>
      </text>
    </comment>
    <comment ref="M34" authorId="1" shapeId="0" xr:uid="{7F08158A-ED04-4B35-BD85-D3484ED80B21}">
      <text>
        <r>
          <rPr>
            <b/>
            <sz val="9"/>
            <color indexed="81"/>
            <rFont val="MS P ゴシック"/>
            <family val="3"/>
            <charset val="128"/>
          </rPr>
          <t>=ROUNDDOWN(F列+L列,0)</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D059BDC7-0EEC-4A01-B32D-232C864A2356}">
      <text>
        <r>
          <rPr>
            <b/>
            <sz val="9"/>
            <color indexed="81"/>
            <rFont val="MS P ゴシック"/>
            <family val="3"/>
            <charset val="128"/>
          </rPr>
          <t>=ROUNDDOWN(F列+L列,0)</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4B4AE3B2-251E-45A1-880A-6F3C58BEF91C}">
      <text>
        <r>
          <rPr>
            <b/>
            <sz val="9"/>
            <color indexed="81"/>
            <rFont val="MS P ゴシック"/>
            <family val="3"/>
            <charset val="128"/>
          </rPr>
          <t>=ROUNDDOWN(F列+L列,0)</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2170D68F-2B22-4B86-9922-ED3747B524D8}">
      <text>
        <r>
          <rPr>
            <b/>
            <sz val="9"/>
            <color indexed="81"/>
            <rFont val="MS P ゴシック"/>
            <family val="3"/>
            <charset val="128"/>
          </rPr>
          <t>=ROUNDDOWN(F列+L列,0)</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214F0E03-0FDC-4A95-8879-A008A3878114}">
      <text>
        <r>
          <rPr>
            <b/>
            <sz val="9"/>
            <color indexed="81"/>
            <rFont val="MS P ゴシック"/>
            <family val="3"/>
            <charset val="128"/>
          </rPr>
          <t>=ROUNDDOWN(F列+L列,0)</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8ED3DC3A-10E3-45E2-AB01-80A1EE7882AA}">
      <text>
        <r>
          <rPr>
            <b/>
            <sz val="9"/>
            <color indexed="81"/>
            <rFont val="MS P ゴシック"/>
            <family val="3"/>
            <charset val="128"/>
          </rPr>
          <t>=ROUNDDOWN(F列+L列,0)</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DFFE2C17-C70D-4F0E-9071-28E20243AD91}">
      <text>
        <r>
          <rPr>
            <b/>
            <sz val="9"/>
            <color indexed="81"/>
            <rFont val="MS P ゴシック"/>
            <family val="3"/>
            <charset val="128"/>
          </rPr>
          <t>=ROUNDDOWN(F列+L列,0)</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FB93FCAB-6713-4B2B-BF87-53A48A3D0C3F}">
      <text>
        <r>
          <rPr>
            <b/>
            <sz val="9"/>
            <color indexed="81"/>
            <rFont val="MS P ゴシック"/>
            <family val="3"/>
            <charset val="128"/>
          </rPr>
          <t>=ROUNDDOWN(F列+L列,0)</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479F3F8E-718E-4645-84F0-BDB9C18E4A0C}">
      <text>
        <r>
          <rPr>
            <b/>
            <sz val="9"/>
            <color indexed="81"/>
            <rFont val="MS P ゴシック"/>
            <family val="3"/>
            <charset val="128"/>
          </rPr>
          <t>=ROUNDDOWN(F列+L列,0)</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05D82FEC-083B-42D5-A9EF-C46E9A945853}">
      <text>
        <r>
          <rPr>
            <b/>
            <sz val="9"/>
            <color indexed="81"/>
            <rFont val="MS P ゴシック"/>
            <family val="3"/>
            <charset val="128"/>
          </rPr>
          <t>=ROUNDDOWN(F列+L列,0)</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5BE684C7-256D-4580-BADD-8C0EA882224E}">
      <text>
        <r>
          <rPr>
            <b/>
            <sz val="9"/>
            <color indexed="81"/>
            <rFont val="MS P ゴシック"/>
            <family val="3"/>
            <charset val="128"/>
          </rPr>
          <t>=ROUNDDOWN(F列+L列,0)</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795E3E8D-5811-4089-86D8-203868ECB8F9}">
      <text>
        <r>
          <rPr>
            <b/>
            <sz val="9"/>
            <color indexed="81"/>
            <rFont val="MS P ゴシック"/>
            <family val="3"/>
            <charset val="128"/>
          </rPr>
          <t>=ROUNDDOWN(F列+L列,0)</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4FDC791A-BB81-4113-8404-B701239D4C35}">
      <text>
        <r>
          <rPr>
            <b/>
            <sz val="9"/>
            <color indexed="81"/>
            <rFont val="MS P ゴシック"/>
            <family val="3"/>
            <charset val="128"/>
          </rPr>
          <t>=ROUNDDOWN(F列+L列,0)</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BA33444E-5E57-46EA-AF99-D04D2D4C40B6}">
      <text>
        <r>
          <rPr>
            <b/>
            <sz val="9"/>
            <color indexed="81"/>
            <rFont val="MS P ゴシック"/>
            <family val="3"/>
            <charset val="128"/>
          </rPr>
          <t>=ROUNDDOWN(F列+L列,0)</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700606F8-42EF-437F-9E9C-BA24A927A233}">
      <text>
        <r>
          <rPr>
            <b/>
            <sz val="9"/>
            <color indexed="81"/>
            <rFont val="MS P ゴシック"/>
            <family val="3"/>
            <charset val="128"/>
          </rPr>
          <t>=ROUNDDOWN(F列+L列,0)</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9E5740E3-3873-4B3D-A775-80E6FE29A16F}">
      <text>
        <r>
          <rPr>
            <b/>
            <sz val="9"/>
            <color indexed="81"/>
            <rFont val="MS P ゴシック"/>
            <family val="3"/>
            <charset val="128"/>
          </rPr>
          <t>=ROUNDDOWN(F列+L列,0)</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FDFA3FF5-2951-4F90-9172-1107AECD98EE}">
      <text>
        <r>
          <rPr>
            <b/>
            <sz val="9"/>
            <color indexed="81"/>
            <rFont val="MS P ゴシック"/>
            <family val="3"/>
            <charset val="128"/>
          </rPr>
          <t>=ROUNDDOWN(F列+L列,0)</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D0940F7F-BCDE-491E-AD9C-C6C9FC02B843}">
      <text>
        <r>
          <rPr>
            <b/>
            <sz val="9"/>
            <color indexed="81"/>
            <rFont val="MS P ゴシック"/>
            <family val="3"/>
            <charset val="128"/>
          </rPr>
          <t>=ROUNDDOWN(F列+L列,0)</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AA30D15B-5DCD-4783-B73B-8E0D8C01A50D}">
      <text>
        <r>
          <rPr>
            <b/>
            <sz val="9"/>
            <color indexed="81"/>
            <rFont val="MS P ゴシック"/>
            <family val="3"/>
            <charset val="128"/>
          </rPr>
          <t>=ROUNDDOWN(F列+L列,0)</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4A54652D-13A9-495D-8751-C2BD4DFF306F}">
      <text>
        <r>
          <rPr>
            <b/>
            <sz val="9"/>
            <color indexed="81"/>
            <rFont val="MS P ゴシック"/>
            <family val="3"/>
            <charset val="128"/>
          </rPr>
          <t>=ROUNDDOWN(F列+L列,0)</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山﨑　陽（農地整備課）</author>
  </authors>
  <commentList>
    <comment ref="M34" authorId="0" shapeId="0" xr:uid="{BDA9728D-206C-4DD2-AD5F-413251EB629B}">
      <text>
        <r>
          <rPr>
            <b/>
            <sz val="9"/>
            <color indexed="81"/>
            <rFont val="MS P ゴシック"/>
            <family val="3"/>
            <charset val="128"/>
          </rPr>
          <t>=ROUNDDOWN(F列+L列,0)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<sst xmlns="http://schemas.openxmlformats.org/spreadsheetml/2006/main" count="3428" uniqueCount="242">
  <si>
    <t>円</t>
    <rPh sb="0" eb="1">
      <t>エン</t>
    </rPh>
    <phoneticPr fontId="3"/>
  </si>
  <si>
    <r>
      <t>基本料金単価</t>
    </r>
    <r>
      <rPr>
        <b/>
        <sz val="11"/>
        <color rgb="FFFF0000"/>
        <rFont val="ＭＳ Ｐゴシック"/>
        <family val="3"/>
        <charset val="128"/>
        <scheme val="minor"/>
      </rPr>
      <t xml:space="preserve">（税込）　 </t>
    </r>
    <r>
      <rPr>
        <u/>
        <sz val="11"/>
        <color rgb="FFFF0000"/>
        <rFont val="ＭＳ Ｐゴシック"/>
        <family val="3"/>
        <charset val="128"/>
        <scheme val="minor"/>
      </rPr>
      <t>※小数点第2位まで</t>
    </r>
    <rPh sb="0" eb="2">
      <t>キホン</t>
    </rPh>
    <rPh sb="2" eb="4">
      <t>リョウキン</t>
    </rPh>
    <rPh sb="4" eb="6">
      <t>タンカ</t>
    </rPh>
    <rPh sb="7" eb="9">
      <t>ゼイコミ</t>
    </rPh>
    <rPh sb="13" eb="16">
      <t>ショウスウテン</t>
    </rPh>
    <rPh sb="16" eb="17">
      <t>ダイ</t>
    </rPh>
    <rPh sb="18" eb="19">
      <t>イ</t>
    </rPh>
    <phoneticPr fontId="3"/>
  </si>
  <si>
    <t>円/kW月</t>
    <rPh sb="0" eb="1">
      <t>エン</t>
    </rPh>
    <rPh sb="4" eb="5">
      <t>ツキ</t>
    </rPh>
    <phoneticPr fontId="3"/>
  </si>
  <si>
    <r>
      <t>電力量料金単価</t>
    </r>
    <r>
      <rPr>
        <b/>
        <sz val="11"/>
        <color rgb="FFFF0000"/>
        <rFont val="ＭＳ Ｐゴシック"/>
        <family val="3"/>
        <charset val="128"/>
        <scheme val="minor"/>
      </rPr>
      <t>（税込）　</t>
    </r>
    <r>
      <rPr>
        <u/>
        <sz val="11"/>
        <color rgb="FFFF0000"/>
        <rFont val="ＭＳ Ｐゴシック"/>
        <family val="3"/>
        <charset val="128"/>
        <scheme val="minor"/>
      </rPr>
      <t>※小数点第2位まで</t>
    </r>
    <rPh sb="0" eb="2">
      <t>デンリョク</t>
    </rPh>
    <rPh sb="2" eb="3">
      <t>リョウ</t>
    </rPh>
    <rPh sb="3" eb="5">
      <t>リョウキン</t>
    </rPh>
    <rPh sb="5" eb="7">
      <t>タンカ</t>
    </rPh>
    <rPh sb="8" eb="10">
      <t>ゼイコミ</t>
    </rPh>
    <phoneticPr fontId="3"/>
  </si>
  <si>
    <t>夏季(7,8,9月)</t>
    <phoneticPr fontId="3"/>
  </si>
  <si>
    <t>他季(7,8,9月以外)</t>
    <rPh sb="0" eb="1">
      <t>ホカ</t>
    </rPh>
    <rPh sb="1" eb="2">
      <t>キ</t>
    </rPh>
    <rPh sb="8" eb="9">
      <t>ガツ</t>
    </rPh>
    <rPh sb="9" eb="11">
      <t>イガイ</t>
    </rPh>
    <phoneticPr fontId="3"/>
  </si>
  <si>
    <t>円/kWh</t>
    <phoneticPr fontId="3"/>
  </si>
  <si>
    <t>円/kWh</t>
    <rPh sb="0" eb="1">
      <t>エン</t>
    </rPh>
    <phoneticPr fontId="3"/>
  </si>
  <si>
    <t>契約予定電力
(常時)</t>
    <rPh sb="0" eb="2">
      <t>ケイヤク</t>
    </rPh>
    <rPh sb="2" eb="4">
      <t>ヨテイ</t>
    </rPh>
    <rPh sb="4" eb="6">
      <t>デンリョク</t>
    </rPh>
    <rPh sb="8" eb="10">
      <t>ジョウジ</t>
    </rPh>
    <phoneticPr fontId="3"/>
  </si>
  <si>
    <t>常時分
基本料金単価</t>
    <rPh sb="0" eb="2">
      <t>ジョウジ</t>
    </rPh>
    <rPh sb="2" eb="3">
      <t>ブン</t>
    </rPh>
    <rPh sb="4" eb="6">
      <t>キホン</t>
    </rPh>
    <rPh sb="6" eb="8">
      <t>リョウキン</t>
    </rPh>
    <rPh sb="8" eb="10">
      <t>タンカ</t>
    </rPh>
    <phoneticPr fontId="3"/>
  </si>
  <si>
    <t>力率</t>
    <rPh sb="0" eb="2">
      <t>リキリツ</t>
    </rPh>
    <phoneticPr fontId="3"/>
  </si>
  <si>
    <t>kw</t>
    <phoneticPr fontId="3"/>
  </si>
  <si>
    <t>円/kW月</t>
    <phoneticPr fontId="3"/>
  </si>
  <si>
    <t>％</t>
    <phoneticPr fontId="3"/>
  </si>
  <si>
    <t>kWh</t>
    <phoneticPr fontId="3"/>
  </si>
  <si>
    <t>a</t>
    <phoneticPr fontId="3"/>
  </si>
  <si>
    <t>b</t>
    <phoneticPr fontId="3"/>
  </si>
  <si>
    <t>c</t>
    <phoneticPr fontId="3"/>
  </si>
  <si>
    <t>e=f+h</t>
    <phoneticPr fontId="3"/>
  </si>
  <si>
    <t>f</t>
    <phoneticPr fontId="3"/>
  </si>
  <si>
    <t>g</t>
    <phoneticPr fontId="3"/>
  </si>
  <si>
    <t>h</t>
    <phoneticPr fontId="3"/>
  </si>
  <si>
    <t>i</t>
    <phoneticPr fontId="3"/>
  </si>
  <si>
    <t>l=f*g+h*i</t>
    <phoneticPr fontId="3"/>
  </si>
  <si>
    <t>m=d+l</t>
    <phoneticPr fontId="3"/>
  </si>
  <si>
    <t>　・　「夏季」とは７月1日から９月30日までの期間をいいます。「他季」とは「夏季」以外の期間をいいます。</t>
    <phoneticPr fontId="3"/>
  </si>
  <si>
    <t>　・　燃料調整額、再エネ可能エネルギー発電促進賦課金は除く。</t>
    <phoneticPr fontId="3"/>
  </si>
  <si>
    <t>月</t>
    <rPh sb="0" eb="1">
      <t>ツキ</t>
    </rPh>
    <phoneticPr fontId="3"/>
  </si>
  <si>
    <t>常時分基本料金</t>
    <rPh sb="0" eb="2">
      <t>ジョウジ</t>
    </rPh>
    <rPh sb="2" eb="3">
      <t>ブン</t>
    </rPh>
    <rPh sb="3" eb="5">
      <t>キホン</t>
    </rPh>
    <rPh sb="5" eb="7">
      <t>リョウキン</t>
    </rPh>
    <phoneticPr fontId="3"/>
  </si>
  <si>
    <t>予定使用電力量</t>
    <rPh sb="0" eb="2">
      <t>ヨテイ</t>
    </rPh>
    <rPh sb="2" eb="4">
      <t>シヨウ</t>
    </rPh>
    <rPh sb="4" eb="6">
      <t>デンリョク</t>
    </rPh>
    <rPh sb="6" eb="7">
      <t>リョウ</t>
    </rPh>
    <phoneticPr fontId="3"/>
  </si>
  <si>
    <t>夏季使用量</t>
    <rPh sb="0" eb="2">
      <t>カキ</t>
    </rPh>
    <rPh sb="2" eb="4">
      <t>シヨウ</t>
    </rPh>
    <rPh sb="4" eb="5">
      <t>リョウ</t>
    </rPh>
    <phoneticPr fontId="3"/>
  </si>
  <si>
    <t>夏季単価</t>
    <rPh sb="2" eb="4">
      <t>タンカ</t>
    </rPh>
    <phoneticPr fontId="3"/>
  </si>
  <si>
    <t>他季使用量</t>
    <rPh sb="2" eb="4">
      <t>シヨウ</t>
    </rPh>
    <rPh sb="4" eb="5">
      <t>リョウ</t>
    </rPh>
    <phoneticPr fontId="3"/>
  </si>
  <si>
    <t>他季単価</t>
    <rPh sb="2" eb="4">
      <t>タンカ</t>
    </rPh>
    <phoneticPr fontId="3"/>
  </si>
  <si>
    <t>電気量料金</t>
    <rPh sb="0" eb="2">
      <t>デンキ</t>
    </rPh>
    <rPh sb="2" eb="3">
      <t>リョウ</t>
    </rPh>
    <rPh sb="3" eb="5">
      <t>リョウキン</t>
    </rPh>
    <phoneticPr fontId="3"/>
  </si>
  <si>
    <r>
      <rPr>
        <sz val="8"/>
        <color theme="1"/>
        <rFont val="ＭＳ Ｐゴシック"/>
        <family val="3"/>
        <charset val="128"/>
        <scheme val="minor"/>
      </rPr>
      <t>月別電気料金金額
(税込)</t>
    </r>
    <r>
      <rPr>
        <sz val="9"/>
        <color theme="1"/>
        <rFont val="ＭＳ Ｐゴシック"/>
        <family val="2"/>
        <charset val="128"/>
        <scheme val="minor"/>
      </rPr>
      <t xml:space="preserve">
</t>
    </r>
    <r>
      <rPr>
        <sz val="6"/>
        <color theme="1"/>
        <rFont val="ＭＳ Ｐゴシック"/>
        <family val="3"/>
        <charset val="128"/>
        <scheme val="minor"/>
      </rPr>
      <t>※小数点以下切捨て</t>
    </r>
    <rPh sb="0" eb="2">
      <t>ツキベツ</t>
    </rPh>
    <rPh sb="2" eb="4">
      <t>デンキ</t>
    </rPh>
    <rPh sb="4" eb="6">
      <t>リョウキン</t>
    </rPh>
    <rPh sb="6" eb="8">
      <t>キンガク</t>
    </rPh>
    <rPh sb="9" eb="13">
      <t>ゼイコミ</t>
    </rPh>
    <rPh sb="15" eb="18">
      <t>ショウスウテン</t>
    </rPh>
    <rPh sb="18" eb="20">
      <t>イカ</t>
    </rPh>
    <rPh sb="20" eb="22">
      <t>キリス</t>
    </rPh>
    <phoneticPr fontId="3"/>
  </si>
  <si>
    <t>算定式</t>
    <rPh sb="0" eb="2">
      <t>サンテイ</t>
    </rPh>
    <rPh sb="2" eb="3">
      <t>シキ</t>
    </rPh>
    <phoneticPr fontId="3"/>
  </si>
  <si>
    <t>d=a*b*(185-c)/100</t>
    <phoneticPr fontId="3"/>
  </si>
  <si>
    <t>年合計</t>
    <rPh sb="0" eb="1">
      <t>ネン</t>
    </rPh>
    <rPh sb="1" eb="3">
      <t>ゴウケイ</t>
    </rPh>
    <phoneticPr fontId="3"/>
  </si>
  <si>
    <t>学校名</t>
    <rPh sb="0" eb="3">
      <t>ガッコウメイ</t>
    </rPh>
    <phoneticPr fontId="3"/>
  </si>
  <si>
    <t>単価</t>
    <rPh sb="0" eb="2">
      <t>タンカ</t>
    </rPh>
    <phoneticPr fontId="3"/>
  </si>
  <si>
    <t>契約箇所</t>
    <rPh sb="0" eb="2">
      <t>ケイヤク</t>
    </rPh>
    <rPh sb="2" eb="4">
      <t>カショ</t>
    </rPh>
    <phoneticPr fontId="3"/>
  </si>
  <si>
    <t>合計（税込）</t>
    <rPh sb="0" eb="2">
      <t>ゴウケイ</t>
    </rPh>
    <rPh sb="3" eb="5">
      <t>ゼイコ</t>
    </rPh>
    <phoneticPr fontId="3"/>
  </si>
  <si>
    <t>年間総価比較額（税抜）</t>
    <rPh sb="0" eb="1">
      <t>ネン</t>
    </rPh>
    <rPh sb="1" eb="2">
      <t>カン</t>
    </rPh>
    <rPh sb="2" eb="3">
      <t>ソウ</t>
    </rPh>
    <rPh sb="3" eb="4">
      <t>アタイ</t>
    </rPh>
    <rPh sb="4" eb="6">
      <t>ヒカク</t>
    </rPh>
    <rPh sb="6" eb="7">
      <t>ガク</t>
    </rPh>
    <rPh sb="8" eb="10">
      <t>ゼイヌキ</t>
    </rPh>
    <phoneticPr fontId="3"/>
  </si>
  <si>
    <t>（合計＊100/110)</t>
    <phoneticPr fontId="3"/>
  </si>
  <si>
    <t>年合計
（税込）  (円)</t>
    <rPh sb="0" eb="1">
      <t>ネン</t>
    </rPh>
    <rPh sb="1" eb="3">
      <t>ゴウケイ</t>
    </rPh>
    <phoneticPr fontId="3"/>
  </si>
  <si>
    <t>2月</t>
  </si>
  <si>
    <t>3月</t>
  </si>
  <si>
    <t>4月</t>
  </si>
  <si>
    <t>5月</t>
  </si>
  <si>
    <t>6月</t>
  </si>
  <si>
    <t>8月</t>
  </si>
  <si>
    <t>9月</t>
  </si>
  <si>
    <t>10月</t>
  </si>
  <si>
    <t>11月</t>
  </si>
  <si>
    <t>積算用調整</t>
    <rPh sb="0" eb="2">
      <t>セキサン</t>
    </rPh>
    <rPh sb="2" eb="3">
      <t>ヨウ</t>
    </rPh>
    <rPh sb="3" eb="5">
      <t>チョウセイ</t>
    </rPh>
    <phoneticPr fontId="3"/>
  </si>
  <si>
    <t>佐賀西高等学校</t>
  </si>
  <si>
    <t>唐津西高等学校</t>
  </si>
  <si>
    <t>伊万里高等学校</t>
  </si>
  <si>
    <t>神埼高等学校</t>
  </si>
  <si>
    <t>小城高等学校</t>
  </si>
  <si>
    <t>厳木高等学校</t>
  </si>
  <si>
    <t>太良高等学校</t>
  </si>
  <si>
    <t>唐津南高等学校</t>
  </si>
  <si>
    <t>佐賀農業高等学校</t>
  </si>
  <si>
    <t>佐賀工業高等学校</t>
  </si>
  <si>
    <t>有田工業高等学校</t>
  </si>
  <si>
    <t>牛津高等学校</t>
    <phoneticPr fontId="3"/>
  </si>
  <si>
    <t>ろう学校</t>
  </si>
  <si>
    <t>金立特別支援学校</t>
  </si>
  <si>
    <t>大和特別支援学校</t>
  </si>
  <si>
    <t>d=a*b*(185-c)/100*12</t>
    <phoneticPr fontId="3"/>
  </si>
  <si>
    <t>m=ROUNDDOWN(d+l,0)</t>
    <phoneticPr fontId="3"/>
  </si>
  <si>
    <t>黄色の部分だけ入力してください。</t>
    <rPh sb="0" eb="2">
      <t>キイロ</t>
    </rPh>
    <rPh sb="3" eb="5">
      <t>ブブン</t>
    </rPh>
    <rPh sb="7" eb="9">
      <t>ニュウリョク</t>
    </rPh>
    <phoneticPr fontId="3"/>
  </si>
  <si>
    <t>この金額はそれぞれの明細書とリンクしています。</t>
    <phoneticPr fontId="3"/>
  </si>
  <si>
    <t>佐賀東高等学校</t>
  </si>
  <si>
    <t>武雄高等学校</t>
  </si>
  <si>
    <t>武雄青陵中学校</t>
  </si>
  <si>
    <t>鹿島高等学校（赤門学舎）</t>
  </si>
  <si>
    <t>三養基高等学校</t>
  </si>
  <si>
    <t>唐津青翔高等学校</t>
  </si>
  <si>
    <t>白石高等学校（普通科キャンパス）</t>
  </si>
  <si>
    <t>高志館高等学校</t>
  </si>
  <si>
    <t>唐津工業高等学校</t>
  </si>
  <si>
    <t>嬉野高等学校（塩田校舎）</t>
  </si>
  <si>
    <t>佐賀商業高等学校</t>
  </si>
  <si>
    <t>唐津商業高等学校</t>
  </si>
  <si>
    <t>鳥栖商業高等学校</t>
  </si>
  <si>
    <t>白石高等学校（商業科キャンパス）</t>
  </si>
  <si>
    <t>鹿島高等学校（大手門学舎）</t>
  </si>
  <si>
    <t>牛津高等学校</t>
  </si>
  <si>
    <t>神埼清明高等学校</t>
  </si>
  <si>
    <t>多久高等学校</t>
  </si>
  <si>
    <t>嬉野高等学校（嬉野校舎）</t>
  </si>
  <si>
    <t>盲学校</t>
  </si>
  <si>
    <t>中原特別支援学校（本校舎）</t>
  </si>
  <si>
    <t>伊万里特別支援学校</t>
  </si>
  <si>
    <t>唐津特別支援学校</t>
  </si>
  <si>
    <t>うれしの特別支援学校</t>
  </si>
  <si>
    <t>致遠館高等学校・致遠館中学校</t>
    <phoneticPr fontId="3"/>
  </si>
  <si>
    <t>唐津東高等学校・唐津東中学校</t>
    <phoneticPr fontId="3"/>
  </si>
  <si>
    <t>鳥栖高等学校・香楠中学校</t>
    <phoneticPr fontId="3"/>
  </si>
  <si>
    <t>致遠館高等学校・致遠館中学校</t>
    <rPh sb="0" eb="1">
      <t>チ</t>
    </rPh>
    <rPh sb="1" eb="2">
      <t>エン</t>
    </rPh>
    <rPh sb="2" eb="3">
      <t>カン</t>
    </rPh>
    <rPh sb="3" eb="7">
      <t>コウトウガッコウ</t>
    </rPh>
    <rPh sb="8" eb="10">
      <t>チエン</t>
    </rPh>
    <rPh sb="10" eb="11">
      <t>カン</t>
    </rPh>
    <rPh sb="11" eb="14">
      <t>チュウガッコウ</t>
    </rPh>
    <phoneticPr fontId="3"/>
  </si>
  <si>
    <t>唐津西高等学校</t>
    <rPh sb="0" eb="2">
      <t>カラツ</t>
    </rPh>
    <rPh sb="2" eb="3">
      <t>ニシ</t>
    </rPh>
    <rPh sb="3" eb="5">
      <t>コウトウ</t>
    </rPh>
    <rPh sb="5" eb="7">
      <t>ガッコウ</t>
    </rPh>
    <phoneticPr fontId="3"/>
  </si>
  <si>
    <t>鳥栖高等学校・香楠中学校</t>
    <rPh sb="0" eb="2">
      <t>トス</t>
    </rPh>
    <rPh sb="2" eb="4">
      <t>コウトウ</t>
    </rPh>
    <rPh sb="4" eb="6">
      <t>ガッコウ</t>
    </rPh>
    <rPh sb="7" eb="10">
      <t>コウナンチュウ</t>
    </rPh>
    <rPh sb="10" eb="12">
      <t>ガッコウ</t>
    </rPh>
    <phoneticPr fontId="3"/>
  </si>
  <si>
    <t>伊万里高等学校</t>
    <rPh sb="0" eb="3">
      <t>イマリ</t>
    </rPh>
    <rPh sb="3" eb="7">
      <t>コウトウガッコウ</t>
    </rPh>
    <phoneticPr fontId="3"/>
  </si>
  <si>
    <t>武雄高等学校</t>
    <rPh sb="0" eb="2">
      <t>タケオ</t>
    </rPh>
    <rPh sb="2" eb="6">
      <t>コウトウガッコウ</t>
    </rPh>
    <phoneticPr fontId="3"/>
  </si>
  <si>
    <t>武雄青陵中学校</t>
    <rPh sb="0" eb="2">
      <t>タケオ</t>
    </rPh>
    <rPh sb="2" eb="4">
      <t>セイリョウ</t>
    </rPh>
    <rPh sb="4" eb="7">
      <t>チュウガッコウ</t>
    </rPh>
    <phoneticPr fontId="3"/>
  </si>
  <si>
    <t>鹿島高等学校（赤門学舎）</t>
    <rPh sb="0" eb="2">
      <t>カシマ</t>
    </rPh>
    <rPh sb="2" eb="6">
      <t>コウトウガッコウ</t>
    </rPh>
    <rPh sb="7" eb="9">
      <t>アカモン</t>
    </rPh>
    <rPh sb="9" eb="11">
      <t>ガクシャ</t>
    </rPh>
    <phoneticPr fontId="3"/>
  </si>
  <si>
    <t>三養基高等学校</t>
    <rPh sb="0" eb="3">
      <t>ミヤキ</t>
    </rPh>
    <rPh sb="3" eb="7">
      <t>コウトウガッコウ</t>
    </rPh>
    <phoneticPr fontId="3"/>
  </si>
  <si>
    <t>小城高等学校</t>
    <rPh sb="0" eb="2">
      <t>オギ</t>
    </rPh>
    <rPh sb="2" eb="6">
      <t>コウトウガッコウ</t>
    </rPh>
    <phoneticPr fontId="3"/>
  </si>
  <si>
    <t>厳木高等学校</t>
    <rPh sb="0" eb="2">
      <t>キュウラギ</t>
    </rPh>
    <rPh sb="2" eb="6">
      <t>コウトウガッコウ</t>
    </rPh>
    <phoneticPr fontId="3"/>
  </si>
  <si>
    <t>唐津青翔高等学校</t>
    <rPh sb="0" eb="2">
      <t>カラツ</t>
    </rPh>
    <rPh sb="2" eb="4">
      <t>セイショウ</t>
    </rPh>
    <rPh sb="4" eb="8">
      <t>コウトウガッコウ</t>
    </rPh>
    <phoneticPr fontId="3"/>
  </si>
  <si>
    <t>白石高等学校（普通科キャンパス）</t>
    <rPh sb="0" eb="2">
      <t>シロイシ</t>
    </rPh>
    <rPh sb="2" eb="4">
      <t>コウトウ</t>
    </rPh>
    <rPh sb="4" eb="6">
      <t>ガッコウ</t>
    </rPh>
    <rPh sb="7" eb="10">
      <t>フツウカ</t>
    </rPh>
    <phoneticPr fontId="3"/>
  </si>
  <si>
    <t>太良高等学校</t>
    <rPh sb="0" eb="2">
      <t>タラ</t>
    </rPh>
    <rPh sb="2" eb="6">
      <t>コウトウガッコウ</t>
    </rPh>
    <phoneticPr fontId="3"/>
  </si>
  <si>
    <t>唐津南高等学校</t>
    <rPh sb="0" eb="2">
      <t>カラツ</t>
    </rPh>
    <rPh sb="2" eb="3">
      <t>ミナミ</t>
    </rPh>
    <rPh sb="3" eb="7">
      <t>コウトウガッコウ</t>
    </rPh>
    <phoneticPr fontId="3"/>
  </si>
  <si>
    <t>高志館高等学校</t>
    <rPh sb="0" eb="1">
      <t>コウ</t>
    </rPh>
    <rPh sb="1" eb="2">
      <t>シ</t>
    </rPh>
    <rPh sb="2" eb="3">
      <t>カン</t>
    </rPh>
    <rPh sb="3" eb="7">
      <t>コウトウガッコウ</t>
    </rPh>
    <phoneticPr fontId="3"/>
  </si>
  <si>
    <t>佐賀農業高等学校</t>
    <rPh sb="0" eb="2">
      <t>サガ</t>
    </rPh>
    <rPh sb="2" eb="4">
      <t>ノウギョウ</t>
    </rPh>
    <rPh sb="4" eb="8">
      <t>コウトウガッコウ</t>
    </rPh>
    <phoneticPr fontId="3"/>
  </si>
  <si>
    <t>佐賀工業高等学校</t>
    <rPh sb="0" eb="2">
      <t>サガ</t>
    </rPh>
    <rPh sb="2" eb="8">
      <t>コウギョウコウトウガッコウ</t>
    </rPh>
    <phoneticPr fontId="3"/>
  </si>
  <si>
    <t>唐津工業高等学校</t>
    <rPh sb="0" eb="2">
      <t>カラツ</t>
    </rPh>
    <rPh sb="2" eb="4">
      <t>コウギョウ</t>
    </rPh>
    <rPh sb="4" eb="8">
      <t>コウトウガッコウ</t>
    </rPh>
    <phoneticPr fontId="3"/>
  </si>
  <si>
    <t>鳥栖工業高等学校</t>
    <rPh sb="0" eb="2">
      <t>トス</t>
    </rPh>
    <rPh sb="2" eb="8">
      <t>コウギョウコウトウガッコウ</t>
    </rPh>
    <phoneticPr fontId="3"/>
  </si>
  <si>
    <t>有田工業高等学校</t>
    <rPh sb="0" eb="2">
      <t>アリタ</t>
    </rPh>
    <rPh sb="2" eb="8">
      <t>コウギョウコウトウガッコウ</t>
    </rPh>
    <phoneticPr fontId="3"/>
  </si>
  <si>
    <t>嬉野高等学校（塩田校舎）</t>
    <rPh sb="0" eb="2">
      <t>ウレシノ</t>
    </rPh>
    <rPh sb="2" eb="6">
      <t>コウトウガッコウ</t>
    </rPh>
    <rPh sb="7" eb="9">
      <t>シオタ</t>
    </rPh>
    <rPh sb="9" eb="11">
      <t>コウシャ</t>
    </rPh>
    <phoneticPr fontId="3"/>
  </si>
  <si>
    <t>佐賀商業高等学校</t>
    <rPh sb="0" eb="2">
      <t>サガ</t>
    </rPh>
    <rPh sb="2" eb="4">
      <t>ショウギョウ</t>
    </rPh>
    <rPh sb="4" eb="8">
      <t>コウトウガッコウ</t>
    </rPh>
    <phoneticPr fontId="3"/>
  </si>
  <si>
    <t>唐津商業高等学校</t>
    <rPh sb="0" eb="2">
      <t>カラツ</t>
    </rPh>
    <rPh sb="2" eb="4">
      <t>ショウギョウ</t>
    </rPh>
    <rPh sb="4" eb="6">
      <t>コウトウ</t>
    </rPh>
    <rPh sb="6" eb="8">
      <t>ガッコウ</t>
    </rPh>
    <phoneticPr fontId="3"/>
  </si>
  <si>
    <t>鳥栖商業高等学校</t>
    <rPh sb="0" eb="2">
      <t>トス</t>
    </rPh>
    <rPh sb="2" eb="8">
      <t>ショウギョウコウトウガッコウ</t>
    </rPh>
    <phoneticPr fontId="3"/>
  </si>
  <si>
    <t>白石高等学校（商業科キャンパス）</t>
    <rPh sb="0" eb="2">
      <t>シロイシ</t>
    </rPh>
    <rPh sb="2" eb="6">
      <t>コウトウガッコウ</t>
    </rPh>
    <rPh sb="7" eb="9">
      <t>ショウギョウ</t>
    </rPh>
    <rPh sb="9" eb="10">
      <t>カ</t>
    </rPh>
    <phoneticPr fontId="3"/>
  </si>
  <si>
    <t>鹿島高等学校（大手門学舎）</t>
    <rPh sb="0" eb="2">
      <t>カシマ</t>
    </rPh>
    <rPh sb="2" eb="4">
      <t>コウトウ</t>
    </rPh>
    <rPh sb="4" eb="6">
      <t>ガッコウ</t>
    </rPh>
    <rPh sb="7" eb="10">
      <t>オオテモン</t>
    </rPh>
    <rPh sb="10" eb="12">
      <t>ガクシャ</t>
    </rPh>
    <phoneticPr fontId="3"/>
  </si>
  <si>
    <t>神埼清明高等学校</t>
    <rPh sb="0" eb="2">
      <t>カンザキ</t>
    </rPh>
    <rPh sb="2" eb="4">
      <t>セイメイ</t>
    </rPh>
    <rPh sb="4" eb="8">
      <t>コウトウガッコウ</t>
    </rPh>
    <phoneticPr fontId="3"/>
  </si>
  <si>
    <t>多久高等学校</t>
    <rPh sb="0" eb="2">
      <t>タク</t>
    </rPh>
    <rPh sb="2" eb="6">
      <t>コウトウガッコウ</t>
    </rPh>
    <phoneticPr fontId="3"/>
  </si>
  <si>
    <t>嬉野高等学校（嬉野校舎）</t>
    <rPh sb="0" eb="2">
      <t>ウレシノ</t>
    </rPh>
    <rPh sb="2" eb="6">
      <t>コウトウガッコウ</t>
    </rPh>
    <rPh sb="7" eb="9">
      <t>ウレシノ</t>
    </rPh>
    <rPh sb="9" eb="11">
      <t>コウシャ</t>
    </rPh>
    <phoneticPr fontId="3"/>
  </si>
  <si>
    <t>盲学校</t>
    <rPh sb="0" eb="1">
      <t>モウ</t>
    </rPh>
    <rPh sb="1" eb="3">
      <t>ガッコウ</t>
    </rPh>
    <phoneticPr fontId="3"/>
  </si>
  <si>
    <t>ろう学校</t>
    <rPh sb="2" eb="4">
      <t>ガッコウ</t>
    </rPh>
    <phoneticPr fontId="3"/>
  </si>
  <si>
    <t>金立特別支援学校</t>
    <rPh sb="0" eb="1">
      <t>キン</t>
    </rPh>
    <rPh sb="1" eb="2">
      <t>タ</t>
    </rPh>
    <rPh sb="2" eb="4">
      <t>トクベツ</t>
    </rPh>
    <rPh sb="4" eb="6">
      <t>シエン</t>
    </rPh>
    <rPh sb="6" eb="8">
      <t>ガッコウ</t>
    </rPh>
    <phoneticPr fontId="3"/>
  </si>
  <si>
    <t>大和特別支援学校</t>
    <rPh sb="0" eb="2">
      <t>ヤマト</t>
    </rPh>
    <rPh sb="2" eb="8">
      <t>トクベツシエンガッコウ</t>
    </rPh>
    <phoneticPr fontId="3"/>
  </si>
  <si>
    <t>中原特別支援学校（本校舎）</t>
    <rPh sb="0" eb="8">
      <t>ナカバルトクベツシエンガッコウ</t>
    </rPh>
    <rPh sb="9" eb="10">
      <t>ホン</t>
    </rPh>
    <rPh sb="10" eb="12">
      <t>コウシャ</t>
    </rPh>
    <phoneticPr fontId="3"/>
  </si>
  <si>
    <t>伊万里特別支援学校</t>
    <rPh sb="0" eb="3">
      <t>イマリ</t>
    </rPh>
    <rPh sb="3" eb="5">
      <t>トクベツ</t>
    </rPh>
    <rPh sb="5" eb="9">
      <t>シエンガッコウ</t>
    </rPh>
    <phoneticPr fontId="3"/>
  </si>
  <si>
    <t>唐津特別支援学校</t>
    <rPh sb="0" eb="2">
      <t>カラツ</t>
    </rPh>
    <rPh sb="2" eb="8">
      <t>トクベツシエンガッコウ</t>
    </rPh>
    <phoneticPr fontId="3"/>
  </si>
  <si>
    <t>うれしの特別支援学校</t>
    <rPh sb="4" eb="6">
      <t>トクベツ</t>
    </rPh>
    <rPh sb="6" eb="10">
      <t>シエンガッコウ</t>
    </rPh>
    <phoneticPr fontId="3"/>
  </si>
  <si>
    <t>鳥栖工業高等学校</t>
    <phoneticPr fontId="3"/>
  </si>
  <si>
    <t>契約電力
(常時)</t>
    <rPh sb="0" eb="2">
      <t>ケイヤク</t>
    </rPh>
    <rPh sb="2" eb="4">
      <t>デンリョク</t>
    </rPh>
    <rPh sb="6" eb="8">
      <t>ジョウジ</t>
    </rPh>
    <phoneticPr fontId="3"/>
  </si>
  <si>
    <t>使用電力量</t>
    <rPh sb="0" eb="2">
      <t>シヨウ</t>
    </rPh>
    <rPh sb="2" eb="4">
      <t>デンリョク</t>
    </rPh>
    <rPh sb="4" eb="5">
      <t>リョウ</t>
    </rPh>
    <phoneticPr fontId="3"/>
  </si>
  <si>
    <t>佐賀東高等学校</t>
    <rPh sb="0" eb="2">
      <t>サガ</t>
    </rPh>
    <rPh sb="2" eb="3">
      <t>ヒガシ</t>
    </rPh>
    <rPh sb="3" eb="7">
      <t>コウトウガッコウ</t>
    </rPh>
    <phoneticPr fontId="3"/>
  </si>
  <si>
    <t>佐賀西高等学校</t>
    <rPh sb="2" eb="3">
      <t>ニシ</t>
    </rPh>
    <phoneticPr fontId="3"/>
  </si>
  <si>
    <t>唐津東高等学校・唐津東中学校</t>
    <rPh sb="0" eb="2">
      <t>カラツ</t>
    </rPh>
    <rPh sb="2" eb="3">
      <t>ヒガシ</t>
    </rPh>
    <rPh sb="3" eb="5">
      <t>コウトウ</t>
    </rPh>
    <rPh sb="5" eb="7">
      <t>ガッコウ</t>
    </rPh>
    <rPh sb="8" eb="11">
      <t>カラツヒガシ</t>
    </rPh>
    <rPh sb="11" eb="14">
      <t>チュウガッコウ</t>
    </rPh>
    <phoneticPr fontId="30"/>
  </si>
  <si>
    <t>単価</t>
    <rPh sb="0" eb="2">
      <t>タンカ</t>
    </rPh>
    <phoneticPr fontId="30"/>
  </si>
  <si>
    <t>黄色の部分だけ入力してください。</t>
    <rPh sb="0" eb="2">
      <t>キイロ</t>
    </rPh>
    <rPh sb="3" eb="5">
      <t>ブブン</t>
    </rPh>
    <rPh sb="7" eb="9">
      <t>ニュウリョク</t>
    </rPh>
    <phoneticPr fontId="30"/>
  </si>
  <si>
    <t>円/kW月</t>
    <rPh sb="0" eb="1">
      <t>エン</t>
    </rPh>
    <rPh sb="4" eb="5">
      <t>ツキ</t>
    </rPh>
    <phoneticPr fontId="30"/>
  </si>
  <si>
    <t>夏季(7,8,9月)</t>
    <phoneticPr fontId="30"/>
  </si>
  <si>
    <t>他季(7,8,9月以外)</t>
    <rPh sb="0" eb="1">
      <t>ホカ</t>
    </rPh>
    <rPh sb="1" eb="2">
      <t>キ</t>
    </rPh>
    <rPh sb="8" eb="9">
      <t>ガツ</t>
    </rPh>
    <rPh sb="9" eb="11">
      <t>イガイ</t>
    </rPh>
    <phoneticPr fontId="30"/>
  </si>
  <si>
    <t>円/kWh</t>
    <rPh sb="0" eb="1">
      <t>エン</t>
    </rPh>
    <phoneticPr fontId="30"/>
  </si>
  <si>
    <t>月</t>
    <rPh sb="0" eb="1">
      <t>ツキ</t>
    </rPh>
    <phoneticPr fontId="30"/>
  </si>
  <si>
    <t>契約電力
(常時)</t>
    <rPh sb="0" eb="2">
      <t>ケイヤク</t>
    </rPh>
    <rPh sb="2" eb="4">
      <t>デンリョク</t>
    </rPh>
    <rPh sb="6" eb="8">
      <t>ジョウジ</t>
    </rPh>
    <phoneticPr fontId="30"/>
  </si>
  <si>
    <t>常時分
基本料金単価</t>
    <rPh sb="0" eb="2">
      <t>ジョウジ</t>
    </rPh>
    <rPh sb="2" eb="3">
      <t>ブン</t>
    </rPh>
    <rPh sb="4" eb="6">
      <t>キホン</t>
    </rPh>
    <rPh sb="6" eb="8">
      <t>リョウキン</t>
    </rPh>
    <rPh sb="8" eb="10">
      <t>タンカ</t>
    </rPh>
    <phoneticPr fontId="30"/>
  </si>
  <si>
    <t>力率</t>
    <rPh sb="0" eb="2">
      <t>リキリツ</t>
    </rPh>
    <phoneticPr fontId="30"/>
  </si>
  <si>
    <t>常時分基本料金</t>
    <rPh sb="0" eb="2">
      <t>ジョウジ</t>
    </rPh>
    <rPh sb="2" eb="3">
      <t>ブン</t>
    </rPh>
    <rPh sb="3" eb="5">
      <t>キホン</t>
    </rPh>
    <rPh sb="5" eb="7">
      <t>リョウキン</t>
    </rPh>
    <phoneticPr fontId="30"/>
  </si>
  <si>
    <t>使用電力量</t>
    <rPh sb="0" eb="2">
      <t>シヨウ</t>
    </rPh>
    <rPh sb="2" eb="4">
      <t>デンリョク</t>
    </rPh>
    <rPh sb="4" eb="5">
      <t>リョウ</t>
    </rPh>
    <phoneticPr fontId="30"/>
  </si>
  <si>
    <t>夏季使用量</t>
    <rPh sb="0" eb="2">
      <t>カキ</t>
    </rPh>
    <rPh sb="2" eb="4">
      <t>シヨウ</t>
    </rPh>
    <rPh sb="4" eb="5">
      <t>リョウ</t>
    </rPh>
    <phoneticPr fontId="30"/>
  </si>
  <si>
    <t>夏季単価</t>
    <rPh sb="2" eb="4">
      <t>タンカ</t>
    </rPh>
    <phoneticPr fontId="30"/>
  </si>
  <si>
    <t>他季使用量</t>
    <rPh sb="2" eb="4">
      <t>シヨウ</t>
    </rPh>
    <rPh sb="4" eb="5">
      <t>リョウ</t>
    </rPh>
    <phoneticPr fontId="30"/>
  </si>
  <si>
    <t>他季単価</t>
    <rPh sb="2" eb="4">
      <t>タンカ</t>
    </rPh>
    <phoneticPr fontId="30"/>
  </si>
  <si>
    <t>電気量料金</t>
    <rPh sb="0" eb="2">
      <t>デンキ</t>
    </rPh>
    <rPh sb="2" eb="3">
      <t>リョウ</t>
    </rPh>
    <rPh sb="3" eb="5">
      <t>リョウキン</t>
    </rPh>
    <phoneticPr fontId="30"/>
  </si>
  <si>
    <r>
      <rPr>
        <sz val="8"/>
        <color rgb="FF000000"/>
        <rFont val="ＭＳ Ｐゴシック"/>
        <family val="3"/>
        <charset val="128"/>
      </rPr>
      <t>月別電気料金金額
(税込)</t>
    </r>
    <r>
      <rPr>
        <sz val="9"/>
        <color rgb="FF000000"/>
        <rFont val="ＭＳ Ｐゴシック"/>
        <family val="2"/>
        <charset val="128"/>
      </rPr>
      <t xml:space="preserve">
</t>
    </r>
    <r>
      <rPr>
        <sz val="6"/>
        <color rgb="FF000000"/>
        <rFont val="ＭＳ Ｐゴシック"/>
        <family val="3"/>
        <charset val="128"/>
      </rPr>
      <t>※小数点以下切捨て</t>
    </r>
    <rPh sb="0" eb="2">
      <t>ツキベツ</t>
    </rPh>
    <rPh sb="2" eb="4">
      <t>デンキ</t>
    </rPh>
    <rPh sb="4" eb="6">
      <t>リョウキン</t>
    </rPh>
    <rPh sb="6" eb="8">
      <t>キンガク</t>
    </rPh>
    <rPh sb="9" eb="13">
      <t>ゼイコミ</t>
    </rPh>
    <rPh sb="15" eb="18">
      <t>ショウスウテン</t>
    </rPh>
    <rPh sb="18" eb="20">
      <t>イカ</t>
    </rPh>
    <rPh sb="20" eb="22">
      <t>キリス</t>
    </rPh>
    <phoneticPr fontId="30"/>
  </si>
  <si>
    <t>kw</t>
    <phoneticPr fontId="30"/>
  </si>
  <si>
    <t>円/kW月</t>
    <phoneticPr fontId="30"/>
  </si>
  <si>
    <t>％</t>
    <phoneticPr fontId="30"/>
  </si>
  <si>
    <t>円</t>
    <rPh sb="0" eb="1">
      <t>エン</t>
    </rPh>
    <phoneticPr fontId="30"/>
  </si>
  <si>
    <t>kWh</t>
    <phoneticPr fontId="30"/>
  </si>
  <si>
    <t>円/kWh</t>
    <phoneticPr fontId="30"/>
  </si>
  <si>
    <t>算定式</t>
    <rPh sb="0" eb="2">
      <t>サンテイ</t>
    </rPh>
    <rPh sb="2" eb="3">
      <t>シキ</t>
    </rPh>
    <phoneticPr fontId="30"/>
  </si>
  <si>
    <t>a</t>
    <phoneticPr fontId="30"/>
  </si>
  <si>
    <t>b</t>
    <phoneticPr fontId="30"/>
  </si>
  <si>
    <t>c</t>
    <phoneticPr fontId="30"/>
  </si>
  <si>
    <t>d=a*b*(185-c)/100</t>
    <phoneticPr fontId="30"/>
  </si>
  <si>
    <t>e=f+h</t>
    <phoneticPr fontId="30"/>
  </si>
  <si>
    <t>f</t>
    <phoneticPr fontId="30"/>
  </si>
  <si>
    <t>g</t>
    <phoneticPr fontId="30"/>
  </si>
  <si>
    <t>h</t>
    <phoneticPr fontId="30"/>
  </si>
  <si>
    <t>i</t>
    <phoneticPr fontId="30"/>
  </si>
  <si>
    <t>l=f*g+h*i</t>
    <phoneticPr fontId="30"/>
  </si>
  <si>
    <t>m=ROUNDDOWN(d+l,0)</t>
    <phoneticPr fontId="30"/>
  </si>
  <si>
    <t>年合計</t>
    <rPh sb="0" eb="1">
      <t>ネン</t>
    </rPh>
    <rPh sb="1" eb="3">
      <t>ゴウケイ</t>
    </rPh>
    <phoneticPr fontId="30"/>
  </si>
  <si>
    <t>　・　「夏季」とは７月1日から９月30日までの期間をいいます。「他季」とは「夏季」以外の期間をいいます。</t>
    <phoneticPr fontId="30"/>
  </si>
  <si>
    <t>　・　燃料調整額、再エネ可能エネルギー発電促進賦課金は除く。</t>
    <phoneticPr fontId="30"/>
  </si>
  <si>
    <t>積算用調整</t>
    <rPh sb="0" eb="2">
      <t>セキサン</t>
    </rPh>
    <rPh sb="2" eb="3">
      <t>ヨウ</t>
    </rPh>
    <rPh sb="3" eb="5">
      <t>チョウセイ</t>
    </rPh>
    <phoneticPr fontId="30"/>
  </si>
  <si>
    <t>d=a*b*(185-c)/100*12</t>
    <phoneticPr fontId="30"/>
  </si>
  <si>
    <t>m=d+l</t>
    <phoneticPr fontId="30"/>
  </si>
  <si>
    <t>※ 積算内訳書、明細書は入札書と同封してください。（積算内訳書、明細書を添付してない入札書は無効となります。）</t>
    <rPh sb="2" eb="4">
      <t>セキサン</t>
    </rPh>
    <rPh sb="4" eb="7">
      <t>ウチワケショ</t>
    </rPh>
    <rPh sb="8" eb="11">
      <t>メイサイショ</t>
    </rPh>
    <rPh sb="12" eb="14">
      <t>ニュウサツ</t>
    </rPh>
    <rPh sb="14" eb="15">
      <t>ショ</t>
    </rPh>
    <rPh sb="16" eb="18">
      <t>ドウフウ</t>
    </rPh>
    <rPh sb="26" eb="28">
      <t>セキサン</t>
    </rPh>
    <rPh sb="28" eb="31">
      <t>ウチワケショ</t>
    </rPh>
    <rPh sb="32" eb="35">
      <t>メイサイショ</t>
    </rPh>
    <rPh sb="36" eb="38">
      <t>テンプ</t>
    </rPh>
    <rPh sb="42" eb="44">
      <t>ニュウサツ</t>
    </rPh>
    <rPh sb="44" eb="45">
      <t>ショ</t>
    </rPh>
    <rPh sb="46" eb="48">
      <t>ムコウ</t>
    </rPh>
    <phoneticPr fontId="3"/>
  </si>
  <si>
    <t>※ 積算内訳書はA4、明細書はA3で印刷をお願いします。</t>
    <rPh sb="18" eb="20">
      <t>インサツ</t>
    </rPh>
    <rPh sb="22" eb="23">
      <t>ネガ</t>
    </rPh>
    <phoneticPr fontId="3"/>
  </si>
  <si>
    <t>m</t>
    <phoneticPr fontId="3"/>
  </si>
  <si>
    <t>神埼高等学校</t>
    <rPh sb="0" eb="2">
      <t>カンザキ</t>
    </rPh>
    <rPh sb="2" eb="6">
      <t>コウトウガッコウ</t>
    </rPh>
    <phoneticPr fontId="3"/>
  </si>
  <si>
    <t>伊万里実業高等学校（農林キャンパス）</t>
    <rPh sb="0" eb="3">
      <t>イマリ</t>
    </rPh>
    <rPh sb="3" eb="5">
      <t>ジツギョウ</t>
    </rPh>
    <rPh sb="5" eb="9">
      <t>コウトウガッコウ</t>
    </rPh>
    <rPh sb="10" eb="12">
      <t>ノウリン</t>
    </rPh>
    <phoneticPr fontId="3"/>
  </si>
  <si>
    <t>伊万里実業高等学校（商業キャンパス）</t>
    <rPh sb="0" eb="3">
      <t>イマリ</t>
    </rPh>
    <rPh sb="3" eb="5">
      <t>ジツギョウ</t>
    </rPh>
    <rPh sb="5" eb="7">
      <t>コウトウ</t>
    </rPh>
    <rPh sb="7" eb="9">
      <t>ガッコウ</t>
    </rPh>
    <rPh sb="10" eb="12">
      <t>ショウギョウ</t>
    </rPh>
    <phoneticPr fontId="3"/>
  </si>
  <si>
    <t>番号</t>
    <rPh sb="0" eb="2">
      <t>バンゴウ</t>
    </rPh>
    <phoneticPr fontId="3"/>
  </si>
  <si>
    <t>伊万里実業高等学校（農林キャンパス）</t>
    <rPh sb="3" eb="5">
      <t>ジツギョウ</t>
    </rPh>
    <rPh sb="10" eb="12">
      <t>ノウリン</t>
    </rPh>
    <phoneticPr fontId="3"/>
  </si>
  <si>
    <t>伊万里実業高等学校（商業キャンパス）</t>
    <rPh sb="3" eb="5">
      <t>ジツギョウ</t>
    </rPh>
    <rPh sb="10" eb="12">
      <t>ショウギョウ</t>
    </rPh>
    <phoneticPr fontId="3"/>
  </si>
  <si>
    <t>12月</t>
  </si>
  <si>
    <t>入　　札　　書</t>
    <rPh sb="0" eb="1">
      <t>ニュウサツ</t>
    </rPh>
    <rPh sb="3" eb="4">
      <t>ニュウサツ</t>
    </rPh>
    <rPh sb="6" eb="7">
      <t>ショ</t>
    </rPh>
    <phoneticPr fontId="47"/>
  </si>
  <si>
    <t>収支等命令者　　様</t>
  </si>
  <si>
    <t>に基づく年間総価比較額として佐賀県財務規則を遵守し、入札いたします。</t>
    <rPh sb="1" eb="2">
      <t>モト</t>
    </rPh>
    <rPh sb="4" eb="6">
      <t>ネンカン</t>
    </rPh>
    <rPh sb="6" eb="7">
      <t>ソウ</t>
    </rPh>
    <rPh sb="7" eb="8">
      <t>アタイ</t>
    </rPh>
    <rPh sb="8" eb="10">
      <t>ヒカク</t>
    </rPh>
    <rPh sb="10" eb="11">
      <t>ガク</t>
    </rPh>
    <rPh sb="14" eb="17">
      <t>サガケン</t>
    </rPh>
    <rPh sb="17" eb="21">
      <t>ザイムキソク</t>
    </rPh>
    <rPh sb="22" eb="24">
      <t>ジュンシュ</t>
    </rPh>
    <rPh sb="26" eb="28">
      <t>ニュウサツ</t>
    </rPh>
    <phoneticPr fontId="51"/>
  </si>
  <si>
    <t>なお、下記入札金額は取引に係る消費税額及び地方消費税額を含まない金額</t>
    <rPh sb="5" eb="7">
      <t>ニュウサツ</t>
    </rPh>
    <phoneticPr fontId="47"/>
  </si>
  <si>
    <t>です。</t>
    <phoneticPr fontId="47"/>
  </si>
  <si>
    <t>←この金額は自動で入力されます。</t>
    <rPh sb="6" eb="8">
      <t>ジドウ</t>
    </rPh>
    <rPh sb="9" eb="11">
      <t>ニュウリョク</t>
    </rPh>
    <phoneticPr fontId="3"/>
  </si>
  <si>
    <t>入札金額</t>
    <rPh sb="0" eb="2">
      <t>ニュウサツ</t>
    </rPh>
    <phoneticPr fontId="47"/>
  </si>
  <si>
    <t>件名</t>
    <rPh sb="0" eb="2">
      <t>ケンメイ</t>
    </rPh>
    <phoneticPr fontId="47"/>
  </si>
  <si>
    <t>供給場所</t>
    <rPh sb="0" eb="2">
      <t>キョウキュウ</t>
    </rPh>
    <phoneticPr fontId="47"/>
  </si>
  <si>
    <t>佐賀県内</t>
    <rPh sb="0" eb="3">
      <t>サガケン</t>
    </rPh>
    <rPh sb="3" eb="4">
      <t>ナイ</t>
    </rPh>
    <phoneticPr fontId="3"/>
  </si>
  <si>
    <t>　　令和　　　年　　　月　　　日</t>
    <rPh sb="2" eb="4">
      <t>レイワ</t>
    </rPh>
    <phoneticPr fontId="51"/>
  </si>
  <si>
    <t>入札者</t>
  </si>
  <si>
    <t>所在地</t>
    <rPh sb="0" eb="3">
      <t>ショザイチ</t>
    </rPh>
    <phoneticPr fontId="51"/>
  </si>
  <si>
    <t>商号又は名称</t>
  </si>
  <si>
    <t>代理人氏名（自署）</t>
    <rPh sb="0" eb="3">
      <t>ダイリニン</t>
    </rPh>
    <rPh sb="3" eb="5">
      <t>シメイ</t>
    </rPh>
    <rPh sb="6" eb="8">
      <t>ジショ</t>
    </rPh>
    <phoneticPr fontId="3"/>
  </si>
  <si>
    <t>※</t>
    <phoneticPr fontId="3"/>
  </si>
  <si>
    <t>※　入札書・内訳書の表紙はA4、明細書はA3で印刷をお願いします。</t>
    <rPh sb="2" eb="4">
      <t>ニュウサツ</t>
    </rPh>
    <rPh sb="4" eb="5">
      <t>ショ</t>
    </rPh>
    <rPh sb="6" eb="9">
      <t>ウチワケショ</t>
    </rPh>
    <rPh sb="10" eb="12">
      <t>ヒョウシ</t>
    </rPh>
    <rPh sb="16" eb="19">
      <t>メイサイショ</t>
    </rPh>
    <rPh sb="23" eb="25">
      <t>インサツ</t>
    </rPh>
    <rPh sb="27" eb="28">
      <t>ネガ</t>
    </rPh>
    <phoneticPr fontId="3"/>
  </si>
  <si>
    <t>　※このシートは入札書に添付しないでください</t>
    <phoneticPr fontId="3"/>
  </si>
  <si>
    <t>　私的独占の禁止及び公正取引の確保に関する法律（昭和２２年法律第５４号）</t>
    <rPh sb="1" eb="3">
      <t>シテキ</t>
    </rPh>
    <rPh sb="3" eb="5">
      <t>ドクセン</t>
    </rPh>
    <rPh sb="6" eb="8">
      <t>キンシ</t>
    </rPh>
    <rPh sb="8" eb="9">
      <t>オヨ</t>
    </rPh>
    <rPh sb="10" eb="12">
      <t>コウセイ</t>
    </rPh>
    <rPh sb="12" eb="14">
      <t>トリヒキ</t>
    </rPh>
    <rPh sb="15" eb="17">
      <t>カクホ</t>
    </rPh>
    <rPh sb="18" eb="19">
      <t>カン</t>
    </rPh>
    <rPh sb="21" eb="23">
      <t>ホウリツ</t>
    </rPh>
    <rPh sb="24" eb="26">
      <t>ショウワ</t>
    </rPh>
    <rPh sb="28" eb="29">
      <t>ネン</t>
    </rPh>
    <rPh sb="29" eb="31">
      <t>ホウリツ</t>
    </rPh>
    <rPh sb="31" eb="32">
      <t>ダイ</t>
    </rPh>
    <rPh sb="34" eb="35">
      <t>ゴウ</t>
    </rPh>
    <phoneticPr fontId="3"/>
  </si>
  <si>
    <t>に抵触する行為は行っていません。</t>
    <phoneticPr fontId="3"/>
  </si>
  <si>
    <t>《令和７年　佐賀県立学校電力供給》に係る、基本料金及び使用電力量料金</t>
    <rPh sb="1" eb="3">
      <t>レイワ</t>
    </rPh>
    <rPh sb="4" eb="5">
      <t>ネン</t>
    </rPh>
    <rPh sb="6" eb="9">
      <t>サガケン</t>
    </rPh>
    <rPh sb="9" eb="10">
      <t>リツ</t>
    </rPh>
    <rPh sb="10" eb="12">
      <t>ガッコウ</t>
    </rPh>
    <rPh sb="12" eb="14">
      <t>デンリョク</t>
    </rPh>
    <rPh sb="14" eb="16">
      <t>キョウキュウ</t>
    </rPh>
    <rPh sb="18" eb="19">
      <t>カカ</t>
    </rPh>
    <rPh sb="21" eb="23">
      <t>キホン</t>
    </rPh>
    <rPh sb="23" eb="25">
      <t>リョウキン</t>
    </rPh>
    <rPh sb="25" eb="26">
      <t>オヨ</t>
    </rPh>
    <rPh sb="27" eb="29">
      <t>シヨウ</t>
    </rPh>
    <rPh sb="29" eb="32">
      <t>デンリョクリョウ</t>
    </rPh>
    <rPh sb="32" eb="34">
      <t>リョウキン</t>
    </rPh>
    <phoneticPr fontId="47"/>
  </si>
  <si>
    <t>令和７年 佐賀県立学校電力供給</t>
    <rPh sb="0" eb="2">
      <t>レイワ</t>
    </rPh>
    <rPh sb="3" eb="4">
      <t>ネン</t>
    </rPh>
    <rPh sb="5" eb="8">
      <t>サガケン</t>
    </rPh>
    <rPh sb="8" eb="9">
      <t>リツ</t>
    </rPh>
    <rPh sb="9" eb="11">
      <t>ガッコウ</t>
    </rPh>
    <rPh sb="11" eb="13">
      <t>デンリョク</t>
    </rPh>
    <phoneticPr fontId="51"/>
  </si>
  <si>
    <t>◆積算内訳書（令和７年 佐賀県立学校電力供給）</t>
    <rPh sb="1" eb="3">
      <t>セキサン</t>
    </rPh>
    <rPh sb="3" eb="6">
      <t>ウチワケショ</t>
    </rPh>
    <rPh sb="7" eb="9">
      <t>レイワ</t>
    </rPh>
    <rPh sb="10" eb="11">
      <t>ネン</t>
    </rPh>
    <rPh sb="12" eb="15">
      <t>サガケン</t>
    </rPh>
    <rPh sb="15" eb="16">
      <t>リツ</t>
    </rPh>
    <rPh sb="16" eb="18">
      <t>ガッコウ</t>
    </rPh>
    <rPh sb="18" eb="20">
      <t>デンリョク</t>
    </rPh>
    <rPh sb="20" eb="22">
      <t>キョウキュウ</t>
    </rPh>
    <phoneticPr fontId="3"/>
  </si>
  <si>
    <t>令和７年7月</t>
    <rPh sb="0" eb="2">
      <t>レイワ</t>
    </rPh>
    <rPh sb="3" eb="4">
      <t>ネン</t>
    </rPh>
    <phoneticPr fontId="3"/>
  </si>
  <si>
    <t>令和８年1月</t>
    <rPh sb="0" eb="2">
      <t>レイワ</t>
    </rPh>
    <rPh sb="3" eb="4">
      <t>ネン</t>
    </rPh>
    <rPh sb="5" eb="6">
      <t>ツキ</t>
    </rPh>
    <phoneticPr fontId="3"/>
  </si>
  <si>
    <t>代表者氏名</t>
    <rPh sb="0" eb="3">
      <t>ダイヒョウシャ</t>
    </rPh>
    <rPh sb="3" eb="5">
      <t>シメイ</t>
    </rPh>
    <phoneticPr fontId="51"/>
  </si>
  <si>
    <t>ただし、代表者氏名が自署の場合は、代表者印の押印は省略可能です。</t>
    <rPh sb="4" eb="7">
      <t>ダイヒョウシャ</t>
    </rPh>
    <rPh sb="7" eb="9">
      <t>シメイ</t>
    </rPh>
    <rPh sb="10" eb="12">
      <t>ジショ</t>
    </rPh>
    <rPh sb="13" eb="15">
      <t>バアイ</t>
    </rPh>
    <rPh sb="17" eb="20">
      <t>ダイヒョウシャ</t>
    </rPh>
    <rPh sb="20" eb="21">
      <t>イン</t>
    </rPh>
    <rPh sb="22" eb="24">
      <t>オウイン</t>
    </rPh>
    <rPh sb="25" eb="29">
      <t>ショウリャクカノウ</t>
    </rPh>
    <phoneticPr fontId="3"/>
  </si>
  <si>
    <t>代理人が入札する時は、代表者氏名を記入し、代理人氏名を自署してください。</t>
    <rPh sb="0" eb="3">
      <t>ダイリニン</t>
    </rPh>
    <rPh sb="4" eb="6">
      <t>ニュウサツ</t>
    </rPh>
    <rPh sb="8" eb="9">
      <t>トキ</t>
    </rPh>
    <rPh sb="11" eb="16">
      <t>ダイヒョウシャシメイ</t>
    </rPh>
    <rPh sb="17" eb="19">
      <t>キニュウ</t>
    </rPh>
    <rPh sb="21" eb="24">
      <t>ダイリニン</t>
    </rPh>
    <rPh sb="24" eb="26">
      <t>シメイ</t>
    </rPh>
    <rPh sb="27" eb="29">
      <t>ジショ</t>
    </rPh>
    <phoneticPr fontId="3"/>
  </si>
  <si>
    <t>法人が入札する時は、法人名及び代表者役職・氏名を記入し、代表者印を押印</t>
    <rPh sb="0" eb="2">
      <t>ホウジン</t>
    </rPh>
    <rPh sb="3" eb="5">
      <t>ニュウサツ</t>
    </rPh>
    <rPh sb="7" eb="8">
      <t>トキ</t>
    </rPh>
    <rPh sb="10" eb="13">
      <t>ホウジンメイ</t>
    </rPh>
    <rPh sb="13" eb="14">
      <t>オヨ</t>
    </rPh>
    <rPh sb="15" eb="20">
      <t>ダイヒョウシャヤクショク</t>
    </rPh>
    <rPh sb="21" eb="23">
      <t>シメイ</t>
    </rPh>
    <rPh sb="24" eb="26">
      <t>キニュウ</t>
    </rPh>
    <rPh sb="28" eb="32">
      <t>ダイヒョウシャイン</t>
    </rPh>
    <rPh sb="33" eb="35">
      <t>オウイン</t>
    </rPh>
    <phoneticPr fontId="3"/>
  </si>
  <si>
    <t>してください。</t>
    <phoneticPr fontId="3"/>
  </si>
  <si>
    <t>㊞</t>
    <phoneticPr fontId="3"/>
  </si>
  <si>
    <t>（法人にあっては代表者役職名及び氏名）</t>
    <rPh sb="1" eb="3">
      <t>ホウジン</t>
    </rPh>
    <rPh sb="8" eb="11">
      <t>ダイヒョウシャ</t>
    </rPh>
    <rPh sb="11" eb="13">
      <t>ヤクショク</t>
    </rPh>
    <rPh sb="13" eb="14">
      <t>メイ</t>
    </rPh>
    <rPh sb="14" eb="15">
      <t>オヨ</t>
    </rPh>
    <rPh sb="16" eb="18">
      <t>シメイ</t>
    </rPh>
    <phoneticPr fontId="3"/>
  </si>
  <si>
    <t>・</t>
    <phoneticPr fontId="3"/>
  </si>
  <si>
    <t>入札の積算内訳書として様式１を使用し、学校別明細書１～４５の</t>
    <rPh sb="3" eb="5">
      <t>セキサン</t>
    </rPh>
    <rPh sb="5" eb="8">
      <t>ウチワケショ</t>
    </rPh>
    <rPh sb="19" eb="21">
      <t>ガッコウ</t>
    </rPh>
    <rPh sb="21" eb="22">
      <t>ベツ</t>
    </rPh>
    <rPh sb="22" eb="25">
      <t>メイサイショ</t>
    </rPh>
    <phoneticPr fontId="3"/>
  </si>
  <si>
    <t>※使用量の変更等は行わないでください。</t>
    <phoneticPr fontId="3"/>
  </si>
  <si>
    <r>
      <t>基本料金</t>
    </r>
    <r>
      <rPr>
        <sz val="14"/>
        <color theme="1"/>
        <rFont val="Century"/>
        <family val="1"/>
      </rPr>
      <t>(</t>
    </r>
    <r>
      <rPr>
        <sz val="14"/>
        <color theme="1"/>
        <rFont val="ＭＳ 明朝"/>
        <family val="1"/>
        <charset val="128"/>
      </rPr>
      <t>税込</t>
    </r>
    <r>
      <rPr>
        <sz val="14"/>
        <color theme="1"/>
        <rFont val="Century"/>
        <family val="1"/>
      </rPr>
      <t>)</t>
    </r>
    <r>
      <rPr>
        <sz val="14"/>
        <color theme="1"/>
        <rFont val="ＭＳ 明朝"/>
        <family val="1"/>
        <charset val="128"/>
      </rPr>
      <t>、電力量料金</t>
    </r>
    <r>
      <rPr>
        <sz val="14"/>
        <color theme="1"/>
        <rFont val="Century"/>
        <family val="1"/>
      </rPr>
      <t>(</t>
    </r>
    <r>
      <rPr>
        <sz val="14"/>
        <color theme="1"/>
        <rFont val="ＭＳ 明朝"/>
        <family val="1"/>
        <charset val="128"/>
      </rPr>
      <t>税込</t>
    </r>
    <r>
      <rPr>
        <sz val="14"/>
        <color theme="1"/>
        <rFont val="Century"/>
        <family val="1"/>
      </rPr>
      <t>)</t>
    </r>
    <r>
      <rPr>
        <sz val="14"/>
        <color theme="1"/>
        <rFont val="ＭＳ 明朝"/>
        <family val="1"/>
        <charset val="128"/>
      </rPr>
      <t>のみ記載してください。</t>
    </r>
    <phoneticPr fontId="3"/>
  </si>
  <si>
    <r>
      <t>契約は、様式１で記載した基本料金</t>
    </r>
    <r>
      <rPr>
        <sz val="14"/>
        <color theme="1"/>
        <rFont val="Century"/>
        <family val="1"/>
      </rPr>
      <t>(</t>
    </r>
    <r>
      <rPr>
        <sz val="14"/>
        <color theme="1"/>
        <rFont val="ＭＳ 明朝"/>
        <family val="1"/>
        <charset val="128"/>
      </rPr>
      <t>税込</t>
    </r>
    <r>
      <rPr>
        <sz val="14"/>
        <color theme="1"/>
        <rFont val="Century"/>
        <family val="1"/>
      </rPr>
      <t>)</t>
    </r>
    <r>
      <rPr>
        <sz val="14"/>
        <color theme="1"/>
        <rFont val="ＭＳ 明朝"/>
        <family val="1"/>
        <charset val="128"/>
      </rPr>
      <t>、電力量料金</t>
    </r>
    <r>
      <rPr>
        <sz val="14"/>
        <color theme="1"/>
        <rFont val="Century"/>
        <family val="1"/>
      </rPr>
      <t>(</t>
    </r>
    <r>
      <rPr>
        <sz val="14"/>
        <color theme="1"/>
        <rFont val="ＭＳ 明朝"/>
        <family val="1"/>
        <charset val="128"/>
      </rPr>
      <t>税込</t>
    </r>
    <r>
      <rPr>
        <sz val="14"/>
        <color theme="1"/>
        <rFont val="Century"/>
        <family val="1"/>
      </rPr>
      <t>)</t>
    </r>
    <r>
      <rPr>
        <sz val="14"/>
        <color theme="1"/>
        <rFont val="ＭＳ 明朝"/>
        <family val="1"/>
        <charset val="128"/>
      </rPr>
      <t>ごとの</t>
    </r>
    <phoneticPr fontId="3"/>
  </si>
  <si>
    <r>
      <rPr>
        <b/>
        <u/>
        <sz val="14"/>
        <color theme="1"/>
        <rFont val="ＭＳ 明朝"/>
        <family val="1"/>
        <charset val="128"/>
      </rPr>
      <t>単価契約</t>
    </r>
    <r>
      <rPr>
        <sz val="14"/>
        <color theme="1"/>
        <rFont val="ＭＳ 明朝"/>
        <family val="1"/>
        <charset val="128"/>
      </rPr>
      <t>となります。</t>
    </r>
    <phoneticPr fontId="3"/>
  </si>
  <si>
    <t>入札書作成について（補足）</t>
    <phoneticPr fontId="3"/>
  </si>
  <si>
    <r>
      <t>基本料金</t>
    </r>
    <r>
      <rPr>
        <b/>
        <sz val="11"/>
        <color rgb="FFFF0000"/>
        <rFont val="ＭＳ Ｐゴシック"/>
        <family val="3"/>
        <charset val="128"/>
        <scheme val="minor"/>
      </rPr>
      <t xml:space="preserve">（税込）　 </t>
    </r>
    <r>
      <rPr>
        <u/>
        <sz val="11"/>
        <color rgb="FFFF0000"/>
        <rFont val="ＭＳ Ｐゴシック"/>
        <family val="3"/>
        <charset val="128"/>
        <scheme val="minor"/>
      </rPr>
      <t>※小数点第2位まで</t>
    </r>
    <rPh sb="0" eb="2">
      <t>キホン</t>
    </rPh>
    <rPh sb="2" eb="4">
      <t>リョウキン</t>
    </rPh>
    <rPh sb="5" eb="7">
      <t>ゼイコミ</t>
    </rPh>
    <rPh sb="11" eb="14">
      <t>ショウスウテン</t>
    </rPh>
    <rPh sb="14" eb="15">
      <t>ダイ</t>
    </rPh>
    <rPh sb="16" eb="17">
      <t>イ</t>
    </rPh>
    <phoneticPr fontId="3"/>
  </si>
  <si>
    <r>
      <t>電力量料金</t>
    </r>
    <r>
      <rPr>
        <b/>
        <sz val="11"/>
        <color rgb="FFFF0000"/>
        <rFont val="ＭＳ Ｐゴシック"/>
        <family val="3"/>
        <charset val="128"/>
        <scheme val="minor"/>
      </rPr>
      <t>（税込）　</t>
    </r>
    <r>
      <rPr>
        <u/>
        <sz val="11"/>
        <color rgb="FFFF0000"/>
        <rFont val="ＭＳ Ｐゴシック"/>
        <family val="3"/>
        <charset val="128"/>
        <scheme val="minor"/>
      </rPr>
      <t>※小数点第2位まで</t>
    </r>
    <rPh sb="0" eb="2">
      <t>デンリョク</t>
    </rPh>
    <rPh sb="2" eb="3">
      <t>リョウ</t>
    </rPh>
    <rPh sb="3" eb="5">
      <t>リョウキン</t>
    </rPh>
    <rPh sb="6" eb="8">
      <t>ゼイコミ</t>
    </rPh>
    <phoneticPr fontId="3"/>
  </si>
  <si>
    <t>※ 積算内訳書、明細書は入札書と同封してください。（内訳書、明細書を添付してない入札書は無効となります。）</t>
    <rPh sb="2" eb="4">
      <t>セキサン</t>
    </rPh>
    <rPh sb="4" eb="7">
      <t>ウチワケショ</t>
    </rPh>
    <rPh sb="8" eb="11">
      <t>メイサイショ</t>
    </rPh>
    <rPh sb="12" eb="14">
      <t>ニュウサツ</t>
    </rPh>
    <rPh sb="14" eb="15">
      <t>ショ</t>
    </rPh>
    <rPh sb="16" eb="18">
      <t>ドウフウ</t>
    </rPh>
    <rPh sb="26" eb="29">
      <t>ウチワケショ</t>
    </rPh>
    <rPh sb="30" eb="33">
      <t>メイサイショ</t>
    </rPh>
    <rPh sb="34" eb="36">
      <t>テンプ</t>
    </rPh>
    <rPh sb="40" eb="42">
      <t>ニュウサツ</t>
    </rPh>
    <rPh sb="42" eb="43">
      <t>ショ</t>
    </rPh>
    <rPh sb="44" eb="46">
      <t>ムコウ</t>
    </rPh>
    <phoneticPr fontId="3"/>
  </si>
  <si>
    <t>佐賀北高等学校・彩志学舎中学校</t>
    <rPh sb="8" eb="15">
      <t>サイシガクシャチュウガッコウ</t>
    </rPh>
    <phoneticPr fontId="3"/>
  </si>
  <si>
    <t>佐賀北高等学校・彩志学舎中学校</t>
    <rPh sb="0" eb="2">
      <t>サガ</t>
    </rPh>
    <rPh sb="2" eb="3">
      <t>キタ</t>
    </rPh>
    <rPh sb="3" eb="7">
      <t>コウトウガッコウ</t>
    </rPh>
    <rPh sb="8" eb="15">
      <t>サイシガクシャチュウガッコウ</t>
    </rPh>
    <phoneticPr fontId="3"/>
  </si>
  <si>
    <t>（代表者本人が自署の場合は押印省略可）</t>
    <rPh sb="1" eb="4">
      <t>ダイヒョウシャ</t>
    </rPh>
    <rPh sb="4" eb="6">
      <t>ホンニン</t>
    </rPh>
    <rPh sb="7" eb="9">
      <t>ジショ</t>
    </rPh>
    <rPh sb="10" eb="12">
      <t>バアイ</t>
    </rPh>
    <rPh sb="13" eb="18">
      <t>オウインショウリャクカ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</si>
</sst>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旧契約：&quot;\&amp;#"/>
  </numFmts>
  <fonts count="62">
    <font>
      <sz val="11"/>
      <color theme="1"/>
      <name val="ＭＳ Ｐゴシック"/>
      <family val="2"/>
      <charset val="128"/>
      <scheme val="minor"/>
    </font>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u/>
      <sz val="11"/>
      <color rgb="FFFF000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1"/>
      <color indexed="8"/>
      <name val="ＭＳ Ｐゴシック"/>
      <family val="3"/>
      <charset val="128"/>
    </font>
    <font>
      <sz val="11"/>
      <name val="ＭＳ Ｐゴシック"/>
      <family val="2"/>
      <charset val="128"/>
      <scheme val="minor"/>
    </font>
    <font>
      <b/>
      <sz val="11"/>
      <color rgb="FFFF0000"/>
      <name val="ＭＳ Ｐゴシック"/>
      <family val="3"/>
      <charset val="128"/>
      <scheme val="minor"/>
    </font>
    <font>
      <sz val="9.5"/>
      <name val="ｺﾞｼｯｸ"/>
      <family val="3"/>
      <charset val="128"/>
    </font>
    <font>
      <sz val="9.5"/>
      <name val="明朝"/>
      <family val="1"/>
      <charset val="128"/>
    </font>
    <font>
      <sz val="9"/>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10"/>
      <color rgb="FF222222"/>
      <name val="ＭＳ Ｐゴシック"/>
      <family val="3"/>
      <charset val="128"/>
      <scheme val="minor"/>
    </font>
    <font>
      <sz val="11"/>
      <color indexed="81"/>
      <name val="Verdana"/>
      <family val="2"/>
    </font>
    <font>
      <sz val="11"/>
      <color indexed="81"/>
      <name val="ＭＳ Ｐゴシック"/>
      <family val="3"/>
      <charset val="128"/>
    </font>
    <font>
      <sz val="9"/>
      <color indexed="81"/>
      <name val="MS P ゴシック"/>
      <family val="3"/>
      <charset val="128"/>
    </font>
    <font>
      <b/>
      <sz val="9"/>
      <color indexed="81"/>
      <name val="MS P ゴシック"/>
      <family val="3"/>
      <charset val="128"/>
    </font>
    <font>
      <sz val="12"/>
      <color rgb="FFFF0000"/>
      <name val="ＭＳ Ｐゴシック"/>
      <family val="2"/>
      <charset val="128"/>
      <scheme val="minor"/>
    </font>
    <font>
      <sz val="16"/>
      <color rgb="FFFF0000"/>
      <name val="ＭＳ Ｐゴシック"/>
      <family val="2"/>
      <charset val="128"/>
      <scheme val="minor"/>
    </font>
    <font>
      <sz val="16"/>
      <color rgb="FFFF0000"/>
      <name val="ＭＳ Ｐゴシック"/>
      <family val="3"/>
      <charset val="128"/>
      <scheme val="minor"/>
    </font>
    <font>
      <sz val="11"/>
      <color theme="1"/>
      <name val="ＭＳ Ｐゴシック"/>
      <family val="2"/>
      <charset val="128"/>
    </font>
    <font>
      <sz val="12"/>
      <color rgb="FF000000"/>
      <name val="ＭＳ Ｐゴシック"/>
      <family val="2"/>
      <charset val="128"/>
    </font>
    <font>
      <sz val="6"/>
      <name val="ＭＳ Ｐゴシック"/>
      <family val="2"/>
      <charset val="128"/>
    </font>
    <font>
      <sz val="12"/>
      <color rgb="FF000000"/>
      <name val="ＭＳ Ｐゴシック"/>
      <family val="3"/>
      <charset val="128"/>
    </font>
    <font>
      <sz val="14"/>
      <color rgb="FF000000"/>
      <name val="ＭＳ Ｐゴシック"/>
      <family val="2"/>
      <charset val="128"/>
    </font>
    <font>
      <sz val="10"/>
      <color rgb="FF000000"/>
      <name val="ＭＳ Ｐゴシック"/>
      <family val="2"/>
      <charset val="128"/>
    </font>
    <font>
      <sz val="9"/>
      <color rgb="FF000000"/>
      <name val="ＭＳ Ｐゴシック"/>
      <family val="3"/>
      <charset val="128"/>
    </font>
    <font>
      <sz val="8"/>
      <color rgb="FF000000"/>
      <name val="ＭＳ Ｐゴシック"/>
      <family val="3"/>
      <charset val="128"/>
    </font>
    <font>
      <sz val="9"/>
      <color rgb="FF000000"/>
      <name val="ＭＳ Ｐゴシック"/>
      <family val="2"/>
      <charset val="128"/>
    </font>
    <font>
      <sz val="6"/>
      <color rgb="FF000000"/>
      <name val="ＭＳ Ｐゴシック"/>
      <family val="3"/>
      <charset val="128"/>
    </font>
    <font>
      <sz val="8"/>
      <color rgb="FF000000"/>
      <name val="ＭＳ Ｐゴシック"/>
      <family val="2"/>
      <charset val="128"/>
    </font>
    <font>
      <sz val="11"/>
      <name val="ＭＳ Ｐゴシック"/>
      <family val="2"/>
      <charset val="128"/>
    </font>
    <font>
      <sz val="10"/>
      <color rgb="FF222222"/>
      <name val="ＭＳ Ｐゴシック"/>
      <family val="3"/>
      <charset val="128"/>
    </font>
    <font>
      <sz val="18"/>
      <color rgb="FFFF0000"/>
      <name val="ＭＳ Ｐゴシック"/>
      <family val="2"/>
      <charset val="128"/>
      <scheme val="minor"/>
    </font>
    <font>
      <b/>
      <sz val="12"/>
      <color theme="1"/>
      <name val="ＭＳ Ｐゴシック"/>
      <family val="3"/>
      <charset val="128"/>
      <scheme val="minor"/>
    </font>
    <font>
      <sz val="14"/>
      <color rgb="FFFF0000"/>
      <name val="ＭＳ Ｐゴシック"/>
      <family val="2"/>
      <charset val="128"/>
      <scheme val="minor"/>
    </font>
    <font>
      <sz val="11"/>
      <name val="ＭＳ Ｐゴシック"/>
      <family val="3"/>
      <charset val="128"/>
    </font>
    <font>
      <sz val="11"/>
      <name val="ＭＳ 明朝"/>
      <family val="1"/>
      <charset val="128"/>
    </font>
    <font>
      <sz val="22"/>
      <name val="ＭＳ 明朝"/>
      <family val="1"/>
      <charset val="128"/>
    </font>
    <font>
      <sz val="6"/>
      <name val="ＭＳ Ｐゴシック"/>
      <family val="3"/>
      <charset val="128"/>
    </font>
    <font>
      <sz val="18"/>
      <name val="ＭＳ 明朝"/>
      <family val="1"/>
      <charset val="128"/>
    </font>
    <font>
      <sz val="20"/>
      <name val="ＭＳ 明朝"/>
      <family val="1"/>
      <charset val="128"/>
    </font>
    <font>
      <sz val="12"/>
      <name val="ＭＳ 明朝"/>
      <family val="1"/>
      <charset val="128"/>
    </font>
    <font>
      <sz val="10"/>
      <name val="ＭＳ Ｐゴシック"/>
      <family val="3"/>
      <charset val="128"/>
    </font>
    <font>
      <sz val="14"/>
      <name val="ＭＳ 明朝"/>
      <family val="1"/>
      <charset val="128"/>
    </font>
    <font>
      <sz val="24"/>
      <color rgb="FFFF0000"/>
      <name val="ＭＳ Ｐゴシック"/>
      <family val="3"/>
      <charset val="128"/>
    </font>
    <font>
      <sz val="9"/>
      <name val="ＭＳ 明朝"/>
      <family val="1"/>
      <charset val="128"/>
    </font>
    <font>
      <sz val="18"/>
      <color rgb="FFFF0000"/>
      <name val="ＭＳ Ｐゴシック"/>
      <family val="3"/>
      <charset val="128"/>
      <scheme val="minor"/>
    </font>
    <font>
      <sz val="10.5"/>
      <color theme="1"/>
      <name val="Century"/>
      <family val="1"/>
    </font>
    <font>
      <sz val="14"/>
      <color theme="1"/>
      <name val="ＭＳ 明朝"/>
      <family val="1"/>
      <charset val="128"/>
    </font>
    <font>
      <sz val="14"/>
      <color theme="1"/>
      <name val="Century"/>
      <family val="1"/>
    </font>
    <font>
      <b/>
      <u/>
      <sz val="14"/>
      <color theme="1"/>
      <name val="ＭＳ 明朝"/>
      <family val="1"/>
      <charset val="128"/>
    </font>
    <font>
      <sz val="14"/>
      <color theme="1"/>
      <name val="Century"/>
      <family val="1"/>
      <charset val="128"/>
    </font>
    <font>
      <u/>
      <sz val="14"/>
      <color rgb="FFFF0000"/>
      <name val="ＭＳ 明朝"/>
      <family val="1"/>
      <charset val="128"/>
    </font>
  </fonts>
  <fills count="13">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B7DEE8"/>
        <bgColor rgb="FF000000"/>
      </patternFill>
    </fill>
    <fill>
      <patternFill patternType="solid">
        <fgColor rgb="FFFFFF00"/>
        <bgColor rgb="FF000000"/>
      </patternFill>
    </fill>
    <fill>
      <patternFill patternType="solid">
        <fgColor rgb="FFDA9694"/>
        <bgColor rgb="FF000000"/>
      </patternFill>
    </fill>
    <fill>
      <patternFill patternType="solid">
        <fgColor rgb="FFFDE9D9"/>
        <bgColor rgb="FF000000"/>
      </patternFill>
    </fill>
    <fill>
      <patternFill patternType="solid">
        <fgColor rgb="FFE6B8B7"/>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medium">
        <color auto="1"/>
      </left>
      <right/>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15" fillId="0" borderId="0">
      <protection locked="0"/>
    </xf>
    <xf numFmtId="0" fontId="16" fillId="0" borderId="0" applyProtection="0">
      <protection locked="0"/>
    </xf>
    <xf numFmtId="0" fontId="44" fillId="0" borderId="0"/>
  </cellStyleXfs>
  <cellXfs count="244">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0" fillId="0" borderId="0" xfId="0" applyFill="1">
      <alignment vertical="center"/>
    </xf>
    <xf numFmtId="38" fontId="0" fillId="0" borderId="0" xfId="1" applyFont="1" applyBorder="1">
      <alignment vertical="center"/>
    </xf>
    <xf numFmtId="38" fontId="0" fillId="0" borderId="9" xfId="1" applyFont="1" applyBorder="1">
      <alignment vertical="center"/>
    </xf>
    <xf numFmtId="0" fontId="0" fillId="0" borderId="0" xfId="0">
      <alignment vertical="center"/>
    </xf>
    <xf numFmtId="38" fontId="0" fillId="0" borderId="0" xfId="1" applyFont="1">
      <alignment vertical="center"/>
    </xf>
    <xf numFmtId="2" fontId="2" fillId="0" borderId="12" xfId="0" applyNumberFormat="1" applyFont="1" applyFill="1" applyBorder="1">
      <alignment vertical="center"/>
    </xf>
    <xf numFmtId="0" fontId="0" fillId="0" borderId="13" xfId="0" applyBorder="1">
      <alignment vertical="center"/>
    </xf>
    <xf numFmtId="0" fontId="0" fillId="0" borderId="0" xfId="0" applyFill="1" applyBorder="1">
      <alignment vertical="center"/>
    </xf>
    <xf numFmtId="0" fontId="0" fillId="3" borderId="1" xfId="0" applyFill="1" applyBorder="1" applyAlignment="1">
      <alignment horizontal="center" vertical="center" wrapText="1"/>
    </xf>
    <xf numFmtId="0" fontId="6" fillId="3" borderId="1" xfId="0" applyFont="1" applyFill="1" applyBorder="1" applyAlignment="1">
      <alignment horizontal="center" vertical="center" wrapText="1"/>
    </xf>
    <xf numFmtId="0" fontId="0" fillId="3" borderId="18" xfId="0" applyFill="1" applyBorder="1" applyAlignment="1">
      <alignment horizontal="center" vertical="center"/>
    </xf>
    <xf numFmtId="40" fontId="0" fillId="0" borderId="6" xfId="1" applyNumberFormat="1" applyFont="1" applyBorder="1">
      <alignment vertical="center"/>
    </xf>
    <xf numFmtId="40" fontId="0" fillId="0" borderId="9" xfId="1" applyNumberFormat="1" applyFont="1" applyBorder="1">
      <alignment vertical="center"/>
    </xf>
    <xf numFmtId="40" fontId="0" fillId="0" borderId="15" xfId="1" applyNumberFormat="1" applyFont="1" applyBorder="1">
      <alignment vertical="center"/>
    </xf>
    <xf numFmtId="0" fontId="4" fillId="5" borderId="0" xfId="0" applyFont="1" applyFill="1">
      <alignment vertical="center"/>
    </xf>
    <xf numFmtId="0" fontId="6"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7" fillId="3" borderId="18" xfId="0" applyFont="1" applyFill="1" applyBorder="1" applyAlignment="1">
      <alignment horizontal="center" vertical="center"/>
    </xf>
    <xf numFmtId="55" fontId="0" fillId="4" borderId="6" xfId="0" applyNumberFormat="1" applyFill="1" applyBorder="1" applyAlignment="1">
      <alignment horizontal="right" vertical="center"/>
    </xf>
    <xf numFmtId="55" fontId="0" fillId="4" borderId="1" xfId="0" applyNumberFormat="1" applyFill="1" applyBorder="1" applyAlignment="1">
      <alignment horizontal="right" vertical="center"/>
    </xf>
    <xf numFmtId="0" fontId="0" fillId="0" borderId="20" xfId="0" applyBorder="1" applyAlignment="1">
      <alignment horizontal="right" vertical="center"/>
    </xf>
    <xf numFmtId="40" fontId="0" fillId="0" borderId="14" xfId="1" applyNumberFormat="1" applyFont="1" applyBorder="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0" fillId="3" borderId="1" xfId="0" applyFill="1" applyBorder="1" applyAlignment="1">
      <alignment horizontal="center" vertical="center"/>
    </xf>
    <xf numFmtId="0" fontId="0" fillId="0" borderId="0" xfId="0" applyFill="1" applyBorder="1" applyAlignment="1">
      <alignment vertical="center"/>
    </xf>
    <xf numFmtId="0" fontId="0" fillId="0" borderId="7" xfId="0" applyFill="1" applyBorder="1">
      <alignment vertical="center"/>
    </xf>
    <xf numFmtId="176" fontId="18" fillId="5" borderId="0" xfId="0" applyNumberFormat="1" applyFont="1" applyFill="1" applyAlignment="1">
      <alignment horizontal="center" vertical="center"/>
    </xf>
    <xf numFmtId="38" fontId="0" fillId="0" borderId="0" xfId="0" applyNumberFormat="1">
      <alignment vertical="center"/>
    </xf>
    <xf numFmtId="40" fontId="13" fillId="0" borderId="19" xfId="1" applyNumberFormat="1" applyFont="1" applyFill="1" applyBorder="1">
      <alignment vertical="center"/>
    </xf>
    <xf numFmtId="40" fontId="13" fillId="0" borderId="1" xfId="1" applyNumberFormat="1" applyFont="1" applyFill="1" applyBorder="1">
      <alignment vertical="center"/>
    </xf>
    <xf numFmtId="40" fontId="13" fillId="0" borderId="8" xfId="1" applyNumberFormat="1" applyFont="1" applyFill="1" applyBorder="1">
      <alignment vertical="center"/>
    </xf>
    <xf numFmtId="40" fontId="0" fillId="0" borderId="19" xfId="1" applyNumberFormat="1" applyFont="1" applyFill="1" applyBorder="1">
      <alignment vertical="center"/>
    </xf>
    <xf numFmtId="40" fontId="0" fillId="0" borderId="6" xfId="1" applyNumberFormat="1" applyFont="1" applyFill="1" applyBorder="1">
      <alignment vertical="center"/>
    </xf>
    <xf numFmtId="40" fontId="0" fillId="0" borderId="11" xfId="1" applyNumberFormat="1" applyFont="1" applyFill="1" applyBorder="1">
      <alignment vertical="center"/>
    </xf>
    <xf numFmtId="0" fontId="4" fillId="5" borderId="0" xfId="0" applyFont="1" applyFill="1" applyAlignment="1">
      <alignment vertical="center"/>
    </xf>
    <xf numFmtId="38" fontId="13" fillId="0" borderId="6" xfId="1" applyFont="1" applyFill="1" applyBorder="1">
      <alignment vertical="center"/>
    </xf>
    <xf numFmtId="40" fontId="13" fillId="0" borderId="6" xfId="1" applyNumberFormat="1" applyFont="1" applyFill="1" applyBorder="1">
      <alignment vertical="center"/>
    </xf>
    <xf numFmtId="38" fontId="13" fillId="0" borderId="19" xfId="1" applyFont="1" applyFill="1" applyBorder="1">
      <alignment vertical="center"/>
    </xf>
    <xf numFmtId="38" fontId="13" fillId="0" borderId="1" xfId="1" applyFont="1" applyFill="1" applyBorder="1">
      <alignment vertical="center"/>
    </xf>
    <xf numFmtId="40" fontId="13" fillId="0" borderId="5" xfId="1" applyNumberFormat="1" applyFont="1" applyFill="1" applyBorder="1">
      <alignment vertical="center"/>
    </xf>
    <xf numFmtId="38" fontId="13" fillId="0" borderId="5" xfId="1" applyFont="1" applyFill="1" applyBorder="1">
      <alignment vertical="center"/>
    </xf>
    <xf numFmtId="38" fontId="13" fillId="0" borderId="11" xfId="1" applyFont="1" applyFill="1" applyBorder="1">
      <alignment vertical="center"/>
    </xf>
    <xf numFmtId="0" fontId="10" fillId="0" borderId="1" xfId="0" applyNumberFormat="1" applyFont="1" applyFill="1" applyBorder="1" applyAlignment="1">
      <alignment horizontal="center" vertical="center" wrapText="1"/>
    </xf>
    <xf numFmtId="0" fontId="0" fillId="0" borderId="0" xfId="0" applyAlignment="1">
      <alignment horizontal="center" vertical="center"/>
    </xf>
    <xf numFmtId="0" fontId="10" fillId="0" borderId="1"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0" fillId="0" borderId="21" xfId="0" applyFill="1" applyBorder="1">
      <alignment vertical="center"/>
    </xf>
    <xf numFmtId="0" fontId="10" fillId="0" borderId="0" xfId="0" applyFont="1" applyFill="1" applyBorder="1">
      <alignment vertical="center"/>
    </xf>
    <xf numFmtId="38" fontId="0" fillId="0" borderId="19" xfId="0" applyNumberFormat="1" applyBorder="1">
      <alignment vertical="center"/>
    </xf>
    <xf numFmtId="0" fontId="0" fillId="0" borderId="0" xfId="0" applyAlignment="1">
      <alignment horizontal="left" vertical="center"/>
    </xf>
    <xf numFmtId="0" fontId="0" fillId="0" borderId="0" xfId="0" applyAlignment="1">
      <alignment horizontal="right"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6" borderId="30" xfId="0" applyFill="1" applyBorder="1" applyAlignment="1">
      <alignment horizontal="center" vertical="center"/>
    </xf>
    <xf numFmtId="0" fontId="0" fillId="6" borderId="18" xfId="0" applyFill="1" applyBorder="1" applyAlignment="1">
      <alignment horizontal="center" vertical="center"/>
    </xf>
    <xf numFmtId="0" fontId="7" fillId="6" borderId="18" xfId="0" applyFont="1" applyFill="1" applyBorder="1" applyAlignment="1">
      <alignment horizontal="left" vertical="center" wrapText="1"/>
    </xf>
    <xf numFmtId="38" fontId="0" fillId="0" borderId="14" xfId="0" applyNumberFormat="1" applyBorder="1">
      <alignment vertical="center"/>
    </xf>
    <xf numFmtId="40" fontId="0" fillId="0" borderId="14" xfId="0" applyNumberFormat="1" applyBorder="1">
      <alignment vertical="center"/>
    </xf>
    <xf numFmtId="40" fontId="0" fillId="0" borderId="9" xfId="0" applyNumberFormat="1" applyBorder="1">
      <alignment vertical="center"/>
    </xf>
    <xf numFmtId="38" fontId="0" fillId="0" borderId="9" xfId="0" applyNumberFormat="1" applyBorder="1">
      <alignment vertical="center"/>
    </xf>
    <xf numFmtId="40" fontId="0" fillId="0" borderId="15" xfId="0" applyNumberFormat="1" applyBorder="1">
      <alignment vertical="center"/>
    </xf>
    <xf numFmtId="38" fontId="0" fillId="0" borderId="1" xfId="1" applyFont="1" applyFill="1" applyBorder="1">
      <alignment vertical="center"/>
    </xf>
    <xf numFmtId="0" fontId="0" fillId="3" borderId="1" xfId="0" applyFill="1" applyBorder="1" applyAlignment="1">
      <alignment horizontal="center" vertical="center"/>
    </xf>
    <xf numFmtId="0" fontId="0" fillId="2" borderId="0" xfId="0" applyFill="1">
      <alignment vertical="center"/>
    </xf>
    <xf numFmtId="0" fontId="25" fillId="0" borderId="0" xfId="0" applyFont="1">
      <alignment vertical="center"/>
    </xf>
    <xf numFmtId="0" fontId="0" fillId="7" borderId="1" xfId="0" applyFill="1" applyBorder="1" applyAlignment="1">
      <alignment horizontal="center" vertical="center"/>
    </xf>
    <xf numFmtId="0" fontId="26" fillId="0" borderId="0" xfId="0" applyFont="1" applyAlignment="1">
      <alignment horizontal="left" vertical="center"/>
    </xf>
    <xf numFmtId="0" fontId="0" fillId="3" borderId="1" xfId="0" applyFill="1" applyBorder="1" applyAlignment="1">
      <alignment horizontal="center" vertical="center"/>
    </xf>
    <xf numFmtId="0" fontId="0" fillId="0" borderId="13" xfId="0" applyFill="1" applyBorder="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xf>
    <xf numFmtId="0" fontId="10" fillId="0" borderId="1" xfId="0" applyFont="1" applyFill="1" applyBorder="1" applyAlignment="1">
      <alignment horizontal="center" vertical="center"/>
    </xf>
    <xf numFmtId="0" fontId="0" fillId="0" borderId="0" xfId="0" applyBorder="1" applyAlignment="1">
      <alignment horizontal="right" vertical="center"/>
    </xf>
    <xf numFmtId="38" fontId="0" fillId="0" borderId="0" xfId="1" applyFont="1" applyBorder="1" applyAlignment="1">
      <alignment horizontal="center" vertical="center"/>
    </xf>
    <xf numFmtId="40" fontId="0" fillId="0" borderId="0" xfId="1" applyNumberFormat="1" applyFont="1" applyBorder="1">
      <alignment vertical="center"/>
    </xf>
    <xf numFmtId="38" fontId="0" fillId="0" borderId="0" xfId="1" applyFont="1" applyBorder="1" applyAlignment="1">
      <alignment vertical="center"/>
    </xf>
    <xf numFmtId="0" fontId="28" fillId="0" borderId="0" xfId="0" applyFont="1">
      <alignment vertical="center"/>
    </xf>
    <xf numFmtId="0" fontId="28" fillId="0" borderId="0" xfId="0" applyFont="1" applyAlignment="1">
      <alignment horizontal="right" vertical="center"/>
    </xf>
    <xf numFmtId="0" fontId="28" fillId="9" borderId="0" xfId="0" applyFont="1" applyFill="1">
      <alignment vertical="center"/>
    </xf>
    <xf numFmtId="0" fontId="28" fillId="0" borderId="13" xfId="0" applyFont="1" applyBorder="1">
      <alignment vertical="center"/>
    </xf>
    <xf numFmtId="0" fontId="28" fillId="0" borderId="7" xfId="0" applyFont="1" applyBorder="1">
      <alignment vertical="center"/>
    </xf>
    <xf numFmtId="0" fontId="28" fillId="0" borderId="21" xfId="0" applyFont="1" applyBorder="1">
      <alignment vertical="center"/>
    </xf>
    <xf numFmtId="0" fontId="28" fillId="10" borderId="1" xfId="0" applyFont="1" applyFill="1" applyBorder="1" applyAlignment="1">
      <alignment horizontal="center" vertical="center" wrapText="1"/>
    </xf>
    <xf numFmtId="0" fontId="33" fillId="10" borderId="1" xfId="0" applyFont="1" applyFill="1" applyBorder="1" applyAlignment="1">
      <alignment horizontal="center" vertical="center"/>
    </xf>
    <xf numFmtId="0" fontId="34" fillId="10" borderId="1" xfId="0" applyFont="1" applyFill="1" applyBorder="1" applyAlignment="1">
      <alignment horizontal="center" vertical="center" wrapText="1"/>
    </xf>
    <xf numFmtId="0" fontId="33" fillId="10" borderId="1" xfId="0" applyFont="1" applyFill="1" applyBorder="1" applyAlignment="1">
      <alignment horizontal="center" vertical="center" wrapText="1"/>
    </xf>
    <xf numFmtId="0" fontId="28" fillId="10" borderId="18" xfId="0" applyFont="1" applyFill="1" applyBorder="1" applyAlignment="1">
      <alignment horizontal="center" vertical="center"/>
    </xf>
    <xf numFmtId="0" fontId="38" fillId="10" borderId="18" xfId="0" applyFont="1" applyFill="1" applyBorder="1" applyAlignment="1">
      <alignment horizontal="center" vertical="center"/>
    </xf>
    <xf numFmtId="55" fontId="28" fillId="11" borderId="1" xfId="0" applyNumberFormat="1" applyFont="1" applyFill="1" applyBorder="1" applyAlignment="1">
      <alignment horizontal="right" vertical="center"/>
    </xf>
    <xf numFmtId="0" fontId="28" fillId="0" borderId="20" xfId="0" applyFont="1" applyBorder="1" applyAlignment="1">
      <alignment horizontal="right" vertical="center"/>
    </xf>
    <xf numFmtId="40" fontId="28" fillId="0" borderId="14" xfId="1" applyNumberFormat="1" applyFont="1" applyBorder="1">
      <alignment vertical="center"/>
    </xf>
    <xf numFmtId="38" fontId="28" fillId="0" borderId="9" xfId="1" applyFont="1" applyBorder="1">
      <alignment vertical="center"/>
    </xf>
    <xf numFmtId="0" fontId="40" fillId="0" borderId="0" xfId="0" applyFont="1" applyAlignment="1">
      <alignment horizontal="left" vertical="center"/>
    </xf>
    <xf numFmtId="0" fontId="28" fillId="0" borderId="0" xfId="0" applyFont="1" applyAlignment="1">
      <alignment horizontal="left" vertical="center"/>
    </xf>
    <xf numFmtId="0" fontId="28" fillId="12" borderId="30" xfId="0" applyFont="1" applyFill="1" applyBorder="1" applyAlignment="1">
      <alignment horizontal="center" vertical="center"/>
    </xf>
    <xf numFmtId="0" fontId="28" fillId="12" borderId="18" xfId="0" applyFont="1" applyFill="1" applyBorder="1" applyAlignment="1">
      <alignment horizontal="center" vertical="center"/>
    </xf>
    <xf numFmtId="0" fontId="38" fillId="12" borderId="18" xfId="0" applyFont="1" applyFill="1" applyBorder="1" applyAlignment="1">
      <alignment horizontal="left" vertical="center" wrapText="1"/>
    </xf>
    <xf numFmtId="38" fontId="28" fillId="0" borderId="14" xfId="0" applyNumberFormat="1" applyFont="1" applyBorder="1">
      <alignment vertical="center"/>
    </xf>
    <xf numFmtId="40" fontId="28" fillId="0" borderId="14" xfId="0" applyNumberFormat="1" applyFont="1" applyBorder="1">
      <alignment vertical="center"/>
    </xf>
    <xf numFmtId="40" fontId="28" fillId="0" borderId="9" xfId="0" applyNumberFormat="1" applyFont="1" applyBorder="1">
      <alignment vertical="center"/>
    </xf>
    <xf numFmtId="38" fontId="28" fillId="0" borderId="9" xfId="0" applyNumberFormat="1" applyFont="1" applyBorder="1">
      <alignment vertical="center"/>
    </xf>
    <xf numFmtId="40" fontId="28" fillId="0" borderId="15" xfId="0" applyNumberFormat="1" applyFont="1" applyBorder="1">
      <alignment vertical="center"/>
    </xf>
    <xf numFmtId="0" fontId="28" fillId="10" borderId="1" xfId="0" applyFont="1" applyFill="1" applyBorder="1" applyAlignment="1">
      <alignment horizontal="center" vertical="center"/>
    </xf>
    <xf numFmtId="38" fontId="39" fillId="0" borderId="6" xfId="1" applyFont="1" applyFill="1" applyBorder="1">
      <alignment vertical="center"/>
    </xf>
    <xf numFmtId="40" fontId="39" fillId="0" borderId="6" xfId="1" applyNumberFormat="1" applyFont="1" applyFill="1" applyBorder="1">
      <alignment vertical="center"/>
    </xf>
    <xf numFmtId="38" fontId="39" fillId="0" borderId="1" xfId="1" applyFont="1" applyFill="1" applyBorder="1">
      <alignment vertical="center"/>
    </xf>
    <xf numFmtId="40" fontId="39" fillId="0" borderId="1" xfId="1" applyNumberFormat="1" applyFont="1" applyFill="1" applyBorder="1">
      <alignment vertical="center"/>
    </xf>
    <xf numFmtId="40" fontId="28" fillId="0" borderId="6" xfId="1" applyNumberFormat="1" applyFont="1" applyFill="1" applyBorder="1">
      <alignment vertical="center"/>
    </xf>
    <xf numFmtId="0" fontId="41" fillId="0" borderId="0" xfId="0" applyFont="1" applyAlignment="1">
      <alignment horizontal="left" vertical="center"/>
    </xf>
    <xf numFmtId="0" fontId="27" fillId="0" borderId="0" xfId="0" applyFont="1" applyFill="1" applyAlignment="1">
      <alignment horizontal="left" vertical="center"/>
    </xf>
    <xf numFmtId="38" fontId="13" fillId="0" borderId="6" xfId="1" applyFont="1" applyFill="1" applyBorder="1" applyProtection="1">
      <alignment vertical="center"/>
      <protection locked="0"/>
    </xf>
    <xf numFmtId="38" fontId="13" fillId="0" borderId="1" xfId="1" applyFont="1" applyFill="1" applyBorder="1" applyProtection="1">
      <alignment vertical="center"/>
      <protection locked="0"/>
    </xf>
    <xf numFmtId="38" fontId="39" fillId="0" borderId="6" xfId="1" applyFont="1" applyFill="1" applyBorder="1" applyProtection="1">
      <alignment vertical="center"/>
      <protection locked="0"/>
    </xf>
    <xf numFmtId="38" fontId="39" fillId="0" borderId="1" xfId="1" applyFont="1" applyFill="1" applyBorder="1" applyProtection="1">
      <alignment vertical="center"/>
      <protection locked="0"/>
    </xf>
    <xf numFmtId="0" fontId="45" fillId="0" borderId="2" xfId="7" applyFont="1" applyBorder="1" applyAlignment="1">
      <alignment vertical="center"/>
    </xf>
    <xf numFmtId="0" fontId="45" fillId="0" borderId="3" xfId="7" applyFont="1" applyBorder="1" applyAlignment="1">
      <alignment vertical="center"/>
    </xf>
    <xf numFmtId="0" fontId="45" fillId="0" borderId="4" xfId="7" applyFont="1" applyBorder="1" applyAlignment="1">
      <alignment vertical="center"/>
    </xf>
    <xf numFmtId="0" fontId="45" fillId="0" borderId="0" xfId="7" applyFont="1" applyAlignment="1">
      <alignment vertical="center"/>
    </xf>
    <xf numFmtId="0" fontId="45" fillId="0" borderId="33" xfId="7" applyFont="1" applyBorder="1" applyAlignment="1">
      <alignment vertical="center"/>
    </xf>
    <xf numFmtId="0" fontId="45" fillId="0" borderId="34" xfId="7" applyFont="1" applyBorder="1" applyAlignment="1">
      <alignment vertical="center"/>
    </xf>
    <xf numFmtId="0" fontId="48" fillId="0" borderId="33" xfId="7" applyFont="1" applyBorder="1" applyAlignment="1">
      <alignment horizontal="centerContinuous" vertical="center"/>
    </xf>
    <xf numFmtId="0" fontId="48" fillId="0" borderId="0" xfId="7" applyFont="1" applyAlignment="1">
      <alignment horizontal="centerContinuous" vertical="center"/>
    </xf>
    <xf numFmtId="0" fontId="49" fillId="0" borderId="0" xfId="7" applyFont="1" applyAlignment="1">
      <alignment horizontal="centerContinuous"/>
    </xf>
    <xf numFmtId="0" fontId="49" fillId="0" borderId="0" xfId="7" applyFont="1" applyAlignment="1">
      <alignment horizontal="centerContinuous" vertical="center"/>
    </xf>
    <xf numFmtId="0" fontId="50" fillId="0" borderId="0" xfId="7" applyFont="1"/>
    <xf numFmtId="0" fontId="50" fillId="0" borderId="0" xfId="7" applyFont="1" applyAlignment="1">
      <alignment vertical="center"/>
    </xf>
    <xf numFmtId="0" fontId="50" fillId="0" borderId="34" xfId="7" applyFont="1" applyBorder="1" applyAlignment="1">
      <alignment vertical="center"/>
    </xf>
    <xf numFmtId="0" fontId="50" fillId="0" borderId="33" xfId="7" applyFont="1" applyBorder="1" applyAlignment="1">
      <alignment vertical="center"/>
    </xf>
    <xf numFmtId="0" fontId="50" fillId="0" borderId="33" xfId="7" applyFont="1" applyBorder="1" applyAlignment="1">
      <alignment horizontal="left" vertical="center" indent="3"/>
    </xf>
    <xf numFmtId="0" fontId="50" fillId="0" borderId="33" xfId="7" applyFont="1" applyBorder="1" applyAlignment="1">
      <alignment horizontal="left" vertical="center" indent="2"/>
    </xf>
    <xf numFmtId="0" fontId="50" fillId="0" borderId="37" xfId="7" applyFont="1" applyBorder="1" applyAlignment="1">
      <alignment vertical="center"/>
    </xf>
    <xf numFmtId="0" fontId="50" fillId="0" borderId="38" xfId="7" applyFont="1" applyBorder="1" applyAlignment="1">
      <alignment horizontal="distributed" vertical="center" justifyLastLine="1"/>
    </xf>
    <xf numFmtId="0" fontId="50" fillId="0" borderId="39" xfId="7" applyFont="1" applyBorder="1" applyAlignment="1">
      <alignment horizontal="distributed" vertical="center" justifyLastLine="1"/>
    </xf>
    <xf numFmtId="0" fontId="52" fillId="0" borderId="40" xfId="7" applyFont="1" applyBorder="1" applyAlignment="1">
      <alignment vertical="center"/>
    </xf>
    <xf numFmtId="0" fontId="50" fillId="0" borderId="40" xfId="7" applyFont="1" applyBorder="1" applyAlignment="1">
      <alignment vertical="center"/>
    </xf>
    <xf numFmtId="0" fontId="50" fillId="0" borderId="41" xfId="7" applyFont="1" applyBorder="1" applyAlignment="1">
      <alignment vertical="center"/>
    </xf>
    <xf numFmtId="0" fontId="50" fillId="0" borderId="37" xfId="7" applyFont="1" applyBorder="1" applyAlignment="1">
      <alignment horizontal="distributed" vertical="center" justifyLastLine="1"/>
    </xf>
    <xf numFmtId="0" fontId="50" fillId="0" borderId="43" xfId="7" applyFont="1" applyBorder="1" applyAlignment="1">
      <alignment horizontal="distributed" vertical="center" justifyLastLine="1"/>
    </xf>
    <xf numFmtId="0" fontId="52" fillId="0" borderId="44" xfId="7" applyFont="1" applyBorder="1" applyAlignment="1">
      <alignment vertical="center"/>
    </xf>
    <xf numFmtId="0" fontId="50" fillId="0" borderId="44" xfId="7" applyFont="1" applyBorder="1" applyAlignment="1">
      <alignment vertical="center"/>
    </xf>
    <xf numFmtId="0" fontId="50" fillId="0" borderId="45" xfId="7" applyFont="1" applyBorder="1" applyAlignment="1">
      <alignment vertical="center"/>
    </xf>
    <xf numFmtId="0" fontId="50" fillId="0" borderId="40" xfId="7" applyFont="1" applyBorder="1" applyAlignment="1">
      <alignment horizontal="left" vertical="center" indent="2"/>
    </xf>
    <xf numFmtId="0" fontId="52" fillId="0" borderId="44" xfId="7" applyFont="1" applyBorder="1" applyAlignment="1">
      <alignment horizontal="left" vertical="center" indent="2"/>
    </xf>
    <xf numFmtId="0" fontId="50" fillId="0" borderId="0" xfId="7" applyFont="1" applyAlignment="1">
      <alignment horizontal="left" vertical="center" indent="2"/>
    </xf>
    <xf numFmtId="0" fontId="45" fillId="0" borderId="0" xfId="7" applyFont="1"/>
    <xf numFmtId="0" fontId="45" fillId="0" borderId="34" xfId="7" applyFont="1" applyBorder="1"/>
    <xf numFmtId="0" fontId="45" fillId="0" borderId="0" xfId="7" applyFont="1" applyAlignment="1">
      <alignment horizontal="distributed" vertical="center" justifyLastLine="1"/>
    </xf>
    <xf numFmtId="0" fontId="45" fillId="0" borderId="0" xfId="7" applyFont="1" applyAlignment="1">
      <alignment horizontal="distributed" vertical="center"/>
    </xf>
    <xf numFmtId="0" fontId="45" fillId="0" borderId="33" xfId="7" applyFont="1" applyBorder="1" applyAlignment="1">
      <alignment horizontal="right" vertical="center" justifyLastLine="1"/>
    </xf>
    <xf numFmtId="0" fontId="45" fillId="0" borderId="34" xfId="7" applyFont="1" applyBorder="1" applyAlignment="1">
      <alignment horizontal="center" vertical="center"/>
    </xf>
    <xf numFmtId="0" fontId="45" fillId="0" borderId="0" xfId="7" applyFont="1" applyAlignment="1">
      <alignment horizontal="center" vertical="center"/>
    </xf>
    <xf numFmtId="0" fontId="45" fillId="0" borderId="0" xfId="7" applyFont="1" applyAlignment="1">
      <alignment horizontal="left" vertical="center"/>
    </xf>
    <xf numFmtId="0" fontId="54" fillId="0" borderId="0" xfId="7" applyFont="1" applyAlignment="1">
      <alignment vertical="center"/>
    </xf>
    <xf numFmtId="0" fontId="45" fillId="0" borderId="33" xfId="7" applyFont="1" applyBorder="1" applyAlignment="1">
      <alignment horizontal="left" vertical="center" indent="3"/>
    </xf>
    <xf numFmtId="0" fontId="45" fillId="0" borderId="33" xfId="7" applyFont="1" applyBorder="1" applyAlignment="1">
      <alignment horizontal="left" vertical="center" indent="2"/>
    </xf>
    <xf numFmtId="0" fontId="45" fillId="0" borderId="35" xfId="7" applyFont="1" applyBorder="1" applyAlignment="1">
      <alignment vertical="center"/>
    </xf>
    <xf numFmtId="0" fontId="45" fillId="0" borderId="36" xfId="7" applyFont="1" applyBorder="1" applyAlignment="1">
      <alignment vertical="center"/>
    </xf>
    <xf numFmtId="0" fontId="45" fillId="0" borderId="7" xfId="7" applyFont="1" applyBorder="1" applyAlignment="1">
      <alignment vertical="center"/>
    </xf>
    <xf numFmtId="0" fontId="55" fillId="0" borderId="0" xfId="0" applyFont="1" applyAlignment="1">
      <alignment horizontal="left" vertical="center"/>
    </xf>
    <xf numFmtId="0" fontId="56" fillId="0" borderId="0" xfId="0" applyFont="1" applyAlignment="1">
      <alignment horizontal="justify" vertical="center"/>
    </xf>
    <xf numFmtId="0" fontId="4" fillId="0" borderId="0" xfId="0" applyFont="1" applyFill="1">
      <alignment vertical="center"/>
    </xf>
    <xf numFmtId="176" fontId="18" fillId="0" borderId="0" xfId="0" applyNumberFormat="1" applyFont="1" applyFill="1" applyAlignment="1">
      <alignment horizontal="center" vertical="center"/>
    </xf>
    <xf numFmtId="2" fontId="2" fillId="2" borderId="12" xfId="0" applyNumberFormat="1" applyFont="1" applyFill="1" applyBorder="1">
      <alignment vertical="center"/>
    </xf>
    <xf numFmtId="2" fontId="43" fillId="2" borderId="12" xfId="0" applyNumberFormat="1" applyFont="1" applyFill="1" applyBorder="1">
      <alignment vertical="center"/>
    </xf>
    <xf numFmtId="2" fontId="32" fillId="2" borderId="12" xfId="0" applyNumberFormat="1" applyFont="1" applyFill="1" applyBorder="1">
      <alignment vertical="center"/>
    </xf>
    <xf numFmtId="38" fontId="1" fillId="0" borderId="6" xfId="1" applyFont="1" applyFill="1" applyBorder="1" applyProtection="1">
      <alignment vertical="center"/>
      <protection locked="0"/>
    </xf>
    <xf numFmtId="0" fontId="29" fillId="0" borderId="0" xfId="0" applyFont="1" applyFill="1">
      <alignment vertical="center"/>
    </xf>
    <xf numFmtId="176" fontId="31" fillId="0" borderId="0" xfId="0" applyNumberFormat="1" applyFont="1" applyFill="1" applyAlignment="1">
      <alignment horizontal="center" vertical="center"/>
    </xf>
    <xf numFmtId="0" fontId="4" fillId="0" borderId="0" xfId="0" applyFont="1">
      <alignment vertical="center"/>
    </xf>
    <xf numFmtId="0" fontId="57" fillId="0" borderId="0" xfId="0" applyFont="1" applyAlignment="1">
      <alignment horizontal="left" vertical="center"/>
    </xf>
    <xf numFmtId="0" fontId="57" fillId="0" borderId="0" xfId="0" applyFont="1">
      <alignment vertical="center"/>
    </xf>
    <xf numFmtId="0" fontId="2" fillId="0" borderId="0" xfId="0" applyFont="1" applyAlignment="1">
      <alignment horizontal="left" vertical="center"/>
    </xf>
    <xf numFmtId="0" fontId="60" fillId="0" borderId="0" xfId="0" applyFont="1" applyAlignment="1">
      <alignment horizontal="left" vertical="center"/>
    </xf>
    <xf numFmtId="0" fontId="58" fillId="0" borderId="0" xfId="0" applyFont="1" applyAlignment="1">
      <alignment horizontal="left" vertical="center"/>
    </xf>
    <xf numFmtId="38" fontId="0" fillId="0" borderId="15" xfId="1" applyFont="1" applyBorder="1">
      <alignment vertical="center"/>
    </xf>
    <xf numFmtId="38" fontId="28" fillId="0" borderId="15" xfId="1" applyFont="1" applyBorder="1">
      <alignment vertical="center"/>
    </xf>
    <xf numFmtId="0" fontId="0" fillId="3" borderId="1" xfId="0" applyFill="1" applyBorder="1" applyAlignment="1">
      <alignment horizontal="center"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61" fillId="0" borderId="0" xfId="0" applyFont="1" applyAlignment="1">
      <alignment horizontal="left" vertical="center"/>
    </xf>
    <xf numFmtId="0" fontId="57" fillId="0" borderId="0" xfId="0" applyFont="1" applyAlignment="1">
      <alignment horizontal="center" vertical="center"/>
    </xf>
    <xf numFmtId="0" fontId="57" fillId="0" borderId="0" xfId="0" applyFont="1" applyAlignment="1">
      <alignment horizontal="left" vertical="center"/>
    </xf>
    <xf numFmtId="0" fontId="57" fillId="0" borderId="0" xfId="0" applyFont="1" applyAlignment="1">
      <alignment horizontal="left" vertical="center" wrapText="1"/>
    </xf>
    <xf numFmtId="0" fontId="59" fillId="0" borderId="0" xfId="0" applyFont="1" applyAlignment="1">
      <alignment horizontal="left" vertical="center" wrapText="1"/>
    </xf>
    <xf numFmtId="0" fontId="50" fillId="0" borderId="33" xfId="7" applyFont="1" applyBorder="1" applyAlignment="1">
      <alignment horizontal="distributed" vertical="center" justifyLastLine="1"/>
    </xf>
    <xf numFmtId="0" fontId="50" fillId="0" borderId="42" xfId="7" applyFont="1" applyBorder="1" applyAlignment="1">
      <alignment horizontal="distributed" vertical="center" justifyLastLine="1"/>
    </xf>
    <xf numFmtId="0" fontId="46" fillId="0" borderId="33" xfId="7" applyFont="1" applyBorder="1" applyAlignment="1">
      <alignment horizontal="center" vertical="center"/>
    </xf>
    <xf numFmtId="0" fontId="46" fillId="0" borderId="0" xfId="7" applyFont="1" applyAlignment="1">
      <alignment horizontal="center" vertical="center"/>
    </xf>
    <xf numFmtId="0" fontId="46" fillId="0" borderId="34" xfId="7" applyFont="1" applyBorder="1" applyAlignment="1">
      <alignment horizontal="center" vertical="center"/>
    </xf>
    <xf numFmtId="0" fontId="53" fillId="0" borderId="0" xfId="7" applyFont="1" applyAlignment="1">
      <alignment horizontal="left" vertical="center"/>
    </xf>
    <xf numFmtId="6" fontId="48" fillId="0" borderId="0" xfId="7" applyNumberFormat="1" applyFont="1" applyAlignment="1">
      <alignment horizontal="left" vertical="center"/>
    </xf>
    <xf numFmtId="6" fontId="48" fillId="0" borderId="34" xfId="7" applyNumberFormat="1" applyFont="1" applyBorder="1" applyAlignment="1">
      <alignment horizontal="left" vertical="center"/>
    </xf>
    <xf numFmtId="38" fontId="0" fillId="7" borderId="5" xfId="1" applyFont="1" applyFill="1" applyBorder="1" applyAlignment="1">
      <alignment horizontal="center" vertical="center" wrapText="1"/>
    </xf>
    <xf numFmtId="38" fontId="0" fillId="7" borderId="6" xfId="1" applyFont="1"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38" fontId="10" fillId="0" borderId="24" xfId="1" applyNumberFormat="1" applyFont="1" applyFill="1" applyBorder="1" applyAlignment="1">
      <alignment horizontal="right" vertical="center"/>
    </xf>
    <xf numFmtId="38" fontId="10" fillId="0" borderId="27" xfId="1" applyNumberFormat="1" applyFont="1" applyFill="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7" borderId="1" xfId="0" applyFill="1" applyBorder="1" applyAlignment="1">
      <alignment horizontal="center" vertical="center"/>
    </xf>
    <xf numFmtId="38" fontId="0" fillId="0" borderId="31" xfId="1" applyFont="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5" fillId="0" borderId="1" xfId="0" applyFont="1" applyBorder="1" applyAlignment="1">
      <alignment horizontal="center" vertical="center"/>
    </xf>
    <xf numFmtId="0" fontId="0" fillId="5" borderId="0" xfId="0" applyFont="1" applyFill="1" applyAlignment="1">
      <alignment vertical="center" shrinkToFit="1"/>
    </xf>
    <xf numFmtId="0" fontId="29" fillId="8" borderId="0" xfId="0" applyFont="1" applyFill="1" applyAlignment="1">
      <alignment vertical="center" shrinkToFit="1"/>
    </xf>
    <xf numFmtId="0" fontId="28" fillId="10" borderId="5" xfId="0" applyFont="1" applyFill="1" applyBorder="1" applyAlignment="1">
      <alignment horizontal="center" vertical="center"/>
    </xf>
    <xf numFmtId="0" fontId="28" fillId="10" borderId="6" xfId="0" applyFont="1" applyFill="1" applyBorder="1" applyAlignment="1">
      <alignment horizontal="center" vertical="center"/>
    </xf>
    <xf numFmtId="38" fontId="28" fillId="0" borderId="10" xfId="1" applyFont="1" applyBorder="1" applyAlignment="1">
      <alignment horizontal="center" vertical="center"/>
    </xf>
    <xf numFmtId="38" fontId="28" fillId="0" borderId="31" xfId="1" applyFont="1" applyBorder="1" applyAlignment="1">
      <alignment horizontal="center" vertical="center"/>
    </xf>
    <xf numFmtId="0" fontId="5"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7"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33" xfId="0" applyFont="1" applyBorder="1" applyAlignment="1">
      <alignment horizontal="center" vertical="center"/>
    </xf>
    <xf numFmtId="0" fontId="28" fillId="0" borderId="0" xfId="0" applyFont="1" applyBorder="1" applyAlignment="1">
      <alignment horizontal="center" vertical="center"/>
    </xf>
    <xf numFmtId="0" fontId="28" fillId="0" borderId="34" xfId="0" applyFont="1" applyBorder="1" applyAlignment="1">
      <alignment horizontal="center" vertical="center"/>
    </xf>
    <xf numFmtId="0" fontId="28" fillId="0" borderId="32"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42" fillId="5" borderId="0" xfId="0" applyFont="1" applyFill="1" applyAlignment="1">
      <alignment vertical="center" shrinkToFit="1"/>
    </xf>
    <xf numFmtId="0" fontId="4" fillId="5" borderId="0" xfId="0" applyFont="1" applyFill="1" applyAlignment="1">
      <alignment vertical="center" shrinkToFit="1"/>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ｺﾞｼｯｸ)" xfId="5" xr:uid="{00000000-0005-0000-0000-000005000000}"/>
    <cellStyle name="標準（明朝）" xfId="6" xr:uid="{00000000-0005-0000-0000-000006000000}"/>
    <cellStyle name="標準_見積書" xfId="7" xr:uid="{D8646E7B-2F06-4FE1-A08E-E8E2CEBD3E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114300</xdr:rowOff>
    </xdr:from>
    <xdr:to>
      <xdr:col>5</xdr:col>
      <xdr:colOff>3612</xdr:colOff>
      <xdr:row>48</xdr:row>
      <xdr:rowOff>83820</xdr:rowOff>
    </xdr:to>
    <xdr:sp macro="" textlink="">
      <xdr:nvSpPr>
        <xdr:cNvPr id="2" name="右中かっこ 1">
          <a:extLst>
            <a:ext uri="{FF2B5EF4-FFF2-40B4-BE49-F238E27FC236}">
              <a16:creationId xmlns:a16="http://schemas.microsoft.com/office/drawing/2014/main" id="{F9E72CBB-16C2-4BBF-AF32-0DD7497D8F28}"/>
            </a:ext>
          </a:extLst>
        </xdr:cNvPr>
        <xdr:cNvSpPr/>
      </xdr:nvSpPr>
      <xdr:spPr>
        <a:xfrm>
          <a:off x="4511040" y="822960"/>
          <a:ext cx="620832" cy="7650480"/>
        </a:xfrm>
        <a:prstGeom prst="rightBrace">
          <a:avLst>
            <a:gd name="adj1" fmla="val 8333"/>
            <a:gd name="adj2" fmla="val 55047"/>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B49E0D41-01D9-4B7E-A085-ED20DE13C128}"/>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B44FD7CB-9825-4F19-B40A-A31506999D2A}"/>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29DB9E04-BC72-4E02-811E-CB96AEE76C1B}"/>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BDABF6D5-5D1D-4988-B534-6CF7717E7D09}"/>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14C2498E-0B5D-49B2-AF47-3720CC4900B7}"/>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twoCellAnchor>
    <xdr:from>
      <xdr:col>6</xdr:col>
      <xdr:colOff>806617</xdr:colOff>
      <xdr:row>3</xdr:row>
      <xdr:rowOff>60158</xdr:rowOff>
    </xdr:from>
    <xdr:to>
      <xdr:col>10</xdr:col>
      <xdr:colOff>168442</xdr:colOff>
      <xdr:row>5</xdr:row>
      <xdr:rowOff>151899</xdr:rowOff>
    </xdr:to>
    <xdr:sp macro="" textlink="">
      <xdr:nvSpPr>
        <xdr:cNvPr id="3" name="テキスト ボックス 2">
          <a:extLst>
            <a:ext uri="{FF2B5EF4-FFF2-40B4-BE49-F238E27FC236}">
              <a16:creationId xmlns:a16="http://schemas.microsoft.com/office/drawing/2014/main" id="{DF6F91D8-E831-4891-9EDC-124D84EF2707}"/>
            </a:ext>
          </a:extLst>
        </xdr:cNvPr>
        <xdr:cNvSpPr txBox="1"/>
      </xdr:nvSpPr>
      <xdr:spPr>
        <a:xfrm>
          <a:off x="6312067" y="584033"/>
          <a:ext cx="3514725" cy="434641"/>
        </a:xfrm>
        <a:prstGeom prst="rect">
          <a:avLst/>
        </a:prstGeom>
        <a:noFill/>
        <a:ln w="25400" cap="flat" cmpd="sng" algn="ctr">
          <a:solidFill>
            <a:srgbClr val="F79646"/>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806617</xdr:colOff>
      <xdr:row>3</xdr:row>
      <xdr:rowOff>60158</xdr:rowOff>
    </xdr:from>
    <xdr:to>
      <xdr:col>10</xdr:col>
      <xdr:colOff>168442</xdr:colOff>
      <xdr:row>5</xdr:row>
      <xdr:rowOff>151899</xdr:rowOff>
    </xdr:to>
    <xdr:sp macro="" textlink="">
      <xdr:nvSpPr>
        <xdr:cNvPr id="4" name="テキスト ボックス 3">
          <a:extLst>
            <a:ext uri="{FF2B5EF4-FFF2-40B4-BE49-F238E27FC236}">
              <a16:creationId xmlns:a16="http://schemas.microsoft.com/office/drawing/2014/main" id="{D209135C-CFC0-49F3-BCA6-EDB6359CBEE8}"/>
            </a:ext>
          </a:extLst>
        </xdr:cNvPr>
        <xdr:cNvSpPr txBox="1"/>
      </xdr:nvSpPr>
      <xdr:spPr>
        <a:xfrm>
          <a:off x="6312067" y="584033"/>
          <a:ext cx="3514725" cy="434641"/>
        </a:xfrm>
        <a:prstGeom prst="rect">
          <a:avLst/>
        </a:prstGeom>
        <a:noFill/>
        <a:ln w="25400" cap="flat" cmpd="sng" algn="ctr">
          <a:solidFill>
            <a:srgbClr val="F79646"/>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79C6C250-B967-408A-9CB6-B3005199D03A}"/>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E1990EA8-FCBE-4D23-A1CE-B906B920FC76}"/>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D3F38BB2-5A3F-47D6-8933-4D03B42C9FAA}"/>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78745B8A-2CF5-4A1A-9C67-86F30318FB88}"/>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8918FE50-495A-473B-9227-0D13C6389D0D}"/>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643F4431-A355-4D3B-A0B0-BF6069CF2521}"/>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9A562A2F-6A12-4739-BE0C-0BD22B256E3D}"/>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4D409372-76CB-42AD-8A72-654DE8FE5C86}"/>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5B7FE305-57C2-41CA-82C0-632EA6666095}"/>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E1243B1B-392D-4659-8FDA-05FB29D49401}"/>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2969F317-211E-4D43-BCC7-CA024623EC34}"/>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F2836CD1-35F3-45CF-ABB8-7487468DC7CC}"/>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400DE412-0680-4FDF-96F7-71AC3D2BFDA5}"/>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58448D42-D8E4-4C46-8268-C1C1AC31F523}"/>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4B867005-3DAF-499E-A00E-41B1A8B90296}"/>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3D9011A5-7BD4-481A-9443-ADC6E0A0F888}"/>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0DEF429C-7F78-481A-91A8-FCE73474F1A5}"/>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C5B2AD0C-8236-4E3C-8692-036C2C2199D8}"/>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227B11BF-94D1-4618-B4D9-2608A74A5830}"/>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E7F5E00F-17A1-45BD-8976-50CF09A40E9B}"/>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509A0E1C-FC3A-4D69-9648-1C3FB596116F}"/>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20CF48A1-32A5-4DCC-B556-6D189522C040}"/>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881E699A-9E1F-4B34-B718-2E911E7722C3}"/>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7A41BD2D-ABA4-4C3A-ABCC-416BBC2694E4}"/>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12CA15C0-5C60-4050-A412-AF816E13B695}"/>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23673A6C-A7B0-4531-B5F0-D18FBEF0E25B}"/>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658D2B06-6DB6-445B-8C0B-ADF505E61BBA}"/>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F60CB526-C81D-4A12-A56F-7452B301D68D}"/>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BEFA3EFE-5954-4E55-9B85-0F8618376715}"/>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7FAC5007-E0DC-47BF-8236-B8DCC98DF368}"/>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1CD64B3F-714C-42E0-A931-CBA0E3DE71EA}"/>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EADF782C-F50D-4C32-832F-20CF12D2F8FE}"/>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103EC6A6-B9C4-4CF4-A804-28C57EBD3135}"/>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C96CB8A0-78E1-4FC2-8086-CFD2D6D34B04}"/>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89FA1249-8492-4C02-8BC2-9E39C0171123}"/>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D4F520F3-6259-4EDB-BAB4-A422DEBAE73A}"/>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394F9668-67F8-4EB6-836D-C1D7A5182B69}"/>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C929A304-98AE-4A7F-8377-97744CECC492}"/>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D157E370-AF3B-4804-8B9E-DB5C796644ED}"/>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6</xdr:col>
      <xdr:colOff>806617</xdr:colOff>
      <xdr:row>3</xdr:row>
      <xdr:rowOff>60158</xdr:rowOff>
    </xdr:from>
    <xdr:to>
      <xdr:col>10</xdr:col>
      <xdr:colOff>168442</xdr:colOff>
      <xdr:row>5</xdr:row>
      <xdr:rowOff>151899</xdr:rowOff>
    </xdr:to>
    <xdr:sp macro="" textlink="">
      <xdr:nvSpPr>
        <xdr:cNvPr id="2" name="テキスト ボックス 1">
          <a:extLst>
            <a:ext uri="{FF2B5EF4-FFF2-40B4-BE49-F238E27FC236}">
              <a16:creationId xmlns:a16="http://schemas.microsoft.com/office/drawing/2014/main" id="{B4A3B10B-0085-4978-BE3C-EBE7A885E0D9}"/>
            </a:ext>
          </a:extLst>
        </xdr:cNvPr>
        <xdr:cNvSpPr txBox="1"/>
      </xdr:nvSpPr>
      <xdr:spPr>
        <a:xfrm>
          <a:off x="6312067" y="584033"/>
          <a:ext cx="3514725" cy="434641"/>
        </a:xfrm>
        <a:prstGeom prst="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person displayName="山﨑　陽（教育総務課）" id="{A8131FA8-0A24-4609-BFC5-AB55DA2A1B3C}" userId="S::yamasaki-akiraa@pref.saga.lg.jp::cef71695-38fc-4737-a0cf-d99dc4f58b8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 dT="2024-01-18T02:17:08.45" personId="{A8131FA8-0A24-4609-BFC5-AB55DA2A1B3C}" id="{358C31FA-6407-45A9-AF78-62CA9C19856F}">
    <text>業務用電力A-Ⅰ→業務用電力A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8.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9.bin"/><Relationship Id="rId5" Type="http://schemas.microsoft.com/office/2017/10/relationships/threadedComment" Target="../threadedComments/threadedComment1.xml"/><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30.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31.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2.bin"/><Relationship Id="rId4" Type="http://schemas.openxmlformats.org/officeDocument/2006/relationships/comments" Target="../comments3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3.bin"/><Relationship Id="rId4" Type="http://schemas.openxmlformats.org/officeDocument/2006/relationships/comments" Target="../comments3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4.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5.bin"/><Relationship Id="rId4" Type="http://schemas.openxmlformats.org/officeDocument/2006/relationships/comments" Target="../comments3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6.bin"/><Relationship Id="rId4" Type="http://schemas.openxmlformats.org/officeDocument/2006/relationships/comments" Target="../comments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7.bin"/><Relationship Id="rId4" Type="http://schemas.openxmlformats.org/officeDocument/2006/relationships/comments" Target="../comments35.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8.bin"/><Relationship Id="rId4" Type="http://schemas.openxmlformats.org/officeDocument/2006/relationships/comments" Target="../comments36.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9.bin"/><Relationship Id="rId4" Type="http://schemas.openxmlformats.org/officeDocument/2006/relationships/comments" Target="../comments37.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40.bin"/><Relationship Id="rId4" Type="http://schemas.openxmlformats.org/officeDocument/2006/relationships/comments" Target="../comments3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41.bin"/><Relationship Id="rId4" Type="http://schemas.openxmlformats.org/officeDocument/2006/relationships/comments" Target="../comments3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2.bin"/><Relationship Id="rId4" Type="http://schemas.openxmlformats.org/officeDocument/2006/relationships/comments" Target="../comments40.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3.bin"/><Relationship Id="rId4" Type="http://schemas.openxmlformats.org/officeDocument/2006/relationships/comments" Target="../comments41.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4.bin"/><Relationship Id="rId4" Type="http://schemas.openxmlformats.org/officeDocument/2006/relationships/comments" Target="../comments42.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5.bin"/><Relationship Id="rId4" Type="http://schemas.openxmlformats.org/officeDocument/2006/relationships/comments" Target="../comments43.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3.xml"/><Relationship Id="rId1" Type="http://schemas.openxmlformats.org/officeDocument/2006/relationships/printerSettings" Target="../printerSettings/printerSettings46.bin"/><Relationship Id="rId4" Type="http://schemas.openxmlformats.org/officeDocument/2006/relationships/comments" Target="../comments44.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4.xml"/><Relationship Id="rId1" Type="http://schemas.openxmlformats.org/officeDocument/2006/relationships/printerSettings" Target="../printerSettings/printerSettings47.bin"/><Relationship Id="rId4" Type="http://schemas.openxmlformats.org/officeDocument/2006/relationships/comments" Target="../comments45.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5.xml"/><Relationship Id="rId1" Type="http://schemas.openxmlformats.org/officeDocument/2006/relationships/printerSettings" Target="../printerSettings/printerSettings48.bin"/><Relationship Id="rId4" Type="http://schemas.openxmlformats.org/officeDocument/2006/relationships/comments" Target="../comments46.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6.xml"/><Relationship Id="rId1" Type="http://schemas.openxmlformats.org/officeDocument/2006/relationships/printerSettings" Target="../printerSettings/printerSettings49.bin"/><Relationship Id="rId4" Type="http://schemas.openxmlformats.org/officeDocument/2006/relationships/comments" Target="../comments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DEC5-F81E-45A7-860C-70474E3C4EDD}">
  <sheetPr codeName="Sheet5"/>
  <dimension ref="B1:M31"/>
  <sheetViews>
    <sheetView workbookViewId="0"/>
  </sheetViews>
  <sheetFormatPr defaultColWidth="9" defaultRowHeight="13.2"/>
  <cols>
    <col min="1" max="1" width="4.21875" style="6" customWidth="1"/>
    <col min="2" max="2" width="13.21875" style="6" customWidth="1"/>
    <col min="3" max="13" width="13.77734375" style="6" customWidth="1"/>
    <col min="14" max="14" width="8.77734375" style="6" customWidth="1"/>
    <col min="15" max="16384" width="9" style="6"/>
  </cols>
  <sheetData>
    <row r="1" spans="2:13">
      <c r="M1" s="27"/>
    </row>
    <row r="3" spans="2:13" ht="14.4">
      <c r="B3" s="39" t="e">
        <f>#REF!</f>
        <v>#REF!</v>
      </c>
      <c r="C3" s="39"/>
      <c r="D3" s="17" t="str">
        <f>"・・・旧契約："&amp;IFERROR(VLOOKUP(月別一覧表!B3,#REF!,4,0),"エラー")</f>
        <v>・・・旧契約：エラー</v>
      </c>
      <c r="E3" s="31"/>
    </row>
    <row r="5" spans="2:13">
      <c r="B5" s="185" t="s">
        <v>1</v>
      </c>
      <c r="C5" s="185"/>
      <c r="D5" s="185"/>
      <c r="E5" s="185" t="s">
        <v>40</v>
      </c>
      <c r="F5" s="185"/>
      <c r="G5" s="3"/>
    </row>
    <row r="6" spans="2:13" ht="16.2">
      <c r="B6" s="185"/>
      <c r="C6" s="185"/>
      <c r="D6" s="185"/>
      <c r="E6" s="8" t="str">
        <f>IFERROR(VLOOKUP(VLOOKUP(月別一覧表!B3,#REF!,4,0),#REF!,2,0),"エラー")</f>
        <v>エラー</v>
      </c>
      <c r="F6" s="9" t="s">
        <v>2</v>
      </c>
    </row>
    <row r="8" spans="2:13">
      <c r="B8" s="185" t="s">
        <v>3</v>
      </c>
      <c r="C8" s="185"/>
      <c r="D8" s="185"/>
      <c r="E8" s="186" t="s">
        <v>40</v>
      </c>
      <c r="F8" s="187"/>
      <c r="G8" s="187"/>
      <c r="H8" s="188"/>
    </row>
    <row r="9" spans="2:13" ht="13.8" thickBot="1">
      <c r="B9" s="185"/>
      <c r="C9" s="185"/>
      <c r="D9" s="185"/>
      <c r="E9" s="189" t="s">
        <v>4</v>
      </c>
      <c r="F9" s="190"/>
      <c r="G9" s="189" t="s">
        <v>5</v>
      </c>
      <c r="H9" s="190"/>
    </row>
    <row r="10" spans="2:13" ht="16.8" thickTop="1">
      <c r="B10" s="185"/>
      <c r="C10" s="185"/>
      <c r="D10" s="185"/>
      <c r="E10" s="8" t="str">
        <f>IFERROR(VLOOKUP(VLOOKUP(月別一覧表!B3,#REF!,4,0),#REF!,3,0),"エラー")</f>
        <v>エラー</v>
      </c>
      <c r="F10" s="30" t="s">
        <v>7</v>
      </c>
      <c r="G10" s="8" t="str">
        <f>IFERROR(VLOOKUP(VLOOKUP(月別一覧表!B3,#REF!,4,0),#REF!,4,0),"エラー")</f>
        <v>エラー</v>
      </c>
      <c r="H10" s="52" t="s">
        <v>7</v>
      </c>
    </row>
    <row r="13" spans="2:13" ht="30.75" customHeight="1">
      <c r="B13" s="182" t="s">
        <v>27</v>
      </c>
      <c r="C13" s="11" t="s">
        <v>8</v>
      </c>
      <c r="D13" s="11" t="s">
        <v>9</v>
      </c>
      <c r="E13" s="28" t="s">
        <v>10</v>
      </c>
      <c r="F13" s="18" t="s">
        <v>28</v>
      </c>
      <c r="G13" s="18" t="s">
        <v>29</v>
      </c>
      <c r="H13" s="28" t="s">
        <v>30</v>
      </c>
      <c r="I13" s="28" t="s">
        <v>31</v>
      </c>
      <c r="J13" s="28" t="s">
        <v>32</v>
      </c>
      <c r="K13" s="28" t="s">
        <v>33</v>
      </c>
      <c r="L13" s="28" t="s">
        <v>34</v>
      </c>
      <c r="M13" s="19" t="s">
        <v>35</v>
      </c>
    </row>
    <row r="14" spans="2:13" ht="16.5" customHeight="1">
      <c r="B14" s="182"/>
      <c r="C14" s="11" t="s">
        <v>11</v>
      </c>
      <c r="D14" s="11" t="s">
        <v>12</v>
      </c>
      <c r="E14" s="28" t="s">
        <v>13</v>
      </c>
      <c r="F14" s="28" t="s">
        <v>0</v>
      </c>
      <c r="G14" s="28" t="s">
        <v>14</v>
      </c>
      <c r="H14" s="28" t="s">
        <v>14</v>
      </c>
      <c r="I14" s="28" t="s">
        <v>6</v>
      </c>
      <c r="J14" s="28" t="s">
        <v>14</v>
      </c>
      <c r="K14" s="28" t="s">
        <v>6</v>
      </c>
      <c r="L14" s="28"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13" t="s">
        <v>24</v>
      </c>
    </row>
    <row r="16" spans="2:13" ht="13.8" thickTop="1">
      <c r="B16" s="21" t="e">
        <f>#REF!</f>
        <v>#REF!</v>
      </c>
      <c r="C16" s="40" t="e">
        <f>#REF!</f>
        <v>#REF!</v>
      </c>
      <c r="D16" s="41" t="str">
        <f>$E$6</f>
        <v>エラー</v>
      </c>
      <c r="E16" s="40" t="e">
        <f>#REF!</f>
        <v>#REF!</v>
      </c>
      <c r="F16" s="41" t="str">
        <f>IFERROR(C16*D16*(185-E16)/100,"エラー")</f>
        <v>エラー</v>
      </c>
      <c r="G16" s="40" t="e">
        <f>H16+J16</f>
        <v>#REF!</v>
      </c>
      <c r="H16" s="42" t="e">
        <f>#REF!</f>
        <v>#REF!</v>
      </c>
      <c r="I16" s="33" t="str">
        <f>$E$10</f>
        <v>エラー</v>
      </c>
      <c r="J16" s="42" t="e">
        <f>#REF!</f>
        <v>#REF!</v>
      </c>
      <c r="K16" s="36" t="str">
        <f>$G$10</f>
        <v>エラー</v>
      </c>
      <c r="L16" s="14" t="str">
        <f>IFERROR(H16*I16+J16*K16,"エラー")</f>
        <v>エラー</v>
      </c>
      <c r="M16" s="14" t="str">
        <f>IFERROR(ROUNDDOWN(F16+L16,0),"エラー")</f>
        <v>エラー</v>
      </c>
    </row>
    <row r="17" spans="2:13">
      <c r="B17" s="22" t="e">
        <f>#REF!</f>
        <v>#REF!</v>
      </c>
      <c r="C17" s="40" t="e">
        <f>#REF!</f>
        <v>#REF!</v>
      </c>
      <c r="D17" s="34" t="str">
        <f t="shared" ref="D17:D27" si="0">$E$6</f>
        <v>エラー</v>
      </c>
      <c r="E17" s="43" t="e">
        <f>#REF!</f>
        <v>#REF!</v>
      </c>
      <c r="F17" s="34" t="str">
        <f>IFERROR(C17*D17*(185-E17)/100,"エラー")</f>
        <v>エラー</v>
      </c>
      <c r="G17" s="40" t="e">
        <f t="shared" ref="G17:G27" si="1">H17+J17</f>
        <v>#REF!</v>
      </c>
      <c r="H17" s="40" t="e">
        <f>#REF!</f>
        <v>#REF!</v>
      </c>
      <c r="I17" s="34" t="str">
        <f t="shared" ref="I17:I27" si="2">$E$10</f>
        <v>エラー</v>
      </c>
      <c r="J17" s="43" t="e">
        <f>#REF!</f>
        <v>#REF!</v>
      </c>
      <c r="K17" s="37" t="str">
        <f t="shared" ref="K17:K27" si="3">$G$10</f>
        <v>エラー</v>
      </c>
      <c r="L17" s="14" t="str">
        <f t="shared" ref="L17:L26" si="4">IFERROR(H17*I17+J17*K17,"エラー")</f>
        <v>エラー</v>
      </c>
      <c r="M17" s="14" t="str">
        <f t="shared" ref="M17:M26" si="5">IFERROR(ROUNDDOWN(F17+L17,0),"エラー")</f>
        <v>エラー</v>
      </c>
    </row>
    <row r="18" spans="2:13">
      <c r="B18" s="22" t="e">
        <f>#REF!</f>
        <v>#REF!</v>
      </c>
      <c r="C18" s="40" t="e">
        <f>#REF!</f>
        <v>#REF!</v>
      </c>
      <c r="D18" s="34" t="str">
        <f t="shared" si="0"/>
        <v>エラー</v>
      </c>
      <c r="E18" s="43" t="e">
        <f>#REF!</f>
        <v>#REF!</v>
      </c>
      <c r="F18" s="34" t="str">
        <f t="shared" ref="F18:F26" si="6">IFERROR(C18*D18*(185-E18)/100,"エラー")</f>
        <v>エラー</v>
      </c>
      <c r="G18" s="40" t="e">
        <f t="shared" si="1"/>
        <v>#REF!</v>
      </c>
      <c r="H18" s="40" t="e">
        <f>#REF!</f>
        <v>#REF!</v>
      </c>
      <c r="I18" s="34" t="str">
        <f t="shared" si="2"/>
        <v>エラー</v>
      </c>
      <c r="J18" s="43" t="e">
        <f>#REF!</f>
        <v>#REF!</v>
      </c>
      <c r="K18" s="37" t="str">
        <f t="shared" si="3"/>
        <v>エラー</v>
      </c>
      <c r="L18" s="14" t="str">
        <f t="shared" si="4"/>
        <v>エラー</v>
      </c>
      <c r="M18" s="14" t="str">
        <f t="shared" si="5"/>
        <v>エラー</v>
      </c>
    </row>
    <row r="19" spans="2:13">
      <c r="B19" s="22" t="e">
        <f>#REF!</f>
        <v>#REF!</v>
      </c>
      <c r="C19" s="40" t="e">
        <f>#REF!</f>
        <v>#REF!</v>
      </c>
      <c r="D19" s="34" t="str">
        <f t="shared" si="0"/>
        <v>エラー</v>
      </c>
      <c r="E19" s="43" t="e">
        <f>#REF!</f>
        <v>#REF!</v>
      </c>
      <c r="F19" s="34" t="str">
        <f t="shared" si="6"/>
        <v>エラー</v>
      </c>
      <c r="G19" s="40" t="e">
        <f t="shared" si="1"/>
        <v>#REF!</v>
      </c>
      <c r="H19" s="43" t="e">
        <f>#REF!</f>
        <v>#REF!</v>
      </c>
      <c r="I19" s="34" t="str">
        <f t="shared" si="2"/>
        <v>エラー</v>
      </c>
      <c r="J19" s="40" t="e">
        <f>#REF!</f>
        <v>#REF!</v>
      </c>
      <c r="K19" s="37" t="str">
        <f t="shared" si="3"/>
        <v>エラー</v>
      </c>
      <c r="L19" s="14" t="str">
        <f t="shared" si="4"/>
        <v>エラー</v>
      </c>
      <c r="M19" s="14" t="str">
        <f t="shared" si="5"/>
        <v>エラー</v>
      </c>
    </row>
    <row r="20" spans="2:13">
      <c r="B20" s="22" t="e">
        <f>#REF!</f>
        <v>#REF!</v>
      </c>
      <c r="C20" s="40" t="e">
        <f>#REF!</f>
        <v>#REF!</v>
      </c>
      <c r="D20" s="34" t="str">
        <f t="shared" si="0"/>
        <v>エラー</v>
      </c>
      <c r="E20" s="43" t="e">
        <f>#REF!</f>
        <v>#REF!</v>
      </c>
      <c r="F20" s="34" t="str">
        <f t="shared" si="6"/>
        <v>エラー</v>
      </c>
      <c r="G20" s="40" t="e">
        <f t="shared" si="1"/>
        <v>#REF!</v>
      </c>
      <c r="H20" s="40" t="e">
        <f>#REF!</f>
        <v>#REF!</v>
      </c>
      <c r="I20" s="34" t="str">
        <f t="shared" si="2"/>
        <v>エラー</v>
      </c>
      <c r="J20" s="40" t="e">
        <f>#REF!</f>
        <v>#REF!</v>
      </c>
      <c r="K20" s="37" t="str">
        <f t="shared" si="3"/>
        <v>エラー</v>
      </c>
      <c r="L20" s="14" t="str">
        <f t="shared" si="4"/>
        <v>エラー</v>
      </c>
      <c r="M20" s="14" t="str">
        <f t="shared" si="5"/>
        <v>エラー</v>
      </c>
    </row>
    <row r="21" spans="2:13">
      <c r="B21" s="22" t="e">
        <f>#REF!</f>
        <v>#REF!</v>
      </c>
      <c r="C21" s="40" t="e">
        <f>#REF!</f>
        <v>#REF!</v>
      </c>
      <c r="D21" s="34" t="str">
        <f t="shared" si="0"/>
        <v>エラー</v>
      </c>
      <c r="E21" s="43" t="e">
        <f>#REF!</f>
        <v>#REF!</v>
      </c>
      <c r="F21" s="34" t="str">
        <f t="shared" si="6"/>
        <v>エラー</v>
      </c>
      <c r="G21" s="40" t="e">
        <f t="shared" si="1"/>
        <v>#REF!</v>
      </c>
      <c r="H21" s="40" t="e">
        <f>#REF!</f>
        <v>#REF!</v>
      </c>
      <c r="I21" s="34" t="str">
        <f t="shared" si="2"/>
        <v>エラー</v>
      </c>
      <c r="J21" s="40" t="e">
        <f>#REF!</f>
        <v>#REF!</v>
      </c>
      <c r="K21" s="37" t="str">
        <f t="shared" si="3"/>
        <v>エラー</v>
      </c>
      <c r="L21" s="14" t="str">
        <f t="shared" si="4"/>
        <v>エラー</v>
      </c>
      <c r="M21" s="14" t="str">
        <f t="shared" si="5"/>
        <v>エラー</v>
      </c>
    </row>
    <row r="22" spans="2:13">
      <c r="B22" s="22" t="e">
        <f>#REF!</f>
        <v>#REF!</v>
      </c>
      <c r="C22" s="40" t="e">
        <f>#REF!</f>
        <v>#REF!</v>
      </c>
      <c r="D22" s="34" t="str">
        <f t="shared" si="0"/>
        <v>エラー</v>
      </c>
      <c r="E22" s="43" t="e">
        <f>#REF!</f>
        <v>#REF!</v>
      </c>
      <c r="F22" s="34" t="str">
        <f t="shared" si="6"/>
        <v>エラー</v>
      </c>
      <c r="G22" s="40" t="e">
        <f t="shared" si="1"/>
        <v>#REF!</v>
      </c>
      <c r="H22" s="40" t="e">
        <f>#REF!</f>
        <v>#REF!</v>
      </c>
      <c r="I22" s="34" t="str">
        <f t="shared" si="2"/>
        <v>エラー</v>
      </c>
      <c r="J22" s="40" t="e">
        <f>#REF!</f>
        <v>#REF!</v>
      </c>
      <c r="K22" s="37" t="str">
        <f t="shared" si="3"/>
        <v>エラー</v>
      </c>
      <c r="L22" s="14" t="str">
        <f t="shared" si="4"/>
        <v>エラー</v>
      </c>
      <c r="M22" s="14" t="str">
        <f t="shared" si="5"/>
        <v>エラー</v>
      </c>
    </row>
    <row r="23" spans="2:13">
      <c r="B23" s="22" t="e">
        <f>#REF!</f>
        <v>#REF!</v>
      </c>
      <c r="C23" s="40" t="e">
        <f>#REF!</f>
        <v>#REF!</v>
      </c>
      <c r="D23" s="34" t="str">
        <f t="shared" si="0"/>
        <v>エラー</v>
      </c>
      <c r="E23" s="43" t="e">
        <f>#REF!</f>
        <v>#REF!</v>
      </c>
      <c r="F23" s="34" t="str">
        <f t="shared" si="6"/>
        <v>エラー</v>
      </c>
      <c r="G23" s="40" t="e">
        <f t="shared" si="1"/>
        <v>#REF!</v>
      </c>
      <c r="H23" s="40" t="e">
        <f>#REF!</f>
        <v>#REF!</v>
      </c>
      <c r="I23" s="34" t="str">
        <f t="shared" si="2"/>
        <v>エラー</v>
      </c>
      <c r="J23" s="40" t="e">
        <f>#REF!</f>
        <v>#REF!</v>
      </c>
      <c r="K23" s="37" t="str">
        <f t="shared" si="3"/>
        <v>エラー</v>
      </c>
      <c r="L23" s="14" t="str">
        <f t="shared" si="4"/>
        <v>エラー</v>
      </c>
      <c r="M23" s="14" t="str">
        <f t="shared" si="5"/>
        <v>エラー</v>
      </c>
    </row>
    <row r="24" spans="2:13">
      <c r="B24" s="22" t="e">
        <f>#REF!</f>
        <v>#REF!</v>
      </c>
      <c r="C24" s="40" t="e">
        <f>#REF!</f>
        <v>#REF!</v>
      </c>
      <c r="D24" s="34" t="str">
        <f t="shared" si="0"/>
        <v>エラー</v>
      </c>
      <c r="E24" s="43" t="e">
        <f>#REF!</f>
        <v>#REF!</v>
      </c>
      <c r="F24" s="34" t="str">
        <f t="shared" si="6"/>
        <v>エラー</v>
      </c>
      <c r="G24" s="40" t="e">
        <f t="shared" si="1"/>
        <v>#REF!</v>
      </c>
      <c r="H24" s="40" t="e">
        <f>#REF!</f>
        <v>#REF!</v>
      </c>
      <c r="I24" s="34" t="str">
        <f t="shared" si="2"/>
        <v>エラー</v>
      </c>
      <c r="J24" s="40" t="e">
        <f>#REF!</f>
        <v>#REF!</v>
      </c>
      <c r="K24" s="37" t="str">
        <f t="shared" si="3"/>
        <v>エラー</v>
      </c>
      <c r="L24" s="14" t="str">
        <f t="shared" si="4"/>
        <v>エラー</v>
      </c>
      <c r="M24" s="14" t="str">
        <f t="shared" si="5"/>
        <v>エラー</v>
      </c>
    </row>
    <row r="25" spans="2:13">
      <c r="B25" s="22" t="e">
        <f>#REF!</f>
        <v>#REF!</v>
      </c>
      <c r="C25" s="40" t="e">
        <f>#REF!</f>
        <v>#REF!</v>
      </c>
      <c r="D25" s="34" t="str">
        <f t="shared" si="0"/>
        <v>エラー</v>
      </c>
      <c r="E25" s="43" t="e">
        <f>#REF!</f>
        <v>#REF!</v>
      </c>
      <c r="F25" s="34" t="str">
        <f t="shared" si="6"/>
        <v>エラー</v>
      </c>
      <c r="G25" s="40" t="e">
        <f t="shared" si="1"/>
        <v>#REF!</v>
      </c>
      <c r="H25" s="40" t="e">
        <f>#REF!</f>
        <v>#REF!</v>
      </c>
      <c r="I25" s="34" t="str">
        <f t="shared" si="2"/>
        <v>エラー</v>
      </c>
      <c r="J25" s="40" t="e">
        <f>#REF!</f>
        <v>#REF!</v>
      </c>
      <c r="K25" s="37" t="str">
        <f t="shared" si="3"/>
        <v>エラー</v>
      </c>
      <c r="L25" s="14" t="str">
        <f t="shared" si="4"/>
        <v>エラー</v>
      </c>
      <c r="M25" s="14" t="str">
        <f t="shared" si="5"/>
        <v>エラー</v>
      </c>
    </row>
    <row r="26" spans="2:13">
      <c r="B26" s="22" t="e">
        <f>#REF!</f>
        <v>#REF!</v>
      </c>
      <c r="C26" s="40" t="e">
        <f>#REF!</f>
        <v>#REF!</v>
      </c>
      <c r="D26" s="34" t="str">
        <f t="shared" si="0"/>
        <v>エラー</v>
      </c>
      <c r="E26" s="43" t="e">
        <f>#REF!</f>
        <v>#REF!</v>
      </c>
      <c r="F26" s="34" t="str">
        <f t="shared" si="6"/>
        <v>エラー</v>
      </c>
      <c r="G26" s="40" t="e">
        <f t="shared" si="1"/>
        <v>#REF!</v>
      </c>
      <c r="H26" s="40" t="e">
        <f>#REF!</f>
        <v>#REF!</v>
      </c>
      <c r="I26" s="34" t="str">
        <f t="shared" si="2"/>
        <v>エラー</v>
      </c>
      <c r="J26" s="40" t="e">
        <f>#REF!</f>
        <v>#REF!</v>
      </c>
      <c r="K26" s="37" t="str">
        <f t="shared" si="3"/>
        <v>エラー</v>
      </c>
      <c r="L26" s="14" t="str">
        <f t="shared" si="4"/>
        <v>エラー</v>
      </c>
      <c r="M26" s="14" t="str">
        <f t="shared" si="5"/>
        <v>エラー</v>
      </c>
    </row>
    <row r="27" spans="2:13" ht="13.8" thickBot="1">
      <c r="B27" s="22" t="e">
        <f>#REF!</f>
        <v>#REF!</v>
      </c>
      <c r="C27" s="40" t="e">
        <f>#REF!</f>
        <v>#REF!</v>
      </c>
      <c r="D27" s="44" t="str">
        <f t="shared" si="0"/>
        <v>エラー</v>
      </c>
      <c r="E27" s="45" t="e">
        <f>#REF!</f>
        <v>#REF!</v>
      </c>
      <c r="F27" s="44" t="str">
        <f>IFERROR(C27*D27*(185-E27)/100,"エラー")</f>
        <v>エラー</v>
      </c>
      <c r="G27" s="40" t="e">
        <f t="shared" si="1"/>
        <v>#REF!</v>
      </c>
      <c r="H27" s="46" t="e">
        <f>#REF!</f>
        <v>#REF!</v>
      </c>
      <c r="I27" s="35" t="str">
        <f t="shared" si="2"/>
        <v>エラー</v>
      </c>
      <c r="J27" s="46" t="e">
        <f>#REF!</f>
        <v>#REF!</v>
      </c>
      <c r="K27" s="38" t="str">
        <f t="shared" si="3"/>
        <v>エラー</v>
      </c>
      <c r="L27" s="14" t="str">
        <f>IFERROR(H27*I27+J27*K27,"エラー")</f>
        <v>エラー</v>
      </c>
      <c r="M27" s="14" t="str">
        <f>IFERROR(ROUNDDOWN(F27+L27,0),"エラー")</f>
        <v>エラー</v>
      </c>
    </row>
    <row r="28" spans="2:13" ht="13.8" thickBot="1">
      <c r="B28" s="23" t="s">
        <v>38</v>
      </c>
      <c r="C28" s="183"/>
      <c r="D28" s="183"/>
      <c r="E28" s="184"/>
      <c r="F28" s="24"/>
      <c r="G28" s="5" t="e">
        <f>SUM(G16:G27)</f>
        <v>#REF!</v>
      </c>
      <c r="H28" s="5" t="e">
        <f>SUM(H16:H27)</f>
        <v>#REF!</v>
      </c>
      <c r="I28" s="5"/>
      <c r="J28" s="5" t="e">
        <f>SUM(J16:J27)</f>
        <v>#REF!</v>
      </c>
      <c r="K28" s="5"/>
      <c r="L28" s="15">
        <f>SUM(L16:L27)</f>
        <v>0</v>
      </c>
      <c r="M28" s="16">
        <f>SUM(M16:M27)</f>
        <v>0</v>
      </c>
    </row>
    <row r="30" spans="2:13">
      <c r="B30" s="25" t="s">
        <v>25</v>
      </c>
    </row>
    <row r="31" spans="2:13">
      <c r="B31" s="26" t="s">
        <v>26</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65" orientation="landscape" r:id="rId1"/>
  <headerFooter>
    <oddFooter>&amp;R明細書&amp;A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9E99E-2193-4A77-8DA1-0A6E973786E3}">
  <sheetPr>
    <tabColor rgb="FFFF0000"/>
    <pageSetUpPr fitToPage="1"/>
  </sheetPr>
  <dimension ref="A2:J15"/>
  <sheetViews>
    <sheetView tabSelected="1" view="pageBreakPreview" zoomScale="166" zoomScaleNormal="147" workbookViewId="0">
      <selection activeCell="B2" sqref="B2:I2"/>
    </sheetView>
  </sheetViews>
  <sheetFormatPr defaultColWidth="9" defaultRowHeight="13.2"/>
  <cols>
    <col min="1" max="1" width="2.77734375" style="6" customWidth="1"/>
    <col min="2" max="16384" width="9" style="6"/>
  </cols>
  <sheetData>
    <row r="2" spans="1:10" ht="16.2">
      <c r="B2" s="192" t="s">
        <v>235</v>
      </c>
      <c r="C2" s="192"/>
      <c r="D2" s="192"/>
      <c r="E2" s="192"/>
      <c r="F2" s="192"/>
      <c r="G2" s="192"/>
      <c r="H2" s="192"/>
      <c r="I2" s="192"/>
    </row>
    <row r="3" spans="1:10" ht="13.8">
      <c r="B3" s="165"/>
    </row>
    <row r="4" spans="1:10" ht="13.8">
      <c r="B4" s="165"/>
    </row>
    <row r="5" spans="1:10" ht="16.2">
      <c r="A5" s="2" t="s">
        <v>229</v>
      </c>
      <c r="B5" s="193" t="s">
        <v>230</v>
      </c>
      <c r="C5" s="193"/>
      <c r="D5" s="193"/>
      <c r="E5" s="193"/>
      <c r="F5" s="193"/>
      <c r="G5" s="193"/>
      <c r="H5" s="193"/>
      <c r="I5" s="193"/>
      <c r="J5" s="193"/>
    </row>
    <row r="6" spans="1:10" ht="13.5" customHeight="1">
      <c r="A6" s="174"/>
      <c r="B6" s="194" t="s">
        <v>232</v>
      </c>
      <c r="C6" s="194"/>
      <c r="D6" s="194"/>
      <c r="E6" s="194"/>
      <c r="F6" s="194"/>
      <c r="G6" s="194"/>
      <c r="H6" s="194"/>
      <c r="I6" s="194"/>
      <c r="J6" s="194"/>
    </row>
    <row r="7" spans="1:10" ht="16.2">
      <c r="A7" s="174"/>
      <c r="B7" s="195" t="s">
        <v>231</v>
      </c>
      <c r="C7" s="194"/>
      <c r="D7" s="194"/>
      <c r="E7" s="194"/>
      <c r="F7" s="194"/>
      <c r="G7" s="194"/>
      <c r="H7" s="194"/>
      <c r="I7" s="194"/>
      <c r="J7" s="194"/>
    </row>
    <row r="8" spans="1:10" ht="16.2">
      <c r="A8" s="174"/>
      <c r="B8" s="175"/>
      <c r="C8" s="175"/>
      <c r="D8" s="175"/>
      <c r="E8" s="175"/>
      <c r="F8" s="175"/>
      <c r="G8" s="175"/>
      <c r="H8" s="175"/>
      <c r="I8" s="175"/>
      <c r="J8" s="175"/>
    </row>
    <row r="9" spans="1:10" ht="17.399999999999999">
      <c r="A9" s="2" t="s">
        <v>229</v>
      </c>
      <c r="B9" s="193" t="s">
        <v>233</v>
      </c>
      <c r="C9" s="193"/>
      <c r="D9" s="193"/>
      <c r="E9" s="193"/>
      <c r="F9" s="193"/>
      <c r="G9" s="193"/>
      <c r="H9" s="193"/>
      <c r="I9" s="193"/>
      <c r="J9" s="193"/>
    </row>
    <row r="10" spans="1:10" ht="16.2">
      <c r="A10" s="174"/>
      <c r="B10" s="193" t="s">
        <v>234</v>
      </c>
      <c r="C10" s="193"/>
      <c r="D10" s="193"/>
      <c r="E10" s="193"/>
      <c r="F10" s="193"/>
      <c r="G10" s="193"/>
      <c r="H10" s="193"/>
      <c r="I10" s="193"/>
      <c r="J10" s="193"/>
    </row>
    <row r="11" spans="1:10" ht="16.2">
      <c r="A11" s="174"/>
      <c r="B11" s="175"/>
      <c r="C11" s="175"/>
      <c r="D11" s="175"/>
      <c r="E11" s="175"/>
      <c r="F11" s="175"/>
      <c r="G11" s="175"/>
      <c r="H11" s="175"/>
      <c r="I11" s="175"/>
      <c r="J11" s="175"/>
    </row>
    <row r="12" spans="1:10" ht="16.2">
      <c r="A12" s="174"/>
      <c r="B12" s="176"/>
      <c r="C12" s="176"/>
      <c r="D12" s="176"/>
      <c r="E12" s="176"/>
      <c r="F12" s="176"/>
      <c r="G12" s="176"/>
      <c r="H12" s="176"/>
      <c r="I12" s="176"/>
      <c r="J12" s="177"/>
    </row>
    <row r="13" spans="1:10" ht="17.399999999999999">
      <c r="A13" s="174"/>
      <c r="B13" s="178"/>
      <c r="C13" s="177"/>
      <c r="D13" s="177"/>
      <c r="E13" s="177"/>
      <c r="F13" s="177"/>
      <c r="G13" s="177"/>
      <c r="H13" s="177"/>
      <c r="I13" s="177"/>
      <c r="J13" s="177"/>
    </row>
    <row r="14" spans="1:10" ht="17.399999999999999">
      <c r="A14" s="174"/>
      <c r="B14" s="179"/>
      <c r="C14" s="177"/>
      <c r="D14" s="177"/>
      <c r="E14" s="177"/>
      <c r="F14" s="177"/>
      <c r="G14" s="177"/>
      <c r="H14" s="177"/>
      <c r="I14" s="177"/>
      <c r="J14" s="177"/>
    </row>
    <row r="15" spans="1:10" ht="16.2">
      <c r="A15" s="174"/>
      <c r="B15" s="191" t="s">
        <v>214</v>
      </c>
      <c r="C15" s="191"/>
      <c r="D15" s="191"/>
      <c r="E15" s="191"/>
      <c r="F15" s="191"/>
      <c r="G15" s="191"/>
      <c r="H15" s="191"/>
      <c r="I15" s="191"/>
      <c r="J15" s="177"/>
    </row>
  </sheetData>
  <mergeCells count="7">
    <mergeCell ref="B15:I15"/>
    <mergeCell ref="B2:I2"/>
    <mergeCell ref="B5:J5"/>
    <mergeCell ref="B6:J6"/>
    <mergeCell ref="B7:J7"/>
    <mergeCell ref="B9:J9"/>
    <mergeCell ref="B10:J10"/>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0A9F-52E9-407B-A5EE-C22542120AB9}">
  <sheetPr>
    <pageSetUpPr fitToPage="1"/>
  </sheetPr>
  <dimension ref="B1:T44"/>
  <sheetViews>
    <sheetView view="pageBreakPreview" zoomScale="107" zoomScaleNormal="100" zoomScaleSheetLayoutView="107" workbookViewId="0">
      <selection activeCell="B23" sqref="B23"/>
    </sheetView>
  </sheetViews>
  <sheetFormatPr defaultRowHeight="19.2" customHeight="1"/>
  <cols>
    <col min="1" max="1" width="5.77734375" style="123" customWidth="1"/>
    <col min="2" max="2" width="7.77734375" style="123" customWidth="1"/>
    <col min="3" max="3" width="14" style="123" customWidth="1"/>
    <col min="4" max="4" width="3.77734375" style="123" customWidth="1"/>
    <col min="5" max="5" width="11.21875" style="123" customWidth="1"/>
    <col min="6" max="7" width="3.77734375" style="123" customWidth="1"/>
    <col min="8" max="9" width="12.77734375" style="123" customWidth="1"/>
    <col min="10" max="10" width="14.21875" style="123" customWidth="1"/>
    <col min="11" max="11" width="5.77734375" style="123" customWidth="1"/>
    <col min="12" max="256" width="8.77734375" style="123"/>
    <col min="257" max="257" width="3.77734375" style="123" customWidth="1"/>
    <col min="258" max="258" width="7.77734375" style="123" customWidth="1"/>
    <col min="259" max="259" width="14" style="123" customWidth="1"/>
    <col min="260" max="260" width="3.77734375" style="123" customWidth="1"/>
    <col min="261" max="261" width="11.21875" style="123" customWidth="1"/>
    <col min="262" max="263" width="3.77734375" style="123" customWidth="1"/>
    <col min="264" max="265" width="12.77734375" style="123" customWidth="1"/>
    <col min="266" max="266" width="14.21875" style="123" customWidth="1"/>
    <col min="267" max="267" width="2.77734375" style="123" customWidth="1"/>
    <col min="268" max="512" width="8.77734375" style="123"/>
    <col min="513" max="513" width="3.77734375" style="123" customWidth="1"/>
    <col min="514" max="514" width="7.77734375" style="123" customWidth="1"/>
    <col min="515" max="515" width="14" style="123" customWidth="1"/>
    <col min="516" max="516" width="3.77734375" style="123" customWidth="1"/>
    <col min="517" max="517" width="11.21875" style="123" customWidth="1"/>
    <col min="518" max="519" width="3.77734375" style="123" customWidth="1"/>
    <col min="520" max="521" width="12.77734375" style="123" customWidth="1"/>
    <col min="522" max="522" width="14.21875" style="123" customWidth="1"/>
    <col min="523" max="523" width="2.77734375" style="123" customWidth="1"/>
    <col min="524" max="768" width="8.77734375" style="123"/>
    <col min="769" max="769" width="3.77734375" style="123" customWidth="1"/>
    <col min="770" max="770" width="7.77734375" style="123" customWidth="1"/>
    <col min="771" max="771" width="14" style="123" customWidth="1"/>
    <col min="772" max="772" width="3.77734375" style="123" customWidth="1"/>
    <col min="773" max="773" width="11.21875" style="123" customWidth="1"/>
    <col min="774" max="775" width="3.77734375" style="123" customWidth="1"/>
    <col min="776" max="777" width="12.77734375" style="123" customWidth="1"/>
    <col min="778" max="778" width="14.21875" style="123" customWidth="1"/>
    <col min="779" max="779" width="2.77734375" style="123" customWidth="1"/>
    <col min="780" max="1024" width="8.77734375" style="123"/>
    <col min="1025" max="1025" width="3.77734375" style="123" customWidth="1"/>
    <col min="1026" max="1026" width="7.77734375" style="123" customWidth="1"/>
    <col min="1027" max="1027" width="14" style="123" customWidth="1"/>
    <col min="1028" max="1028" width="3.77734375" style="123" customWidth="1"/>
    <col min="1029" max="1029" width="11.21875" style="123" customWidth="1"/>
    <col min="1030" max="1031" width="3.77734375" style="123" customWidth="1"/>
    <col min="1032" max="1033" width="12.77734375" style="123" customWidth="1"/>
    <col min="1034" max="1034" width="14.21875" style="123" customWidth="1"/>
    <col min="1035" max="1035" width="2.77734375" style="123" customWidth="1"/>
    <col min="1036" max="1280" width="8.77734375" style="123"/>
    <col min="1281" max="1281" width="3.77734375" style="123" customWidth="1"/>
    <col min="1282" max="1282" width="7.77734375" style="123" customWidth="1"/>
    <col min="1283" max="1283" width="14" style="123" customWidth="1"/>
    <col min="1284" max="1284" width="3.77734375" style="123" customWidth="1"/>
    <col min="1285" max="1285" width="11.21875" style="123" customWidth="1"/>
    <col min="1286" max="1287" width="3.77734375" style="123" customWidth="1"/>
    <col min="1288" max="1289" width="12.77734375" style="123" customWidth="1"/>
    <col min="1290" max="1290" width="14.21875" style="123" customWidth="1"/>
    <col min="1291" max="1291" width="2.77734375" style="123" customWidth="1"/>
    <col min="1292" max="1536" width="8.77734375" style="123"/>
    <col min="1537" max="1537" width="3.77734375" style="123" customWidth="1"/>
    <col min="1538" max="1538" width="7.77734375" style="123" customWidth="1"/>
    <col min="1539" max="1539" width="14" style="123" customWidth="1"/>
    <col min="1540" max="1540" width="3.77734375" style="123" customWidth="1"/>
    <col min="1541" max="1541" width="11.21875" style="123" customWidth="1"/>
    <col min="1542" max="1543" width="3.77734375" style="123" customWidth="1"/>
    <col min="1544" max="1545" width="12.77734375" style="123" customWidth="1"/>
    <col min="1546" max="1546" width="14.21875" style="123" customWidth="1"/>
    <col min="1547" max="1547" width="2.77734375" style="123" customWidth="1"/>
    <col min="1548" max="1792" width="8.77734375" style="123"/>
    <col min="1793" max="1793" width="3.77734375" style="123" customWidth="1"/>
    <col min="1794" max="1794" width="7.77734375" style="123" customWidth="1"/>
    <col min="1795" max="1795" width="14" style="123" customWidth="1"/>
    <col min="1796" max="1796" width="3.77734375" style="123" customWidth="1"/>
    <col min="1797" max="1797" width="11.21875" style="123" customWidth="1"/>
    <col min="1798" max="1799" width="3.77734375" style="123" customWidth="1"/>
    <col min="1800" max="1801" width="12.77734375" style="123" customWidth="1"/>
    <col min="1802" max="1802" width="14.21875" style="123" customWidth="1"/>
    <col min="1803" max="1803" width="2.77734375" style="123" customWidth="1"/>
    <col min="1804" max="2048" width="8.77734375" style="123"/>
    <col min="2049" max="2049" width="3.77734375" style="123" customWidth="1"/>
    <col min="2050" max="2050" width="7.77734375" style="123" customWidth="1"/>
    <col min="2051" max="2051" width="14" style="123" customWidth="1"/>
    <col min="2052" max="2052" width="3.77734375" style="123" customWidth="1"/>
    <col min="2053" max="2053" width="11.21875" style="123" customWidth="1"/>
    <col min="2054" max="2055" width="3.77734375" style="123" customWidth="1"/>
    <col min="2056" max="2057" width="12.77734375" style="123" customWidth="1"/>
    <col min="2058" max="2058" width="14.21875" style="123" customWidth="1"/>
    <col min="2059" max="2059" width="2.77734375" style="123" customWidth="1"/>
    <col min="2060" max="2304" width="8.77734375" style="123"/>
    <col min="2305" max="2305" width="3.77734375" style="123" customWidth="1"/>
    <col min="2306" max="2306" width="7.77734375" style="123" customWidth="1"/>
    <col min="2307" max="2307" width="14" style="123" customWidth="1"/>
    <col min="2308" max="2308" width="3.77734375" style="123" customWidth="1"/>
    <col min="2309" max="2309" width="11.21875" style="123" customWidth="1"/>
    <col min="2310" max="2311" width="3.77734375" style="123" customWidth="1"/>
    <col min="2312" max="2313" width="12.77734375" style="123" customWidth="1"/>
    <col min="2314" max="2314" width="14.21875" style="123" customWidth="1"/>
    <col min="2315" max="2315" width="2.77734375" style="123" customWidth="1"/>
    <col min="2316" max="2560" width="8.77734375" style="123"/>
    <col min="2561" max="2561" width="3.77734375" style="123" customWidth="1"/>
    <col min="2562" max="2562" width="7.77734375" style="123" customWidth="1"/>
    <col min="2563" max="2563" width="14" style="123" customWidth="1"/>
    <col min="2564" max="2564" width="3.77734375" style="123" customWidth="1"/>
    <col min="2565" max="2565" width="11.21875" style="123" customWidth="1"/>
    <col min="2566" max="2567" width="3.77734375" style="123" customWidth="1"/>
    <col min="2568" max="2569" width="12.77734375" style="123" customWidth="1"/>
    <col min="2570" max="2570" width="14.21875" style="123" customWidth="1"/>
    <col min="2571" max="2571" width="2.77734375" style="123" customWidth="1"/>
    <col min="2572" max="2816" width="8.77734375" style="123"/>
    <col min="2817" max="2817" width="3.77734375" style="123" customWidth="1"/>
    <col min="2818" max="2818" width="7.77734375" style="123" customWidth="1"/>
    <col min="2819" max="2819" width="14" style="123" customWidth="1"/>
    <col min="2820" max="2820" width="3.77734375" style="123" customWidth="1"/>
    <col min="2821" max="2821" width="11.21875" style="123" customWidth="1"/>
    <col min="2822" max="2823" width="3.77734375" style="123" customWidth="1"/>
    <col min="2824" max="2825" width="12.77734375" style="123" customWidth="1"/>
    <col min="2826" max="2826" width="14.21875" style="123" customWidth="1"/>
    <col min="2827" max="2827" width="2.77734375" style="123" customWidth="1"/>
    <col min="2828" max="3072" width="8.77734375" style="123"/>
    <col min="3073" max="3073" width="3.77734375" style="123" customWidth="1"/>
    <col min="3074" max="3074" width="7.77734375" style="123" customWidth="1"/>
    <col min="3075" max="3075" width="14" style="123" customWidth="1"/>
    <col min="3076" max="3076" width="3.77734375" style="123" customWidth="1"/>
    <col min="3077" max="3077" width="11.21875" style="123" customWidth="1"/>
    <col min="3078" max="3079" width="3.77734375" style="123" customWidth="1"/>
    <col min="3080" max="3081" width="12.77734375" style="123" customWidth="1"/>
    <col min="3082" max="3082" width="14.21875" style="123" customWidth="1"/>
    <col min="3083" max="3083" width="2.77734375" style="123" customWidth="1"/>
    <col min="3084" max="3328" width="8.77734375" style="123"/>
    <col min="3329" max="3329" width="3.77734375" style="123" customWidth="1"/>
    <col min="3330" max="3330" width="7.77734375" style="123" customWidth="1"/>
    <col min="3331" max="3331" width="14" style="123" customWidth="1"/>
    <col min="3332" max="3332" width="3.77734375" style="123" customWidth="1"/>
    <col min="3333" max="3333" width="11.21875" style="123" customWidth="1"/>
    <col min="3334" max="3335" width="3.77734375" style="123" customWidth="1"/>
    <col min="3336" max="3337" width="12.77734375" style="123" customWidth="1"/>
    <col min="3338" max="3338" width="14.21875" style="123" customWidth="1"/>
    <col min="3339" max="3339" width="2.77734375" style="123" customWidth="1"/>
    <col min="3340" max="3584" width="8.77734375" style="123"/>
    <col min="3585" max="3585" width="3.77734375" style="123" customWidth="1"/>
    <col min="3586" max="3586" width="7.77734375" style="123" customWidth="1"/>
    <col min="3587" max="3587" width="14" style="123" customWidth="1"/>
    <col min="3588" max="3588" width="3.77734375" style="123" customWidth="1"/>
    <col min="3589" max="3589" width="11.21875" style="123" customWidth="1"/>
    <col min="3590" max="3591" width="3.77734375" style="123" customWidth="1"/>
    <col min="3592" max="3593" width="12.77734375" style="123" customWidth="1"/>
    <col min="3594" max="3594" width="14.21875" style="123" customWidth="1"/>
    <col min="3595" max="3595" width="2.77734375" style="123" customWidth="1"/>
    <col min="3596" max="3840" width="8.77734375" style="123"/>
    <col min="3841" max="3841" width="3.77734375" style="123" customWidth="1"/>
    <col min="3842" max="3842" width="7.77734375" style="123" customWidth="1"/>
    <col min="3843" max="3843" width="14" style="123" customWidth="1"/>
    <col min="3844" max="3844" width="3.77734375" style="123" customWidth="1"/>
    <col min="3845" max="3845" width="11.21875" style="123" customWidth="1"/>
    <col min="3846" max="3847" width="3.77734375" style="123" customWidth="1"/>
    <col min="3848" max="3849" width="12.77734375" style="123" customWidth="1"/>
    <col min="3850" max="3850" width="14.21875" style="123" customWidth="1"/>
    <col min="3851" max="3851" width="2.77734375" style="123" customWidth="1"/>
    <col min="3852" max="4096" width="8.77734375" style="123"/>
    <col min="4097" max="4097" width="3.77734375" style="123" customWidth="1"/>
    <col min="4098" max="4098" width="7.77734375" style="123" customWidth="1"/>
    <col min="4099" max="4099" width="14" style="123" customWidth="1"/>
    <col min="4100" max="4100" width="3.77734375" style="123" customWidth="1"/>
    <col min="4101" max="4101" width="11.21875" style="123" customWidth="1"/>
    <col min="4102" max="4103" width="3.77734375" style="123" customWidth="1"/>
    <col min="4104" max="4105" width="12.77734375" style="123" customWidth="1"/>
    <col min="4106" max="4106" width="14.21875" style="123" customWidth="1"/>
    <col min="4107" max="4107" width="2.77734375" style="123" customWidth="1"/>
    <col min="4108" max="4352" width="8.77734375" style="123"/>
    <col min="4353" max="4353" width="3.77734375" style="123" customWidth="1"/>
    <col min="4354" max="4354" width="7.77734375" style="123" customWidth="1"/>
    <col min="4355" max="4355" width="14" style="123" customWidth="1"/>
    <col min="4356" max="4356" width="3.77734375" style="123" customWidth="1"/>
    <col min="4357" max="4357" width="11.21875" style="123" customWidth="1"/>
    <col min="4358" max="4359" width="3.77734375" style="123" customWidth="1"/>
    <col min="4360" max="4361" width="12.77734375" style="123" customWidth="1"/>
    <col min="4362" max="4362" width="14.21875" style="123" customWidth="1"/>
    <col min="4363" max="4363" width="2.77734375" style="123" customWidth="1"/>
    <col min="4364" max="4608" width="8.77734375" style="123"/>
    <col min="4609" max="4609" width="3.77734375" style="123" customWidth="1"/>
    <col min="4610" max="4610" width="7.77734375" style="123" customWidth="1"/>
    <col min="4611" max="4611" width="14" style="123" customWidth="1"/>
    <col min="4612" max="4612" width="3.77734375" style="123" customWidth="1"/>
    <col min="4613" max="4613" width="11.21875" style="123" customWidth="1"/>
    <col min="4614" max="4615" width="3.77734375" style="123" customWidth="1"/>
    <col min="4616" max="4617" width="12.77734375" style="123" customWidth="1"/>
    <col min="4618" max="4618" width="14.21875" style="123" customWidth="1"/>
    <col min="4619" max="4619" width="2.77734375" style="123" customWidth="1"/>
    <col min="4620" max="4864" width="8.77734375" style="123"/>
    <col min="4865" max="4865" width="3.77734375" style="123" customWidth="1"/>
    <col min="4866" max="4866" width="7.77734375" style="123" customWidth="1"/>
    <col min="4867" max="4867" width="14" style="123" customWidth="1"/>
    <col min="4868" max="4868" width="3.77734375" style="123" customWidth="1"/>
    <col min="4869" max="4869" width="11.21875" style="123" customWidth="1"/>
    <col min="4870" max="4871" width="3.77734375" style="123" customWidth="1"/>
    <col min="4872" max="4873" width="12.77734375" style="123" customWidth="1"/>
    <col min="4874" max="4874" width="14.21875" style="123" customWidth="1"/>
    <col min="4875" max="4875" width="2.77734375" style="123" customWidth="1"/>
    <col min="4876" max="5120" width="8.77734375" style="123"/>
    <col min="5121" max="5121" width="3.77734375" style="123" customWidth="1"/>
    <col min="5122" max="5122" width="7.77734375" style="123" customWidth="1"/>
    <col min="5123" max="5123" width="14" style="123" customWidth="1"/>
    <col min="5124" max="5124" width="3.77734375" style="123" customWidth="1"/>
    <col min="5125" max="5125" width="11.21875" style="123" customWidth="1"/>
    <col min="5126" max="5127" width="3.77734375" style="123" customWidth="1"/>
    <col min="5128" max="5129" width="12.77734375" style="123" customWidth="1"/>
    <col min="5130" max="5130" width="14.21875" style="123" customWidth="1"/>
    <col min="5131" max="5131" width="2.77734375" style="123" customWidth="1"/>
    <col min="5132" max="5376" width="8.77734375" style="123"/>
    <col min="5377" max="5377" width="3.77734375" style="123" customWidth="1"/>
    <col min="5378" max="5378" width="7.77734375" style="123" customWidth="1"/>
    <col min="5379" max="5379" width="14" style="123" customWidth="1"/>
    <col min="5380" max="5380" width="3.77734375" style="123" customWidth="1"/>
    <col min="5381" max="5381" width="11.21875" style="123" customWidth="1"/>
    <col min="5382" max="5383" width="3.77734375" style="123" customWidth="1"/>
    <col min="5384" max="5385" width="12.77734375" style="123" customWidth="1"/>
    <col min="5386" max="5386" width="14.21875" style="123" customWidth="1"/>
    <col min="5387" max="5387" width="2.77734375" style="123" customWidth="1"/>
    <col min="5388" max="5632" width="8.77734375" style="123"/>
    <col min="5633" max="5633" width="3.77734375" style="123" customWidth="1"/>
    <col min="5634" max="5634" width="7.77734375" style="123" customWidth="1"/>
    <col min="5635" max="5635" width="14" style="123" customWidth="1"/>
    <col min="5636" max="5636" width="3.77734375" style="123" customWidth="1"/>
    <col min="5637" max="5637" width="11.21875" style="123" customWidth="1"/>
    <col min="5638" max="5639" width="3.77734375" style="123" customWidth="1"/>
    <col min="5640" max="5641" width="12.77734375" style="123" customWidth="1"/>
    <col min="5642" max="5642" width="14.21875" style="123" customWidth="1"/>
    <col min="5643" max="5643" width="2.77734375" style="123" customWidth="1"/>
    <col min="5644" max="5888" width="8.77734375" style="123"/>
    <col min="5889" max="5889" width="3.77734375" style="123" customWidth="1"/>
    <col min="5890" max="5890" width="7.77734375" style="123" customWidth="1"/>
    <col min="5891" max="5891" width="14" style="123" customWidth="1"/>
    <col min="5892" max="5892" width="3.77734375" style="123" customWidth="1"/>
    <col min="5893" max="5893" width="11.21875" style="123" customWidth="1"/>
    <col min="5894" max="5895" width="3.77734375" style="123" customWidth="1"/>
    <col min="5896" max="5897" width="12.77734375" style="123" customWidth="1"/>
    <col min="5898" max="5898" width="14.21875" style="123" customWidth="1"/>
    <col min="5899" max="5899" width="2.77734375" style="123" customWidth="1"/>
    <col min="5900" max="6144" width="8.77734375" style="123"/>
    <col min="6145" max="6145" width="3.77734375" style="123" customWidth="1"/>
    <col min="6146" max="6146" width="7.77734375" style="123" customWidth="1"/>
    <col min="6147" max="6147" width="14" style="123" customWidth="1"/>
    <col min="6148" max="6148" width="3.77734375" style="123" customWidth="1"/>
    <col min="6149" max="6149" width="11.21875" style="123" customWidth="1"/>
    <col min="6150" max="6151" width="3.77734375" style="123" customWidth="1"/>
    <col min="6152" max="6153" width="12.77734375" style="123" customWidth="1"/>
    <col min="6154" max="6154" width="14.21875" style="123" customWidth="1"/>
    <col min="6155" max="6155" width="2.77734375" style="123" customWidth="1"/>
    <col min="6156" max="6400" width="8.77734375" style="123"/>
    <col min="6401" max="6401" width="3.77734375" style="123" customWidth="1"/>
    <col min="6402" max="6402" width="7.77734375" style="123" customWidth="1"/>
    <col min="6403" max="6403" width="14" style="123" customWidth="1"/>
    <col min="6404" max="6404" width="3.77734375" style="123" customWidth="1"/>
    <col min="6405" max="6405" width="11.21875" style="123" customWidth="1"/>
    <col min="6406" max="6407" width="3.77734375" style="123" customWidth="1"/>
    <col min="6408" max="6409" width="12.77734375" style="123" customWidth="1"/>
    <col min="6410" max="6410" width="14.21875" style="123" customWidth="1"/>
    <col min="6411" max="6411" width="2.77734375" style="123" customWidth="1"/>
    <col min="6412" max="6656" width="8.77734375" style="123"/>
    <col min="6657" max="6657" width="3.77734375" style="123" customWidth="1"/>
    <col min="6658" max="6658" width="7.77734375" style="123" customWidth="1"/>
    <col min="6659" max="6659" width="14" style="123" customWidth="1"/>
    <col min="6660" max="6660" width="3.77734375" style="123" customWidth="1"/>
    <col min="6661" max="6661" width="11.21875" style="123" customWidth="1"/>
    <col min="6662" max="6663" width="3.77734375" style="123" customWidth="1"/>
    <col min="6664" max="6665" width="12.77734375" style="123" customWidth="1"/>
    <col min="6666" max="6666" width="14.21875" style="123" customWidth="1"/>
    <col min="6667" max="6667" width="2.77734375" style="123" customWidth="1"/>
    <col min="6668" max="6912" width="8.77734375" style="123"/>
    <col min="6913" max="6913" width="3.77734375" style="123" customWidth="1"/>
    <col min="6914" max="6914" width="7.77734375" style="123" customWidth="1"/>
    <col min="6915" max="6915" width="14" style="123" customWidth="1"/>
    <col min="6916" max="6916" width="3.77734375" style="123" customWidth="1"/>
    <col min="6917" max="6917" width="11.21875" style="123" customWidth="1"/>
    <col min="6918" max="6919" width="3.77734375" style="123" customWidth="1"/>
    <col min="6920" max="6921" width="12.77734375" style="123" customWidth="1"/>
    <col min="6922" max="6922" width="14.21875" style="123" customWidth="1"/>
    <col min="6923" max="6923" width="2.77734375" style="123" customWidth="1"/>
    <col min="6924" max="7168" width="8.77734375" style="123"/>
    <col min="7169" max="7169" width="3.77734375" style="123" customWidth="1"/>
    <col min="7170" max="7170" width="7.77734375" style="123" customWidth="1"/>
    <col min="7171" max="7171" width="14" style="123" customWidth="1"/>
    <col min="7172" max="7172" width="3.77734375" style="123" customWidth="1"/>
    <col min="7173" max="7173" width="11.21875" style="123" customWidth="1"/>
    <col min="7174" max="7175" width="3.77734375" style="123" customWidth="1"/>
    <col min="7176" max="7177" width="12.77734375" style="123" customWidth="1"/>
    <col min="7178" max="7178" width="14.21875" style="123" customWidth="1"/>
    <col min="7179" max="7179" width="2.77734375" style="123" customWidth="1"/>
    <col min="7180" max="7424" width="8.77734375" style="123"/>
    <col min="7425" max="7425" width="3.77734375" style="123" customWidth="1"/>
    <col min="7426" max="7426" width="7.77734375" style="123" customWidth="1"/>
    <col min="7427" max="7427" width="14" style="123" customWidth="1"/>
    <col min="7428" max="7428" width="3.77734375" style="123" customWidth="1"/>
    <col min="7429" max="7429" width="11.21875" style="123" customWidth="1"/>
    <col min="7430" max="7431" width="3.77734375" style="123" customWidth="1"/>
    <col min="7432" max="7433" width="12.77734375" style="123" customWidth="1"/>
    <col min="7434" max="7434" width="14.21875" style="123" customWidth="1"/>
    <col min="7435" max="7435" width="2.77734375" style="123" customWidth="1"/>
    <col min="7436" max="7680" width="8.77734375" style="123"/>
    <col min="7681" max="7681" width="3.77734375" style="123" customWidth="1"/>
    <col min="7682" max="7682" width="7.77734375" style="123" customWidth="1"/>
    <col min="7683" max="7683" width="14" style="123" customWidth="1"/>
    <col min="7684" max="7684" width="3.77734375" style="123" customWidth="1"/>
    <col min="7685" max="7685" width="11.21875" style="123" customWidth="1"/>
    <col min="7686" max="7687" width="3.77734375" style="123" customWidth="1"/>
    <col min="7688" max="7689" width="12.77734375" style="123" customWidth="1"/>
    <col min="7690" max="7690" width="14.21875" style="123" customWidth="1"/>
    <col min="7691" max="7691" width="2.77734375" style="123" customWidth="1"/>
    <col min="7692" max="7936" width="8.77734375" style="123"/>
    <col min="7937" max="7937" width="3.77734375" style="123" customWidth="1"/>
    <col min="7938" max="7938" width="7.77734375" style="123" customWidth="1"/>
    <col min="7939" max="7939" width="14" style="123" customWidth="1"/>
    <col min="7940" max="7940" width="3.77734375" style="123" customWidth="1"/>
    <col min="7941" max="7941" width="11.21875" style="123" customWidth="1"/>
    <col min="7942" max="7943" width="3.77734375" style="123" customWidth="1"/>
    <col min="7944" max="7945" width="12.77734375" style="123" customWidth="1"/>
    <col min="7946" max="7946" width="14.21875" style="123" customWidth="1"/>
    <col min="7947" max="7947" width="2.77734375" style="123" customWidth="1"/>
    <col min="7948" max="8192" width="8.77734375" style="123"/>
    <col min="8193" max="8193" width="3.77734375" style="123" customWidth="1"/>
    <col min="8194" max="8194" width="7.77734375" style="123" customWidth="1"/>
    <col min="8195" max="8195" width="14" style="123" customWidth="1"/>
    <col min="8196" max="8196" width="3.77734375" style="123" customWidth="1"/>
    <col min="8197" max="8197" width="11.21875" style="123" customWidth="1"/>
    <col min="8198" max="8199" width="3.77734375" style="123" customWidth="1"/>
    <col min="8200" max="8201" width="12.77734375" style="123" customWidth="1"/>
    <col min="8202" max="8202" width="14.21875" style="123" customWidth="1"/>
    <col min="8203" max="8203" width="2.77734375" style="123" customWidth="1"/>
    <col min="8204" max="8448" width="8.77734375" style="123"/>
    <col min="8449" max="8449" width="3.77734375" style="123" customWidth="1"/>
    <col min="8450" max="8450" width="7.77734375" style="123" customWidth="1"/>
    <col min="8451" max="8451" width="14" style="123" customWidth="1"/>
    <col min="8452" max="8452" width="3.77734375" style="123" customWidth="1"/>
    <col min="8453" max="8453" width="11.21875" style="123" customWidth="1"/>
    <col min="8454" max="8455" width="3.77734375" style="123" customWidth="1"/>
    <col min="8456" max="8457" width="12.77734375" style="123" customWidth="1"/>
    <col min="8458" max="8458" width="14.21875" style="123" customWidth="1"/>
    <col min="8459" max="8459" width="2.77734375" style="123" customWidth="1"/>
    <col min="8460" max="8704" width="8.77734375" style="123"/>
    <col min="8705" max="8705" width="3.77734375" style="123" customWidth="1"/>
    <col min="8706" max="8706" width="7.77734375" style="123" customWidth="1"/>
    <col min="8707" max="8707" width="14" style="123" customWidth="1"/>
    <col min="8708" max="8708" width="3.77734375" style="123" customWidth="1"/>
    <col min="8709" max="8709" width="11.21875" style="123" customWidth="1"/>
    <col min="8710" max="8711" width="3.77734375" style="123" customWidth="1"/>
    <col min="8712" max="8713" width="12.77734375" style="123" customWidth="1"/>
    <col min="8714" max="8714" width="14.21875" style="123" customWidth="1"/>
    <col min="8715" max="8715" width="2.77734375" style="123" customWidth="1"/>
    <col min="8716" max="8960" width="8.77734375" style="123"/>
    <col min="8961" max="8961" width="3.77734375" style="123" customWidth="1"/>
    <col min="8962" max="8962" width="7.77734375" style="123" customWidth="1"/>
    <col min="8963" max="8963" width="14" style="123" customWidth="1"/>
    <col min="8964" max="8964" width="3.77734375" style="123" customWidth="1"/>
    <col min="8965" max="8965" width="11.21875" style="123" customWidth="1"/>
    <col min="8966" max="8967" width="3.77734375" style="123" customWidth="1"/>
    <col min="8968" max="8969" width="12.77734375" style="123" customWidth="1"/>
    <col min="8970" max="8970" width="14.21875" style="123" customWidth="1"/>
    <col min="8971" max="8971" width="2.77734375" style="123" customWidth="1"/>
    <col min="8972" max="9216" width="8.77734375" style="123"/>
    <col min="9217" max="9217" width="3.77734375" style="123" customWidth="1"/>
    <col min="9218" max="9218" width="7.77734375" style="123" customWidth="1"/>
    <col min="9219" max="9219" width="14" style="123" customWidth="1"/>
    <col min="9220" max="9220" width="3.77734375" style="123" customWidth="1"/>
    <col min="9221" max="9221" width="11.21875" style="123" customWidth="1"/>
    <col min="9222" max="9223" width="3.77734375" style="123" customWidth="1"/>
    <col min="9224" max="9225" width="12.77734375" style="123" customWidth="1"/>
    <col min="9226" max="9226" width="14.21875" style="123" customWidth="1"/>
    <col min="9227" max="9227" width="2.77734375" style="123" customWidth="1"/>
    <col min="9228" max="9472" width="8.77734375" style="123"/>
    <col min="9473" max="9473" width="3.77734375" style="123" customWidth="1"/>
    <col min="9474" max="9474" width="7.77734375" style="123" customWidth="1"/>
    <col min="9475" max="9475" width="14" style="123" customWidth="1"/>
    <col min="9476" max="9476" width="3.77734375" style="123" customWidth="1"/>
    <col min="9477" max="9477" width="11.21875" style="123" customWidth="1"/>
    <col min="9478" max="9479" width="3.77734375" style="123" customWidth="1"/>
    <col min="9480" max="9481" width="12.77734375" style="123" customWidth="1"/>
    <col min="9482" max="9482" width="14.21875" style="123" customWidth="1"/>
    <col min="9483" max="9483" width="2.77734375" style="123" customWidth="1"/>
    <col min="9484" max="9728" width="8.77734375" style="123"/>
    <col min="9729" max="9729" width="3.77734375" style="123" customWidth="1"/>
    <col min="9730" max="9730" width="7.77734375" style="123" customWidth="1"/>
    <col min="9731" max="9731" width="14" style="123" customWidth="1"/>
    <col min="9732" max="9732" width="3.77734375" style="123" customWidth="1"/>
    <col min="9733" max="9733" width="11.21875" style="123" customWidth="1"/>
    <col min="9734" max="9735" width="3.77734375" style="123" customWidth="1"/>
    <col min="9736" max="9737" width="12.77734375" style="123" customWidth="1"/>
    <col min="9738" max="9738" width="14.21875" style="123" customWidth="1"/>
    <col min="9739" max="9739" width="2.77734375" style="123" customWidth="1"/>
    <col min="9740" max="9984" width="8.77734375" style="123"/>
    <col min="9985" max="9985" width="3.77734375" style="123" customWidth="1"/>
    <col min="9986" max="9986" width="7.77734375" style="123" customWidth="1"/>
    <col min="9987" max="9987" width="14" style="123" customWidth="1"/>
    <col min="9988" max="9988" width="3.77734375" style="123" customWidth="1"/>
    <col min="9989" max="9989" width="11.21875" style="123" customWidth="1"/>
    <col min="9990" max="9991" width="3.77734375" style="123" customWidth="1"/>
    <col min="9992" max="9993" width="12.77734375" style="123" customWidth="1"/>
    <col min="9994" max="9994" width="14.21875" style="123" customWidth="1"/>
    <col min="9995" max="9995" width="2.77734375" style="123" customWidth="1"/>
    <col min="9996" max="10240" width="8.77734375" style="123"/>
    <col min="10241" max="10241" width="3.77734375" style="123" customWidth="1"/>
    <col min="10242" max="10242" width="7.77734375" style="123" customWidth="1"/>
    <col min="10243" max="10243" width="14" style="123" customWidth="1"/>
    <col min="10244" max="10244" width="3.77734375" style="123" customWidth="1"/>
    <col min="10245" max="10245" width="11.21875" style="123" customWidth="1"/>
    <col min="10246" max="10247" width="3.77734375" style="123" customWidth="1"/>
    <col min="10248" max="10249" width="12.77734375" style="123" customWidth="1"/>
    <col min="10250" max="10250" width="14.21875" style="123" customWidth="1"/>
    <col min="10251" max="10251" width="2.77734375" style="123" customWidth="1"/>
    <col min="10252" max="10496" width="8.77734375" style="123"/>
    <col min="10497" max="10497" width="3.77734375" style="123" customWidth="1"/>
    <col min="10498" max="10498" width="7.77734375" style="123" customWidth="1"/>
    <col min="10499" max="10499" width="14" style="123" customWidth="1"/>
    <col min="10500" max="10500" width="3.77734375" style="123" customWidth="1"/>
    <col min="10501" max="10501" width="11.21875" style="123" customWidth="1"/>
    <col min="10502" max="10503" width="3.77734375" style="123" customWidth="1"/>
    <col min="10504" max="10505" width="12.77734375" style="123" customWidth="1"/>
    <col min="10506" max="10506" width="14.21875" style="123" customWidth="1"/>
    <col min="10507" max="10507" width="2.77734375" style="123" customWidth="1"/>
    <col min="10508" max="10752" width="8.77734375" style="123"/>
    <col min="10753" max="10753" width="3.77734375" style="123" customWidth="1"/>
    <col min="10754" max="10754" width="7.77734375" style="123" customWidth="1"/>
    <col min="10755" max="10755" width="14" style="123" customWidth="1"/>
    <col min="10756" max="10756" width="3.77734375" style="123" customWidth="1"/>
    <col min="10757" max="10757" width="11.21875" style="123" customWidth="1"/>
    <col min="10758" max="10759" width="3.77734375" style="123" customWidth="1"/>
    <col min="10760" max="10761" width="12.77734375" style="123" customWidth="1"/>
    <col min="10762" max="10762" width="14.21875" style="123" customWidth="1"/>
    <col min="10763" max="10763" width="2.77734375" style="123" customWidth="1"/>
    <col min="10764" max="11008" width="8.77734375" style="123"/>
    <col min="11009" max="11009" width="3.77734375" style="123" customWidth="1"/>
    <col min="11010" max="11010" width="7.77734375" style="123" customWidth="1"/>
    <col min="11011" max="11011" width="14" style="123" customWidth="1"/>
    <col min="11012" max="11012" width="3.77734375" style="123" customWidth="1"/>
    <col min="11013" max="11013" width="11.21875" style="123" customWidth="1"/>
    <col min="11014" max="11015" width="3.77734375" style="123" customWidth="1"/>
    <col min="11016" max="11017" width="12.77734375" style="123" customWidth="1"/>
    <col min="11018" max="11018" width="14.21875" style="123" customWidth="1"/>
    <col min="11019" max="11019" width="2.77734375" style="123" customWidth="1"/>
    <col min="11020" max="11264" width="8.77734375" style="123"/>
    <col min="11265" max="11265" width="3.77734375" style="123" customWidth="1"/>
    <col min="11266" max="11266" width="7.77734375" style="123" customWidth="1"/>
    <col min="11267" max="11267" width="14" style="123" customWidth="1"/>
    <col min="11268" max="11268" width="3.77734375" style="123" customWidth="1"/>
    <col min="11269" max="11269" width="11.21875" style="123" customWidth="1"/>
    <col min="11270" max="11271" width="3.77734375" style="123" customWidth="1"/>
    <col min="11272" max="11273" width="12.77734375" style="123" customWidth="1"/>
    <col min="11274" max="11274" width="14.21875" style="123" customWidth="1"/>
    <col min="11275" max="11275" width="2.77734375" style="123" customWidth="1"/>
    <col min="11276" max="11520" width="8.77734375" style="123"/>
    <col min="11521" max="11521" width="3.77734375" style="123" customWidth="1"/>
    <col min="11522" max="11522" width="7.77734375" style="123" customWidth="1"/>
    <col min="11523" max="11523" width="14" style="123" customWidth="1"/>
    <col min="11524" max="11524" width="3.77734375" style="123" customWidth="1"/>
    <col min="11525" max="11525" width="11.21875" style="123" customWidth="1"/>
    <col min="11526" max="11527" width="3.77734375" style="123" customWidth="1"/>
    <col min="11528" max="11529" width="12.77734375" style="123" customWidth="1"/>
    <col min="11530" max="11530" width="14.21875" style="123" customWidth="1"/>
    <col min="11531" max="11531" width="2.77734375" style="123" customWidth="1"/>
    <col min="11532" max="11776" width="8.77734375" style="123"/>
    <col min="11777" max="11777" width="3.77734375" style="123" customWidth="1"/>
    <col min="11778" max="11778" width="7.77734375" style="123" customWidth="1"/>
    <col min="11779" max="11779" width="14" style="123" customWidth="1"/>
    <col min="11780" max="11780" width="3.77734375" style="123" customWidth="1"/>
    <col min="11781" max="11781" width="11.21875" style="123" customWidth="1"/>
    <col min="11782" max="11783" width="3.77734375" style="123" customWidth="1"/>
    <col min="11784" max="11785" width="12.77734375" style="123" customWidth="1"/>
    <col min="11786" max="11786" width="14.21875" style="123" customWidth="1"/>
    <col min="11787" max="11787" width="2.77734375" style="123" customWidth="1"/>
    <col min="11788" max="12032" width="8.77734375" style="123"/>
    <col min="12033" max="12033" width="3.77734375" style="123" customWidth="1"/>
    <col min="12034" max="12034" width="7.77734375" style="123" customWidth="1"/>
    <col min="12035" max="12035" width="14" style="123" customWidth="1"/>
    <col min="12036" max="12036" width="3.77734375" style="123" customWidth="1"/>
    <col min="12037" max="12037" width="11.21875" style="123" customWidth="1"/>
    <col min="12038" max="12039" width="3.77734375" style="123" customWidth="1"/>
    <col min="12040" max="12041" width="12.77734375" style="123" customWidth="1"/>
    <col min="12042" max="12042" width="14.21875" style="123" customWidth="1"/>
    <col min="12043" max="12043" width="2.77734375" style="123" customWidth="1"/>
    <col min="12044" max="12288" width="8.77734375" style="123"/>
    <col min="12289" max="12289" width="3.77734375" style="123" customWidth="1"/>
    <col min="12290" max="12290" width="7.77734375" style="123" customWidth="1"/>
    <col min="12291" max="12291" width="14" style="123" customWidth="1"/>
    <col min="12292" max="12292" width="3.77734375" style="123" customWidth="1"/>
    <col min="12293" max="12293" width="11.21875" style="123" customWidth="1"/>
    <col min="12294" max="12295" width="3.77734375" style="123" customWidth="1"/>
    <col min="12296" max="12297" width="12.77734375" style="123" customWidth="1"/>
    <col min="12298" max="12298" width="14.21875" style="123" customWidth="1"/>
    <col min="12299" max="12299" width="2.77734375" style="123" customWidth="1"/>
    <col min="12300" max="12544" width="8.77734375" style="123"/>
    <col min="12545" max="12545" width="3.77734375" style="123" customWidth="1"/>
    <col min="12546" max="12546" width="7.77734375" style="123" customWidth="1"/>
    <col min="12547" max="12547" width="14" style="123" customWidth="1"/>
    <col min="12548" max="12548" width="3.77734375" style="123" customWidth="1"/>
    <col min="12549" max="12549" width="11.21875" style="123" customWidth="1"/>
    <col min="12550" max="12551" width="3.77734375" style="123" customWidth="1"/>
    <col min="12552" max="12553" width="12.77734375" style="123" customWidth="1"/>
    <col min="12554" max="12554" width="14.21875" style="123" customWidth="1"/>
    <col min="12555" max="12555" width="2.77734375" style="123" customWidth="1"/>
    <col min="12556" max="12800" width="8.77734375" style="123"/>
    <col min="12801" max="12801" width="3.77734375" style="123" customWidth="1"/>
    <col min="12802" max="12802" width="7.77734375" style="123" customWidth="1"/>
    <col min="12803" max="12803" width="14" style="123" customWidth="1"/>
    <col min="12804" max="12804" width="3.77734375" style="123" customWidth="1"/>
    <col min="12805" max="12805" width="11.21875" style="123" customWidth="1"/>
    <col min="12806" max="12807" width="3.77734375" style="123" customWidth="1"/>
    <col min="12808" max="12809" width="12.77734375" style="123" customWidth="1"/>
    <col min="12810" max="12810" width="14.21875" style="123" customWidth="1"/>
    <col min="12811" max="12811" width="2.77734375" style="123" customWidth="1"/>
    <col min="12812" max="13056" width="8.77734375" style="123"/>
    <col min="13057" max="13057" width="3.77734375" style="123" customWidth="1"/>
    <col min="13058" max="13058" width="7.77734375" style="123" customWidth="1"/>
    <col min="13059" max="13059" width="14" style="123" customWidth="1"/>
    <col min="13060" max="13060" width="3.77734375" style="123" customWidth="1"/>
    <col min="13061" max="13061" width="11.21875" style="123" customWidth="1"/>
    <col min="13062" max="13063" width="3.77734375" style="123" customWidth="1"/>
    <col min="13064" max="13065" width="12.77734375" style="123" customWidth="1"/>
    <col min="13066" max="13066" width="14.21875" style="123" customWidth="1"/>
    <col min="13067" max="13067" width="2.77734375" style="123" customWidth="1"/>
    <col min="13068" max="13312" width="8.77734375" style="123"/>
    <col min="13313" max="13313" width="3.77734375" style="123" customWidth="1"/>
    <col min="13314" max="13314" width="7.77734375" style="123" customWidth="1"/>
    <col min="13315" max="13315" width="14" style="123" customWidth="1"/>
    <col min="13316" max="13316" width="3.77734375" style="123" customWidth="1"/>
    <col min="13317" max="13317" width="11.21875" style="123" customWidth="1"/>
    <col min="13318" max="13319" width="3.77734375" style="123" customWidth="1"/>
    <col min="13320" max="13321" width="12.77734375" style="123" customWidth="1"/>
    <col min="13322" max="13322" width="14.21875" style="123" customWidth="1"/>
    <col min="13323" max="13323" width="2.77734375" style="123" customWidth="1"/>
    <col min="13324" max="13568" width="8.77734375" style="123"/>
    <col min="13569" max="13569" width="3.77734375" style="123" customWidth="1"/>
    <col min="13570" max="13570" width="7.77734375" style="123" customWidth="1"/>
    <col min="13571" max="13571" width="14" style="123" customWidth="1"/>
    <col min="13572" max="13572" width="3.77734375" style="123" customWidth="1"/>
    <col min="13573" max="13573" width="11.21875" style="123" customWidth="1"/>
    <col min="13574" max="13575" width="3.77734375" style="123" customWidth="1"/>
    <col min="13576" max="13577" width="12.77734375" style="123" customWidth="1"/>
    <col min="13578" max="13578" width="14.21875" style="123" customWidth="1"/>
    <col min="13579" max="13579" width="2.77734375" style="123" customWidth="1"/>
    <col min="13580" max="13824" width="8.77734375" style="123"/>
    <col min="13825" max="13825" width="3.77734375" style="123" customWidth="1"/>
    <col min="13826" max="13826" width="7.77734375" style="123" customWidth="1"/>
    <col min="13827" max="13827" width="14" style="123" customWidth="1"/>
    <col min="13828" max="13828" width="3.77734375" style="123" customWidth="1"/>
    <col min="13829" max="13829" width="11.21875" style="123" customWidth="1"/>
    <col min="13830" max="13831" width="3.77734375" style="123" customWidth="1"/>
    <col min="13832" max="13833" width="12.77734375" style="123" customWidth="1"/>
    <col min="13834" max="13834" width="14.21875" style="123" customWidth="1"/>
    <col min="13835" max="13835" width="2.77734375" style="123" customWidth="1"/>
    <col min="13836" max="14080" width="8.77734375" style="123"/>
    <col min="14081" max="14081" width="3.77734375" style="123" customWidth="1"/>
    <col min="14082" max="14082" width="7.77734375" style="123" customWidth="1"/>
    <col min="14083" max="14083" width="14" style="123" customWidth="1"/>
    <col min="14084" max="14084" width="3.77734375" style="123" customWidth="1"/>
    <col min="14085" max="14085" width="11.21875" style="123" customWidth="1"/>
    <col min="14086" max="14087" width="3.77734375" style="123" customWidth="1"/>
    <col min="14088" max="14089" width="12.77734375" style="123" customWidth="1"/>
    <col min="14090" max="14090" width="14.21875" style="123" customWidth="1"/>
    <col min="14091" max="14091" width="2.77734375" style="123" customWidth="1"/>
    <col min="14092" max="14336" width="8.77734375" style="123"/>
    <col min="14337" max="14337" width="3.77734375" style="123" customWidth="1"/>
    <col min="14338" max="14338" width="7.77734375" style="123" customWidth="1"/>
    <col min="14339" max="14339" width="14" style="123" customWidth="1"/>
    <col min="14340" max="14340" width="3.77734375" style="123" customWidth="1"/>
    <col min="14341" max="14341" width="11.21875" style="123" customWidth="1"/>
    <col min="14342" max="14343" width="3.77734375" style="123" customWidth="1"/>
    <col min="14344" max="14345" width="12.77734375" style="123" customWidth="1"/>
    <col min="14346" max="14346" width="14.21875" style="123" customWidth="1"/>
    <col min="14347" max="14347" width="2.77734375" style="123" customWidth="1"/>
    <col min="14348" max="14592" width="8.77734375" style="123"/>
    <col min="14593" max="14593" width="3.77734375" style="123" customWidth="1"/>
    <col min="14594" max="14594" width="7.77734375" style="123" customWidth="1"/>
    <col min="14595" max="14595" width="14" style="123" customWidth="1"/>
    <col min="14596" max="14596" width="3.77734375" style="123" customWidth="1"/>
    <col min="14597" max="14597" width="11.21875" style="123" customWidth="1"/>
    <col min="14598" max="14599" width="3.77734375" style="123" customWidth="1"/>
    <col min="14600" max="14601" width="12.77734375" style="123" customWidth="1"/>
    <col min="14602" max="14602" width="14.21875" style="123" customWidth="1"/>
    <col min="14603" max="14603" width="2.77734375" style="123" customWidth="1"/>
    <col min="14604" max="14848" width="8.77734375" style="123"/>
    <col min="14849" max="14849" width="3.77734375" style="123" customWidth="1"/>
    <col min="14850" max="14850" width="7.77734375" style="123" customWidth="1"/>
    <col min="14851" max="14851" width="14" style="123" customWidth="1"/>
    <col min="14852" max="14852" width="3.77734375" style="123" customWidth="1"/>
    <col min="14853" max="14853" width="11.21875" style="123" customWidth="1"/>
    <col min="14854" max="14855" width="3.77734375" style="123" customWidth="1"/>
    <col min="14856" max="14857" width="12.77734375" style="123" customWidth="1"/>
    <col min="14858" max="14858" width="14.21875" style="123" customWidth="1"/>
    <col min="14859" max="14859" width="2.77734375" style="123" customWidth="1"/>
    <col min="14860" max="15104" width="8.77734375" style="123"/>
    <col min="15105" max="15105" width="3.77734375" style="123" customWidth="1"/>
    <col min="15106" max="15106" width="7.77734375" style="123" customWidth="1"/>
    <col min="15107" max="15107" width="14" style="123" customWidth="1"/>
    <col min="15108" max="15108" width="3.77734375" style="123" customWidth="1"/>
    <col min="15109" max="15109" width="11.21875" style="123" customWidth="1"/>
    <col min="15110" max="15111" width="3.77734375" style="123" customWidth="1"/>
    <col min="15112" max="15113" width="12.77734375" style="123" customWidth="1"/>
    <col min="15114" max="15114" width="14.21875" style="123" customWidth="1"/>
    <col min="15115" max="15115" width="2.77734375" style="123" customWidth="1"/>
    <col min="15116" max="15360" width="8.77734375" style="123"/>
    <col min="15361" max="15361" width="3.77734375" style="123" customWidth="1"/>
    <col min="15362" max="15362" width="7.77734375" style="123" customWidth="1"/>
    <col min="15363" max="15363" width="14" style="123" customWidth="1"/>
    <col min="15364" max="15364" width="3.77734375" style="123" customWidth="1"/>
    <col min="15365" max="15365" width="11.21875" style="123" customWidth="1"/>
    <col min="15366" max="15367" width="3.77734375" style="123" customWidth="1"/>
    <col min="15368" max="15369" width="12.77734375" style="123" customWidth="1"/>
    <col min="15370" max="15370" width="14.21875" style="123" customWidth="1"/>
    <col min="15371" max="15371" width="2.77734375" style="123" customWidth="1"/>
    <col min="15372" max="15616" width="8.77734375" style="123"/>
    <col min="15617" max="15617" width="3.77734375" style="123" customWidth="1"/>
    <col min="15618" max="15618" width="7.77734375" style="123" customWidth="1"/>
    <col min="15619" max="15619" width="14" style="123" customWidth="1"/>
    <col min="15620" max="15620" width="3.77734375" style="123" customWidth="1"/>
    <col min="15621" max="15621" width="11.21875" style="123" customWidth="1"/>
    <col min="15622" max="15623" width="3.77734375" style="123" customWidth="1"/>
    <col min="15624" max="15625" width="12.77734375" style="123" customWidth="1"/>
    <col min="15626" max="15626" width="14.21875" style="123" customWidth="1"/>
    <col min="15627" max="15627" width="2.77734375" style="123" customWidth="1"/>
    <col min="15628" max="15872" width="8.77734375" style="123"/>
    <col min="15873" max="15873" width="3.77734375" style="123" customWidth="1"/>
    <col min="15874" max="15874" width="7.77734375" style="123" customWidth="1"/>
    <col min="15875" max="15875" width="14" style="123" customWidth="1"/>
    <col min="15876" max="15876" width="3.77734375" style="123" customWidth="1"/>
    <col min="15877" max="15877" width="11.21875" style="123" customWidth="1"/>
    <col min="15878" max="15879" width="3.77734375" style="123" customWidth="1"/>
    <col min="15880" max="15881" width="12.77734375" style="123" customWidth="1"/>
    <col min="15882" max="15882" width="14.21875" style="123" customWidth="1"/>
    <col min="15883" max="15883" width="2.77734375" style="123" customWidth="1"/>
    <col min="15884" max="16128" width="8.77734375" style="123"/>
    <col min="16129" max="16129" width="3.77734375" style="123" customWidth="1"/>
    <col min="16130" max="16130" width="7.77734375" style="123" customWidth="1"/>
    <col min="16131" max="16131" width="14" style="123" customWidth="1"/>
    <col min="16132" max="16132" width="3.77734375" style="123" customWidth="1"/>
    <col min="16133" max="16133" width="11.21875" style="123" customWidth="1"/>
    <col min="16134" max="16135" width="3.77734375" style="123" customWidth="1"/>
    <col min="16136" max="16137" width="12.77734375" style="123" customWidth="1"/>
    <col min="16138" max="16138" width="14.21875" style="123" customWidth="1"/>
    <col min="16139" max="16139" width="2.77734375" style="123" customWidth="1"/>
    <col min="16140" max="16384" width="8.77734375" style="123"/>
  </cols>
  <sheetData>
    <row r="1" spans="2:20" ht="16.95" customHeight="1">
      <c r="B1" s="120"/>
      <c r="C1" s="121"/>
      <c r="D1" s="121"/>
      <c r="E1" s="121"/>
      <c r="F1" s="121"/>
      <c r="G1" s="121"/>
      <c r="H1" s="121"/>
      <c r="I1" s="121"/>
      <c r="J1" s="122"/>
    </row>
    <row r="2" spans="2:20" ht="18" customHeight="1">
      <c r="B2" s="198" t="s">
        <v>197</v>
      </c>
      <c r="C2" s="199"/>
      <c r="D2" s="199"/>
      <c r="E2" s="199"/>
      <c r="F2" s="199"/>
      <c r="G2" s="199"/>
      <c r="H2" s="199"/>
      <c r="I2" s="199"/>
      <c r="J2" s="200"/>
    </row>
    <row r="3" spans="2:20" ht="18" customHeight="1">
      <c r="B3" s="198"/>
      <c r="C3" s="199"/>
      <c r="D3" s="199"/>
      <c r="E3" s="199"/>
      <c r="F3" s="199"/>
      <c r="G3" s="199"/>
      <c r="H3" s="199"/>
      <c r="I3" s="199"/>
      <c r="J3" s="200"/>
    </row>
    <row r="4" spans="2:20" ht="16.95" customHeight="1">
      <c r="B4" s="124"/>
      <c r="J4" s="125"/>
    </row>
    <row r="5" spans="2:20" s="131" customFormat="1" ht="18" customHeight="1">
      <c r="B5" s="126" t="s">
        <v>198</v>
      </c>
      <c r="C5" s="127"/>
      <c r="D5" s="128"/>
      <c r="E5" s="129"/>
      <c r="F5" s="130"/>
      <c r="J5" s="132"/>
    </row>
    <row r="6" spans="2:20" s="131" customFormat="1" ht="16.95" customHeight="1">
      <c r="B6" s="133"/>
      <c r="J6" s="132"/>
    </row>
    <row r="7" spans="2:20" s="131" customFormat="1" ht="16.95" customHeight="1">
      <c r="B7" s="133"/>
      <c r="J7" s="132"/>
    </row>
    <row r="8" spans="2:20" s="131" customFormat="1" ht="18" customHeight="1">
      <c r="B8" s="134" t="s">
        <v>217</v>
      </c>
      <c r="J8" s="132"/>
    </row>
    <row r="9" spans="2:20" s="131" customFormat="1" ht="18" customHeight="1">
      <c r="B9" s="135" t="s">
        <v>199</v>
      </c>
      <c r="J9" s="132"/>
    </row>
    <row r="10" spans="2:20" s="131" customFormat="1" ht="18" customHeight="1">
      <c r="B10" s="134" t="s">
        <v>200</v>
      </c>
      <c r="J10" s="132"/>
    </row>
    <row r="11" spans="2:20" s="131" customFormat="1" ht="18" customHeight="1">
      <c r="B11" s="135" t="s">
        <v>201</v>
      </c>
      <c r="J11" s="132"/>
    </row>
    <row r="12" spans="2:20" s="131" customFormat="1" ht="16.95" customHeight="1">
      <c r="B12" s="136"/>
      <c r="J12" s="132"/>
    </row>
    <row r="13" spans="2:20" s="131" customFormat="1" ht="16.95" customHeight="1">
      <c r="B13" s="137"/>
      <c r="C13" s="138"/>
      <c r="D13" s="139"/>
      <c r="E13" s="140"/>
      <c r="F13" s="140"/>
      <c r="G13" s="140"/>
      <c r="H13" s="140"/>
      <c r="I13" s="140"/>
      <c r="J13" s="141"/>
      <c r="L13" s="201" t="s">
        <v>202</v>
      </c>
      <c r="M13" s="201"/>
      <c r="N13" s="201"/>
      <c r="O13" s="201"/>
      <c r="P13" s="201"/>
      <c r="Q13" s="201"/>
      <c r="R13" s="201"/>
      <c r="S13" s="201"/>
      <c r="T13" s="201"/>
    </row>
    <row r="14" spans="2:20" s="131" customFormat="1" ht="18" customHeight="1">
      <c r="B14" s="196" t="s">
        <v>203</v>
      </c>
      <c r="C14" s="197"/>
      <c r="E14" s="202">
        <f ca="1">'積算内訳書（まとめ）'!D52</f>
        <v>0</v>
      </c>
      <c r="F14" s="202"/>
      <c r="G14" s="202"/>
      <c r="H14" s="202"/>
      <c r="I14" s="202"/>
      <c r="J14" s="203"/>
      <c r="L14" s="201"/>
      <c r="M14" s="201"/>
      <c r="N14" s="201"/>
      <c r="O14" s="201"/>
      <c r="P14" s="201"/>
      <c r="Q14" s="201"/>
      <c r="R14" s="201"/>
      <c r="S14" s="201"/>
      <c r="T14" s="201"/>
    </row>
    <row r="15" spans="2:20" s="131" customFormat="1" ht="16.95" customHeight="1">
      <c r="B15" s="142"/>
      <c r="C15" s="143"/>
      <c r="D15" s="144"/>
      <c r="E15" s="145"/>
      <c r="F15" s="145"/>
      <c r="G15" s="145"/>
      <c r="H15" s="145"/>
      <c r="I15" s="145"/>
      <c r="J15" s="146"/>
      <c r="L15" s="201"/>
      <c r="M15" s="201"/>
      <c r="N15" s="201"/>
      <c r="O15" s="201"/>
      <c r="P15" s="201"/>
      <c r="Q15" s="201"/>
      <c r="R15" s="201"/>
      <c r="S15" s="201"/>
      <c r="T15" s="201"/>
    </row>
    <row r="16" spans="2:20" s="131" customFormat="1" ht="16.95" customHeight="1">
      <c r="B16" s="137"/>
      <c r="C16" s="138"/>
      <c r="E16" s="147"/>
      <c r="F16" s="140"/>
      <c r="G16" s="140"/>
      <c r="H16" s="140"/>
      <c r="I16" s="140"/>
      <c r="J16" s="141"/>
    </row>
    <row r="17" spans="2:10" s="131" customFormat="1" ht="18" customHeight="1">
      <c r="B17" s="196" t="s">
        <v>204</v>
      </c>
      <c r="C17" s="197"/>
      <c r="E17" s="131" t="s">
        <v>218</v>
      </c>
      <c r="J17" s="132"/>
    </row>
    <row r="18" spans="2:10" s="131" customFormat="1" ht="16.95" customHeight="1">
      <c r="B18" s="142"/>
      <c r="C18" s="143"/>
      <c r="D18" s="148"/>
      <c r="E18" s="145"/>
      <c r="F18" s="145"/>
      <c r="G18" s="145"/>
      <c r="H18" s="145"/>
      <c r="I18" s="145"/>
      <c r="J18" s="146"/>
    </row>
    <row r="19" spans="2:10" s="131" customFormat="1" ht="16.95" customHeight="1">
      <c r="B19" s="137"/>
      <c r="C19" s="138"/>
      <c r="D19" s="139"/>
      <c r="E19" s="140"/>
      <c r="F19" s="140"/>
      <c r="G19" s="140"/>
      <c r="H19" s="140"/>
      <c r="I19" s="140"/>
      <c r="J19" s="141"/>
    </row>
    <row r="20" spans="2:10" s="131" customFormat="1" ht="18" customHeight="1">
      <c r="B20" s="196" t="s">
        <v>205</v>
      </c>
      <c r="C20" s="197"/>
      <c r="D20" s="149"/>
      <c r="E20" s="131" t="s">
        <v>206</v>
      </c>
      <c r="J20" s="132"/>
    </row>
    <row r="21" spans="2:10" s="131" customFormat="1" ht="16.95" customHeight="1">
      <c r="B21" s="142"/>
      <c r="C21" s="143"/>
      <c r="D21" s="144"/>
      <c r="E21" s="145"/>
      <c r="F21" s="145"/>
      <c r="G21" s="145"/>
      <c r="H21" s="145"/>
      <c r="I21" s="145"/>
      <c r="J21" s="146"/>
    </row>
    <row r="22" spans="2:10" ht="16.95" customHeight="1">
      <c r="B22" s="124"/>
      <c r="J22" s="125"/>
    </row>
    <row r="23" spans="2:10" ht="18" customHeight="1">
      <c r="B23" s="124" t="s">
        <v>207</v>
      </c>
      <c r="J23" s="125"/>
    </row>
    <row r="24" spans="2:10" ht="16.95" customHeight="1">
      <c r="B24" s="124"/>
      <c r="J24" s="125"/>
    </row>
    <row r="25" spans="2:10" ht="18" customHeight="1">
      <c r="B25" s="124"/>
      <c r="C25" s="152" t="s">
        <v>208</v>
      </c>
      <c r="E25" s="153" t="s">
        <v>209</v>
      </c>
      <c r="F25" s="150"/>
      <c r="G25" s="150"/>
      <c r="H25" s="150"/>
      <c r="I25" s="150"/>
      <c r="J25" s="151"/>
    </row>
    <row r="26" spans="2:10" ht="16.95" customHeight="1">
      <c r="B26" s="154"/>
      <c r="J26" s="155"/>
    </row>
    <row r="27" spans="2:10" ht="18" customHeight="1">
      <c r="B27" s="124"/>
      <c r="D27" s="150"/>
      <c r="E27" s="156" t="s">
        <v>210</v>
      </c>
      <c r="J27" s="155"/>
    </row>
    <row r="28" spans="2:10" ht="16.95" customHeight="1">
      <c r="B28" s="124"/>
      <c r="J28" s="155"/>
    </row>
    <row r="29" spans="2:10" ht="18" customHeight="1">
      <c r="B29" s="124"/>
      <c r="E29" s="157" t="s">
        <v>222</v>
      </c>
      <c r="J29" s="155" t="s">
        <v>227</v>
      </c>
    </row>
    <row r="30" spans="2:10" ht="18" customHeight="1">
      <c r="B30" s="124"/>
      <c r="D30" s="150"/>
      <c r="E30" s="158" t="s">
        <v>228</v>
      </c>
      <c r="J30" s="155"/>
    </row>
    <row r="31" spans="2:10" ht="16.95" customHeight="1">
      <c r="B31" s="124"/>
      <c r="E31" s="158" t="s">
        <v>241</v>
      </c>
      <c r="J31" s="125"/>
    </row>
    <row r="32" spans="2:10" ht="16.95" customHeight="1">
      <c r="B32" s="124"/>
      <c r="J32" s="125"/>
    </row>
    <row r="33" spans="2:10" ht="18" customHeight="1">
      <c r="B33" s="159"/>
      <c r="E33" s="123" t="s">
        <v>211</v>
      </c>
      <c r="J33" s="125"/>
    </row>
    <row r="34" spans="2:10" ht="16.95" customHeight="1">
      <c r="B34" s="160"/>
      <c r="J34" s="125"/>
    </row>
    <row r="35" spans="2:10" ht="18" customHeight="1">
      <c r="B35" s="160"/>
      <c r="C35" s="123" t="s">
        <v>215</v>
      </c>
      <c r="J35" s="125"/>
    </row>
    <row r="36" spans="2:10" ht="18" customHeight="1">
      <c r="B36" s="160"/>
      <c r="C36" s="123" t="s">
        <v>216</v>
      </c>
      <c r="J36" s="125"/>
    </row>
    <row r="37" spans="2:10" ht="18" customHeight="1">
      <c r="B37" s="160"/>
      <c r="J37" s="125"/>
    </row>
    <row r="38" spans="2:10" ht="18" customHeight="1">
      <c r="B38" s="160" t="s">
        <v>212</v>
      </c>
      <c r="C38" s="123" t="s">
        <v>225</v>
      </c>
      <c r="J38" s="125"/>
    </row>
    <row r="39" spans="2:10" ht="18" customHeight="1">
      <c r="B39" s="160"/>
      <c r="C39" s="123" t="s">
        <v>226</v>
      </c>
      <c r="J39" s="125"/>
    </row>
    <row r="40" spans="2:10" ht="18" customHeight="1">
      <c r="B40" s="160"/>
      <c r="C40" s="123" t="s">
        <v>223</v>
      </c>
      <c r="J40" s="125"/>
    </row>
    <row r="41" spans="2:10" ht="18" customHeight="1">
      <c r="B41" s="160"/>
      <c r="C41" s="123" t="s">
        <v>224</v>
      </c>
      <c r="J41" s="125"/>
    </row>
    <row r="42" spans="2:10" ht="16.95" customHeight="1">
      <c r="B42" s="161"/>
      <c r="C42" s="162"/>
      <c r="D42" s="162"/>
      <c r="E42" s="162"/>
      <c r="F42" s="162"/>
      <c r="G42" s="162"/>
      <c r="H42" s="162"/>
      <c r="I42" s="162"/>
      <c r="J42" s="163"/>
    </row>
    <row r="43" spans="2:10" ht="28.5" customHeight="1">
      <c r="B43" s="114" t="s">
        <v>238</v>
      </c>
    </row>
    <row r="44" spans="2:10" ht="28.5" customHeight="1">
      <c r="B44" s="164" t="s">
        <v>213</v>
      </c>
    </row>
  </sheetData>
  <mergeCells count="6">
    <mergeCell ref="B20:C20"/>
    <mergeCell ref="B2:J3"/>
    <mergeCell ref="L13:T15"/>
    <mergeCell ref="B14:C14"/>
    <mergeCell ref="E14:J14"/>
    <mergeCell ref="B17:C17"/>
  </mergeCells>
  <phoneticPr fontId="3"/>
  <printOptions horizontalCentered="1" verticalCentered="1"/>
  <pageMargins left="0.7" right="0.7" top="0.75" bottom="0.75" header="0.3" footer="0.3"/>
  <pageSetup paperSize="9" scale="9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B488-43A6-4D81-80B6-C5BFF812D0C1}">
  <sheetPr codeName="Sheet13">
    <pageSetUpPr fitToPage="1"/>
  </sheetPr>
  <dimension ref="A1:M89"/>
  <sheetViews>
    <sheetView view="pageBreakPreview" topLeftCell="A15" zoomScale="86" zoomScaleNormal="100" workbookViewId="0">
      <selection activeCell="D52" sqref="D52:D53"/>
    </sheetView>
  </sheetViews>
  <sheetFormatPr defaultColWidth="9" defaultRowHeight="13.2"/>
  <cols>
    <col min="1" max="1" width="4.109375" style="10" customWidth="1"/>
    <col min="2" max="2" width="6.77734375" style="6" customWidth="1"/>
    <col min="3" max="3" width="46.21875" style="48" customWidth="1"/>
    <col min="4" max="4" width="20.77734375" style="7" customWidth="1"/>
    <col min="5" max="12" width="9" style="6"/>
    <col min="13" max="13" width="11.88671875" style="6" bestFit="1" customWidth="1"/>
    <col min="14" max="16384" width="9" style="6"/>
  </cols>
  <sheetData>
    <row r="1" spans="1:13" ht="16.2">
      <c r="B1" s="1" t="s">
        <v>219</v>
      </c>
      <c r="C1" s="2"/>
    </row>
    <row r="3" spans="1:13">
      <c r="A3" s="29"/>
      <c r="B3" s="214" t="s">
        <v>41</v>
      </c>
      <c r="C3" s="214"/>
      <c r="D3" s="204" t="s">
        <v>45</v>
      </c>
      <c r="F3" s="48" t="s">
        <v>189</v>
      </c>
    </row>
    <row r="4" spans="1:13" ht="13.5" customHeight="1">
      <c r="A4" s="29"/>
      <c r="B4" s="71" t="s">
        <v>193</v>
      </c>
      <c r="C4" s="71" t="s">
        <v>39</v>
      </c>
      <c r="D4" s="205"/>
      <c r="F4" s="48">
        <v>28</v>
      </c>
    </row>
    <row r="5" spans="1:13" ht="15.45" customHeight="1">
      <c r="A5" s="53"/>
      <c r="B5" s="77">
        <v>1</v>
      </c>
      <c r="C5" s="49" t="s">
        <v>75</v>
      </c>
      <c r="D5" s="67" cm="1">
        <f t="array" aca="1" ref="D5" ca="1">INDIRECT(B5&amp;"!"&amp;$F$3&amp;$F$4)</f>
        <v>0</v>
      </c>
      <c r="K5" s="7"/>
      <c r="L5" s="7"/>
      <c r="M5" s="7"/>
    </row>
    <row r="6" spans="1:13" ht="15.45" customHeight="1">
      <c r="A6" s="53"/>
      <c r="B6" s="77">
        <v>2</v>
      </c>
      <c r="C6" s="49" t="s">
        <v>56</v>
      </c>
      <c r="D6" s="67" cm="1">
        <f t="array" aca="1" ref="D6" ca="1">INDIRECT(B6&amp;"!"&amp;$F$3&amp;$F$4)</f>
        <v>0</v>
      </c>
      <c r="F6" s="48"/>
      <c r="K6" s="7"/>
      <c r="L6" s="7"/>
      <c r="M6" s="7"/>
    </row>
    <row r="7" spans="1:13" ht="15.45" customHeight="1">
      <c r="A7" s="53"/>
      <c r="B7" s="77">
        <v>3</v>
      </c>
      <c r="C7" s="49" t="s">
        <v>239</v>
      </c>
      <c r="D7" s="67" cm="1">
        <f t="array" aca="1" ref="D7" ca="1">INDIRECT(B7&amp;"!"&amp;$F$3&amp;$F$4)</f>
        <v>0</v>
      </c>
      <c r="F7" s="48"/>
      <c r="K7" s="7"/>
      <c r="L7" s="7"/>
      <c r="M7" s="7"/>
    </row>
    <row r="8" spans="1:13" ht="15.45" customHeight="1">
      <c r="A8" s="53"/>
      <c r="B8" s="77">
        <v>4</v>
      </c>
      <c r="C8" s="47" t="s">
        <v>99</v>
      </c>
      <c r="D8" s="67" cm="1">
        <f t="array" aca="1" ref="D8" ca="1">INDIRECT(B8&amp;"!"&amp;$F$3&amp;$F$4)</f>
        <v>0</v>
      </c>
      <c r="F8" s="48"/>
      <c r="K8" s="7"/>
      <c r="L8" s="7"/>
      <c r="M8" s="7"/>
    </row>
    <row r="9" spans="1:13" ht="15.45" customHeight="1">
      <c r="A9" s="53"/>
      <c r="B9" s="77">
        <v>5</v>
      </c>
      <c r="C9" s="47" t="s">
        <v>100</v>
      </c>
      <c r="D9" s="67" cm="1">
        <f t="array" aca="1" ref="D9" ca="1">INDIRECT(B9&amp;"!"&amp;$F$3&amp;$F$4)</f>
        <v>0</v>
      </c>
      <c r="F9" s="48"/>
      <c r="K9" s="7"/>
      <c r="L9" s="7"/>
      <c r="M9" s="7"/>
    </row>
    <row r="10" spans="1:13" ht="15.45" customHeight="1">
      <c r="A10" s="53"/>
      <c r="B10" s="77">
        <v>6</v>
      </c>
      <c r="C10" s="49" t="s">
        <v>57</v>
      </c>
      <c r="D10" s="67" cm="1">
        <f t="array" aca="1" ref="D10" ca="1">INDIRECT(B10&amp;"!"&amp;$F$3&amp;$F$4)</f>
        <v>0</v>
      </c>
      <c r="K10" s="7"/>
      <c r="L10" s="7"/>
      <c r="M10" s="7"/>
    </row>
    <row r="11" spans="1:13" ht="15.45" customHeight="1">
      <c r="A11" s="53"/>
      <c r="B11" s="77">
        <v>7</v>
      </c>
      <c r="C11" s="47" t="s">
        <v>101</v>
      </c>
      <c r="D11" s="67" cm="1">
        <f t="array" aca="1" ref="D11" ca="1">INDIRECT(B11&amp;"!"&amp;$F$3&amp;$F$4)</f>
        <v>0</v>
      </c>
      <c r="K11" s="7"/>
      <c r="L11" s="7"/>
      <c r="M11" s="7"/>
    </row>
    <row r="12" spans="1:13" ht="15.45" customHeight="1">
      <c r="A12" s="53"/>
      <c r="B12" s="77">
        <v>8</v>
      </c>
      <c r="C12" s="49" t="s">
        <v>58</v>
      </c>
      <c r="D12" s="67" cm="1">
        <f t="array" aca="1" ref="D12" ca="1">INDIRECT(B12&amp;"!"&amp;$F$3&amp;$F$4)</f>
        <v>0</v>
      </c>
      <c r="K12" s="7"/>
      <c r="L12" s="7"/>
      <c r="M12" s="7"/>
    </row>
    <row r="13" spans="1:13" ht="15.45" customHeight="1">
      <c r="A13" s="53"/>
      <c r="B13" s="77">
        <v>9</v>
      </c>
      <c r="C13" s="49" t="s">
        <v>76</v>
      </c>
      <c r="D13" s="67" cm="1">
        <f t="array" aca="1" ref="D13" ca="1">INDIRECT(B13&amp;"!"&amp;$F$3&amp;$F$4)</f>
        <v>0</v>
      </c>
      <c r="K13" s="7"/>
      <c r="L13" s="7"/>
      <c r="M13" s="7"/>
    </row>
    <row r="14" spans="1:13" ht="15.45" customHeight="1">
      <c r="A14" s="53"/>
      <c r="B14" s="77">
        <v>10</v>
      </c>
      <c r="C14" s="49" t="s">
        <v>59</v>
      </c>
      <c r="D14" s="67" cm="1">
        <f t="array" aca="1" ref="D14" ca="1">INDIRECT(B14&amp;"!"&amp;$F$3&amp;$F$4)</f>
        <v>0</v>
      </c>
      <c r="F14" s="32"/>
      <c r="K14" s="7"/>
      <c r="L14" s="7"/>
      <c r="M14" s="7"/>
    </row>
    <row r="15" spans="1:13" ht="15.45" customHeight="1">
      <c r="A15" s="53"/>
      <c r="B15" s="77">
        <v>11</v>
      </c>
      <c r="C15" s="49" t="s">
        <v>79</v>
      </c>
      <c r="D15" s="67" cm="1">
        <f t="array" aca="1" ref="D15" ca="1">INDIRECT(B15&amp;"!"&amp;$F$3&amp;$F$4)</f>
        <v>0</v>
      </c>
      <c r="F15" s="32"/>
      <c r="K15" s="7"/>
      <c r="L15" s="7"/>
      <c r="M15" s="7"/>
    </row>
    <row r="16" spans="1:13" ht="15.45" customHeight="1">
      <c r="A16" s="53"/>
      <c r="B16" s="77">
        <v>12</v>
      </c>
      <c r="C16" s="49" t="s">
        <v>60</v>
      </c>
      <c r="D16" s="67" cm="1">
        <f t="array" aca="1" ref="D16" ca="1">INDIRECT(B16&amp;"!"&amp;$F$3&amp;$F$4)</f>
        <v>0</v>
      </c>
      <c r="F16" s="32"/>
      <c r="K16" s="7"/>
      <c r="L16" s="7"/>
      <c r="M16" s="7"/>
    </row>
    <row r="17" spans="1:13" ht="15.45" customHeight="1">
      <c r="A17" s="53"/>
      <c r="B17" s="77">
        <v>13</v>
      </c>
      <c r="C17" s="49" t="s">
        <v>61</v>
      </c>
      <c r="D17" s="67" cm="1">
        <f t="array" aca="1" ref="D17" ca="1">INDIRECT(B17&amp;"!"&amp;$F$3&amp;$F$4)</f>
        <v>0</v>
      </c>
      <c r="F17" s="32"/>
      <c r="K17" s="7"/>
      <c r="L17" s="7"/>
      <c r="M17" s="7"/>
    </row>
    <row r="18" spans="1:13" ht="15.45" customHeight="1">
      <c r="A18" s="53"/>
      <c r="B18" s="77">
        <v>14</v>
      </c>
      <c r="C18" s="49" t="s">
        <v>80</v>
      </c>
      <c r="D18" s="67" cm="1">
        <f t="array" aca="1" ref="D18" ca="1">INDIRECT(B18&amp;"!"&amp;$F$3&amp;$F$4)</f>
        <v>0</v>
      </c>
      <c r="F18" s="32"/>
      <c r="K18" s="7"/>
      <c r="L18" s="7"/>
      <c r="M18" s="7"/>
    </row>
    <row r="19" spans="1:13" ht="15.45" customHeight="1">
      <c r="A19" s="53"/>
      <c r="B19" s="77">
        <v>15</v>
      </c>
      <c r="C19" s="49" t="s">
        <v>62</v>
      </c>
      <c r="D19" s="67" cm="1">
        <f t="array" aca="1" ref="D19" ca="1">INDIRECT(B19&amp;"!"&amp;$F$3&amp;$F$4)</f>
        <v>0</v>
      </c>
      <c r="F19" s="32"/>
      <c r="K19" s="7"/>
      <c r="L19" s="7"/>
      <c r="M19" s="7"/>
    </row>
    <row r="20" spans="1:13" ht="15.45" customHeight="1">
      <c r="A20" s="53"/>
      <c r="B20" s="77">
        <v>16</v>
      </c>
      <c r="C20" s="49" t="s">
        <v>63</v>
      </c>
      <c r="D20" s="67" cm="1">
        <f t="array" aca="1" ref="D20" ca="1">INDIRECT(B20&amp;"!"&amp;$F$3&amp;$F$4)</f>
        <v>0</v>
      </c>
      <c r="F20" s="32"/>
      <c r="K20" s="7"/>
      <c r="L20" s="7"/>
      <c r="M20" s="7"/>
    </row>
    <row r="21" spans="1:13" ht="15.45" customHeight="1">
      <c r="A21" s="53"/>
      <c r="B21" s="77">
        <v>17</v>
      </c>
      <c r="C21" s="49" t="s">
        <v>82</v>
      </c>
      <c r="D21" s="67" cm="1">
        <f t="array" aca="1" ref="D21" ca="1">INDIRECT(B21&amp;"!"&amp;$F$3&amp;$F$4)</f>
        <v>0</v>
      </c>
      <c r="F21" s="32"/>
      <c r="K21" s="7"/>
      <c r="L21" s="7"/>
      <c r="M21" s="7"/>
    </row>
    <row r="22" spans="1:13" ht="15.45" customHeight="1">
      <c r="A22" s="53"/>
      <c r="B22" s="77">
        <v>18</v>
      </c>
      <c r="C22" s="49" t="s">
        <v>64</v>
      </c>
      <c r="D22" s="67" cm="1">
        <f t="array" aca="1" ref="D22" ca="1">INDIRECT(B22&amp;"!"&amp;$F$3&amp;$F$4)</f>
        <v>0</v>
      </c>
      <c r="F22" s="32"/>
      <c r="K22" s="7"/>
      <c r="L22" s="7"/>
      <c r="M22" s="7"/>
    </row>
    <row r="23" spans="1:13" ht="15.45" customHeight="1">
      <c r="A23" s="53"/>
      <c r="B23" s="77">
        <v>19</v>
      </c>
      <c r="C23" s="57" t="s">
        <v>65</v>
      </c>
      <c r="D23" s="67" cm="1">
        <f t="array" aca="1" ref="D23" ca="1">INDIRECT(B23&amp;"!"&amp;$F$3&amp;$F$4)</f>
        <v>0</v>
      </c>
      <c r="F23" s="32"/>
      <c r="K23" s="7"/>
      <c r="L23" s="7"/>
      <c r="M23" s="7"/>
    </row>
    <row r="24" spans="1:13" ht="15.45" customHeight="1">
      <c r="A24" s="53"/>
      <c r="B24" s="77">
        <v>20</v>
      </c>
      <c r="C24" s="49" t="s">
        <v>83</v>
      </c>
      <c r="D24" s="67" cm="1">
        <f t="array" aca="1" ref="D24" ca="1">INDIRECT(B24&amp;"!"&amp;$F$3&amp;$F$4)</f>
        <v>0</v>
      </c>
      <c r="F24" s="32"/>
      <c r="K24" s="7"/>
      <c r="L24" s="7"/>
      <c r="M24" s="7"/>
    </row>
    <row r="25" spans="1:13" ht="15.45" customHeight="1">
      <c r="A25" s="53"/>
      <c r="B25" s="77">
        <v>21</v>
      </c>
      <c r="C25" s="49" t="s">
        <v>139</v>
      </c>
      <c r="D25" s="67" cm="1">
        <f t="array" aca="1" ref="D25" ca="1">INDIRECT(B25&amp;"!"&amp;$F$3&amp;$F$4)</f>
        <v>0</v>
      </c>
      <c r="F25" s="32"/>
      <c r="K25" s="7"/>
      <c r="L25" s="7"/>
      <c r="M25" s="7"/>
    </row>
    <row r="26" spans="1:13" ht="15.45" customHeight="1">
      <c r="A26" s="53"/>
      <c r="B26" s="77">
        <v>22</v>
      </c>
      <c r="C26" s="49" t="s">
        <v>66</v>
      </c>
      <c r="D26" s="67" cm="1">
        <f t="array" aca="1" ref="D26" ca="1">INDIRECT(B26&amp;"!"&amp;$F$3&amp;$F$4)</f>
        <v>0</v>
      </c>
      <c r="F26" s="32"/>
      <c r="K26" s="7"/>
      <c r="L26" s="7"/>
      <c r="M26" s="7"/>
    </row>
    <row r="27" spans="1:13" ht="15.45" customHeight="1">
      <c r="A27" s="53"/>
      <c r="B27" s="77">
        <v>23</v>
      </c>
      <c r="C27" s="49" t="s">
        <v>85</v>
      </c>
      <c r="D27" s="67" cm="1">
        <f t="array" aca="1" ref="D27" ca="1">INDIRECT(B27&amp;"!"&amp;$F$3&amp;$F$4)</f>
        <v>0</v>
      </c>
      <c r="F27" s="32"/>
      <c r="K27" s="7"/>
      <c r="L27" s="7"/>
      <c r="M27" s="7"/>
    </row>
    <row r="28" spans="1:13" ht="15.45" customHeight="1">
      <c r="A28" s="53"/>
      <c r="B28" s="77">
        <v>24</v>
      </c>
      <c r="C28" s="49" t="s">
        <v>86</v>
      </c>
      <c r="D28" s="67" cm="1">
        <f t="array" aca="1" ref="D28" ca="1">INDIRECT(B28&amp;"!"&amp;$F$3&amp;$F$4)</f>
        <v>0</v>
      </c>
      <c r="F28" s="32"/>
      <c r="K28" s="7"/>
      <c r="L28" s="7"/>
      <c r="M28" s="7"/>
    </row>
    <row r="29" spans="1:13" ht="15.45" customHeight="1">
      <c r="A29" s="53"/>
      <c r="B29" s="77">
        <v>25</v>
      </c>
      <c r="C29" s="49" t="s">
        <v>87</v>
      </c>
      <c r="D29" s="67" cm="1">
        <f t="array" aca="1" ref="D29" ca="1">INDIRECT(B29&amp;"!"&amp;$F$3&amp;$F$4)</f>
        <v>0</v>
      </c>
      <c r="F29" s="32"/>
      <c r="K29" s="7"/>
      <c r="L29" s="7"/>
      <c r="M29" s="7"/>
    </row>
    <row r="30" spans="1:13" ht="15.45" customHeight="1">
      <c r="A30" s="53"/>
      <c r="B30" s="77">
        <v>26</v>
      </c>
      <c r="C30" s="49" t="s">
        <v>90</v>
      </c>
      <c r="D30" s="67" cm="1">
        <f t="array" aca="1" ref="D30" ca="1">INDIRECT(B30&amp;"!"&amp;$F$3&amp;$F$4)</f>
        <v>0</v>
      </c>
      <c r="F30" s="32"/>
      <c r="K30" s="7"/>
      <c r="L30" s="7"/>
      <c r="M30" s="7"/>
    </row>
    <row r="31" spans="1:13" ht="15.45" customHeight="1">
      <c r="A31" s="53"/>
      <c r="B31" s="77">
        <v>27</v>
      </c>
      <c r="C31" s="49" t="s">
        <v>91</v>
      </c>
      <c r="D31" s="67" cm="1">
        <f t="array" aca="1" ref="D31" ca="1">INDIRECT(B31&amp;"!"&amp;$F$3&amp;$F$4)</f>
        <v>0</v>
      </c>
      <c r="F31" s="32"/>
      <c r="K31" s="7"/>
      <c r="L31" s="7"/>
      <c r="M31" s="7"/>
    </row>
    <row r="32" spans="1:13" ht="15.45" customHeight="1">
      <c r="A32" s="53"/>
      <c r="B32" s="77">
        <v>28</v>
      </c>
      <c r="C32" s="49" t="s">
        <v>92</v>
      </c>
      <c r="D32" s="67" cm="1">
        <f t="array" aca="1" ref="D32" ca="1">INDIRECT(B32&amp;"!"&amp;$F$3&amp;$F$4)</f>
        <v>0</v>
      </c>
      <c r="F32" s="32"/>
      <c r="K32" s="7"/>
      <c r="L32" s="7"/>
      <c r="M32" s="7"/>
    </row>
    <row r="33" spans="1:13" ht="15.45" customHeight="1">
      <c r="A33" s="53"/>
      <c r="B33" s="77">
        <v>29</v>
      </c>
      <c r="C33" s="49" t="s">
        <v>78</v>
      </c>
      <c r="D33" s="67" cm="1">
        <f t="array" aca="1" ref="D33" ca="1">INDIRECT(B33&amp;"!"&amp;$F$3&amp;$F$4)</f>
        <v>0</v>
      </c>
      <c r="F33" s="70" t="s">
        <v>74</v>
      </c>
      <c r="K33" s="7"/>
      <c r="L33" s="7"/>
      <c r="M33" s="7"/>
    </row>
    <row r="34" spans="1:13" ht="15.45" customHeight="1">
      <c r="A34" s="53"/>
      <c r="B34" s="77">
        <v>30</v>
      </c>
      <c r="C34" s="49" t="s">
        <v>89</v>
      </c>
      <c r="D34" s="67" cm="1">
        <f t="array" aca="1" ref="D34" ca="1">INDIRECT(B34&amp;"!"&amp;$F$3&amp;$F$4)</f>
        <v>0</v>
      </c>
      <c r="F34" s="32"/>
      <c r="K34" s="7"/>
      <c r="L34" s="7"/>
      <c r="M34" s="7"/>
    </row>
    <row r="35" spans="1:13" ht="15.45" customHeight="1">
      <c r="A35" s="53"/>
      <c r="B35" s="77">
        <v>31</v>
      </c>
      <c r="C35" s="49" t="s">
        <v>81</v>
      </c>
      <c r="D35" s="67" cm="1">
        <f t="array" aca="1" ref="D35" ca="1">INDIRECT(B35&amp;"!"&amp;$F$3&amp;$F$4)</f>
        <v>0</v>
      </c>
      <c r="F35" s="32"/>
      <c r="K35" s="7"/>
      <c r="L35" s="7"/>
      <c r="M35" s="7"/>
    </row>
    <row r="36" spans="1:13" ht="15.45" customHeight="1">
      <c r="A36" s="53"/>
      <c r="B36" s="77">
        <v>32</v>
      </c>
      <c r="C36" s="49" t="s">
        <v>88</v>
      </c>
      <c r="D36" s="67" cm="1">
        <f t="array" aca="1" ref="D36" ca="1">INDIRECT(B36&amp;"!"&amp;$F$3&amp;$F$4)</f>
        <v>0</v>
      </c>
      <c r="F36" s="32"/>
      <c r="K36" s="7"/>
      <c r="L36" s="7"/>
      <c r="M36" s="7"/>
    </row>
    <row r="37" spans="1:13" ht="15.45" customHeight="1">
      <c r="A37" s="53"/>
      <c r="B37" s="77">
        <v>33</v>
      </c>
      <c r="C37" s="49" t="s">
        <v>84</v>
      </c>
      <c r="D37" s="67" cm="1">
        <f t="array" aca="1" ref="D37" ca="1">INDIRECT(B37&amp;"!"&amp;$F$3&amp;$F$4)</f>
        <v>0</v>
      </c>
      <c r="F37" s="32"/>
      <c r="K37" s="7"/>
      <c r="L37" s="7"/>
      <c r="M37" s="7"/>
    </row>
    <row r="38" spans="1:13" ht="15.45" customHeight="1">
      <c r="A38" s="53"/>
      <c r="B38" s="77">
        <v>34</v>
      </c>
      <c r="C38" s="49" t="s">
        <v>93</v>
      </c>
      <c r="D38" s="67" cm="1">
        <f t="array" aca="1" ref="D38" ca="1">INDIRECT(B38&amp;"!"&amp;$F$3&amp;$F$4)</f>
        <v>0</v>
      </c>
      <c r="F38" s="32"/>
      <c r="K38" s="7"/>
      <c r="L38" s="7"/>
      <c r="M38" s="7"/>
    </row>
    <row r="39" spans="1:13" ht="15.45" customHeight="1">
      <c r="A39" s="53"/>
      <c r="B39" s="77">
        <v>35</v>
      </c>
      <c r="C39" s="49" t="s">
        <v>194</v>
      </c>
      <c r="D39" s="67" cm="1">
        <f t="array" aca="1" ref="D39" ca="1">INDIRECT(B39&amp;"!"&amp;$F$3&amp;$F$4)</f>
        <v>0</v>
      </c>
      <c r="F39" s="32"/>
      <c r="K39" s="7"/>
      <c r="L39" s="7"/>
      <c r="M39" s="7"/>
    </row>
    <row r="40" spans="1:13" ht="15.45" customHeight="1">
      <c r="A40" s="53"/>
      <c r="B40" s="77">
        <v>36</v>
      </c>
      <c r="C40" s="49" t="s">
        <v>195</v>
      </c>
      <c r="D40" s="67" cm="1">
        <f t="array" aca="1" ref="D40" ca="1">INDIRECT(B40&amp;"!"&amp;$F$3&amp;$F$4)</f>
        <v>0</v>
      </c>
      <c r="F40" s="32"/>
      <c r="K40" s="7"/>
      <c r="L40" s="7"/>
      <c r="M40" s="7"/>
    </row>
    <row r="41" spans="1:13" ht="15.45" customHeight="1">
      <c r="A41" s="53"/>
      <c r="B41" s="77">
        <v>37</v>
      </c>
      <c r="C41" s="49" t="s">
        <v>94</v>
      </c>
      <c r="D41" s="67" cm="1">
        <f t="array" aca="1" ref="D41" ca="1">INDIRECT(B41&amp;"!"&amp;$F$3&amp;$F$4)</f>
        <v>0</v>
      </c>
      <c r="F41" s="32"/>
      <c r="K41" s="7"/>
      <c r="L41" s="7"/>
      <c r="M41" s="7"/>
    </row>
    <row r="42" spans="1:13" ht="15.45" customHeight="1">
      <c r="A42" s="53"/>
      <c r="B42" s="77">
        <v>38</v>
      </c>
      <c r="C42" s="49" t="s">
        <v>68</v>
      </c>
      <c r="D42" s="67" cm="1">
        <f t="array" aca="1" ref="D42" ca="1">INDIRECT(B42&amp;"!"&amp;$F$3&amp;$F$4)</f>
        <v>0</v>
      </c>
      <c r="F42" s="32"/>
      <c r="K42" s="7"/>
      <c r="L42" s="7"/>
      <c r="M42" s="7"/>
    </row>
    <row r="43" spans="1:13" ht="15.45" customHeight="1">
      <c r="A43" s="53"/>
      <c r="B43" s="77">
        <v>39</v>
      </c>
      <c r="C43" s="57" t="s">
        <v>69</v>
      </c>
      <c r="D43" s="67" cm="1">
        <f t="array" aca="1" ref="D43" ca="1">INDIRECT(B43&amp;"!"&amp;$F$3&amp;$F$4)</f>
        <v>0</v>
      </c>
      <c r="F43" s="32"/>
      <c r="K43" s="7"/>
      <c r="L43" s="7"/>
      <c r="M43" s="7"/>
    </row>
    <row r="44" spans="1:13" ht="15.45" customHeight="1">
      <c r="A44" s="53"/>
      <c r="B44" s="77">
        <v>40</v>
      </c>
      <c r="C44" s="49" t="s">
        <v>70</v>
      </c>
      <c r="D44" s="67" cm="1">
        <f t="array" aca="1" ref="D44" ca="1">INDIRECT(B44&amp;"!"&amp;$F$3&amp;$F$4)</f>
        <v>0</v>
      </c>
      <c r="F44" s="32"/>
      <c r="K44" s="7"/>
      <c r="L44" s="7"/>
      <c r="M44" s="7"/>
    </row>
    <row r="45" spans="1:13" ht="15.45" customHeight="1">
      <c r="A45" s="53"/>
      <c r="B45" s="77">
        <v>41</v>
      </c>
      <c r="C45" s="49" t="s">
        <v>95</v>
      </c>
      <c r="D45" s="67" cm="1">
        <f t="array" aca="1" ref="D45" ca="1">INDIRECT(B45&amp;"!"&amp;$F$3&amp;$F$4)</f>
        <v>0</v>
      </c>
      <c r="F45" s="32"/>
      <c r="K45" s="7"/>
      <c r="L45" s="7"/>
      <c r="M45" s="7"/>
    </row>
    <row r="46" spans="1:13" ht="15.45" customHeight="1">
      <c r="A46" s="53"/>
      <c r="B46" s="77">
        <v>42</v>
      </c>
      <c r="C46" s="49" t="s">
        <v>96</v>
      </c>
      <c r="D46" s="67" cm="1">
        <f t="array" aca="1" ref="D46" ca="1">INDIRECT(B46&amp;"!"&amp;$F$3&amp;$F$4)</f>
        <v>0</v>
      </c>
      <c r="F46" s="32"/>
      <c r="K46" s="7"/>
      <c r="L46" s="7"/>
      <c r="M46" s="7"/>
    </row>
    <row r="47" spans="1:13" ht="15.45" customHeight="1">
      <c r="A47" s="53"/>
      <c r="B47" s="77">
        <v>43</v>
      </c>
      <c r="C47" s="49" t="s">
        <v>97</v>
      </c>
      <c r="D47" s="67" cm="1">
        <f t="array" aca="1" ref="D47" ca="1">INDIRECT(B47&amp;"!"&amp;$F$3&amp;$F$4)</f>
        <v>0</v>
      </c>
      <c r="F47" s="32"/>
      <c r="K47" s="7"/>
      <c r="L47" s="7"/>
      <c r="M47" s="7"/>
    </row>
    <row r="48" spans="1:13" ht="15.45" customHeight="1">
      <c r="A48" s="53"/>
      <c r="B48" s="77">
        <v>44</v>
      </c>
      <c r="C48" s="49" t="s">
        <v>98</v>
      </c>
      <c r="D48" s="67" cm="1">
        <f t="array" aca="1" ref="D48" ca="1">INDIRECT(B48&amp;"!"&amp;$F$3&amp;$F$4)</f>
        <v>0</v>
      </c>
      <c r="F48" s="32"/>
      <c r="K48" s="7"/>
      <c r="L48" s="7"/>
      <c r="M48" s="7"/>
    </row>
    <row r="49" spans="1:13" ht="15.45" customHeight="1" thickBot="1">
      <c r="A49" s="53"/>
      <c r="B49" s="77">
        <v>45</v>
      </c>
      <c r="C49" s="49" t="s">
        <v>77</v>
      </c>
      <c r="D49" s="67" cm="1">
        <f t="array" aca="1" ref="D49" ca="1">INDIRECT(B49&amp;"!"&amp;$F$3&amp;$F$4)</f>
        <v>0</v>
      </c>
      <c r="F49" s="32"/>
      <c r="K49" s="7"/>
      <c r="L49" s="7"/>
      <c r="M49" s="7"/>
    </row>
    <row r="50" spans="1:13" ht="14.25" customHeight="1" thickTop="1">
      <c r="B50" s="206" t="s">
        <v>42</v>
      </c>
      <c r="C50" s="207"/>
      <c r="D50" s="54">
        <f ca="1">SUM(D5:D49)</f>
        <v>0</v>
      </c>
      <c r="F50" s="32"/>
    </row>
    <row r="51" spans="1:13" ht="14.25" customHeight="1" thickBot="1">
      <c r="B51" s="10"/>
      <c r="C51" s="6"/>
      <c r="D51" s="6"/>
      <c r="F51" s="32"/>
      <c r="L51" s="32"/>
      <c r="M51" s="32"/>
    </row>
    <row r="52" spans="1:13" ht="14.25" customHeight="1">
      <c r="B52" s="208" t="s">
        <v>43</v>
      </c>
      <c r="C52" s="209"/>
      <c r="D52" s="210">
        <f ca="1">ROUND(D50*100/110,0)</f>
        <v>0</v>
      </c>
      <c r="F52" s="32"/>
    </row>
    <row r="53" spans="1:13" ht="14.25" customHeight="1" thickBot="1">
      <c r="B53" s="212" t="s">
        <v>44</v>
      </c>
      <c r="C53" s="213"/>
      <c r="D53" s="211"/>
      <c r="F53" s="32"/>
    </row>
    <row r="54" spans="1:13" ht="13.8" customHeight="1">
      <c r="F54" s="32"/>
    </row>
    <row r="55" spans="1:13" ht="14.25" hidden="1" customHeight="1" thickBot="1">
      <c r="B55" s="72" t="s">
        <v>187</v>
      </c>
    </row>
    <row r="56" spans="1:13" ht="14.25" hidden="1" customHeight="1" thickTop="1">
      <c r="B56" s="115" t="s">
        <v>188</v>
      </c>
      <c r="C56" s="50"/>
      <c r="D56" s="51"/>
    </row>
    <row r="57" spans="1:13" ht="14.25" hidden="1" customHeight="1" thickTop="1">
      <c r="C57" s="50"/>
      <c r="D57" s="51"/>
    </row>
    <row r="58" spans="1:13">
      <c r="E58" s="48"/>
      <c r="F58" s="55"/>
    </row>
    <row r="59" spans="1:13" ht="21">
      <c r="B59" s="114"/>
      <c r="E59" s="48"/>
      <c r="F59" s="55"/>
    </row>
    <row r="60" spans="1:13" ht="13.5" customHeight="1">
      <c r="E60" s="50"/>
      <c r="F60" s="50"/>
    </row>
    <row r="61" spans="1:13">
      <c r="E61" s="48"/>
      <c r="F61" s="55"/>
    </row>
    <row r="64" spans="1:13" s="3" customFormat="1">
      <c r="A64" s="10"/>
      <c r="B64" s="6"/>
      <c r="C64" s="48"/>
      <c r="D64" s="4"/>
    </row>
    <row r="65" spans="1:4">
      <c r="D65" s="4"/>
    </row>
    <row r="66" spans="1:4">
      <c r="D66" s="4"/>
    </row>
    <row r="67" spans="1:4">
      <c r="D67" s="4"/>
    </row>
    <row r="68" spans="1:4" s="55" customFormat="1">
      <c r="A68" s="10"/>
      <c r="B68" s="6"/>
      <c r="C68" s="48"/>
      <c r="D68" s="4"/>
    </row>
    <row r="69" spans="1:4" s="55" customFormat="1">
      <c r="A69" s="10"/>
      <c r="B69" s="6"/>
      <c r="C69" s="48"/>
      <c r="D69" s="4"/>
    </row>
    <row r="70" spans="1:4" s="55" customFormat="1">
      <c r="A70" s="10"/>
      <c r="B70" s="6"/>
      <c r="C70" s="48"/>
      <c r="D70" s="4"/>
    </row>
    <row r="71" spans="1:4" s="55" customFormat="1">
      <c r="A71" s="10"/>
      <c r="B71" s="6"/>
      <c r="C71" s="48"/>
      <c r="D71" s="4"/>
    </row>
    <row r="72" spans="1:4" s="55" customFormat="1">
      <c r="A72" s="10"/>
      <c r="B72" s="6"/>
      <c r="C72" s="48"/>
      <c r="D72" s="4"/>
    </row>
    <row r="73" spans="1:4" s="55" customFormat="1">
      <c r="A73" s="10"/>
      <c r="B73" s="6"/>
      <c r="C73" s="48"/>
      <c r="D73" s="4"/>
    </row>
    <row r="74" spans="1:4" s="55" customFormat="1">
      <c r="A74" s="10"/>
      <c r="B74" s="6"/>
      <c r="C74" s="48"/>
      <c r="D74" s="4"/>
    </row>
    <row r="75" spans="1:4">
      <c r="D75" s="4"/>
    </row>
    <row r="76" spans="1:4">
      <c r="D76" s="4"/>
    </row>
    <row r="77" spans="1:4">
      <c r="D77" s="4"/>
    </row>
    <row r="78" spans="1:4">
      <c r="D78" s="4"/>
    </row>
    <row r="79" spans="1:4" s="55" customFormat="1">
      <c r="A79" s="10"/>
      <c r="B79" s="6"/>
      <c r="C79" s="48"/>
      <c r="D79" s="4"/>
    </row>
    <row r="80" spans="1:4" s="55" customFormat="1">
      <c r="A80" s="10"/>
      <c r="B80" s="6"/>
      <c r="C80" s="48"/>
      <c r="D80" s="7"/>
    </row>
    <row r="81" spans="1:4" s="55" customFormat="1">
      <c r="A81" s="10"/>
      <c r="B81" s="6"/>
      <c r="C81" s="48"/>
      <c r="D81" s="7"/>
    </row>
    <row r="82" spans="1:4" s="55" customFormat="1">
      <c r="A82" s="10"/>
      <c r="B82" s="6"/>
      <c r="C82" s="48"/>
      <c r="D82" s="7"/>
    </row>
    <row r="83" spans="1:4" s="55" customFormat="1">
      <c r="A83" s="10"/>
      <c r="B83" s="6"/>
      <c r="C83" s="48"/>
      <c r="D83" s="7"/>
    </row>
    <row r="84" spans="1:4" s="55" customFormat="1">
      <c r="A84" s="10"/>
      <c r="B84" s="6"/>
      <c r="C84" s="48"/>
      <c r="D84" s="7"/>
    </row>
    <row r="85" spans="1:4" s="55" customFormat="1">
      <c r="A85" s="10"/>
      <c r="B85" s="6"/>
      <c r="C85" s="48"/>
      <c r="D85" s="7"/>
    </row>
    <row r="86" spans="1:4" s="48" customFormat="1">
      <c r="A86" s="10"/>
      <c r="B86" s="6"/>
      <c r="D86" s="7"/>
    </row>
    <row r="87" spans="1:4" s="48" customFormat="1">
      <c r="A87" s="10"/>
      <c r="B87" s="6"/>
      <c r="D87" s="7"/>
    </row>
    <row r="88" spans="1:4" s="48" customFormat="1">
      <c r="A88" s="10"/>
      <c r="B88" s="6"/>
      <c r="D88" s="7"/>
    </row>
    <row r="89" spans="1:4" s="48" customFormat="1">
      <c r="A89" s="10"/>
      <c r="B89" s="6"/>
      <c r="D89" s="7"/>
    </row>
  </sheetData>
  <autoFilter ref="B4:D49" xr:uid="{85096922-00DE-4A3B-8121-4D9CFDAC7A30}"/>
  <mergeCells count="6">
    <mergeCell ref="D3:D4"/>
    <mergeCell ref="B50:C50"/>
    <mergeCell ref="B52:C52"/>
    <mergeCell ref="D52:D53"/>
    <mergeCell ref="B53:C53"/>
    <mergeCell ref="B3:C3"/>
  </mergeCells>
  <phoneticPr fontId="3"/>
  <printOptions horizontalCentered="1" verticalCentered="1"/>
  <pageMargins left="0.70866141732283472" right="0.70866141732283472" top="0.74803149606299213" bottom="0.74803149606299213" header="0.31496062992125984" footer="0.31496062992125984"/>
  <pageSetup paperSize="9" scale="97" fitToWidth="0" orientation="portrait" r:id="rId1"/>
  <headerFooter>
    <oddHeader>&amp;R様式１</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5F30-FAAB-44FD-88B1-A9DE15CF9722}">
  <sheetPr codeName="Sheet38">
    <pageSetUpPr fitToPage="1"/>
  </sheetPr>
  <dimension ref="A1:O35"/>
  <sheetViews>
    <sheetView zoomScale="106"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5">
      <c r="M1" s="56"/>
    </row>
    <row r="3" spans="2:15" ht="14.4">
      <c r="B3" s="39" t="s">
        <v>142</v>
      </c>
      <c r="C3" s="39"/>
      <c r="D3" s="166"/>
      <c r="E3" s="167"/>
    </row>
    <row r="5" spans="2:15">
      <c r="B5" s="185" t="s">
        <v>236</v>
      </c>
      <c r="C5" s="185"/>
      <c r="D5" s="185"/>
      <c r="E5" s="185" t="s">
        <v>40</v>
      </c>
      <c r="F5" s="185"/>
      <c r="H5" s="69"/>
      <c r="I5" s="6" t="s">
        <v>73</v>
      </c>
    </row>
    <row r="6" spans="2:15" ht="16.2">
      <c r="B6" s="185"/>
      <c r="C6" s="185"/>
      <c r="D6" s="185"/>
      <c r="E6" s="168"/>
      <c r="F6" s="74" t="s">
        <v>2</v>
      </c>
      <c r="G6" s="3"/>
      <c r="H6" s="3"/>
    </row>
    <row r="7" spans="2:15">
      <c r="E7" s="3"/>
      <c r="F7" s="3"/>
      <c r="G7" s="3"/>
      <c r="H7" s="3"/>
    </row>
    <row r="8" spans="2:15">
      <c r="B8" s="185" t="s">
        <v>237</v>
      </c>
      <c r="C8" s="185"/>
      <c r="D8" s="185"/>
      <c r="E8" s="216" t="s">
        <v>40</v>
      </c>
      <c r="F8" s="217"/>
      <c r="G8" s="217"/>
      <c r="H8" s="218"/>
    </row>
    <row r="9" spans="2:15" ht="13.8" thickBot="1">
      <c r="B9" s="185"/>
      <c r="C9" s="185"/>
      <c r="D9" s="185"/>
      <c r="E9" s="219" t="s">
        <v>4</v>
      </c>
      <c r="F9" s="220"/>
      <c r="G9" s="219" t="s">
        <v>5</v>
      </c>
      <c r="H9" s="220"/>
    </row>
    <row r="10" spans="2:15" ht="16.8" thickTop="1">
      <c r="B10" s="185"/>
      <c r="C10" s="185"/>
      <c r="D10" s="185"/>
      <c r="E10" s="168"/>
      <c r="F10" s="30" t="s">
        <v>7</v>
      </c>
      <c r="G10" s="168"/>
      <c r="H10" s="52" t="s">
        <v>7</v>
      </c>
    </row>
    <row r="13" spans="2:15"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5" ht="16.5" customHeight="1">
      <c r="B14" s="182"/>
      <c r="C14" s="11" t="s">
        <v>11</v>
      </c>
      <c r="D14" s="11" t="s">
        <v>12</v>
      </c>
      <c r="E14" s="58" t="s">
        <v>13</v>
      </c>
      <c r="F14" s="58" t="s">
        <v>0</v>
      </c>
      <c r="G14" s="58" t="s">
        <v>14</v>
      </c>
      <c r="H14" s="58" t="s">
        <v>14</v>
      </c>
      <c r="I14" s="58" t="s">
        <v>6</v>
      </c>
      <c r="J14" s="58" t="s">
        <v>14</v>
      </c>
      <c r="K14" s="58" t="s">
        <v>6</v>
      </c>
      <c r="L14" s="58" t="s">
        <v>0</v>
      </c>
      <c r="M14" s="12" t="s">
        <v>0</v>
      </c>
    </row>
    <row r="15" spans="2:15"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5" ht="13.8" thickTop="1">
      <c r="B16" s="22" t="s">
        <v>220</v>
      </c>
      <c r="C16" s="116">
        <v>166</v>
      </c>
      <c r="D16" s="41">
        <f>$E$6</f>
        <v>0</v>
      </c>
      <c r="E16" s="43">
        <v>100</v>
      </c>
      <c r="F16" s="41">
        <f>(C16*D16*(185-E16)/100)</f>
        <v>0</v>
      </c>
      <c r="G16" s="40">
        <f>H16+J16</f>
        <v>33800</v>
      </c>
      <c r="H16" s="116">
        <v>33800</v>
      </c>
      <c r="I16" s="34">
        <f>$E$10</f>
        <v>0</v>
      </c>
      <c r="J16" s="117"/>
      <c r="K16" s="37">
        <f>$G$10</f>
        <v>0</v>
      </c>
      <c r="L16" s="37">
        <f>H16*I16+J16*K16</f>
        <v>0</v>
      </c>
      <c r="M16" s="37">
        <f>ROUNDDOWN(F16+L16,0)</f>
        <v>0</v>
      </c>
      <c r="O16" s="32"/>
    </row>
    <row r="17" spans="2:15">
      <c r="B17" s="22" t="s">
        <v>51</v>
      </c>
      <c r="C17" s="116">
        <v>166</v>
      </c>
      <c r="D17" s="41">
        <f t="shared" ref="D17:D27" si="0">$E$6</f>
        <v>0</v>
      </c>
      <c r="E17" s="43">
        <v>100</v>
      </c>
      <c r="F17" s="41">
        <f t="shared" ref="F17:F27" si="1">(C17*D17*(185-E17)/100)</f>
        <v>0</v>
      </c>
      <c r="G17" s="40">
        <f t="shared" ref="G17:G27" si="2">H17+J17</f>
        <v>28300</v>
      </c>
      <c r="H17" s="117">
        <v>28300</v>
      </c>
      <c r="I17" s="34">
        <f t="shared" ref="I17:I27" si="3">$E$10</f>
        <v>0</v>
      </c>
      <c r="J17" s="116"/>
      <c r="K17" s="37">
        <f t="shared" ref="K17:K27" si="4">$G$10</f>
        <v>0</v>
      </c>
      <c r="L17" s="37">
        <f t="shared" ref="L17:L27" si="5">H17*I17+J17*K17</f>
        <v>0</v>
      </c>
      <c r="M17" s="37">
        <f t="shared" ref="M17:M27" si="6">ROUNDDOWN(F17+L17,0)</f>
        <v>0</v>
      </c>
      <c r="O17" s="32"/>
    </row>
    <row r="18" spans="2:15">
      <c r="B18" s="22" t="s">
        <v>52</v>
      </c>
      <c r="C18" s="116">
        <v>166</v>
      </c>
      <c r="D18" s="41">
        <f t="shared" si="0"/>
        <v>0</v>
      </c>
      <c r="E18" s="43">
        <v>100</v>
      </c>
      <c r="F18" s="41">
        <f t="shared" si="1"/>
        <v>0</v>
      </c>
      <c r="G18" s="40">
        <f t="shared" si="2"/>
        <v>34600</v>
      </c>
      <c r="H18" s="116">
        <v>34600</v>
      </c>
      <c r="I18" s="34">
        <f t="shared" si="3"/>
        <v>0</v>
      </c>
      <c r="J18" s="116"/>
      <c r="K18" s="37">
        <f t="shared" si="4"/>
        <v>0</v>
      </c>
      <c r="L18" s="37">
        <f t="shared" si="5"/>
        <v>0</v>
      </c>
      <c r="M18" s="37">
        <f t="shared" si="6"/>
        <v>0</v>
      </c>
      <c r="O18" s="32"/>
    </row>
    <row r="19" spans="2:15">
      <c r="B19" s="22" t="s">
        <v>53</v>
      </c>
      <c r="C19" s="116">
        <v>166</v>
      </c>
      <c r="D19" s="41">
        <f t="shared" si="0"/>
        <v>0</v>
      </c>
      <c r="E19" s="43">
        <v>100</v>
      </c>
      <c r="F19" s="41">
        <f t="shared" si="1"/>
        <v>0</v>
      </c>
      <c r="G19" s="40">
        <f t="shared" si="2"/>
        <v>24800</v>
      </c>
      <c r="H19" s="116"/>
      <c r="I19" s="34">
        <f t="shared" si="3"/>
        <v>0</v>
      </c>
      <c r="J19" s="116">
        <v>24800</v>
      </c>
      <c r="K19" s="37">
        <f t="shared" si="4"/>
        <v>0</v>
      </c>
      <c r="L19" s="37">
        <f t="shared" si="5"/>
        <v>0</v>
      </c>
      <c r="M19" s="37">
        <f t="shared" si="6"/>
        <v>0</v>
      </c>
      <c r="O19" s="32"/>
    </row>
    <row r="20" spans="2:15">
      <c r="B20" s="22" t="s">
        <v>54</v>
      </c>
      <c r="C20" s="116">
        <v>166</v>
      </c>
      <c r="D20" s="41">
        <f t="shared" si="0"/>
        <v>0</v>
      </c>
      <c r="E20" s="43">
        <v>100</v>
      </c>
      <c r="F20" s="41">
        <f t="shared" si="1"/>
        <v>0</v>
      </c>
      <c r="G20" s="40">
        <f t="shared" si="2"/>
        <v>21100</v>
      </c>
      <c r="H20" s="116"/>
      <c r="I20" s="34">
        <f t="shared" si="3"/>
        <v>0</v>
      </c>
      <c r="J20" s="116">
        <v>21100</v>
      </c>
      <c r="K20" s="37">
        <f t="shared" si="4"/>
        <v>0</v>
      </c>
      <c r="L20" s="37">
        <f t="shared" si="5"/>
        <v>0</v>
      </c>
      <c r="M20" s="37">
        <f t="shared" si="6"/>
        <v>0</v>
      </c>
      <c r="O20" s="32"/>
    </row>
    <row r="21" spans="2:15">
      <c r="B21" s="22" t="s">
        <v>196</v>
      </c>
      <c r="C21" s="116">
        <v>166</v>
      </c>
      <c r="D21" s="41">
        <f t="shared" si="0"/>
        <v>0</v>
      </c>
      <c r="E21" s="43">
        <v>100</v>
      </c>
      <c r="F21" s="41">
        <f t="shared" si="1"/>
        <v>0</v>
      </c>
      <c r="G21" s="40">
        <f t="shared" si="2"/>
        <v>26300</v>
      </c>
      <c r="H21" s="116"/>
      <c r="I21" s="34">
        <f t="shared" si="3"/>
        <v>0</v>
      </c>
      <c r="J21" s="116">
        <v>26300</v>
      </c>
      <c r="K21" s="37">
        <f t="shared" si="4"/>
        <v>0</v>
      </c>
      <c r="L21" s="37">
        <f t="shared" si="5"/>
        <v>0</v>
      </c>
      <c r="M21" s="37">
        <f t="shared" si="6"/>
        <v>0</v>
      </c>
      <c r="O21" s="32"/>
    </row>
    <row r="22" spans="2:15">
      <c r="B22" s="22" t="s">
        <v>221</v>
      </c>
      <c r="C22" s="116">
        <v>166</v>
      </c>
      <c r="D22" s="41">
        <f t="shared" si="0"/>
        <v>0</v>
      </c>
      <c r="E22" s="43">
        <v>100</v>
      </c>
      <c r="F22" s="41">
        <f t="shared" si="1"/>
        <v>0</v>
      </c>
      <c r="G22" s="40">
        <f t="shared" si="2"/>
        <v>29900</v>
      </c>
      <c r="H22" s="116"/>
      <c r="I22" s="34">
        <f t="shared" si="3"/>
        <v>0</v>
      </c>
      <c r="J22" s="116">
        <v>29900</v>
      </c>
      <c r="K22" s="37">
        <f t="shared" si="4"/>
        <v>0</v>
      </c>
      <c r="L22" s="37">
        <f t="shared" si="5"/>
        <v>0</v>
      </c>
      <c r="M22" s="37">
        <f t="shared" si="6"/>
        <v>0</v>
      </c>
      <c r="O22" s="32"/>
    </row>
    <row r="23" spans="2:15">
      <c r="B23" s="22" t="s">
        <v>46</v>
      </c>
      <c r="C23" s="116">
        <v>166</v>
      </c>
      <c r="D23" s="41">
        <f t="shared" si="0"/>
        <v>0</v>
      </c>
      <c r="E23" s="43">
        <v>100</v>
      </c>
      <c r="F23" s="41">
        <f t="shared" si="1"/>
        <v>0</v>
      </c>
      <c r="G23" s="40">
        <f t="shared" si="2"/>
        <v>24300</v>
      </c>
      <c r="H23" s="116"/>
      <c r="I23" s="34">
        <f t="shared" si="3"/>
        <v>0</v>
      </c>
      <c r="J23" s="116">
        <v>24300</v>
      </c>
      <c r="K23" s="37">
        <f t="shared" si="4"/>
        <v>0</v>
      </c>
      <c r="L23" s="37">
        <f t="shared" si="5"/>
        <v>0</v>
      </c>
      <c r="M23" s="37">
        <f t="shared" si="6"/>
        <v>0</v>
      </c>
      <c r="O23" s="32"/>
    </row>
    <row r="24" spans="2:15">
      <c r="B24" s="22" t="s">
        <v>47</v>
      </c>
      <c r="C24" s="116">
        <v>166</v>
      </c>
      <c r="D24" s="41">
        <f t="shared" si="0"/>
        <v>0</v>
      </c>
      <c r="E24" s="43">
        <v>100</v>
      </c>
      <c r="F24" s="41">
        <f t="shared" si="1"/>
        <v>0</v>
      </c>
      <c r="G24" s="40">
        <f t="shared" si="2"/>
        <v>19400</v>
      </c>
      <c r="H24" s="116"/>
      <c r="I24" s="34">
        <f t="shared" si="3"/>
        <v>0</v>
      </c>
      <c r="J24" s="116">
        <v>19400</v>
      </c>
      <c r="K24" s="37">
        <f t="shared" si="4"/>
        <v>0</v>
      </c>
      <c r="L24" s="37">
        <f t="shared" si="5"/>
        <v>0</v>
      </c>
      <c r="M24" s="37">
        <f t="shared" si="6"/>
        <v>0</v>
      </c>
      <c r="O24" s="32"/>
    </row>
    <row r="25" spans="2:15">
      <c r="B25" s="22" t="s">
        <v>48</v>
      </c>
      <c r="C25" s="116">
        <v>166</v>
      </c>
      <c r="D25" s="41">
        <f t="shared" si="0"/>
        <v>0</v>
      </c>
      <c r="E25" s="43">
        <v>100</v>
      </c>
      <c r="F25" s="41">
        <f t="shared" si="1"/>
        <v>0</v>
      </c>
      <c r="G25" s="40">
        <f t="shared" si="2"/>
        <v>18900</v>
      </c>
      <c r="H25" s="117"/>
      <c r="I25" s="34">
        <f t="shared" si="3"/>
        <v>0</v>
      </c>
      <c r="J25" s="117">
        <v>18900</v>
      </c>
      <c r="K25" s="37">
        <f t="shared" si="4"/>
        <v>0</v>
      </c>
      <c r="L25" s="37">
        <f t="shared" si="5"/>
        <v>0</v>
      </c>
      <c r="M25" s="37">
        <f t="shared" si="6"/>
        <v>0</v>
      </c>
      <c r="O25" s="32"/>
    </row>
    <row r="26" spans="2:15">
      <c r="B26" s="22" t="s">
        <v>49</v>
      </c>
      <c r="C26" s="116">
        <v>166</v>
      </c>
      <c r="D26" s="41">
        <f t="shared" si="0"/>
        <v>0</v>
      </c>
      <c r="E26" s="40">
        <v>100</v>
      </c>
      <c r="F26" s="41">
        <f t="shared" si="1"/>
        <v>0</v>
      </c>
      <c r="G26" s="40">
        <f t="shared" si="2"/>
        <v>20100</v>
      </c>
      <c r="H26" s="116"/>
      <c r="I26" s="34">
        <f t="shared" si="3"/>
        <v>0</v>
      </c>
      <c r="J26" s="116">
        <v>20100</v>
      </c>
      <c r="K26" s="37">
        <f t="shared" si="4"/>
        <v>0</v>
      </c>
      <c r="L26" s="37">
        <f t="shared" si="5"/>
        <v>0</v>
      </c>
      <c r="M26" s="37">
        <f t="shared" si="6"/>
        <v>0</v>
      </c>
      <c r="O26" s="32"/>
    </row>
    <row r="27" spans="2:15" ht="13.8" thickBot="1">
      <c r="B27" s="22" t="s">
        <v>50</v>
      </c>
      <c r="C27" s="116">
        <v>166</v>
      </c>
      <c r="D27" s="41">
        <f t="shared" si="0"/>
        <v>0</v>
      </c>
      <c r="E27" s="43">
        <v>100</v>
      </c>
      <c r="F27" s="41">
        <f t="shared" si="1"/>
        <v>0</v>
      </c>
      <c r="G27" s="40">
        <f t="shared" si="2"/>
        <v>25400</v>
      </c>
      <c r="H27" s="116"/>
      <c r="I27" s="34">
        <f t="shared" si="3"/>
        <v>0</v>
      </c>
      <c r="J27" s="117">
        <v>25400</v>
      </c>
      <c r="K27" s="37">
        <f t="shared" si="4"/>
        <v>0</v>
      </c>
      <c r="L27" s="37">
        <f t="shared" si="5"/>
        <v>0</v>
      </c>
      <c r="M27" s="37">
        <f t="shared" si="6"/>
        <v>0</v>
      </c>
      <c r="O27" s="32"/>
    </row>
    <row r="28" spans="2:15" ht="13.8" thickBot="1">
      <c r="B28" s="23" t="s">
        <v>38</v>
      </c>
      <c r="C28" s="184"/>
      <c r="D28" s="215"/>
      <c r="E28" s="215"/>
      <c r="F28" s="24"/>
      <c r="G28" s="5">
        <f>SUM(G16:G27)</f>
        <v>306900</v>
      </c>
      <c r="H28" s="5">
        <f t="shared" ref="H28:M28" si="7">SUM(H16:H27)</f>
        <v>96700</v>
      </c>
      <c r="I28" s="5"/>
      <c r="J28" s="5">
        <f t="shared" si="7"/>
        <v>210200</v>
      </c>
      <c r="K28" s="5"/>
      <c r="L28" s="5">
        <f t="shared" si="7"/>
        <v>0</v>
      </c>
      <c r="M28" s="180">
        <f t="shared" si="7"/>
        <v>0</v>
      </c>
    </row>
    <row r="29" spans="2:15">
      <c r="B29" s="78"/>
      <c r="C29" s="81"/>
      <c r="D29" s="79"/>
      <c r="E29" s="79"/>
      <c r="F29" s="80"/>
      <c r="G29" s="4"/>
      <c r="H29" s="4"/>
      <c r="I29" s="4"/>
      <c r="J29" s="4"/>
      <c r="K29" s="4"/>
      <c r="L29" s="80"/>
      <c r="M29" s="80"/>
    </row>
    <row r="31" spans="2:15">
      <c r="B31" s="25" t="s">
        <v>25</v>
      </c>
    </row>
    <row r="32" spans="2:15">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佐賀東高等学校</v>
      </c>
      <c r="C35" s="62">
        <f>MAX(C26:C27)</f>
        <v>166</v>
      </c>
      <c r="D35" s="63">
        <f>MAX(D26:D27)</f>
        <v>0</v>
      </c>
      <c r="E35" s="62">
        <f>MAX(E26:E27)</f>
        <v>100</v>
      </c>
      <c r="F35" s="64">
        <f>C35*D35*(185-E35)/100*12</f>
        <v>0</v>
      </c>
      <c r="G35" s="65">
        <f>G28</f>
        <v>306900</v>
      </c>
      <c r="H35" s="65">
        <f>H28</f>
        <v>96700</v>
      </c>
      <c r="I35" s="63">
        <f>MAX(I26:I27)</f>
        <v>0</v>
      </c>
      <c r="J35" s="65">
        <f>J28</f>
        <v>210200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45B7-9E4D-476B-8446-1F116CC55D8E}">
  <sheetPr codeName="Sheet7">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143</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200</v>
      </c>
      <c r="D16" s="41">
        <f>$E$6</f>
        <v>0</v>
      </c>
      <c r="E16" s="43">
        <v>100</v>
      </c>
      <c r="F16" s="41">
        <f>(C16*D16*(185-E16)/100)</f>
        <v>0</v>
      </c>
      <c r="G16" s="40">
        <f>H16+J16</f>
        <v>41800</v>
      </c>
      <c r="H16" s="116">
        <v>41800</v>
      </c>
      <c r="I16" s="34">
        <f>$E$10</f>
        <v>0</v>
      </c>
      <c r="J16" s="117"/>
      <c r="K16" s="37">
        <f>$G$10</f>
        <v>0</v>
      </c>
      <c r="L16" s="37">
        <f>H16*I16+J16*K16</f>
        <v>0</v>
      </c>
      <c r="M16" s="37">
        <f>ROUNDDOWN(F16+L16,0)</f>
        <v>0</v>
      </c>
    </row>
    <row r="17" spans="2:13">
      <c r="B17" s="22" t="s">
        <v>51</v>
      </c>
      <c r="C17" s="116">
        <v>200</v>
      </c>
      <c r="D17" s="41">
        <f t="shared" ref="D17:D27" si="0">$E$6</f>
        <v>0</v>
      </c>
      <c r="E17" s="43">
        <v>100</v>
      </c>
      <c r="F17" s="41">
        <f t="shared" ref="F17:F27" si="1">(C17*D17*(185-E17)/100)</f>
        <v>0</v>
      </c>
      <c r="G17" s="40">
        <f t="shared" ref="G17:G27" si="2">H17+J17</f>
        <v>33900</v>
      </c>
      <c r="H17" s="117">
        <v>33900</v>
      </c>
      <c r="I17" s="34">
        <f t="shared" ref="I17:I27" si="3">$E$10</f>
        <v>0</v>
      </c>
      <c r="J17" s="116"/>
      <c r="K17" s="37">
        <f t="shared" ref="K17:K27" si="4">$G$10</f>
        <v>0</v>
      </c>
      <c r="L17" s="37">
        <f t="shared" ref="L17:L27" si="5">H17*I17+J17*K17</f>
        <v>0</v>
      </c>
      <c r="M17" s="37">
        <f t="shared" ref="M17:M27" si="6">ROUNDDOWN(F17+L17,0)</f>
        <v>0</v>
      </c>
    </row>
    <row r="18" spans="2:13">
      <c r="B18" s="22" t="s">
        <v>52</v>
      </c>
      <c r="C18" s="116">
        <v>200</v>
      </c>
      <c r="D18" s="41">
        <f t="shared" si="0"/>
        <v>0</v>
      </c>
      <c r="E18" s="43">
        <v>100</v>
      </c>
      <c r="F18" s="41">
        <f t="shared" si="1"/>
        <v>0</v>
      </c>
      <c r="G18" s="40">
        <f t="shared" si="2"/>
        <v>40100</v>
      </c>
      <c r="H18" s="116">
        <v>40100</v>
      </c>
      <c r="I18" s="34">
        <f t="shared" si="3"/>
        <v>0</v>
      </c>
      <c r="J18" s="116"/>
      <c r="K18" s="37">
        <f t="shared" si="4"/>
        <v>0</v>
      </c>
      <c r="L18" s="37">
        <f t="shared" si="5"/>
        <v>0</v>
      </c>
      <c r="M18" s="37">
        <f t="shared" si="6"/>
        <v>0</v>
      </c>
    </row>
    <row r="19" spans="2:13">
      <c r="B19" s="22" t="s">
        <v>53</v>
      </c>
      <c r="C19" s="116">
        <v>200</v>
      </c>
      <c r="D19" s="41">
        <f t="shared" si="0"/>
        <v>0</v>
      </c>
      <c r="E19" s="43">
        <v>100</v>
      </c>
      <c r="F19" s="41">
        <f t="shared" si="1"/>
        <v>0</v>
      </c>
      <c r="G19" s="40">
        <f t="shared" si="2"/>
        <v>25000</v>
      </c>
      <c r="H19" s="116"/>
      <c r="I19" s="34">
        <f t="shared" si="3"/>
        <v>0</v>
      </c>
      <c r="J19" s="116">
        <v>25000</v>
      </c>
      <c r="K19" s="37">
        <f t="shared" si="4"/>
        <v>0</v>
      </c>
      <c r="L19" s="37">
        <f t="shared" si="5"/>
        <v>0</v>
      </c>
      <c r="M19" s="37">
        <f t="shared" si="6"/>
        <v>0</v>
      </c>
    </row>
    <row r="20" spans="2:13">
      <c r="B20" s="22" t="s">
        <v>54</v>
      </c>
      <c r="C20" s="116">
        <v>200</v>
      </c>
      <c r="D20" s="41">
        <f t="shared" si="0"/>
        <v>0</v>
      </c>
      <c r="E20" s="43">
        <v>100</v>
      </c>
      <c r="F20" s="41">
        <f t="shared" si="1"/>
        <v>0</v>
      </c>
      <c r="G20" s="40">
        <f t="shared" si="2"/>
        <v>21400</v>
      </c>
      <c r="H20" s="116"/>
      <c r="I20" s="34">
        <f t="shared" si="3"/>
        <v>0</v>
      </c>
      <c r="J20" s="116">
        <v>21400</v>
      </c>
      <c r="K20" s="37">
        <f t="shared" si="4"/>
        <v>0</v>
      </c>
      <c r="L20" s="37">
        <f t="shared" si="5"/>
        <v>0</v>
      </c>
      <c r="M20" s="37">
        <f t="shared" si="6"/>
        <v>0</v>
      </c>
    </row>
    <row r="21" spans="2:13">
      <c r="B21" s="22" t="s">
        <v>196</v>
      </c>
      <c r="C21" s="116">
        <v>200</v>
      </c>
      <c r="D21" s="41">
        <f t="shared" si="0"/>
        <v>0</v>
      </c>
      <c r="E21" s="43">
        <v>100</v>
      </c>
      <c r="F21" s="41">
        <f t="shared" si="1"/>
        <v>0</v>
      </c>
      <c r="G21" s="40">
        <f t="shared" si="2"/>
        <v>28400</v>
      </c>
      <c r="H21" s="116"/>
      <c r="I21" s="34">
        <f t="shared" si="3"/>
        <v>0</v>
      </c>
      <c r="J21" s="116">
        <v>28400</v>
      </c>
      <c r="K21" s="37">
        <f t="shared" si="4"/>
        <v>0</v>
      </c>
      <c r="L21" s="37">
        <f t="shared" si="5"/>
        <v>0</v>
      </c>
      <c r="M21" s="37">
        <f t="shared" si="6"/>
        <v>0</v>
      </c>
    </row>
    <row r="22" spans="2:13">
      <c r="B22" s="22" t="s">
        <v>221</v>
      </c>
      <c r="C22" s="116">
        <v>200</v>
      </c>
      <c r="D22" s="41">
        <f t="shared" si="0"/>
        <v>0</v>
      </c>
      <c r="E22" s="43">
        <v>100</v>
      </c>
      <c r="F22" s="41">
        <f t="shared" si="1"/>
        <v>0</v>
      </c>
      <c r="G22" s="40">
        <f t="shared" si="2"/>
        <v>34700</v>
      </c>
      <c r="H22" s="116"/>
      <c r="I22" s="34">
        <f t="shared" si="3"/>
        <v>0</v>
      </c>
      <c r="J22" s="116">
        <v>34700</v>
      </c>
      <c r="K22" s="37">
        <f t="shared" si="4"/>
        <v>0</v>
      </c>
      <c r="L22" s="37">
        <f t="shared" si="5"/>
        <v>0</v>
      </c>
      <c r="M22" s="37">
        <f t="shared" si="6"/>
        <v>0</v>
      </c>
    </row>
    <row r="23" spans="2:13">
      <c r="B23" s="22" t="s">
        <v>46</v>
      </c>
      <c r="C23" s="116">
        <v>200</v>
      </c>
      <c r="D23" s="41">
        <f t="shared" si="0"/>
        <v>0</v>
      </c>
      <c r="E23" s="43">
        <v>100</v>
      </c>
      <c r="F23" s="41">
        <f t="shared" si="1"/>
        <v>0</v>
      </c>
      <c r="G23" s="40">
        <f t="shared" si="2"/>
        <v>29700</v>
      </c>
      <c r="H23" s="116"/>
      <c r="I23" s="34">
        <f t="shared" si="3"/>
        <v>0</v>
      </c>
      <c r="J23" s="116">
        <v>29700</v>
      </c>
      <c r="K23" s="37">
        <f t="shared" si="4"/>
        <v>0</v>
      </c>
      <c r="L23" s="37">
        <f t="shared" si="5"/>
        <v>0</v>
      </c>
      <c r="M23" s="37">
        <f t="shared" si="6"/>
        <v>0</v>
      </c>
    </row>
    <row r="24" spans="2:13">
      <c r="B24" s="22" t="s">
        <v>47</v>
      </c>
      <c r="C24" s="116">
        <v>200</v>
      </c>
      <c r="D24" s="41">
        <f t="shared" si="0"/>
        <v>0</v>
      </c>
      <c r="E24" s="43">
        <v>100</v>
      </c>
      <c r="F24" s="41">
        <f t="shared" si="1"/>
        <v>0</v>
      </c>
      <c r="G24" s="40">
        <f t="shared" si="2"/>
        <v>21400</v>
      </c>
      <c r="H24" s="116"/>
      <c r="I24" s="34">
        <f t="shared" si="3"/>
        <v>0</v>
      </c>
      <c r="J24" s="116">
        <v>21400</v>
      </c>
      <c r="K24" s="37">
        <f t="shared" si="4"/>
        <v>0</v>
      </c>
      <c r="L24" s="37">
        <f t="shared" si="5"/>
        <v>0</v>
      </c>
      <c r="M24" s="37">
        <f t="shared" si="6"/>
        <v>0</v>
      </c>
    </row>
    <row r="25" spans="2:13">
      <c r="B25" s="22" t="s">
        <v>48</v>
      </c>
      <c r="C25" s="116">
        <v>200</v>
      </c>
      <c r="D25" s="41">
        <f t="shared" si="0"/>
        <v>0</v>
      </c>
      <c r="E25" s="43">
        <v>100</v>
      </c>
      <c r="F25" s="41">
        <f t="shared" si="1"/>
        <v>0</v>
      </c>
      <c r="G25" s="40">
        <f t="shared" si="2"/>
        <v>18800</v>
      </c>
      <c r="H25" s="117"/>
      <c r="I25" s="34">
        <f t="shared" si="3"/>
        <v>0</v>
      </c>
      <c r="J25" s="117">
        <v>18800</v>
      </c>
      <c r="K25" s="37">
        <f t="shared" si="4"/>
        <v>0</v>
      </c>
      <c r="L25" s="37">
        <f t="shared" si="5"/>
        <v>0</v>
      </c>
      <c r="M25" s="37">
        <f t="shared" si="6"/>
        <v>0</v>
      </c>
    </row>
    <row r="26" spans="2:13">
      <c r="B26" s="22" t="s">
        <v>49</v>
      </c>
      <c r="C26" s="116">
        <v>200</v>
      </c>
      <c r="D26" s="41">
        <f t="shared" si="0"/>
        <v>0</v>
      </c>
      <c r="E26" s="40">
        <v>100</v>
      </c>
      <c r="F26" s="41">
        <f t="shared" si="1"/>
        <v>0</v>
      </c>
      <c r="G26" s="40">
        <f t="shared" si="2"/>
        <v>20500</v>
      </c>
      <c r="H26" s="116"/>
      <c r="I26" s="34">
        <f t="shared" si="3"/>
        <v>0</v>
      </c>
      <c r="J26" s="116">
        <v>20500</v>
      </c>
      <c r="K26" s="37">
        <f t="shared" si="4"/>
        <v>0</v>
      </c>
      <c r="L26" s="37">
        <f t="shared" si="5"/>
        <v>0</v>
      </c>
      <c r="M26" s="37">
        <f t="shared" si="6"/>
        <v>0</v>
      </c>
    </row>
    <row r="27" spans="2:13" ht="13.8" thickBot="1">
      <c r="B27" s="22" t="s">
        <v>50</v>
      </c>
      <c r="C27" s="116">
        <v>200</v>
      </c>
      <c r="D27" s="41">
        <f t="shared" si="0"/>
        <v>0</v>
      </c>
      <c r="E27" s="43">
        <v>100</v>
      </c>
      <c r="F27" s="41">
        <f t="shared" si="1"/>
        <v>0</v>
      </c>
      <c r="G27" s="40">
        <f t="shared" si="2"/>
        <v>24200</v>
      </c>
      <c r="H27" s="116"/>
      <c r="I27" s="34">
        <f t="shared" si="3"/>
        <v>0</v>
      </c>
      <c r="J27" s="117">
        <v>24200</v>
      </c>
      <c r="K27" s="37">
        <f t="shared" si="4"/>
        <v>0</v>
      </c>
      <c r="L27" s="37">
        <f t="shared" si="5"/>
        <v>0</v>
      </c>
      <c r="M27" s="37">
        <f t="shared" si="6"/>
        <v>0</v>
      </c>
    </row>
    <row r="28" spans="2:13" ht="13.8" thickBot="1">
      <c r="B28" s="23" t="s">
        <v>38</v>
      </c>
      <c r="C28" s="183"/>
      <c r="D28" s="183"/>
      <c r="E28" s="184"/>
      <c r="F28" s="24"/>
      <c r="G28" s="5">
        <f>SUM(G16:G27)</f>
        <v>339900</v>
      </c>
      <c r="H28" s="5">
        <f t="shared" ref="H28:M28" si="7">SUM(H16:H27)</f>
        <v>115800</v>
      </c>
      <c r="I28" s="5"/>
      <c r="J28" s="5">
        <f t="shared" si="7"/>
        <v>224100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佐賀西高等学校</v>
      </c>
      <c r="C35" s="62">
        <f>MAX(C26:C27)</f>
        <v>200</v>
      </c>
      <c r="D35" s="63">
        <f>MAX(D26:D27)</f>
        <v>0</v>
      </c>
      <c r="E35" s="62">
        <f>MAX(E26:E27)</f>
        <v>100</v>
      </c>
      <c r="F35" s="64">
        <f>C35*D35*(185-E35)/100*12</f>
        <v>0</v>
      </c>
      <c r="G35" s="65">
        <f>G28</f>
        <v>339900</v>
      </c>
      <c r="H35" s="65">
        <f>H28</f>
        <v>115800</v>
      </c>
      <c r="I35" s="63">
        <f>MAX(I26:I27)</f>
        <v>0</v>
      </c>
      <c r="J35" s="65">
        <f>J28</f>
        <v>224100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283CD-45FF-4F05-A0FD-5E618F4CD091}">
  <sheetPr codeName="Sheet8">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240</v>
      </c>
      <c r="C3" s="39"/>
      <c r="D3" s="17"/>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305</v>
      </c>
      <c r="D16" s="41">
        <f>$E$6</f>
        <v>0</v>
      </c>
      <c r="E16" s="43">
        <v>100</v>
      </c>
      <c r="F16" s="41">
        <f>(C16*D16*(185-E16)/100)</f>
        <v>0</v>
      </c>
      <c r="G16" s="40">
        <f>H16+J16</f>
        <v>58600</v>
      </c>
      <c r="H16" s="116">
        <v>58600</v>
      </c>
      <c r="I16" s="34">
        <f>$E$10</f>
        <v>0</v>
      </c>
      <c r="J16" s="117"/>
      <c r="K16" s="37">
        <f>$G$10</f>
        <v>0</v>
      </c>
      <c r="L16" s="37">
        <f>H16*I16+J16*K16</f>
        <v>0</v>
      </c>
      <c r="M16" s="37">
        <f>ROUNDDOWN(F16+L16,0)</f>
        <v>0</v>
      </c>
    </row>
    <row r="17" spans="2:13">
      <c r="B17" s="22" t="s">
        <v>51</v>
      </c>
      <c r="C17" s="116">
        <v>305</v>
      </c>
      <c r="D17" s="41">
        <f t="shared" ref="D17:D27" si="0">$E$6</f>
        <v>0</v>
      </c>
      <c r="E17" s="43">
        <v>100</v>
      </c>
      <c r="F17" s="41">
        <f t="shared" ref="F17:F27" si="1">(C17*D17*(185-E17)/100)</f>
        <v>0</v>
      </c>
      <c r="G17" s="40">
        <f t="shared" ref="G17:G27" si="2">H17+J17</f>
        <v>47600</v>
      </c>
      <c r="H17" s="117">
        <v>47600</v>
      </c>
      <c r="I17" s="34">
        <f t="shared" ref="I17:I27" si="3">$E$10</f>
        <v>0</v>
      </c>
      <c r="J17" s="116"/>
      <c r="K17" s="37">
        <f t="shared" ref="K17:K27" si="4">$G$10</f>
        <v>0</v>
      </c>
      <c r="L17" s="37">
        <f t="shared" ref="L17:L27" si="5">H17*I17+J17*K17</f>
        <v>0</v>
      </c>
      <c r="M17" s="37">
        <f t="shared" ref="M17:M27" si="6">ROUNDDOWN(F17+L17,0)</f>
        <v>0</v>
      </c>
    </row>
    <row r="18" spans="2:13">
      <c r="B18" s="22" t="s">
        <v>52</v>
      </c>
      <c r="C18" s="116">
        <v>305</v>
      </c>
      <c r="D18" s="41">
        <f t="shared" si="0"/>
        <v>0</v>
      </c>
      <c r="E18" s="43">
        <v>100</v>
      </c>
      <c r="F18" s="41">
        <f t="shared" si="1"/>
        <v>0</v>
      </c>
      <c r="G18" s="40">
        <f t="shared" si="2"/>
        <v>56600</v>
      </c>
      <c r="H18" s="116">
        <v>56600</v>
      </c>
      <c r="I18" s="34">
        <f t="shared" si="3"/>
        <v>0</v>
      </c>
      <c r="J18" s="116"/>
      <c r="K18" s="37">
        <f t="shared" si="4"/>
        <v>0</v>
      </c>
      <c r="L18" s="37">
        <f t="shared" si="5"/>
        <v>0</v>
      </c>
      <c r="M18" s="37">
        <f t="shared" si="6"/>
        <v>0</v>
      </c>
    </row>
    <row r="19" spans="2:13">
      <c r="B19" s="22" t="s">
        <v>53</v>
      </c>
      <c r="C19" s="116">
        <v>305</v>
      </c>
      <c r="D19" s="41">
        <f t="shared" si="0"/>
        <v>0</v>
      </c>
      <c r="E19" s="43">
        <v>100</v>
      </c>
      <c r="F19" s="41">
        <f t="shared" si="1"/>
        <v>0</v>
      </c>
      <c r="G19" s="40">
        <f t="shared" si="2"/>
        <v>31900</v>
      </c>
      <c r="H19" s="116"/>
      <c r="I19" s="34">
        <f t="shared" si="3"/>
        <v>0</v>
      </c>
      <c r="J19" s="116">
        <v>31900</v>
      </c>
      <c r="K19" s="37">
        <f t="shared" si="4"/>
        <v>0</v>
      </c>
      <c r="L19" s="37">
        <f t="shared" si="5"/>
        <v>0</v>
      </c>
      <c r="M19" s="37">
        <f t="shared" si="6"/>
        <v>0</v>
      </c>
    </row>
    <row r="20" spans="2:13">
      <c r="B20" s="22" t="s">
        <v>54</v>
      </c>
      <c r="C20" s="116">
        <v>305</v>
      </c>
      <c r="D20" s="41">
        <f t="shared" si="0"/>
        <v>0</v>
      </c>
      <c r="E20" s="43">
        <v>100</v>
      </c>
      <c r="F20" s="41">
        <f t="shared" si="1"/>
        <v>0</v>
      </c>
      <c r="G20" s="40">
        <f t="shared" si="2"/>
        <v>27000</v>
      </c>
      <c r="H20" s="116"/>
      <c r="I20" s="34">
        <f t="shared" si="3"/>
        <v>0</v>
      </c>
      <c r="J20" s="116">
        <v>27000</v>
      </c>
      <c r="K20" s="37">
        <f t="shared" si="4"/>
        <v>0</v>
      </c>
      <c r="L20" s="37">
        <f t="shared" si="5"/>
        <v>0</v>
      </c>
      <c r="M20" s="37">
        <f t="shared" si="6"/>
        <v>0</v>
      </c>
    </row>
    <row r="21" spans="2:13">
      <c r="B21" s="22" t="s">
        <v>196</v>
      </c>
      <c r="C21" s="116">
        <v>305</v>
      </c>
      <c r="D21" s="41">
        <f t="shared" si="0"/>
        <v>0</v>
      </c>
      <c r="E21" s="43">
        <v>100</v>
      </c>
      <c r="F21" s="41">
        <f t="shared" si="1"/>
        <v>0</v>
      </c>
      <c r="G21" s="40">
        <f t="shared" si="2"/>
        <v>40700</v>
      </c>
      <c r="H21" s="116"/>
      <c r="I21" s="34">
        <f t="shared" si="3"/>
        <v>0</v>
      </c>
      <c r="J21" s="116">
        <v>40700</v>
      </c>
      <c r="K21" s="37">
        <f t="shared" si="4"/>
        <v>0</v>
      </c>
      <c r="L21" s="37">
        <f t="shared" si="5"/>
        <v>0</v>
      </c>
      <c r="M21" s="37">
        <f t="shared" si="6"/>
        <v>0</v>
      </c>
    </row>
    <row r="22" spans="2:13">
      <c r="B22" s="22" t="s">
        <v>221</v>
      </c>
      <c r="C22" s="116">
        <v>305</v>
      </c>
      <c r="D22" s="41">
        <f t="shared" si="0"/>
        <v>0</v>
      </c>
      <c r="E22" s="43">
        <v>100</v>
      </c>
      <c r="F22" s="41">
        <f t="shared" si="1"/>
        <v>0</v>
      </c>
      <c r="G22" s="40">
        <f t="shared" si="2"/>
        <v>42100</v>
      </c>
      <c r="H22" s="116"/>
      <c r="I22" s="34">
        <f t="shared" si="3"/>
        <v>0</v>
      </c>
      <c r="J22" s="116">
        <v>42100</v>
      </c>
      <c r="K22" s="37">
        <f t="shared" si="4"/>
        <v>0</v>
      </c>
      <c r="L22" s="37">
        <f t="shared" si="5"/>
        <v>0</v>
      </c>
      <c r="M22" s="37">
        <f t="shared" si="6"/>
        <v>0</v>
      </c>
    </row>
    <row r="23" spans="2:13">
      <c r="B23" s="22" t="s">
        <v>46</v>
      </c>
      <c r="C23" s="116">
        <v>305</v>
      </c>
      <c r="D23" s="41">
        <f t="shared" si="0"/>
        <v>0</v>
      </c>
      <c r="E23" s="43">
        <v>100</v>
      </c>
      <c r="F23" s="41">
        <f t="shared" si="1"/>
        <v>0</v>
      </c>
      <c r="G23" s="40">
        <f t="shared" si="2"/>
        <v>34500</v>
      </c>
      <c r="H23" s="116"/>
      <c r="I23" s="34">
        <f t="shared" si="3"/>
        <v>0</v>
      </c>
      <c r="J23" s="116">
        <v>34500</v>
      </c>
      <c r="K23" s="37">
        <f t="shared" si="4"/>
        <v>0</v>
      </c>
      <c r="L23" s="37">
        <f t="shared" si="5"/>
        <v>0</v>
      </c>
      <c r="M23" s="37">
        <f t="shared" si="6"/>
        <v>0</v>
      </c>
    </row>
    <row r="24" spans="2:13">
      <c r="B24" s="22" t="s">
        <v>47</v>
      </c>
      <c r="C24" s="116">
        <v>305</v>
      </c>
      <c r="D24" s="41">
        <f t="shared" si="0"/>
        <v>0</v>
      </c>
      <c r="E24" s="43">
        <v>100</v>
      </c>
      <c r="F24" s="41">
        <f t="shared" si="1"/>
        <v>0</v>
      </c>
      <c r="G24" s="40">
        <f t="shared" si="2"/>
        <v>27600</v>
      </c>
      <c r="H24" s="116"/>
      <c r="I24" s="34">
        <f t="shared" si="3"/>
        <v>0</v>
      </c>
      <c r="J24" s="116">
        <v>27600</v>
      </c>
      <c r="K24" s="37">
        <f t="shared" si="4"/>
        <v>0</v>
      </c>
      <c r="L24" s="37">
        <f t="shared" si="5"/>
        <v>0</v>
      </c>
      <c r="M24" s="37">
        <f t="shared" si="6"/>
        <v>0</v>
      </c>
    </row>
    <row r="25" spans="2:13">
      <c r="B25" s="22" t="s">
        <v>48</v>
      </c>
      <c r="C25" s="116">
        <v>305</v>
      </c>
      <c r="D25" s="41">
        <f t="shared" si="0"/>
        <v>0</v>
      </c>
      <c r="E25" s="43">
        <v>100</v>
      </c>
      <c r="F25" s="41">
        <f t="shared" si="1"/>
        <v>0</v>
      </c>
      <c r="G25" s="40">
        <f t="shared" si="2"/>
        <v>23300</v>
      </c>
      <c r="H25" s="117"/>
      <c r="I25" s="34">
        <f t="shared" si="3"/>
        <v>0</v>
      </c>
      <c r="J25" s="117">
        <v>23300</v>
      </c>
      <c r="K25" s="37">
        <f t="shared" si="4"/>
        <v>0</v>
      </c>
      <c r="L25" s="37">
        <f t="shared" si="5"/>
        <v>0</v>
      </c>
      <c r="M25" s="37">
        <f t="shared" si="6"/>
        <v>0</v>
      </c>
    </row>
    <row r="26" spans="2:13">
      <c r="B26" s="22" t="s">
        <v>49</v>
      </c>
      <c r="C26" s="116">
        <v>305</v>
      </c>
      <c r="D26" s="41">
        <f t="shared" si="0"/>
        <v>0</v>
      </c>
      <c r="E26" s="40">
        <v>100</v>
      </c>
      <c r="F26" s="41">
        <f t="shared" si="1"/>
        <v>0</v>
      </c>
      <c r="G26" s="40">
        <f t="shared" si="2"/>
        <v>24800</v>
      </c>
      <c r="H26" s="116"/>
      <c r="I26" s="34">
        <f t="shared" si="3"/>
        <v>0</v>
      </c>
      <c r="J26" s="116">
        <v>24800</v>
      </c>
      <c r="K26" s="37">
        <f t="shared" si="4"/>
        <v>0</v>
      </c>
      <c r="L26" s="37">
        <f t="shared" si="5"/>
        <v>0</v>
      </c>
      <c r="M26" s="37">
        <f t="shared" si="6"/>
        <v>0</v>
      </c>
    </row>
    <row r="27" spans="2:13" ht="13.8" thickBot="1">
      <c r="B27" s="22" t="s">
        <v>50</v>
      </c>
      <c r="C27" s="116">
        <v>305</v>
      </c>
      <c r="D27" s="41">
        <f t="shared" si="0"/>
        <v>0</v>
      </c>
      <c r="E27" s="43">
        <v>100</v>
      </c>
      <c r="F27" s="41">
        <f t="shared" si="1"/>
        <v>0</v>
      </c>
      <c r="G27" s="40">
        <f t="shared" si="2"/>
        <v>32300</v>
      </c>
      <c r="H27" s="116"/>
      <c r="I27" s="34">
        <f t="shared" si="3"/>
        <v>0</v>
      </c>
      <c r="J27" s="117">
        <v>32300</v>
      </c>
      <c r="K27" s="37">
        <f t="shared" si="4"/>
        <v>0</v>
      </c>
      <c r="L27" s="37">
        <f t="shared" si="5"/>
        <v>0</v>
      </c>
      <c r="M27" s="37">
        <f t="shared" si="6"/>
        <v>0</v>
      </c>
    </row>
    <row r="28" spans="2:13" ht="13.8" thickBot="1">
      <c r="B28" s="23" t="s">
        <v>38</v>
      </c>
      <c r="C28" s="183"/>
      <c r="D28" s="183"/>
      <c r="E28" s="184"/>
      <c r="F28" s="24"/>
      <c r="G28" s="5">
        <f>SUM(G16:G27)</f>
        <v>447000</v>
      </c>
      <c r="H28" s="5">
        <f t="shared" ref="H28:M28" si="7">SUM(H16:H27)</f>
        <v>162800</v>
      </c>
      <c r="I28" s="5"/>
      <c r="J28" s="5">
        <f t="shared" si="7"/>
        <v>284200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佐賀北高等学校・彩志学舎中学校</v>
      </c>
      <c r="C35" s="62">
        <f>MAX(C26:C27)</f>
        <v>305</v>
      </c>
      <c r="D35" s="63">
        <f>MAX(D26:D27)</f>
        <v>0</v>
      </c>
      <c r="E35" s="62">
        <f>MAX(E26:E27)</f>
        <v>100</v>
      </c>
      <c r="F35" s="64">
        <f>C35*D35*(185-E35)/100*12</f>
        <v>0</v>
      </c>
      <c r="G35" s="65">
        <f>G28</f>
        <v>447000</v>
      </c>
      <c r="H35" s="65">
        <f>H28</f>
        <v>162800</v>
      </c>
      <c r="I35" s="63">
        <f>MAX(I26:I27)</f>
        <v>0</v>
      </c>
      <c r="J35" s="65">
        <f>J28</f>
        <v>284200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08FE4-1807-45BC-B930-529FBA6BA35F}">
  <sheetPr codeName="Sheet9">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222" t="s">
        <v>102</v>
      </c>
      <c r="C3" s="222"/>
      <c r="D3" s="17"/>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274</v>
      </c>
      <c r="D16" s="41">
        <f>$E$6</f>
        <v>0</v>
      </c>
      <c r="E16" s="43">
        <v>100</v>
      </c>
      <c r="F16" s="41">
        <f>(C16*D16*(185-E16)/100)</f>
        <v>0</v>
      </c>
      <c r="G16" s="40">
        <f>H16+J16</f>
        <v>54600</v>
      </c>
      <c r="H16" s="116">
        <v>54600</v>
      </c>
      <c r="I16" s="34">
        <f>$E$10</f>
        <v>0</v>
      </c>
      <c r="J16" s="117"/>
      <c r="K16" s="37">
        <f>$G$10</f>
        <v>0</v>
      </c>
      <c r="L16" s="37">
        <f>H16*I16+J16*K16</f>
        <v>0</v>
      </c>
      <c r="M16" s="37">
        <f>ROUNDDOWN(F16+L16,0)</f>
        <v>0</v>
      </c>
    </row>
    <row r="17" spans="2:13">
      <c r="B17" s="22" t="s">
        <v>51</v>
      </c>
      <c r="C17" s="116">
        <v>274</v>
      </c>
      <c r="D17" s="41">
        <f t="shared" ref="D17:D27" si="0">$E$6</f>
        <v>0</v>
      </c>
      <c r="E17" s="43">
        <v>100</v>
      </c>
      <c r="F17" s="41">
        <f t="shared" ref="F17:F27" si="1">(C17*D17*(185-E17)/100)</f>
        <v>0</v>
      </c>
      <c r="G17" s="40">
        <f t="shared" ref="G17:G27" si="2">H17+J17</f>
        <v>43300</v>
      </c>
      <c r="H17" s="117">
        <v>43300</v>
      </c>
      <c r="I17" s="34">
        <f t="shared" ref="I17:I27" si="3">$E$10</f>
        <v>0</v>
      </c>
      <c r="J17" s="116"/>
      <c r="K17" s="37">
        <f t="shared" ref="K17:K27" si="4">$G$10</f>
        <v>0</v>
      </c>
      <c r="L17" s="37">
        <f t="shared" ref="L17:L27" si="5">H17*I17+J17*K17</f>
        <v>0</v>
      </c>
      <c r="M17" s="37">
        <f t="shared" ref="M17:M27" si="6">ROUNDDOWN(F17+L17,0)</f>
        <v>0</v>
      </c>
    </row>
    <row r="18" spans="2:13">
      <c r="B18" s="22" t="s">
        <v>52</v>
      </c>
      <c r="C18" s="116">
        <v>274</v>
      </c>
      <c r="D18" s="41">
        <f t="shared" si="0"/>
        <v>0</v>
      </c>
      <c r="E18" s="43">
        <v>100</v>
      </c>
      <c r="F18" s="41">
        <f t="shared" si="1"/>
        <v>0</v>
      </c>
      <c r="G18" s="40">
        <f t="shared" si="2"/>
        <v>53700</v>
      </c>
      <c r="H18" s="116">
        <v>53700</v>
      </c>
      <c r="I18" s="34">
        <f t="shared" si="3"/>
        <v>0</v>
      </c>
      <c r="J18" s="116"/>
      <c r="K18" s="37">
        <f t="shared" si="4"/>
        <v>0</v>
      </c>
      <c r="L18" s="37">
        <f t="shared" si="5"/>
        <v>0</v>
      </c>
      <c r="M18" s="37">
        <f t="shared" si="6"/>
        <v>0</v>
      </c>
    </row>
    <row r="19" spans="2:13">
      <c r="B19" s="22" t="s">
        <v>53</v>
      </c>
      <c r="C19" s="116">
        <v>274</v>
      </c>
      <c r="D19" s="41">
        <f t="shared" si="0"/>
        <v>0</v>
      </c>
      <c r="E19" s="43">
        <v>100</v>
      </c>
      <c r="F19" s="41">
        <f t="shared" si="1"/>
        <v>0</v>
      </c>
      <c r="G19" s="40">
        <f t="shared" si="2"/>
        <v>33700</v>
      </c>
      <c r="H19" s="116"/>
      <c r="I19" s="34">
        <f t="shared" si="3"/>
        <v>0</v>
      </c>
      <c r="J19" s="116">
        <v>33700</v>
      </c>
      <c r="K19" s="37">
        <f t="shared" si="4"/>
        <v>0</v>
      </c>
      <c r="L19" s="37">
        <f t="shared" si="5"/>
        <v>0</v>
      </c>
      <c r="M19" s="37">
        <f t="shared" si="6"/>
        <v>0</v>
      </c>
    </row>
    <row r="20" spans="2:13">
      <c r="B20" s="22" t="s">
        <v>54</v>
      </c>
      <c r="C20" s="116">
        <v>274</v>
      </c>
      <c r="D20" s="41">
        <f t="shared" si="0"/>
        <v>0</v>
      </c>
      <c r="E20" s="43">
        <v>100</v>
      </c>
      <c r="F20" s="41">
        <f t="shared" si="1"/>
        <v>0</v>
      </c>
      <c r="G20" s="40">
        <f t="shared" si="2"/>
        <v>29800</v>
      </c>
      <c r="H20" s="116"/>
      <c r="I20" s="34">
        <f t="shared" si="3"/>
        <v>0</v>
      </c>
      <c r="J20" s="116">
        <v>29800</v>
      </c>
      <c r="K20" s="37">
        <f t="shared" si="4"/>
        <v>0</v>
      </c>
      <c r="L20" s="37">
        <f t="shared" si="5"/>
        <v>0</v>
      </c>
      <c r="M20" s="37">
        <f t="shared" si="6"/>
        <v>0</v>
      </c>
    </row>
    <row r="21" spans="2:13">
      <c r="B21" s="22" t="s">
        <v>196</v>
      </c>
      <c r="C21" s="116">
        <v>274</v>
      </c>
      <c r="D21" s="41">
        <f t="shared" si="0"/>
        <v>0</v>
      </c>
      <c r="E21" s="43">
        <v>100</v>
      </c>
      <c r="F21" s="41">
        <f t="shared" si="1"/>
        <v>0</v>
      </c>
      <c r="G21" s="40">
        <f t="shared" si="2"/>
        <v>38600</v>
      </c>
      <c r="H21" s="116"/>
      <c r="I21" s="34">
        <f t="shared" si="3"/>
        <v>0</v>
      </c>
      <c r="J21" s="116">
        <v>38600</v>
      </c>
      <c r="K21" s="37">
        <f t="shared" si="4"/>
        <v>0</v>
      </c>
      <c r="L21" s="37">
        <f t="shared" si="5"/>
        <v>0</v>
      </c>
      <c r="M21" s="37">
        <f t="shared" si="6"/>
        <v>0</v>
      </c>
    </row>
    <row r="22" spans="2:13">
      <c r="B22" s="22" t="s">
        <v>221</v>
      </c>
      <c r="C22" s="116">
        <v>274</v>
      </c>
      <c r="D22" s="41">
        <f t="shared" si="0"/>
        <v>0</v>
      </c>
      <c r="E22" s="43">
        <v>100</v>
      </c>
      <c r="F22" s="41">
        <f t="shared" si="1"/>
        <v>0</v>
      </c>
      <c r="G22" s="40">
        <f t="shared" si="2"/>
        <v>40700</v>
      </c>
      <c r="H22" s="116"/>
      <c r="I22" s="34">
        <f t="shared" si="3"/>
        <v>0</v>
      </c>
      <c r="J22" s="116">
        <v>40700</v>
      </c>
      <c r="K22" s="37">
        <f t="shared" si="4"/>
        <v>0</v>
      </c>
      <c r="L22" s="37">
        <f t="shared" si="5"/>
        <v>0</v>
      </c>
      <c r="M22" s="37">
        <f t="shared" si="6"/>
        <v>0</v>
      </c>
    </row>
    <row r="23" spans="2:13">
      <c r="B23" s="22" t="s">
        <v>46</v>
      </c>
      <c r="C23" s="116">
        <v>274</v>
      </c>
      <c r="D23" s="41">
        <f t="shared" si="0"/>
        <v>0</v>
      </c>
      <c r="E23" s="43">
        <v>100</v>
      </c>
      <c r="F23" s="41">
        <f t="shared" si="1"/>
        <v>0</v>
      </c>
      <c r="G23" s="40">
        <f t="shared" si="2"/>
        <v>37500</v>
      </c>
      <c r="H23" s="116"/>
      <c r="I23" s="34">
        <f t="shared" si="3"/>
        <v>0</v>
      </c>
      <c r="J23" s="116">
        <v>37500</v>
      </c>
      <c r="K23" s="37">
        <f t="shared" si="4"/>
        <v>0</v>
      </c>
      <c r="L23" s="37">
        <f t="shared" si="5"/>
        <v>0</v>
      </c>
      <c r="M23" s="37">
        <f t="shared" si="6"/>
        <v>0</v>
      </c>
    </row>
    <row r="24" spans="2:13">
      <c r="B24" s="22" t="s">
        <v>47</v>
      </c>
      <c r="C24" s="116">
        <v>274</v>
      </c>
      <c r="D24" s="41">
        <f t="shared" si="0"/>
        <v>0</v>
      </c>
      <c r="E24" s="43">
        <v>100</v>
      </c>
      <c r="F24" s="41">
        <f t="shared" si="1"/>
        <v>0</v>
      </c>
      <c r="G24" s="40">
        <f t="shared" si="2"/>
        <v>29900</v>
      </c>
      <c r="H24" s="116"/>
      <c r="I24" s="34">
        <f t="shared" si="3"/>
        <v>0</v>
      </c>
      <c r="J24" s="116">
        <v>29900</v>
      </c>
      <c r="K24" s="37">
        <f t="shared" si="4"/>
        <v>0</v>
      </c>
      <c r="L24" s="37">
        <f t="shared" si="5"/>
        <v>0</v>
      </c>
      <c r="M24" s="37">
        <f t="shared" si="6"/>
        <v>0</v>
      </c>
    </row>
    <row r="25" spans="2:13">
      <c r="B25" s="22" t="s">
        <v>48</v>
      </c>
      <c r="C25" s="116">
        <v>274</v>
      </c>
      <c r="D25" s="41">
        <f t="shared" si="0"/>
        <v>0</v>
      </c>
      <c r="E25" s="43">
        <v>100</v>
      </c>
      <c r="F25" s="41">
        <f t="shared" si="1"/>
        <v>0</v>
      </c>
      <c r="G25" s="40">
        <f t="shared" si="2"/>
        <v>26400</v>
      </c>
      <c r="H25" s="117"/>
      <c r="I25" s="34">
        <f t="shared" si="3"/>
        <v>0</v>
      </c>
      <c r="J25" s="117">
        <v>26400</v>
      </c>
      <c r="K25" s="37">
        <f t="shared" si="4"/>
        <v>0</v>
      </c>
      <c r="L25" s="37">
        <f t="shared" si="5"/>
        <v>0</v>
      </c>
      <c r="M25" s="37">
        <f t="shared" si="6"/>
        <v>0</v>
      </c>
    </row>
    <row r="26" spans="2:13">
      <c r="B26" s="22" t="s">
        <v>49</v>
      </c>
      <c r="C26" s="116">
        <v>274</v>
      </c>
      <c r="D26" s="41">
        <f t="shared" si="0"/>
        <v>0</v>
      </c>
      <c r="E26" s="40">
        <v>100</v>
      </c>
      <c r="F26" s="41">
        <f t="shared" si="1"/>
        <v>0</v>
      </c>
      <c r="G26" s="40">
        <f t="shared" si="2"/>
        <v>29300</v>
      </c>
      <c r="H26" s="116"/>
      <c r="I26" s="34">
        <f t="shared" si="3"/>
        <v>0</v>
      </c>
      <c r="J26" s="116">
        <v>29300</v>
      </c>
      <c r="K26" s="37">
        <f t="shared" si="4"/>
        <v>0</v>
      </c>
      <c r="L26" s="37">
        <f t="shared" si="5"/>
        <v>0</v>
      </c>
      <c r="M26" s="37">
        <f t="shared" si="6"/>
        <v>0</v>
      </c>
    </row>
    <row r="27" spans="2:13" ht="13.8" thickBot="1">
      <c r="B27" s="22" t="s">
        <v>50</v>
      </c>
      <c r="C27" s="116">
        <v>274</v>
      </c>
      <c r="D27" s="41">
        <f t="shared" si="0"/>
        <v>0</v>
      </c>
      <c r="E27" s="43">
        <v>100</v>
      </c>
      <c r="F27" s="41">
        <f t="shared" si="1"/>
        <v>0</v>
      </c>
      <c r="G27" s="40">
        <f t="shared" si="2"/>
        <v>36000</v>
      </c>
      <c r="H27" s="116"/>
      <c r="I27" s="34">
        <f t="shared" si="3"/>
        <v>0</v>
      </c>
      <c r="J27" s="117">
        <v>36000</v>
      </c>
      <c r="K27" s="37">
        <f t="shared" si="4"/>
        <v>0</v>
      </c>
      <c r="L27" s="37">
        <f t="shared" si="5"/>
        <v>0</v>
      </c>
      <c r="M27" s="37">
        <f t="shared" si="6"/>
        <v>0</v>
      </c>
    </row>
    <row r="28" spans="2:13" ht="13.8" thickBot="1">
      <c r="B28" s="23" t="s">
        <v>38</v>
      </c>
      <c r="C28" s="183"/>
      <c r="D28" s="183"/>
      <c r="E28" s="184"/>
      <c r="F28" s="24"/>
      <c r="G28" s="5">
        <f>SUM(G16:G27)</f>
        <v>453500</v>
      </c>
      <c r="H28" s="5">
        <f t="shared" ref="H28:M28" si="7">SUM(H16:H27)</f>
        <v>151600</v>
      </c>
      <c r="I28" s="5"/>
      <c r="J28" s="5">
        <f t="shared" si="7"/>
        <v>301900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致遠館高等学校・致遠館中学校</v>
      </c>
      <c r="C35" s="62">
        <f>MAX(C26:C27)</f>
        <v>274</v>
      </c>
      <c r="D35" s="63">
        <f>MAX(D26:D27)</f>
        <v>0</v>
      </c>
      <c r="E35" s="62">
        <f>MAX(E26:E27)</f>
        <v>100</v>
      </c>
      <c r="F35" s="64">
        <f>C35*D35*(185-E35)/100*12</f>
        <v>0</v>
      </c>
      <c r="G35" s="65">
        <f>G28</f>
        <v>453500</v>
      </c>
      <c r="H35" s="65">
        <f>H28</f>
        <v>151600</v>
      </c>
      <c r="I35" s="63">
        <f>MAX(I26:I27)</f>
        <v>0</v>
      </c>
      <c r="J35" s="65">
        <f>J28</f>
        <v>301900</v>
      </c>
      <c r="K35" s="63">
        <f>MAX(K26:K27)</f>
        <v>0</v>
      </c>
      <c r="L35" s="64">
        <f>H35*I35+J35*K35</f>
        <v>0</v>
      </c>
      <c r="M35" s="66">
        <f>ROUNDDOWN((F35+L35),0)</f>
        <v>0</v>
      </c>
    </row>
  </sheetData>
  <mergeCells count="9">
    <mergeCell ref="B3:C3"/>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CB85-ACAC-4EBC-9D88-03F9409AFD83}">
  <sheetPr codeName="Sheet10">
    <pageSetUpPr fitToPage="1"/>
  </sheetPr>
  <dimension ref="A1:M35"/>
  <sheetViews>
    <sheetView workbookViewId="0">
      <selection activeCell="B2" sqref="B2:I2"/>
    </sheetView>
  </sheetViews>
  <sheetFormatPr defaultColWidth="9" defaultRowHeight="13.2"/>
  <cols>
    <col min="1" max="1" width="4.21875" style="82" customWidth="1"/>
    <col min="2" max="2" width="13.21875" style="82" customWidth="1"/>
    <col min="3" max="12" width="13.77734375" style="82" customWidth="1"/>
    <col min="13" max="13" width="15.21875" style="82" bestFit="1" customWidth="1"/>
    <col min="14" max="14" width="8.77734375" style="82" customWidth="1"/>
    <col min="15" max="16384" width="9" style="82"/>
  </cols>
  <sheetData>
    <row r="1" spans="2:13">
      <c r="M1" s="83"/>
    </row>
    <row r="3" spans="2:13" ht="14.4">
      <c r="B3" s="223" t="s">
        <v>144</v>
      </c>
      <c r="C3" s="223"/>
      <c r="D3" s="172"/>
      <c r="E3" s="173"/>
    </row>
    <row r="5" spans="2:13">
      <c r="B5" s="228" t="s">
        <v>236</v>
      </c>
      <c r="C5" s="229"/>
      <c r="D5" s="230"/>
      <c r="E5" s="234" t="s">
        <v>145</v>
      </c>
      <c r="F5" s="235"/>
      <c r="H5" s="84"/>
      <c r="I5" s="82" t="s">
        <v>146</v>
      </c>
    </row>
    <row r="6" spans="2:13" ht="16.2">
      <c r="B6" s="231"/>
      <c r="C6" s="232"/>
      <c r="D6" s="233"/>
      <c r="E6" s="170"/>
      <c r="F6" s="85" t="s">
        <v>147</v>
      </c>
    </row>
    <row r="8" spans="2:13">
      <c r="B8" s="228" t="s">
        <v>237</v>
      </c>
      <c r="C8" s="229"/>
      <c r="D8" s="230"/>
      <c r="E8" s="234" t="s">
        <v>145</v>
      </c>
      <c r="F8" s="239"/>
      <c r="G8" s="239"/>
      <c r="H8" s="235"/>
    </row>
    <row r="9" spans="2:13" ht="13.8" thickBot="1">
      <c r="B9" s="236"/>
      <c r="C9" s="237"/>
      <c r="D9" s="238"/>
      <c r="E9" s="240" t="s">
        <v>148</v>
      </c>
      <c r="F9" s="241"/>
      <c r="G9" s="240" t="s">
        <v>149</v>
      </c>
      <c r="H9" s="241"/>
    </row>
    <row r="10" spans="2:13" ht="16.8" thickTop="1">
      <c r="B10" s="231"/>
      <c r="C10" s="232"/>
      <c r="D10" s="233"/>
      <c r="E10" s="170"/>
      <c r="F10" s="86" t="s">
        <v>150</v>
      </c>
      <c r="G10" s="170"/>
      <c r="H10" s="87" t="s">
        <v>150</v>
      </c>
    </row>
    <row r="13" spans="2:13" ht="30.75" customHeight="1">
      <c r="B13" s="224" t="s">
        <v>151</v>
      </c>
      <c r="C13" s="88" t="s">
        <v>152</v>
      </c>
      <c r="D13" s="88" t="s">
        <v>153</v>
      </c>
      <c r="E13" s="108" t="s">
        <v>154</v>
      </c>
      <c r="F13" s="89" t="s">
        <v>155</v>
      </c>
      <c r="G13" s="89" t="s">
        <v>156</v>
      </c>
      <c r="H13" s="108" t="s">
        <v>157</v>
      </c>
      <c r="I13" s="108" t="s">
        <v>158</v>
      </c>
      <c r="J13" s="108" t="s">
        <v>159</v>
      </c>
      <c r="K13" s="108" t="s">
        <v>160</v>
      </c>
      <c r="L13" s="108" t="s">
        <v>161</v>
      </c>
      <c r="M13" s="90" t="s">
        <v>162</v>
      </c>
    </row>
    <row r="14" spans="2:13" ht="16.5" customHeight="1">
      <c r="B14" s="225"/>
      <c r="C14" s="88" t="s">
        <v>163</v>
      </c>
      <c r="D14" s="88" t="s">
        <v>164</v>
      </c>
      <c r="E14" s="108" t="s">
        <v>165</v>
      </c>
      <c r="F14" s="108" t="s">
        <v>166</v>
      </c>
      <c r="G14" s="108" t="s">
        <v>167</v>
      </c>
      <c r="H14" s="108" t="s">
        <v>167</v>
      </c>
      <c r="I14" s="108" t="s">
        <v>168</v>
      </c>
      <c r="J14" s="108" t="s">
        <v>167</v>
      </c>
      <c r="K14" s="108" t="s">
        <v>168</v>
      </c>
      <c r="L14" s="108" t="s">
        <v>166</v>
      </c>
      <c r="M14" s="91" t="s">
        <v>166</v>
      </c>
    </row>
    <row r="15" spans="2:13" ht="18.75" customHeight="1" thickBot="1">
      <c r="B15" s="92" t="s">
        <v>169</v>
      </c>
      <c r="C15" s="92" t="s">
        <v>170</v>
      </c>
      <c r="D15" s="92" t="s">
        <v>171</v>
      </c>
      <c r="E15" s="92" t="s">
        <v>172</v>
      </c>
      <c r="F15" s="93" t="s">
        <v>173</v>
      </c>
      <c r="G15" s="92" t="s">
        <v>174</v>
      </c>
      <c r="H15" s="92" t="s">
        <v>175</v>
      </c>
      <c r="I15" s="92" t="s">
        <v>176</v>
      </c>
      <c r="J15" s="92" t="s">
        <v>177</v>
      </c>
      <c r="K15" s="92" t="s">
        <v>178</v>
      </c>
      <c r="L15" s="92" t="s">
        <v>179</v>
      </c>
      <c r="M15" s="93" t="s">
        <v>180</v>
      </c>
    </row>
    <row r="16" spans="2:13" ht="13.8" thickTop="1">
      <c r="B16" s="94" t="s">
        <v>220</v>
      </c>
      <c r="C16" s="118">
        <v>258</v>
      </c>
      <c r="D16" s="110">
        <f>$E$6</f>
        <v>0</v>
      </c>
      <c r="E16" s="111">
        <v>100</v>
      </c>
      <c r="F16" s="110">
        <f>(C16*D16*(185-E16)/100)</f>
        <v>0</v>
      </c>
      <c r="G16" s="109">
        <f>H16+J16</f>
        <v>60200</v>
      </c>
      <c r="H16" s="118">
        <v>60200</v>
      </c>
      <c r="I16" s="112">
        <f>$E$10</f>
        <v>0</v>
      </c>
      <c r="J16" s="119"/>
      <c r="K16" s="113">
        <f>$G$10</f>
        <v>0</v>
      </c>
      <c r="L16" s="113">
        <f>H16*I16+J16*K16</f>
        <v>0</v>
      </c>
      <c r="M16" s="113">
        <f>ROUNDDOWN(F16+L16,0)</f>
        <v>0</v>
      </c>
    </row>
    <row r="17" spans="2:13">
      <c r="B17" s="94" t="s">
        <v>51</v>
      </c>
      <c r="C17" s="118">
        <v>258</v>
      </c>
      <c r="D17" s="110">
        <f t="shared" ref="D17:D27" si="0">$E$6</f>
        <v>0</v>
      </c>
      <c r="E17" s="111">
        <v>100</v>
      </c>
      <c r="F17" s="110">
        <f t="shared" ref="F17:F27" si="1">(C17*D17*(185-E17)/100)</f>
        <v>0</v>
      </c>
      <c r="G17" s="109">
        <f t="shared" ref="G17:G27" si="2">H17+J17</f>
        <v>46500</v>
      </c>
      <c r="H17" s="119">
        <v>46500</v>
      </c>
      <c r="I17" s="112">
        <f t="shared" ref="I17:I27" si="3">$E$10</f>
        <v>0</v>
      </c>
      <c r="J17" s="118"/>
      <c r="K17" s="113">
        <f t="shared" ref="K17:K27" si="4">$G$10</f>
        <v>0</v>
      </c>
      <c r="L17" s="113">
        <f t="shared" ref="L17:L27" si="5">H17*I17+J17*K17</f>
        <v>0</v>
      </c>
      <c r="M17" s="113">
        <f t="shared" ref="M17:M27" si="6">ROUNDDOWN(F17+L17,0)</f>
        <v>0</v>
      </c>
    </row>
    <row r="18" spans="2:13">
      <c r="B18" s="94" t="s">
        <v>52</v>
      </c>
      <c r="C18" s="118">
        <v>258</v>
      </c>
      <c r="D18" s="110">
        <f t="shared" si="0"/>
        <v>0</v>
      </c>
      <c r="E18" s="111">
        <v>100</v>
      </c>
      <c r="F18" s="110">
        <f t="shared" si="1"/>
        <v>0</v>
      </c>
      <c r="G18" s="109">
        <f t="shared" si="2"/>
        <v>51800</v>
      </c>
      <c r="H18" s="118">
        <v>51800</v>
      </c>
      <c r="I18" s="112">
        <f t="shared" si="3"/>
        <v>0</v>
      </c>
      <c r="J18" s="118"/>
      <c r="K18" s="113">
        <f t="shared" si="4"/>
        <v>0</v>
      </c>
      <c r="L18" s="113">
        <f t="shared" si="5"/>
        <v>0</v>
      </c>
      <c r="M18" s="113">
        <f t="shared" si="6"/>
        <v>0</v>
      </c>
    </row>
    <row r="19" spans="2:13">
      <c r="B19" s="94" t="s">
        <v>53</v>
      </c>
      <c r="C19" s="118">
        <v>258</v>
      </c>
      <c r="D19" s="110">
        <f t="shared" si="0"/>
        <v>0</v>
      </c>
      <c r="E19" s="111">
        <v>100</v>
      </c>
      <c r="F19" s="110">
        <f t="shared" si="1"/>
        <v>0</v>
      </c>
      <c r="G19" s="109">
        <f t="shared" si="2"/>
        <v>37700</v>
      </c>
      <c r="H19" s="118"/>
      <c r="I19" s="112">
        <f t="shared" si="3"/>
        <v>0</v>
      </c>
      <c r="J19" s="118">
        <v>37700</v>
      </c>
      <c r="K19" s="113">
        <f t="shared" si="4"/>
        <v>0</v>
      </c>
      <c r="L19" s="113">
        <f t="shared" si="5"/>
        <v>0</v>
      </c>
      <c r="M19" s="113">
        <f t="shared" si="6"/>
        <v>0</v>
      </c>
    </row>
    <row r="20" spans="2:13">
      <c r="B20" s="94" t="s">
        <v>54</v>
      </c>
      <c r="C20" s="118">
        <v>258</v>
      </c>
      <c r="D20" s="110">
        <f t="shared" si="0"/>
        <v>0</v>
      </c>
      <c r="E20" s="111">
        <v>100</v>
      </c>
      <c r="F20" s="110">
        <f t="shared" si="1"/>
        <v>0</v>
      </c>
      <c r="G20" s="109">
        <f t="shared" si="2"/>
        <v>34200</v>
      </c>
      <c r="H20" s="118"/>
      <c r="I20" s="112">
        <f t="shared" si="3"/>
        <v>0</v>
      </c>
      <c r="J20" s="118">
        <v>34200</v>
      </c>
      <c r="K20" s="113">
        <f t="shared" si="4"/>
        <v>0</v>
      </c>
      <c r="L20" s="113">
        <f t="shared" si="5"/>
        <v>0</v>
      </c>
      <c r="M20" s="113">
        <f t="shared" si="6"/>
        <v>0</v>
      </c>
    </row>
    <row r="21" spans="2:13">
      <c r="B21" s="94" t="s">
        <v>196</v>
      </c>
      <c r="C21" s="118">
        <v>258</v>
      </c>
      <c r="D21" s="110">
        <f t="shared" si="0"/>
        <v>0</v>
      </c>
      <c r="E21" s="111">
        <v>100</v>
      </c>
      <c r="F21" s="110">
        <f t="shared" si="1"/>
        <v>0</v>
      </c>
      <c r="G21" s="109">
        <f t="shared" si="2"/>
        <v>47900</v>
      </c>
      <c r="H21" s="118"/>
      <c r="I21" s="112">
        <f t="shared" si="3"/>
        <v>0</v>
      </c>
      <c r="J21" s="118">
        <v>47900</v>
      </c>
      <c r="K21" s="113">
        <f t="shared" si="4"/>
        <v>0</v>
      </c>
      <c r="L21" s="113">
        <f t="shared" si="5"/>
        <v>0</v>
      </c>
      <c r="M21" s="113">
        <f t="shared" si="6"/>
        <v>0</v>
      </c>
    </row>
    <row r="22" spans="2:13">
      <c r="B22" s="94" t="s">
        <v>221</v>
      </c>
      <c r="C22" s="118">
        <v>258</v>
      </c>
      <c r="D22" s="110">
        <f t="shared" si="0"/>
        <v>0</v>
      </c>
      <c r="E22" s="111">
        <v>100</v>
      </c>
      <c r="F22" s="110">
        <f t="shared" si="1"/>
        <v>0</v>
      </c>
      <c r="G22" s="109">
        <f t="shared" si="2"/>
        <v>47700</v>
      </c>
      <c r="H22" s="118"/>
      <c r="I22" s="112">
        <f t="shared" si="3"/>
        <v>0</v>
      </c>
      <c r="J22" s="118">
        <v>47700</v>
      </c>
      <c r="K22" s="113">
        <f t="shared" si="4"/>
        <v>0</v>
      </c>
      <c r="L22" s="113">
        <f t="shared" si="5"/>
        <v>0</v>
      </c>
      <c r="M22" s="113">
        <f t="shared" si="6"/>
        <v>0</v>
      </c>
    </row>
    <row r="23" spans="2:13">
      <c r="B23" s="94" t="s">
        <v>46</v>
      </c>
      <c r="C23" s="118">
        <v>258</v>
      </c>
      <c r="D23" s="110">
        <f t="shared" si="0"/>
        <v>0</v>
      </c>
      <c r="E23" s="111">
        <v>100</v>
      </c>
      <c r="F23" s="110">
        <f t="shared" si="1"/>
        <v>0</v>
      </c>
      <c r="G23" s="109">
        <f t="shared" si="2"/>
        <v>43700</v>
      </c>
      <c r="H23" s="118"/>
      <c r="I23" s="112">
        <f t="shared" si="3"/>
        <v>0</v>
      </c>
      <c r="J23" s="118">
        <v>43700</v>
      </c>
      <c r="K23" s="113">
        <f t="shared" si="4"/>
        <v>0</v>
      </c>
      <c r="L23" s="113">
        <f t="shared" si="5"/>
        <v>0</v>
      </c>
      <c r="M23" s="113">
        <f t="shared" si="6"/>
        <v>0</v>
      </c>
    </row>
    <row r="24" spans="2:13">
      <c r="B24" s="94" t="s">
        <v>47</v>
      </c>
      <c r="C24" s="118">
        <v>258</v>
      </c>
      <c r="D24" s="110">
        <f t="shared" si="0"/>
        <v>0</v>
      </c>
      <c r="E24" s="111">
        <v>100</v>
      </c>
      <c r="F24" s="110">
        <f t="shared" si="1"/>
        <v>0</v>
      </c>
      <c r="G24" s="109">
        <f t="shared" si="2"/>
        <v>34400</v>
      </c>
      <c r="H24" s="118"/>
      <c r="I24" s="112">
        <f t="shared" si="3"/>
        <v>0</v>
      </c>
      <c r="J24" s="118">
        <v>34400</v>
      </c>
      <c r="K24" s="113">
        <f t="shared" si="4"/>
        <v>0</v>
      </c>
      <c r="L24" s="113">
        <f t="shared" si="5"/>
        <v>0</v>
      </c>
      <c r="M24" s="113">
        <f t="shared" si="6"/>
        <v>0</v>
      </c>
    </row>
    <row r="25" spans="2:13">
      <c r="B25" s="94" t="s">
        <v>48</v>
      </c>
      <c r="C25" s="118">
        <v>258</v>
      </c>
      <c r="D25" s="110">
        <f t="shared" si="0"/>
        <v>0</v>
      </c>
      <c r="E25" s="111">
        <v>100</v>
      </c>
      <c r="F25" s="110">
        <f t="shared" si="1"/>
        <v>0</v>
      </c>
      <c r="G25" s="109">
        <f t="shared" si="2"/>
        <v>28400</v>
      </c>
      <c r="H25" s="119"/>
      <c r="I25" s="112">
        <f t="shared" si="3"/>
        <v>0</v>
      </c>
      <c r="J25" s="119">
        <v>28400</v>
      </c>
      <c r="K25" s="113">
        <f t="shared" si="4"/>
        <v>0</v>
      </c>
      <c r="L25" s="113">
        <f t="shared" si="5"/>
        <v>0</v>
      </c>
      <c r="M25" s="113">
        <f t="shared" si="6"/>
        <v>0</v>
      </c>
    </row>
    <row r="26" spans="2:13">
      <c r="B26" s="94" t="s">
        <v>49</v>
      </c>
      <c r="C26" s="118">
        <v>258</v>
      </c>
      <c r="D26" s="110">
        <f t="shared" si="0"/>
        <v>0</v>
      </c>
      <c r="E26" s="109">
        <v>100</v>
      </c>
      <c r="F26" s="110">
        <f t="shared" si="1"/>
        <v>0</v>
      </c>
      <c r="G26" s="109">
        <f t="shared" si="2"/>
        <v>33800</v>
      </c>
      <c r="H26" s="118"/>
      <c r="I26" s="112">
        <f t="shared" si="3"/>
        <v>0</v>
      </c>
      <c r="J26" s="118">
        <v>33800</v>
      </c>
      <c r="K26" s="113">
        <f t="shared" si="4"/>
        <v>0</v>
      </c>
      <c r="L26" s="113">
        <f t="shared" si="5"/>
        <v>0</v>
      </c>
      <c r="M26" s="113">
        <f t="shared" si="6"/>
        <v>0</v>
      </c>
    </row>
    <row r="27" spans="2:13" ht="13.8" thickBot="1">
      <c r="B27" s="94" t="s">
        <v>50</v>
      </c>
      <c r="C27" s="118">
        <v>258</v>
      </c>
      <c r="D27" s="110">
        <f t="shared" si="0"/>
        <v>0</v>
      </c>
      <c r="E27" s="111">
        <v>100</v>
      </c>
      <c r="F27" s="110">
        <f t="shared" si="1"/>
        <v>0</v>
      </c>
      <c r="G27" s="109">
        <f t="shared" si="2"/>
        <v>38400</v>
      </c>
      <c r="H27" s="118"/>
      <c r="I27" s="112">
        <f t="shared" si="3"/>
        <v>0</v>
      </c>
      <c r="J27" s="119">
        <v>38400</v>
      </c>
      <c r="K27" s="113">
        <f t="shared" si="4"/>
        <v>0</v>
      </c>
      <c r="L27" s="113">
        <f t="shared" si="5"/>
        <v>0</v>
      </c>
      <c r="M27" s="113">
        <f t="shared" si="6"/>
        <v>0</v>
      </c>
    </row>
    <row r="28" spans="2:13" ht="13.8" thickBot="1">
      <c r="B28" s="95" t="s">
        <v>181</v>
      </c>
      <c r="C28" s="226"/>
      <c r="D28" s="227"/>
      <c r="E28" s="227"/>
      <c r="F28" s="96"/>
      <c r="G28" s="97">
        <f>SUM(G16:G27)</f>
        <v>504700</v>
      </c>
      <c r="H28" s="97">
        <f t="shared" ref="H28:M28" si="7">SUM(H16:H27)</f>
        <v>158500</v>
      </c>
      <c r="I28" s="97"/>
      <c r="J28" s="97">
        <f t="shared" si="7"/>
        <v>346200</v>
      </c>
      <c r="K28" s="97"/>
      <c r="L28" s="97">
        <f t="shared" si="7"/>
        <v>0</v>
      </c>
      <c r="M28" s="181">
        <f t="shared" si="7"/>
        <v>0</v>
      </c>
    </row>
    <row r="29" spans="2:13" s="6" customFormat="1">
      <c r="B29" s="78"/>
      <c r="C29" s="81"/>
      <c r="D29" s="79"/>
      <c r="E29" s="79"/>
      <c r="F29" s="80"/>
      <c r="G29" s="4"/>
      <c r="H29" s="4"/>
      <c r="I29" s="4"/>
      <c r="J29" s="4"/>
      <c r="K29" s="4"/>
      <c r="L29" s="80"/>
      <c r="M29" s="80"/>
    </row>
    <row r="31" spans="2:13">
      <c r="B31" s="98" t="s">
        <v>182</v>
      </c>
    </row>
    <row r="32" spans="2:13">
      <c r="B32" s="99" t="s">
        <v>183</v>
      </c>
    </row>
    <row r="34" spans="1:13" ht="19.8" hidden="1" thickBot="1">
      <c r="B34" s="100" t="s">
        <v>184</v>
      </c>
      <c r="C34" s="101" t="s">
        <v>170</v>
      </c>
      <c r="D34" s="101" t="s">
        <v>171</v>
      </c>
      <c r="E34" s="101" t="s">
        <v>172</v>
      </c>
      <c r="F34" s="102" t="s">
        <v>185</v>
      </c>
      <c r="G34" s="101" t="s">
        <v>174</v>
      </c>
      <c r="H34" s="101" t="s">
        <v>175</v>
      </c>
      <c r="I34" s="101" t="s">
        <v>176</v>
      </c>
      <c r="J34" s="101" t="s">
        <v>177</v>
      </c>
      <c r="K34" s="101" t="s">
        <v>178</v>
      </c>
      <c r="L34" s="101" t="s">
        <v>179</v>
      </c>
      <c r="M34" s="101" t="s">
        <v>186</v>
      </c>
    </row>
    <row r="35" spans="1:13" ht="13.8" hidden="1" thickBot="1">
      <c r="A35" s="82">
        <v>1</v>
      </c>
      <c r="B35" s="100" t="str">
        <f>B3</f>
        <v>唐津東高等学校・唐津東中学校</v>
      </c>
      <c r="C35" s="103">
        <f>MAX(C26:C27)</f>
        <v>258</v>
      </c>
      <c r="D35" s="104">
        <f>MAX(D26:D27)</f>
        <v>0</v>
      </c>
      <c r="E35" s="103">
        <f>MAX(E26:E27)</f>
        <v>100</v>
      </c>
      <c r="F35" s="105">
        <f>C35*D35*(185-E35)/100*12</f>
        <v>0</v>
      </c>
      <c r="G35" s="106">
        <f>G28</f>
        <v>504700</v>
      </c>
      <c r="H35" s="106">
        <f>H28</f>
        <v>158500</v>
      </c>
      <c r="I35" s="104">
        <f>MAX(I26:I27)</f>
        <v>0</v>
      </c>
      <c r="J35" s="106">
        <f>J28</f>
        <v>346200</v>
      </c>
      <c r="K35" s="104">
        <f>MAX(K26:K27)</f>
        <v>0</v>
      </c>
      <c r="L35" s="105">
        <f>H35*I35+J35*K35</f>
        <v>0</v>
      </c>
      <c r="M35" s="107">
        <f>ROUNDDOWN((F35+L35),0)</f>
        <v>0</v>
      </c>
    </row>
  </sheetData>
  <mergeCells count="9">
    <mergeCell ref="B3:C3"/>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149B-19F3-4284-9B36-6C7B9B8DE02B}">
  <sheetPr codeName="Sheet11">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103</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127</v>
      </c>
      <c r="D16" s="41">
        <f>$E$6</f>
        <v>0</v>
      </c>
      <c r="E16" s="43">
        <v>100</v>
      </c>
      <c r="F16" s="41">
        <f>(C16*D16*(185-E16)/100)</f>
        <v>0</v>
      </c>
      <c r="G16" s="40">
        <f>H16+J16</f>
        <v>24200</v>
      </c>
      <c r="H16" s="116">
        <v>24200</v>
      </c>
      <c r="I16" s="34">
        <f>$E$10</f>
        <v>0</v>
      </c>
      <c r="J16" s="117"/>
      <c r="K16" s="37">
        <f>$G$10</f>
        <v>0</v>
      </c>
      <c r="L16" s="37">
        <f>H16*I16+J16*K16</f>
        <v>0</v>
      </c>
      <c r="M16" s="37">
        <f>ROUNDDOWN(F16+L16,0)</f>
        <v>0</v>
      </c>
    </row>
    <row r="17" spans="2:13">
      <c r="B17" s="22" t="s">
        <v>51</v>
      </c>
      <c r="C17" s="116">
        <v>127</v>
      </c>
      <c r="D17" s="41">
        <f t="shared" ref="D17:D27" si="0">$E$6</f>
        <v>0</v>
      </c>
      <c r="E17" s="43">
        <v>100</v>
      </c>
      <c r="F17" s="41">
        <f t="shared" ref="F17:F27" si="1">(C17*D17*(185-E17)/100)</f>
        <v>0</v>
      </c>
      <c r="G17" s="40">
        <f t="shared" ref="G17:G27" si="2">H17+J17</f>
        <v>19000</v>
      </c>
      <c r="H17" s="117">
        <v>19000</v>
      </c>
      <c r="I17" s="34">
        <f t="shared" ref="I17:I27" si="3">$E$10</f>
        <v>0</v>
      </c>
      <c r="J17" s="116"/>
      <c r="K17" s="37">
        <f t="shared" ref="K17:K27" si="4">$G$10</f>
        <v>0</v>
      </c>
      <c r="L17" s="37">
        <f t="shared" ref="L17:L27" si="5">H17*I17+J17*K17</f>
        <v>0</v>
      </c>
      <c r="M17" s="37">
        <f t="shared" ref="M17:M27" si="6">ROUNDDOWN(F17+L17,0)</f>
        <v>0</v>
      </c>
    </row>
    <row r="18" spans="2:13">
      <c r="B18" s="22" t="s">
        <v>52</v>
      </c>
      <c r="C18" s="116">
        <v>127</v>
      </c>
      <c r="D18" s="41">
        <f t="shared" si="0"/>
        <v>0</v>
      </c>
      <c r="E18" s="43">
        <v>100</v>
      </c>
      <c r="F18" s="41">
        <f t="shared" si="1"/>
        <v>0</v>
      </c>
      <c r="G18" s="40">
        <f t="shared" si="2"/>
        <v>22000</v>
      </c>
      <c r="H18" s="116">
        <v>22000</v>
      </c>
      <c r="I18" s="34">
        <f t="shared" si="3"/>
        <v>0</v>
      </c>
      <c r="J18" s="116"/>
      <c r="K18" s="37">
        <f t="shared" si="4"/>
        <v>0</v>
      </c>
      <c r="L18" s="37">
        <f t="shared" si="5"/>
        <v>0</v>
      </c>
      <c r="M18" s="37">
        <f t="shared" si="6"/>
        <v>0</v>
      </c>
    </row>
    <row r="19" spans="2:13">
      <c r="B19" s="22" t="s">
        <v>53</v>
      </c>
      <c r="C19" s="116">
        <v>127</v>
      </c>
      <c r="D19" s="41">
        <f t="shared" si="0"/>
        <v>0</v>
      </c>
      <c r="E19" s="43">
        <v>100</v>
      </c>
      <c r="F19" s="41">
        <f t="shared" si="1"/>
        <v>0</v>
      </c>
      <c r="G19" s="40">
        <f t="shared" si="2"/>
        <v>14500</v>
      </c>
      <c r="H19" s="116"/>
      <c r="I19" s="34">
        <f t="shared" si="3"/>
        <v>0</v>
      </c>
      <c r="J19" s="116">
        <v>14500</v>
      </c>
      <c r="K19" s="37">
        <f t="shared" si="4"/>
        <v>0</v>
      </c>
      <c r="L19" s="37">
        <f t="shared" si="5"/>
        <v>0</v>
      </c>
      <c r="M19" s="37">
        <f t="shared" si="6"/>
        <v>0</v>
      </c>
    </row>
    <row r="20" spans="2:13">
      <c r="B20" s="22" t="s">
        <v>54</v>
      </c>
      <c r="C20" s="116">
        <v>127</v>
      </c>
      <c r="D20" s="41">
        <f t="shared" si="0"/>
        <v>0</v>
      </c>
      <c r="E20" s="43">
        <v>100</v>
      </c>
      <c r="F20" s="41">
        <f t="shared" si="1"/>
        <v>0</v>
      </c>
      <c r="G20" s="40">
        <f t="shared" si="2"/>
        <v>13400</v>
      </c>
      <c r="H20" s="116"/>
      <c r="I20" s="34">
        <f t="shared" si="3"/>
        <v>0</v>
      </c>
      <c r="J20" s="116">
        <v>13400</v>
      </c>
      <c r="K20" s="37">
        <f t="shared" si="4"/>
        <v>0</v>
      </c>
      <c r="L20" s="37">
        <f t="shared" si="5"/>
        <v>0</v>
      </c>
      <c r="M20" s="37">
        <f t="shared" si="6"/>
        <v>0</v>
      </c>
    </row>
    <row r="21" spans="2:13">
      <c r="B21" s="22" t="s">
        <v>196</v>
      </c>
      <c r="C21" s="116">
        <v>127</v>
      </c>
      <c r="D21" s="41">
        <f t="shared" si="0"/>
        <v>0</v>
      </c>
      <c r="E21" s="43">
        <v>100</v>
      </c>
      <c r="F21" s="41">
        <f t="shared" si="1"/>
        <v>0</v>
      </c>
      <c r="G21" s="40">
        <f t="shared" si="2"/>
        <v>21000</v>
      </c>
      <c r="H21" s="116"/>
      <c r="I21" s="34">
        <f t="shared" si="3"/>
        <v>0</v>
      </c>
      <c r="J21" s="116">
        <v>21000</v>
      </c>
      <c r="K21" s="37">
        <f t="shared" si="4"/>
        <v>0</v>
      </c>
      <c r="L21" s="37">
        <f t="shared" si="5"/>
        <v>0</v>
      </c>
      <c r="M21" s="37">
        <f t="shared" si="6"/>
        <v>0</v>
      </c>
    </row>
    <row r="22" spans="2:13">
      <c r="B22" s="22" t="s">
        <v>221</v>
      </c>
      <c r="C22" s="116">
        <v>127</v>
      </c>
      <c r="D22" s="41">
        <f t="shared" si="0"/>
        <v>0</v>
      </c>
      <c r="E22" s="43">
        <v>100</v>
      </c>
      <c r="F22" s="41">
        <f t="shared" si="1"/>
        <v>0</v>
      </c>
      <c r="G22" s="40">
        <f t="shared" si="2"/>
        <v>19500</v>
      </c>
      <c r="H22" s="116"/>
      <c r="I22" s="34">
        <f t="shared" si="3"/>
        <v>0</v>
      </c>
      <c r="J22" s="116">
        <v>19500</v>
      </c>
      <c r="K22" s="37">
        <f t="shared" si="4"/>
        <v>0</v>
      </c>
      <c r="L22" s="37">
        <f t="shared" si="5"/>
        <v>0</v>
      </c>
      <c r="M22" s="37">
        <f t="shared" si="6"/>
        <v>0</v>
      </c>
    </row>
    <row r="23" spans="2:13">
      <c r="B23" s="22" t="s">
        <v>46</v>
      </c>
      <c r="C23" s="116">
        <v>127</v>
      </c>
      <c r="D23" s="41">
        <f t="shared" si="0"/>
        <v>0</v>
      </c>
      <c r="E23" s="43">
        <v>100</v>
      </c>
      <c r="F23" s="41">
        <f t="shared" si="1"/>
        <v>0</v>
      </c>
      <c r="G23" s="40">
        <f t="shared" si="2"/>
        <v>18500</v>
      </c>
      <c r="H23" s="116"/>
      <c r="I23" s="34">
        <f t="shared" si="3"/>
        <v>0</v>
      </c>
      <c r="J23" s="116">
        <v>18500</v>
      </c>
      <c r="K23" s="37">
        <f t="shared" si="4"/>
        <v>0</v>
      </c>
      <c r="L23" s="37">
        <f t="shared" si="5"/>
        <v>0</v>
      </c>
      <c r="M23" s="37">
        <f t="shared" si="6"/>
        <v>0</v>
      </c>
    </row>
    <row r="24" spans="2:13">
      <c r="B24" s="22" t="s">
        <v>47</v>
      </c>
      <c r="C24" s="116">
        <v>127</v>
      </c>
      <c r="D24" s="41">
        <f t="shared" si="0"/>
        <v>0</v>
      </c>
      <c r="E24" s="43">
        <v>100</v>
      </c>
      <c r="F24" s="41">
        <f t="shared" si="1"/>
        <v>0</v>
      </c>
      <c r="G24" s="40">
        <f t="shared" si="2"/>
        <v>13900</v>
      </c>
      <c r="H24" s="116"/>
      <c r="I24" s="34">
        <f t="shared" si="3"/>
        <v>0</v>
      </c>
      <c r="J24" s="116">
        <v>13900</v>
      </c>
      <c r="K24" s="37">
        <f t="shared" si="4"/>
        <v>0</v>
      </c>
      <c r="L24" s="37">
        <f t="shared" si="5"/>
        <v>0</v>
      </c>
      <c r="M24" s="37">
        <f t="shared" si="6"/>
        <v>0</v>
      </c>
    </row>
    <row r="25" spans="2:13">
      <c r="B25" s="22" t="s">
        <v>48</v>
      </c>
      <c r="C25" s="116">
        <v>127</v>
      </c>
      <c r="D25" s="41">
        <f t="shared" si="0"/>
        <v>0</v>
      </c>
      <c r="E25" s="43">
        <v>100</v>
      </c>
      <c r="F25" s="41">
        <f t="shared" si="1"/>
        <v>0</v>
      </c>
      <c r="G25" s="40">
        <f t="shared" si="2"/>
        <v>12500</v>
      </c>
      <c r="H25" s="117"/>
      <c r="I25" s="34">
        <f t="shared" si="3"/>
        <v>0</v>
      </c>
      <c r="J25" s="117">
        <v>12500</v>
      </c>
      <c r="K25" s="37">
        <f t="shared" si="4"/>
        <v>0</v>
      </c>
      <c r="L25" s="37">
        <f t="shared" si="5"/>
        <v>0</v>
      </c>
      <c r="M25" s="37">
        <f t="shared" si="6"/>
        <v>0</v>
      </c>
    </row>
    <row r="26" spans="2:13">
      <c r="B26" s="22" t="s">
        <v>49</v>
      </c>
      <c r="C26" s="116">
        <v>127</v>
      </c>
      <c r="D26" s="41">
        <f t="shared" si="0"/>
        <v>0</v>
      </c>
      <c r="E26" s="40">
        <v>100</v>
      </c>
      <c r="F26" s="41">
        <f t="shared" si="1"/>
        <v>0</v>
      </c>
      <c r="G26" s="40">
        <f t="shared" si="2"/>
        <v>13100</v>
      </c>
      <c r="H26" s="116"/>
      <c r="I26" s="34">
        <f t="shared" si="3"/>
        <v>0</v>
      </c>
      <c r="J26" s="116">
        <v>13100</v>
      </c>
      <c r="K26" s="37">
        <f t="shared" si="4"/>
        <v>0</v>
      </c>
      <c r="L26" s="37">
        <f t="shared" si="5"/>
        <v>0</v>
      </c>
      <c r="M26" s="37">
        <f t="shared" si="6"/>
        <v>0</v>
      </c>
    </row>
    <row r="27" spans="2:13" ht="13.8" thickBot="1">
      <c r="B27" s="22" t="s">
        <v>50</v>
      </c>
      <c r="C27" s="116">
        <v>127</v>
      </c>
      <c r="D27" s="41">
        <f t="shared" si="0"/>
        <v>0</v>
      </c>
      <c r="E27" s="43">
        <v>100</v>
      </c>
      <c r="F27" s="41">
        <f t="shared" si="1"/>
        <v>0</v>
      </c>
      <c r="G27" s="40">
        <f t="shared" si="2"/>
        <v>13000</v>
      </c>
      <c r="H27" s="116"/>
      <c r="I27" s="34">
        <f t="shared" si="3"/>
        <v>0</v>
      </c>
      <c r="J27" s="117">
        <v>13000</v>
      </c>
      <c r="K27" s="37">
        <f t="shared" si="4"/>
        <v>0</v>
      </c>
      <c r="L27" s="37">
        <f t="shared" si="5"/>
        <v>0</v>
      </c>
      <c r="M27" s="37">
        <f t="shared" si="6"/>
        <v>0</v>
      </c>
    </row>
    <row r="28" spans="2:13" ht="13.8" thickBot="1">
      <c r="B28" s="23" t="s">
        <v>38</v>
      </c>
      <c r="C28" s="183"/>
      <c r="D28" s="183"/>
      <c r="E28" s="184"/>
      <c r="F28" s="24"/>
      <c r="G28" s="5">
        <f>SUM(G16:G27)</f>
        <v>204600</v>
      </c>
      <c r="H28" s="5">
        <f t="shared" ref="H28:M28" si="7">SUM(H16:H27)</f>
        <v>65200</v>
      </c>
      <c r="I28" s="5"/>
      <c r="J28" s="5">
        <f t="shared" si="7"/>
        <v>139400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唐津西高等学校</v>
      </c>
      <c r="C35" s="62">
        <f>MAX(C26:C27)</f>
        <v>127</v>
      </c>
      <c r="D35" s="63">
        <f>MAX(D26:D27)</f>
        <v>0</v>
      </c>
      <c r="E35" s="62">
        <f>MAX(E26:E27)</f>
        <v>100</v>
      </c>
      <c r="F35" s="64">
        <f>C35*D35*(185-E35)/100*12</f>
        <v>0</v>
      </c>
      <c r="G35" s="65">
        <f>G28</f>
        <v>204600</v>
      </c>
      <c r="H35" s="65">
        <f>H28</f>
        <v>65200</v>
      </c>
      <c r="I35" s="63">
        <f>MAX(I26:I27)</f>
        <v>0</v>
      </c>
      <c r="J35" s="65">
        <f>J28</f>
        <v>139400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33FF-F904-4B30-885C-B68A2A1F0F61}">
  <sheetPr codeName="Sheet12">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104</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271</v>
      </c>
      <c r="D16" s="41">
        <f>$E$6</f>
        <v>0</v>
      </c>
      <c r="E16" s="43">
        <v>100</v>
      </c>
      <c r="F16" s="41">
        <f>(C16*D16*(185-E16)/100)</f>
        <v>0</v>
      </c>
      <c r="G16" s="40">
        <f>H16+J16</f>
        <v>51700</v>
      </c>
      <c r="H16" s="116">
        <v>51700</v>
      </c>
      <c r="I16" s="34">
        <f>$E$10</f>
        <v>0</v>
      </c>
      <c r="J16" s="117"/>
      <c r="K16" s="37">
        <f>$G$10</f>
        <v>0</v>
      </c>
      <c r="L16" s="37">
        <f>H16*I16+J16*K16</f>
        <v>0</v>
      </c>
      <c r="M16" s="37">
        <f>ROUNDDOWN(F16+L16,0)</f>
        <v>0</v>
      </c>
    </row>
    <row r="17" spans="2:13">
      <c r="B17" s="22" t="s">
        <v>51</v>
      </c>
      <c r="C17" s="116">
        <v>271</v>
      </c>
      <c r="D17" s="41">
        <f t="shared" ref="D17:D27" si="0">$E$6</f>
        <v>0</v>
      </c>
      <c r="E17" s="43">
        <v>100</v>
      </c>
      <c r="F17" s="41">
        <f t="shared" ref="F17:F27" si="1">(C17*D17*(185-E17)/100)</f>
        <v>0</v>
      </c>
      <c r="G17" s="40">
        <f t="shared" ref="G17:G27" si="2">H17+J17</f>
        <v>38300</v>
      </c>
      <c r="H17" s="117">
        <v>38300</v>
      </c>
      <c r="I17" s="34">
        <f t="shared" ref="I17:I27" si="3">$E$10</f>
        <v>0</v>
      </c>
      <c r="J17" s="116"/>
      <c r="K17" s="37">
        <f t="shared" ref="K17:K27" si="4">$G$10</f>
        <v>0</v>
      </c>
      <c r="L17" s="37">
        <f t="shared" ref="L17:L27" si="5">H17*I17+J17*K17</f>
        <v>0</v>
      </c>
      <c r="M17" s="37">
        <f t="shared" ref="M17:M27" si="6">ROUNDDOWN(F17+L17,0)</f>
        <v>0</v>
      </c>
    </row>
    <row r="18" spans="2:13">
      <c r="B18" s="22" t="s">
        <v>52</v>
      </c>
      <c r="C18" s="116">
        <v>271</v>
      </c>
      <c r="D18" s="41">
        <f t="shared" si="0"/>
        <v>0</v>
      </c>
      <c r="E18" s="43">
        <v>100</v>
      </c>
      <c r="F18" s="41">
        <f t="shared" si="1"/>
        <v>0</v>
      </c>
      <c r="G18" s="40">
        <f t="shared" si="2"/>
        <v>50400</v>
      </c>
      <c r="H18" s="116">
        <v>50400</v>
      </c>
      <c r="I18" s="34">
        <f t="shared" si="3"/>
        <v>0</v>
      </c>
      <c r="J18" s="116"/>
      <c r="K18" s="37">
        <f t="shared" si="4"/>
        <v>0</v>
      </c>
      <c r="L18" s="37">
        <f t="shared" si="5"/>
        <v>0</v>
      </c>
      <c r="M18" s="37">
        <f t="shared" si="6"/>
        <v>0</v>
      </c>
    </row>
    <row r="19" spans="2:13">
      <c r="B19" s="22" t="s">
        <v>53</v>
      </c>
      <c r="C19" s="116">
        <v>271</v>
      </c>
      <c r="D19" s="41">
        <f t="shared" si="0"/>
        <v>0</v>
      </c>
      <c r="E19" s="43">
        <v>100</v>
      </c>
      <c r="F19" s="41">
        <f t="shared" si="1"/>
        <v>0</v>
      </c>
      <c r="G19" s="40">
        <f t="shared" si="2"/>
        <v>30700</v>
      </c>
      <c r="H19" s="116"/>
      <c r="I19" s="34">
        <f t="shared" si="3"/>
        <v>0</v>
      </c>
      <c r="J19" s="116">
        <v>30700</v>
      </c>
      <c r="K19" s="37">
        <f t="shared" si="4"/>
        <v>0</v>
      </c>
      <c r="L19" s="37">
        <f t="shared" si="5"/>
        <v>0</v>
      </c>
      <c r="M19" s="37">
        <f t="shared" si="6"/>
        <v>0</v>
      </c>
    </row>
    <row r="20" spans="2:13">
      <c r="B20" s="22" t="s">
        <v>54</v>
      </c>
      <c r="C20" s="116">
        <v>271</v>
      </c>
      <c r="D20" s="41">
        <f t="shared" si="0"/>
        <v>0</v>
      </c>
      <c r="E20" s="43">
        <v>100</v>
      </c>
      <c r="F20" s="41">
        <f t="shared" si="1"/>
        <v>0</v>
      </c>
      <c r="G20" s="40">
        <f t="shared" si="2"/>
        <v>25900</v>
      </c>
      <c r="H20" s="116"/>
      <c r="I20" s="34">
        <f t="shared" si="3"/>
        <v>0</v>
      </c>
      <c r="J20" s="116">
        <v>25900</v>
      </c>
      <c r="K20" s="37">
        <f t="shared" si="4"/>
        <v>0</v>
      </c>
      <c r="L20" s="37">
        <f t="shared" si="5"/>
        <v>0</v>
      </c>
      <c r="M20" s="37">
        <f t="shared" si="6"/>
        <v>0</v>
      </c>
    </row>
    <row r="21" spans="2:13">
      <c r="B21" s="22" t="s">
        <v>196</v>
      </c>
      <c r="C21" s="116">
        <v>271</v>
      </c>
      <c r="D21" s="41">
        <f t="shared" si="0"/>
        <v>0</v>
      </c>
      <c r="E21" s="43">
        <v>100</v>
      </c>
      <c r="F21" s="41">
        <f t="shared" si="1"/>
        <v>0</v>
      </c>
      <c r="G21" s="40">
        <f t="shared" si="2"/>
        <v>35200</v>
      </c>
      <c r="H21" s="116"/>
      <c r="I21" s="34">
        <f t="shared" si="3"/>
        <v>0</v>
      </c>
      <c r="J21" s="116">
        <v>35200</v>
      </c>
      <c r="K21" s="37">
        <f t="shared" si="4"/>
        <v>0</v>
      </c>
      <c r="L21" s="37">
        <f t="shared" si="5"/>
        <v>0</v>
      </c>
      <c r="M21" s="37">
        <f t="shared" si="6"/>
        <v>0</v>
      </c>
    </row>
    <row r="22" spans="2:13">
      <c r="B22" s="22" t="s">
        <v>221</v>
      </c>
      <c r="C22" s="116">
        <v>271</v>
      </c>
      <c r="D22" s="41">
        <f t="shared" si="0"/>
        <v>0</v>
      </c>
      <c r="E22" s="43">
        <v>100</v>
      </c>
      <c r="F22" s="41">
        <f t="shared" si="1"/>
        <v>0</v>
      </c>
      <c r="G22" s="40">
        <f t="shared" si="2"/>
        <v>40600</v>
      </c>
      <c r="H22" s="116"/>
      <c r="I22" s="34">
        <f t="shared" si="3"/>
        <v>0</v>
      </c>
      <c r="J22" s="116">
        <v>40600</v>
      </c>
      <c r="K22" s="37">
        <f t="shared" si="4"/>
        <v>0</v>
      </c>
      <c r="L22" s="37">
        <f t="shared" si="5"/>
        <v>0</v>
      </c>
      <c r="M22" s="37">
        <f t="shared" si="6"/>
        <v>0</v>
      </c>
    </row>
    <row r="23" spans="2:13">
      <c r="B23" s="22" t="s">
        <v>46</v>
      </c>
      <c r="C23" s="116">
        <v>271</v>
      </c>
      <c r="D23" s="41">
        <f t="shared" si="0"/>
        <v>0</v>
      </c>
      <c r="E23" s="43">
        <v>100</v>
      </c>
      <c r="F23" s="41">
        <f t="shared" si="1"/>
        <v>0</v>
      </c>
      <c r="G23" s="40">
        <f t="shared" si="2"/>
        <v>34600</v>
      </c>
      <c r="H23" s="116"/>
      <c r="I23" s="34">
        <f t="shared" si="3"/>
        <v>0</v>
      </c>
      <c r="J23" s="116">
        <v>34600</v>
      </c>
      <c r="K23" s="37">
        <f t="shared" si="4"/>
        <v>0</v>
      </c>
      <c r="L23" s="37">
        <f t="shared" si="5"/>
        <v>0</v>
      </c>
      <c r="M23" s="37">
        <f t="shared" si="6"/>
        <v>0</v>
      </c>
    </row>
    <row r="24" spans="2:13">
      <c r="B24" s="22" t="s">
        <v>47</v>
      </c>
      <c r="C24" s="116">
        <v>271</v>
      </c>
      <c r="D24" s="41">
        <f t="shared" si="0"/>
        <v>0</v>
      </c>
      <c r="E24" s="43">
        <v>100</v>
      </c>
      <c r="F24" s="41">
        <f t="shared" si="1"/>
        <v>0</v>
      </c>
      <c r="G24" s="40">
        <f t="shared" si="2"/>
        <v>28000</v>
      </c>
      <c r="H24" s="116"/>
      <c r="I24" s="34">
        <f t="shared" si="3"/>
        <v>0</v>
      </c>
      <c r="J24" s="116">
        <v>28000</v>
      </c>
      <c r="K24" s="37">
        <f t="shared" si="4"/>
        <v>0</v>
      </c>
      <c r="L24" s="37">
        <f t="shared" si="5"/>
        <v>0</v>
      </c>
      <c r="M24" s="37">
        <f t="shared" si="6"/>
        <v>0</v>
      </c>
    </row>
    <row r="25" spans="2:13">
      <c r="B25" s="22" t="s">
        <v>48</v>
      </c>
      <c r="C25" s="116">
        <v>271</v>
      </c>
      <c r="D25" s="41">
        <f t="shared" si="0"/>
        <v>0</v>
      </c>
      <c r="E25" s="43">
        <v>100</v>
      </c>
      <c r="F25" s="41">
        <f t="shared" si="1"/>
        <v>0</v>
      </c>
      <c r="G25" s="40">
        <f t="shared" si="2"/>
        <v>23600</v>
      </c>
      <c r="H25" s="117"/>
      <c r="I25" s="34">
        <f t="shared" si="3"/>
        <v>0</v>
      </c>
      <c r="J25" s="117">
        <v>23600</v>
      </c>
      <c r="K25" s="37">
        <f t="shared" si="4"/>
        <v>0</v>
      </c>
      <c r="L25" s="37">
        <f t="shared" si="5"/>
        <v>0</v>
      </c>
      <c r="M25" s="37">
        <f t="shared" si="6"/>
        <v>0</v>
      </c>
    </row>
    <row r="26" spans="2:13">
      <c r="B26" s="22" t="s">
        <v>49</v>
      </c>
      <c r="C26" s="116">
        <v>271</v>
      </c>
      <c r="D26" s="41">
        <f t="shared" si="0"/>
        <v>0</v>
      </c>
      <c r="E26" s="40">
        <v>100</v>
      </c>
      <c r="F26" s="41">
        <f t="shared" si="1"/>
        <v>0</v>
      </c>
      <c r="G26" s="40">
        <f t="shared" si="2"/>
        <v>26800</v>
      </c>
      <c r="H26" s="116"/>
      <c r="I26" s="34">
        <f t="shared" si="3"/>
        <v>0</v>
      </c>
      <c r="J26" s="116">
        <v>26800</v>
      </c>
      <c r="K26" s="37">
        <f t="shared" si="4"/>
        <v>0</v>
      </c>
      <c r="L26" s="37">
        <f t="shared" si="5"/>
        <v>0</v>
      </c>
      <c r="M26" s="37">
        <f t="shared" si="6"/>
        <v>0</v>
      </c>
    </row>
    <row r="27" spans="2:13" ht="13.8" thickBot="1">
      <c r="B27" s="22" t="s">
        <v>50</v>
      </c>
      <c r="C27" s="116">
        <v>271</v>
      </c>
      <c r="D27" s="41">
        <f t="shared" si="0"/>
        <v>0</v>
      </c>
      <c r="E27" s="43">
        <v>100</v>
      </c>
      <c r="F27" s="41">
        <f t="shared" si="1"/>
        <v>0</v>
      </c>
      <c r="G27" s="40">
        <f t="shared" si="2"/>
        <v>31600</v>
      </c>
      <c r="H27" s="116"/>
      <c r="I27" s="34">
        <f t="shared" si="3"/>
        <v>0</v>
      </c>
      <c r="J27" s="117">
        <v>31600</v>
      </c>
      <c r="K27" s="37">
        <f t="shared" si="4"/>
        <v>0</v>
      </c>
      <c r="L27" s="37">
        <f t="shared" si="5"/>
        <v>0</v>
      </c>
      <c r="M27" s="37">
        <f t="shared" si="6"/>
        <v>0</v>
      </c>
    </row>
    <row r="28" spans="2:13" ht="13.8" thickBot="1">
      <c r="B28" s="23" t="s">
        <v>38</v>
      </c>
      <c r="C28" s="183"/>
      <c r="D28" s="183"/>
      <c r="E28" s="184"/>
      <c r="F28" s="24"/>
      <c r="G28" s="5">
        <f>SUM(G16:G27)</f>
        <v>417400</v>
      </c>
      <c r="H28" s="5">
        <f t="shared" ref="H28:M28" si="7">SUM(H16:H27)</f>
        <v>140400</v>
      </c>
      <c r="I28" s="5"/>
      <c r="J28" s="5">
        <f t="shared" si="7"/>
        <v>277000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鳥栖高等学校・香楠中学校</v>
      </c>
      <c r="C35" s="62">
        <f>MAX(C26:C27)</f>
        <v>271</v>
      </c>
      <c r="D35" s="63">
        <f>MAX(D26:D27)</f>
        <v>0</v>
      </c>
      <c r="E35" s="62">
        <f>MAX(E26:E27)</f>
        <v>100</v>
      </c>
      <c r="F35" s="64">
        <f>C35*D35*(185-E35)/100*12</f>
        <v>0</v>
      </c>
      <c r="G35" s="65">
        <f>G28</f>
        <v>417400</v>
      </c>
      <c r="H35" s="65">
        <f>H28</f>
        <v>140400</v>
      </c>
      <c r="I35" s="63">
        <f>MAX(I26:I27)</f>
        <v>0</v>
      </c>
      <c r="J35" s="65">
        <f>J28</f>
        <v>277000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259A3-4023-4297-B1DE-38C3294F060B}">
  <sheetPr codeName="Sheet14">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105</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126</v>
      </c>
      <c r="D16" s="41">
        <f>$E$6</f>
        <v>0</v>
      </c>
      <c r="E16" s="43">
        <v>100</v>
      </c>
      <c r="F16" s="41">
        <f>(C16*D16*(185-E16)/100)</f>
        <v>0</v>
      </c>
      <c r="G16" s="40">
        <f>H16+J16</f>
        <v>25400</v>
      </c>
      <c r="H16" s="116">
        <v>25400</v>
      </c>
      <c r="I16" s="34">
        <f>$E$10</f>
        <v>0</v>
      </c>
      <c r="J16" s="117"/>
      <c r="K16" s="37">
        <f>$G$10</f>
        <v>0</v>
      </c>
      <c r="L16" s="37">
        <f>H16*I16+J16*K16</f>
        <v>0</v>
      </c>
      <c r="M16" s="37">
        <f>ROUNDDOWN(F16+L16,0)</f>
        <v>0</v>
      </c>
    </row>
    <row r="17" spans="2:13">
      <c r="B17" s="22" t="s">
        <v>51</v>
      </c>
      <c r="C17" s="116">
        <v>126</v>
      </c>
      <c r="D17" s="41">
        <f t="shared" ref="D17:D27" si="0">$E$6</f>
        <v>0</v>
      </c>
      <c r="E17" s="43">
        <v>100</v>
      </c>
      <c r="F17" s="41">
        <f t="shared" ref="F17:F27" si="1">(C17*D17*(185-E17)/100)</f>
        <v>0</v>
      </c>
      <c r="G17" s="40">
        <f t="shared" ref="G17:G27" si="2">H17+J17</f>
        <v>20500</v>
      </c>
      <c r="H17" s="117">
        <v>20500</v>
      </c>
      <c r="I17" s="34">
        <f t="shared" ref="I17:I27" si="3">$E$10</f>
        <v>0</v>
      </c>
      <c r="J17" s="116"/>
      <c r="K17" s="37">
        <f t="shared" ref="K17:K27" si="4">$G$10</f>
        <v>0</v>
      </c>
      <c r="L17" s="37">
        <f t="shared" ref="L17:L27" si="5">H17*I17+J17*K17</f>
        <v>0</v>
      </c>
      <c r="M17" s="37">
        <f t="shared" ref="M17:M27" si="6">ROUNDDOWN(F17+L17,0)</f>
        <v>0</v>
      </c>
    </row>
    <row r="18" spans="2:13">
      <c r="B18" s="22" t="s">
        <v>52</v>
      </c>
      <c r="C18" s="116">
        <v>126</v>
      </c>
      <c r="D18" s="41">
        <f t="shared" si="0"/>
        <v>0</v>
      </c>
      <c r="E18" s="43">
        <v>100</v>
      </c>
      <c r="F18" s="41">
        <f t="shared" si="1"/>
        <v>0</v>
      </c>
      <c r="G18" s="40">
        <f t="shared" si="2"/>
        <v>26100</v>
      </c>
      <c r="H18" s="116">
        <v>26100</v>
      </c>
      <c r="I18" s="34">
        <f t="shared" si="3"/>
        <v>0</v>
      </c>
      <c r="J18" s="116"/>
      <c r="K18" s="37">
        <f t="shared" si="4"/>
        <v>0</v>
      </c>
      <c r="L18" s="37">
        <f t="shared" si="5"/>
        <v>0</v>
      </c>
      <c r="M18" s="37">
        <f t="shared" si="6"/>
        <v>0</v>
      </c>
    </row>
    <row r="19" spans="2:13">
      <c r="B19" s="22" t="s">
        <v>53</v>
      </c>
      <c r="C19" s="116">
        <v>126</v>
      </c>
      <c r="D19" s="41">
        <f t="shared" si="0"/>
        <v>0</v>
      </c>
      <c r="E19" s="43">
        <v>100</v>
      </c>
      <c r="F19" s="41">
        <f t="shared" si="1"/>
        <v>0</v>
      </c>
      <c r="G19" s="40">
        <f t="shared" si="2"/>
        <v>17500</v>
      </c>
      <c r="H19" s="116"/>
      <c r="I19" s="34">
        <f t="shared" si="3"/>
        <v>0</v>
      </c>
      <c r="J19" s="116">
        <v>17500</v>
      </c>
      <c r="K19" s="37">
        <f t="shared" si="4"/>
        <v>0</v>
      </c>
      <c r="L19" s="37">
        <f t="shared" si="5"/>
        <v>0</v>
      </c>
      <c r="M19" s="37">
        <f t="shared" si="6"/>
        <v>0</v>
      </c>
    </row>
    <row r="20" spans="2:13">
      <c r="B20" s="22" t="s">
        <v>54</v>
      </c>
      <c r="C20" s="116">
        <v>126</v>
      </c>
      <c r="D20" s="41">
        <f t="shared" si="0"/>
        <v>0</v>
      </c>
      <c r="E20" s="43">
        <v>100</v>
      </c>
      <c r="F20" s="41">
        <f t="shared" si="1"/>
        <v>0</v>
      </c>
      <c r="G20" s="40">
        <f t="shared" si="2"/>
        <v>15700</v>
      </c>
      <c r="H20" s="116"/>
      <c r="I20" s="34">
        <f t="shared" si="3"/>
        <v>0</v>
      </c>
      <c r="J20" s="116">
        <v>15700</v>
      </c>
      <c r="K20" s="37">
        <f t="shared" si="4"/>
        <v>0</v>
      </c>
      <c r="L20" s="37">
        <f t="shared" si="5"/>
        <v>0</v>
      </c>
      <c r="M20" s="37">
        <f t="shared" si="6"/>
        <v>0</v>
      </c>
    </row>
    <row r="21" spans="2:13">
      <c r="B21" s="22" t="s">
        <v>196</v>
      </c>
      <c r="C21" s="116">
        <v>126</v>
      </c>
      <c r="D21" s="41">
        <f t="shared" si="0"/>
        <v>0</v>
      </c>
      <c r="E21" s="43">
        <v>100</v>
      </c>
      <c r="F21" s="41">
        <f t="shared" si="1"/>
        <v>0</v>
      </c>
      <c r="G21" s="40">
        <f t="shared" si="2"/>
        <v>20900</v>
      </c>
      <c r="H21" s="116"/>
      <c r="I21" s="34">
        <f t="shared" si="3"/>
        <v>0</v>
      </c>
      <c r="J21" s="116">
        <v>20900</v>
      </c>
      <c r="K21" s="37">
        <f t="shared" si="4"/>
        <v>0</v>
      </c>
      <c r="L21" s="37">
        <f t="shared" si="5"/>
        <v>0</v>
      </c>
      <c r="M21" s="37">
        <f t="shared" si="6"/>
        <v>0</v>
      </c>
    </row>
    <row r="22" spans="2:13">
      <c r="B22" s="22" t="s">
        <v>221</v>
      </c>
      <c r="C22" s="116">
        <v>126</v>
      </c>
      <c r="D22" s="41">
        <f t="shared" si="0"/>
        <v>0</v>
      </c>
      <c r="E22" s="43">
        <v>100</v>
      </c>
      <c r="F22" s="41">
        <f t="shared" si="1"/>
        <v>0</v>
      </c>
      <c r="G22" s="40">
        <f t="shared" si="2"/>
        <v>21100</v>
      </c>
      <c r="H22" s="116"/>
      <c r="I22" s="34">
        <f t="shared" si="3"/>
        <v>0</v>
      </c>
      <c r="J22" s="116">
        <v>21100</v>
      </c>
      <c r="K22" s="37">
        <f t="shared" si="4"/>
        <v>0</v>
      </c>
      <c r="L22" s="37">
        <f t="shared" si="5"/>
        <v>0</v>
      </c>
      <c r="M22" s="37">
        <f t="shared" si="6"/>
        <v>0</v>
      </c>
    </row>
    <row r="23" spans="2:13">
      <c r="B23" s="22" t="s">
        <v>46</v>
      </c>
      <c r="C23" s="116">
        <v>126</v>
      </c>
      <c r="D23" s="41">
        <f t="shared" si="0"/>
        <v>0</v>
      </c>
      <c r="E23" s="43">
        <v>100</v>
      </c>
      <c r="F23" s="41">
        <f t="shared" si="1"/>
        <v>0</v>
      </c>
      <c r="G23" s="40">
        <f t="shared" si="2"/>
        <v>18400</v>
      </c>
      <c r="H23" s="116"/>
      <c r="I23" s="34">
        <f t="shared" si="3"/>
        <v>0</v>
      </c>
      <c r="J23" s="116">
        <v>18400</v>
      </c>
      <c r="K23" s="37">
        <f t="shared" si="4"/>
        <v>0</v>
      </c>
      <c r="L23" s="37">
        <f t="shared" si="5"/>
        <v>0</v>
      </c>
      <c r="M23" s="37">
        <f t="shared" si="6"/>
        <v>0</v>
      </c>
    </row>
    <row r="24" spans="2:13">
      <c r="B24" s="22" t="s">
        <v>47</v>
      </c>
      <c r="C24" s="116">
        <v>126</v>
      </c>
      <c r="D24" s="41">
        <f t="shared" si="0"/>
        <v>0</v>
      </c>
      <c r="E24" s="43">
        <v>100</v>
      </c>
      <c r="F24" s="41">
        <f t="shared" si="1"/>
        <v>0</v>
      </c>
      <c r="G24" s="40">
        <f t="shared" si="2"/>
        <v>15600</v>
      </c>
      <c r="H24" s="116"/>
      <c r="I24" s="34">
        <f t="shared" si="3"/>
        <v>0</v>
      </c>
      <c r="J24" s="116">
        <v>15600</v>
      </c>
      <c r="K24" s="37">
        <f t="shared" si="4"/>
        <v>0</v>
      </c>
      <c r="L24" s="37">
        <f t="shared" si="5"/>
        <v>0</v>
      </c>
      <c r="M24" s="37">
        <f t="shared" si="6"/>
        <v>0</v>
      </c>
    </row>
    <row r="25" spans="2:13">
      <c r="B25" s="22" t="s">
        <v>48</v>
      </c>
      <c r="C25" s="116">
        <v>126</v>
      </c>
      <c r="D25" s="41">
        <f t="shared" si="0"/>
        <v>0</v>
      </c>
      <c r="E25" s="43">
        <v>100</v>
      </c>
      <c r="F25" s="41">
        <f t="shared" si="1"/>
        <v>0</v>
      </c>
      <c r="G25" s="40">
        <f t="shared" si="2"/>
        <v>13900</v>
      </c>
      <c r="H25" s="117"/>
      <c r="I25" s="34">
        <f t="shared" si="3"/>
        <v>0</v>
      </c>
      <c r="J25" s="117">
        <v>13900</v>
      </c>
      <c r="K25" s="37">
        <f t="shared" si="4"/>
        <v>0</v>
      </c>
      <c r="L25" s="37">
        <f t="shared" si="5"/>
        <v>0</v>
      </c>
      <c r="M25" s="37">
        <f t="shared" si="6"/>
        <v>0</v>
      </c>
    </row>
    <row r="26" spans="2:13">
      <c r="B26" s="22" t="s">
        <v>49</v>
      </c>
      <c r="C26" s="116">
        <v>126</v>
      </c>
      <c r="D26" s="41">
        <f t="shared" si="0"/>
        <v>0</v>
      </c>
      <c r="E26" s="40">
        <v>100</v>
      </c>
      <c r="F26" s="41">
        <f t="shared" si="1"/>
        <v>0</v>
      </c>
      <c r="G26" s="40">
        <f t="shared" si="2"/>
        <v>14400</v>
      </c>
      <c r="H26" s="116"/>
      <c r="I26" s="34">
        <f t="shared" si="3"/>
        <v>0</v>
      </c>
      <c r="J26" s="116">
        <v>14400</v>
      </c>
      <c r="K26" s="37">
        <f t="shared" si="4"/>
        <v>0</v>
      </c>
      <c r="L26" s="37">
        <f t="shared" si="5"/>
        <v>0</v>
      </c>
      <c r="M26" s="37">
        <f t="shared" si="6"/>
        <v>0</v>
      </c>
    </row>
    <row r="27" spans="2:13" ht="13.8" thickBot="1">
      <c r="B27" s="22" t="s">
        <v>50</v>
      </c>
      <c r="C27" s="116">
        <v>126</v>
      </c>
      <c r="D27" s="41">
        <f t="shared" si="0"/>
        <v>0</v>
      </c>
      <c r="E27" s="43">
        <v>100</v>
      </c>
      <c r="F27" s="41">
        <f t="shared" si="1"/>
        <v>0</v>
      </c>
      <c r="G27" s="40">
        <f t="shared" si="2"/>
        <v>16200</v>
      </c>
      <c r="H27" s="116"/>
      <c r="I27" s="34">
        <f t="shared" si="3"/>
        <v>0</v>
      </c>
      <c r="J27" s="117">
        <v>16200</v>
      </c>
      <c r="K27" s="37">
        <f t="shared" si="4"/>
        <v>0</v>
      </c>
      <c r="L27" s="37">
        <f t="shared" si="5"/>
        <v>0</v>
      </c>
      <c r="M27" s="37">
        <f t="shared" si="6"/>
        <v>0</v>
      </c>
    </row>
    <row r="28" spans="2:13" ht="13.8" thickBot="1">
      <c r="B28" s="23" t="s">
        <v>38</v>
      </c>
      <c r="C28" s="183"/>
      <c r="D28" s="183"/>
      <c r="E28" s="184"/>
      <c r="F28" s="24"/>
      <c r="G28" s="5">
        <f>SUM(G16:G27)</f>
        <v>225700</v>
      </c>
      <c r="H28" s="5">
        <f t="shared" ref="H28:M28" si="7">SUM(H16:H27)</f>
        <v>72000</v>
      </c>
      <c r="I28" s="5"/>
      <c r="J28" s="5">
        <f t="shared" si="7"/>
        <v>153700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伊万里高等学校</v>
      </c>
      <c r="C35" s="62">
        <f>MAX(C26:C27)</f>
        <v>126</v>
      </c>
      <c r="D35" s="63">
        <f>MAX(D26:D27)</f>
        <v>0</v>
      </c>
      <c r="E35" s="62">
        <f>MAX(E26:E27)</f>
        <v>100</v>
      </c>
      <c r="F35" s="64">
        <f>C35*D35*(185-E35)/100*12</f>
        <v>0</v>
      </c>
      <c r="G35" s="65">
        <f>G28</f>
        <v>225700</v>
      </c>
      <c r="H35" s="65">
        <f>H28</f>
        <v>72000</v>
      </c>
      <c r="I35" s="63">
        <f>MAX(I26:I27)</f>
        <v>0</v>
      </c>
      <c r="J35" s="65">
        <f>J28</f>
        <v>153700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B48BD-EAE1-4E6F-9A19-734072931063}">
  <sheetPr codeName="Sheet15">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106</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190</v>
      </c>
      <c r="D16" s="41">
        <f>$E$6</f>
        <v>0</v>
      </c>
      <c r="E16" s="43">
        <v>100</v>
      </c>
      <c r="F16" s="41">
        <f>(C16*D16*(185-E16)/100)</f>
        <v>0</v>
      </c>
      <c r="G16" s="40">
        <f>H16+J16</f>
        <v>32700</v>
      </c>
      <c r="H16" s="116">
        <v>32700</v>
      </c>
      <c r="I16" s="34">
        <f>$E$10</f>
        <v>0</v>
      </c>
      <c r="J16" s="117"/>
      <c r="K16" s="37">
        <f>$G$10</f>
        <v>0</v>
      </c>
      <c r="L16" s="37">
        <f>H16*I16+J16*K16</f>
        <v>0</v>
      </c>
      <c r="M16" s="14">
        <f>ROUNDDOWN(F16+L16,0)</f>
        <v>0</v>
      </c>
    </row>
    <row r="17" spans="2:13">
      <c r="B17" s="22" t="s">
        <v>51</v>
      </c>
      <c r="C17" s="116">
        <v>190</v>
      </c>
      <c r="D17" s="41">
        <f t="shared" ref="D17:D27" si="0">$E$6</f>
        <v>0</v>
      </c>
      <c r="E17" s="43">
        <v>100</v>
      </c>
      <c r="F17" s="41">
        <f t="shared" ref="F17:F27" si="1">(C17*D17*(185-E17)/100)</f>
        <v>0</v>
      </c>
      <c r="G17" s="40">
        <f t="shared" ref="G17:G27" si="2">H17+J17</f>
        <v>28000</v>
      </c>
      <c r="H17" s="117">
        <v>28000</v>
      </c>
      <c r="I17" s="34">
        <f t="shared" ref="I17:I27" si="3">$E$10</f>
        <v>0</v>
      </c>
      <c r="J17" s="116"/>
      <c r="K17" s="37">
        <f t="shared" ref="K17:K27" si="4">$G$10</f>
        <v>0</v>
      </c>
      <c r="L17" s="37">
        <f t="shared" ref="L17:L27" si="5">H17*I17+J17*K17</f>
        <v>0</v>
      </c>
      <c r="M17" s="14">
        <f t="shared" ref="M17:M27" si="6">ROUNDDOWN(F17+L17,0)</f>
        <v>0</v>
      </c>
    </row>
    <row r="18" spans="2:13">
      <c r="B18" s="22" t="s">
        <v>52</v>
      </c>
      <c r="C18" s="116">
        <v>190</v>
      </c>
      <c r="D18" s="41">
        <f t="shared" si="0"/>
        <v>0</v>
      </c>
      <c r="E18" s="43">
        <v>100</v>
      </c>
      <c r="F18" s="41">
        <f t="shared" si="1"/>
        <v>0</v>
      </c>
      <c r="G18" s="40">
        <f t="shared" si="2"/>
        <v>32200</v>
      </c>
      <c r="H18" s="116">
        <v>32200</v>
      </c>
      <c r="I18" s="34">
        <f t="shared" si="3"/>
        <v>0</v>
      </c>
      <c r="J18" s="116"/>
      <c r="K18" s="37">
        <f t="shared" si="4"/>
        <v>0</v>
      </c>
      <c r="L18" s="37">
        <f t="shared" si="5"/>
        <v>0</v>
      </c>
      <c r="M18" s="14">
        <f t="shared" si="6"/>
        <v>0</v>
      </c>
    </row>
    <row r="19" spans="2:13">
      <c r="B19" s="22" t="s">
        <v>53</v>
      </c>
      <c r="C19" s="116">
        <v>190</v>
      </c>
      <c r="D19" s="41">
        <f t="shared" si="0"/>
        <v>0</v>
      </c>
      <c r="E19" s="43">
        <v>100</v>
      </c>
      <c r="F19" s="41">
        <f t="shared" si="1"/>
        <v>0</v>
      </c>
      <c r="G19" s="40">
        <f t="shared" si="2"/>
        <v>23600</v>
      </c>
      <c r="H19" s="116"/>
      <c r="I19" s="34">
        <f t="shared" si="3"/>
        <v>0</v>
      </c>
      <c r="J19" s="116">
        <v>23600</v>
      </c>
      <c r="K19" s="37">
        <f t="shared" si="4"/>
        <v>0</v>
      </c>
      <c r="L19" s="37">
        <f t="shared" si="5"/>
        <v>0</v>
      </c>
      <c r="M19" s="14">
        <f t="shared" si="6"/>
        <v>0</v>
      </c>
    </row>
    <row r="20" spans="2:13">
      <c r="B20" s="22" t="s">
        <v>54</v>
      </c>
      <c r="C20" s="116">
        <v>190</v>
      </c>
      <c r="D20" s="41">
        <f t="shared" si="0"/>
        <v>0</v>
      </c>
      <c r="E20" s="43">
        <v>100</v>
      </c>
      <c r="F20" s="41">
        <f t="shared" si="1"/>
        <v>0</v>
      </c>
      <c r="G20" s="40">
        <f t="shared" si="2"/>
        <v>22700</v>
      </c>
      <c r="H20" s="116"/>
      <c r="I20" s="34">
        <f t="shared" si="3"/>
        <v>0</v>
      </c>
      <c r="J20" s="116">
        <v>22700</v>
      </c>
      <c r="K20" s="37">
        <f t="shared" si="4"/>
        <v>0</v>
      </c>
      <c r="L20" s="37">
        <f t="shared" si="5"/>
        <v>0</v>
      </c>
      <c r="M20" s="14">
        <f t="shared" si="6"/>
        <v>0</v>
      </c>
    </row>
    <row r="21" spans="2:13">
      <c r="B21" s="22" t="s">
        <v>196</v>
      </c>
      <c r="C21" s="116">
        <v>190</v>
      </c>
      <c r="D21" s="41">
        <f t="shared" si="0"/>
        <v>0</v>
      </c>
      <c r="E21" s="43">
        <v>100</v>
      </c>
      <c r="F21" s="41">
        <f t="shared" si="1"/>
        <v>0</v>
      </c>
      <c r="G21" s="40">
        <f t="shared" si="2"/>
        <v>30000</v>
      </c>
      <c r="H21" s="116"/>
      <c r="I21" s="34">
        <f t="shared" si="3"/>
        <v>0</v>
      </c>
      <c r="J21" s="116">
        <v>30000</v>
      </c>
      <c r="K21" s="37">
        <f t="shared" si="4"/>
        <v>0</v>
      </c>
      <c r="L21" s="37">
        <f t="shared" si="5"/>
        <v>0</v>
      </c>
      <c r="M21" s="14">
        <f t="shared" si="6"/>
        <v>0</v>
      </c>
    </row>
    <row r="22" spans="2:13">
      <c r="B22" s="22" t="s">
        <v>221</v>
      </c>
      <c r="C22" s="116">
        <v>190</v>
      </c>
      <c r="D22" s="41">
        <f t="shared" si="0"/>
        <v>0</v>
      </c>
      <c r="E22" s="43">
        <v>100</v>
      </c>
      <c r="F22" s="41">
        <f t="shared" si="1"/>
        <v>0</v>
      </c>
      <c r="G22" s="40">
        <f t="shared" si="2"/>
        <v>34000</v>
      </c>
      <c r="H22" s="116"/>
      <c r="I22" s="34">
        <f t="shared" si="3"/>
        <v>0</v>
      </c>
      <c r="J22" s="116">
        <v>34000</v>
      </c>
      <c r="K22" s="37">
        <f t="shared" si="4"/>
        <v>0</v>
      </c>
      <c r="L22" s="37">
        <f t="shared" si="5"/>
        <v>0</v>
      </c>
      <c r="M22" s="14">
        <f t="shared" si="6"/>
        <v>0</v>
      </c>
    </row>
    <row r="23" spans="2:13">
      <c r="B23" s="22" t="s">
        <v>46</v>
      </c>
      <c r="C23" s="116">
        <v>190</v>
      </c>
      <c r="D23" s="41">
        <f t="shared" si="0"/>
        <v>0</v>
      </c>
      <c r="E23" s="43">
        <v>100</v>
      </c>
      <c r="F23" s="41">
        <f t="shared" si="1"/>
        <v>0</v>
      </c>
      <c r="G23" s="40">
        <f t="shared" si="2"/>
        <v>29500</v>
      </c>
      <c r="H23" s="116"/>
      <c r="I23" s="34">
        <f t="shared" si="3"/>
        <v>0</v>
      </c>
      <c r="J23" s="116">
        <v>29500</v>
      </c>
      <c r="K23" s="37">
        <f t="shared" si="4"/>
        <v>0</v>
      </c>
      <c r="L23" s="37">
        <f t="shared" si="5"/>
        <v>0</v>
      </c>
      <c r="M23" s="14">
        <f t="shared" si="6"/>
        <v>0</v>
      </c>
    </row>
    <row r="24" spans="2:13">
      <c r="B24" s="22" t="s">
        <v>47</v>
      </c>
      <c r="C24" s="116">
        <v>190</v>
      </c>
      <c r="D24" s="41">
        <f t="shared" si="0"/>
        <v>0</v>
      </c>
      <c r="E24" s="43">
        <v>100</v>
      </c>
      <c r="F24" s="41">
        <f t="shared" si="1"/>
        <v>0</v>
      </c>
      <c r="G24" s="40">
        <f t="shared" si="2"/>
        <v>23400</v>
      </c>
      <c r="H24" s="116"/>
      <c r="I24" s="34">
        <f t="shared" si="3"/>
        <v>0</v>
      </c>
      <c r="J24" s="116">
        <v>23400</v>
      </c>
      <c r="K24" s="37">
        <f t="shared" si="4"/>
        <v>0</v>
      </c>
      <c r="L24" s="37">
        <f t="shared" si="5"/>
        <v>0</v>
      </c>
      <c r="M24" s="14">
        <f t="shared" si="6"/>
        <v>0</v>
      </c>
    </row>
    <row r="25" spans="2:13">
      <c r="B25" s="22" t="s">
        <v>48</v>
      </c>
      <c r="C25" s="116">
        <v>190</v>
      </c>
      <c r="D25" s="41">
        <f t="shared" si="0"/>
        <v>0</v>
      </c>
      <c r="E25" s="43">
        <v>100</v>
      </c>
      <c r="F25" s="41">
        <f t="shared" si="1"/>
        <v>0</v>
      </c>
      <c r="G25" s="40">
        <f t="shared" si="2"/>
        <v>20300</v>
      </c>
      <c r="H25" s="117"/>
      <c r="I25" s="34">
        <f t="shared" si="3"/>
        <v>0</v>
      </c>
      <c r="J25" s="117">
        <v>20300</v>
      </c>
      <c r="K25" s="37">
        <f t="shared" si="4"/>
        <v>0</v>
      </c>
      <c r="L25" s="37">
        <f t="shared" si="5"/>
        <v>0</v>
      </c>
      <c r="M25" s="14">
        <f t="shared" si="6"/>
        <v>0</v>
      </c>
    </row>
    <row r="26" spans="2:13">
      <c r="B26" s="22" t="s">
        <v>49</v>
      </c>
      <c r="C26" s="116">
        <v>190</v>
      </c>
      <c r="D26" s="41">
        <f t="shared" si="0"/>
        <v>0</v>
      </c>
      <c r="E26" s="40">
        <v>100</v>
      </c>
      <c r="F26" s="41">
        <f t="shared" si="1"/>
        <v>0</v>
      </c>
      <c r="G26" s="40">
        <f t="shared" si="2"/>
        <v>21500</v>
      </c>
      <c r="H26" s="116"/>
      <c r="I26" s="34">
        <f t="shared" si="3"/>
        <v>0</v>
      </c>
      <c r="J26" s="116">
        <v>21500</v>
      </c>
      <c r="K26" s="37">
        <f t="shared" si="4"/>
        <v>0</v>
      </c>
      <c r="L26" s="37">
        <f t="shared" si="5"/>
        <v>0</v>
      </c>
      <c r="M26" s="14">
        <f t="shared" si="6"/>
        <v>0</v>
      </c>
    </row>
    <row r="27" spans="2:13" ht="13.8" thickBot="1">
      <c r="B27" s="22" t="s">
        <v>50</v>
      </c>
      <c r="C27" s="116">
        <v>190</v>
      </c>
      <c r="D27" s="41">
        <f t="shared" si="0"/>
        <v>0</v>
      </c>
      <c r="E27" s="43">
        <v>100</v>
      </c>
      <c r="F27" s="41">
        <f t="shared" si="1"/>
        <v>0</v>
      </c>
      <c r="G27" s="40">
        <f t="shared" si="2"/>
        <v>22700</v>
      </c>
      <c r="H27" s="116"/>
      <c r="I27" s="34">
        <f t="shared" si="3"/>
        <v>0</v>
      </c>
      <c r="J27" s="117">
        <v>22700</v>
      </c>
      <c r="K27" s="37">
        <f t="shared" si="4"/>
        <v>0</v>
      </c>
      <c r="L27" s="37">
        <f t="shared" si="5"/>
        <v>0</v>
      </c>
      <c r="M27" s="14">
        <f t="shared" si="6"/>
        <v>0</v>
      </c>
    </row>
    <row r="28" spans="2:13" ht="13.8" thickBot="1">
      <c r="B28" s="23" t="s">
        <v>38</v>
      </c>
      <c r="C28" s="183"/>
      <c r="D28" s="183"/>
      <c r="E28" s="184"/>
      <c r="F28" s="24"/>
      <c r="G28" s="5">
        <f>SUM(G16:G27)</f>
        <v>320600</v>
      </c>
      <c r="H28" s="5">
        <f t="shared" ref="H28:M28" si="7">SUM(H16:H27)</f>
        <v>92900</v>
      </c>
      <c r="I28" s="5"/>
      <c r="J28" s="5">
        <f t="shared" si="7"/>
        <v>227700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武雄高等学校</v>
      </c>
      <c r="C35" s="62">
        <f>MAX(C26:C27)</f>
        <v>190</v>
      </c>
      <c r="D35" s="63">
        <f>MAX(D26:D27)</f>
        <v>0</v>
      </c>
      <c r="E35" s="62">
        <f>MAX(E26:E27)</f>
        <v>100</v>
      </c>
      <c r="F35" s="64">
        <f>C35*D35*(185-E35)/100*12</f>
        <v>0</v>
      </c>
      <c r="G35" s="65">
        <f>G28</f>
        <v>320600</v>
      </c>
      <c r="H35" s="65">
        <f>H28</f>
        <v>92900</v>
      </c>
      <c r="I35" s="63">
        <f>MAX(I26:I27)</f>
        <v>0</v>
      </c>
      <c r="J35" s="65">
        <f>J28</f>
        <v>227700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8D917-0A1A-4ED1-B6DB-B39878BE134F}">
  <sheetPr codeName="Sheet16">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190</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6" t="s">
        <v>10</v>
      </c>
      <c r="F13" s="18" t="s">
        <v>28</v>
      </c>
      <c r="G13" s="18" t="s">
        <v>141</v>
      </c>
      <c r="H13" s="76" t="s">
        <v>30</v>
      </c>
      <c r="I13" s="76" t="s">
        <v>31</v>
      </c>
      <c r="J13" s="76" t="s">
        <v>32</v>
      </c>
      <c r="K13" s="76" t="s">
        <v>33</v>
      </c>
      <c r="L13" s="76" t="s">
        <v>34</v>
      </c>
      <c r="M13" s="19" t="s">
        <v>35</v>
      </c>
    </row>
    <row r="14" spans="2:13" ht="16.5" customHeight="1">
      <c r="B14" s="182"/>
      <c r="C14" s="11" t="s">
        <v>11</v>
      </c>
      <c r="D14" s="11" t="s">
        <v>12</v>
      </c>
      <c r="E14" s="76" t="s">
        <v>13</v>
      </c>
      <c r="F14" s="76" t="s">
        <v>0</v>
      </c>
      <c r="G14" s="76" t="s">
        <v>14</v>
      </c>
      <c r="H14" s="76" t="s">
        <v>14</v>
      </c>
      <c r="I14" s="76" t="s">
        <v>6</v>
      </c>
      <c r="J14" s="76" t="s">
        <v>14</v>
      </c>
      <c r="K14" s="76" t="s">
        <v>6</v>
      </c>
      <c r="L14" s="76"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98</v>
      </c>
      <c r="D16" s="41">
        <f>$E$6</f>
        <v>0</v>
      </c>
      <c r="E16" s="43">
        <v>100</v>
      </c>
      <c r="F16" s="41">
        <f>(C16*D16*(185-E16)/100)</f>
        <v>0</v>
      </c>
      <c r="G16" s="40">
        <f>H16+J16</f>
        <v>16500</v>
      </c>
      <c r="H16" s="116">
        <v>16500</v>
      </c>
      <c r="I16" s="34">
        <f>$E$10</f>
        <v>0</v>
      </c>
      <c r="J16" s="117"/>
      <c r="K16" s="37">
        <f>$G$10</f>
        <v>0</v>
      </c>
      <c r="L16" s="14">
        <f>H16*I16+J16*K16</f>
        <v>0</v>
      </c>
      <c r="M16" s="14">
        <f>ROUNDDOWN(F16+L16,0)</f>
        <v>0</v>
      </c>
    </row>
    <row r="17" spans="2:13">
      <c r="B17" s="22" t="s">
        <v>51</v>
      </c>
      <c r="C17" s="116">
        <v>98</v>
      </c>
      <c r="D17" s="41">
        <f t="shared" ref="D17:D27" si="0">$E$6</f>
        <v>0</v>
      </c>
      <c r="E17" s="43">
        <v>100</v>
      </c>
      <c r="F17" s="41">
        <f t="shared" ref="F17:F27" si="1">(C17*D17*(185-E17)/100)</f>
        <v>0</v>
      </c>
      <c r="G17" s="40">
        <f t="shared" ref="G17:G27" si="2">H17+J17</f>
        <v>12800</v>
      </c>
      <c r="H17" s="117">
        <v>12800</v>
      </c>
      <c r="I17" s="34">
        <f t="shared" ref="I17:I27" si="3">$E$10</f>
        <v>0</v>
      </c>
      <c r="J17" s="116"/>
      <c r="K17" s="37">
        <f t="shared" ref="K17:K27" si="4">$G$10</f>
        <v>0</v>
      </c>
      <c r="L17" s="14">
        <f t="shared" ref="L17:L27" si="5">H17*I17+J17*K17</f>
        <v>0</v>
      </c>
      <c r="M17" s="14">
        <f t="shared" ref="M17:M27" si="6">ROUNDDOWN(F17+L17,0)</f>
        <v>0</v>
      </c>
    </row>
    <row r="18" spans="2:13">
      <c r="B18" s="22" t="s">
        <v>52</v>
      </c>
      <c r="C18" s="116">
        <v>98</v>
      </c>
      <c r="D18" s="41">
        <f t="shared" si="0"/>
        <v>0</v>
      </c>
      <c r="E18" s="43">
        <v>100</v>
      </c>
      <c r="F18" s="41">
        <f t="shared" si="1"/>
        <v>0</v>
      </c>
      <c r="G18" s="40">
        <f t="shared" si="2"/>
        <v>16800</v>
      </c>
      <c r="H18" s="116">
        <v>16800</v>
      </c>
      <c r="I18" s="34">
        <f t="shared" si="3"/>
        <v>0</v>
      </c>
      <c r="J18" s="116"/>
      <c r="K18" s="37">
        <f t="shared" si="4"/>
        <v>0</v>
      </c>
      <c r="L18" s="14">
        <f t="shared" si="5"/>
        <v>0</v>
      </c>
      <c r="M18" s="14">
        <f t="shared" si="6"/>
        <v>0</v>
      </c>
    </row>
    <row r="19" spans="2:13">
      <c r="B19" s="22" t="s">
        <v>53</v>
      </c>
      <c r="C19" s="116">
        <v>98</v>
      </c>
      <c r="D19" s="41">
        <f t="shared" si="0"/>
        <v>0</v>
      </c>
      <c r="E19" s="43">
        <v>100</v>
      </c>
      <c r="F19" s="41">
        <f t="shared" si="1"/>
        <v>0</v>
      </c>
      <c r="G19" s="40">
        <f t="shared" si="2"/>
        <v>12100</v>
      </c>
      <c r="H19" s="116"/>
      <c r="I19" s="34">
        <f t="shared" si="3"/>
        <v>0</v>
      </c>
      <c r="J19" s="116">
        <v>12100</v>
      </c>
      <c r="K19" s="37">
        <f t="shared" si="4"/>
        <v>0</v>
      </c>
      <c r="L19" s="14">
        <f t="shared" si="5"/>
        <v>0</v>
      </c>
      <c r="M19" s="14">
        <f t="shared" si="6"/>
        <v>0</v>
      </c>
    </row>
    <row r="20" spans="2:13">
      <c r="B20" s="22" t="s">
        <v>54</v>
      </c>
      <c r="C20" s="116">
        <v>98</v>
      </c>
      <c r="D20" s="41">
        <f t="shared" si="0"/>
        <v>0</v>
      </c>
      <c r="E20" s="43">
        <v>100</v>
      </c>
      <c r="F20" s="41">
        <f t="shared" si="1"/>
        <v>0</v>
      </c>
      <c r="G20" s="40">
        <f t="shared" si="2"/>
        <v>10600</v>
      </c>
      <c r="H20" s="116"/>
      <c r="I20" s="34">
        <f t="shared" si="3"/>
        <v>0</v>
      </c>
      <c r="J20" s="116">
        <v>10600</v>
      </c>
      <c r="K20" s="37">
        <f t="shared" si="4"/>
        <v>0</v>
      </c>
      <c r="L20" s="14">
        <f t="shared" si="5"/>
        <v>0</v>
      </c>
      <c r="M20" s="14">
        <f t="shared" si="6"/>
        <v>0</v>
      </c>
    </row>
    <row r="21" spans="2:13">
      <c r="B21" s="22" t="s">
        <v>196</v>
      </c>
      <c r="C21" s="116">
        <v>98</v>
      </c>
      <c r="D21" s="41">
        <f t="shared" si="0"/>
        <v>0</v>
      </c>
      <c r="E21" s="43">
        <v>100</v>
      </c>
      <c r="F21" s="41">
        <f t="shared" si="1"/>
        <v>0</v>
      </c>
      <c r="G21" s="40">
        <f t="shared" si="2"/>
        <v>14900</v>
      </c>
      <c r="H21" s="116"/>
      <c r="I21" s="34">
        <f t="shared" si="3"/>
        <v>0</v>
      </c>
      <c r="J21" s="116">
        <v>14900</v>
      </c>
      <c r="K21" s="37">
        <f t="shared" si="4"/>
        <v>0</v>
      </c>
      <c r="L21" s="14">
        <f t="shared" si="5"/>
        <v>0</v>
      </c>
      <c r="M21" s="14">
        <f t="shared" si="6"/>
        <v>0</v>
      </c>
    </row>
    <row r="22" spans="2:13">
      <c r="B22" s="22" t="s">
        <v>221</v>
      </c>
      <c r="C22" s="116">
        <v>98</v>
      </c>
      <c r="D22" s="41">
        <f t="shared" si="0"/>
        <v>0</v>
      </c>
      <c r="E22" s="43">
        <v>100</v>
      </c>
      <c r="F22" s="41">
        <f t="shared" si="1"/>
        <v>0</v>
      </c>
      <c r="G22" s="40">
        <f t="shared" si="2"/>
        <v>17300</v>
      </c>
      <c r="H22" s="116"/>
      <c r="I22" s="34">
        <f t="shared" si="3"/>
        <v>0</v>
      </c>
      <c r="J22" s="116">
        <v>17300</v>
      </c>
      <c r="K22" s="37">
        <f t="shared" si="4"/>
        <v>0</v>
      </c>
      <c r="L22" s="14">
        <f t="shared" si="5"/>
        <v>0</v>
      </c>
      <c r="M22" s="14">
        <f t="shared" si="6"/>
        <v>0</v>
      </c>
    </row>
    <row r="23" spans="2:13">
      <c r="B23" s="22" t="s">
        <v>46</v>
      </c>
      <c r="C23" s="116">
        <v>98</v>
      </c>
      <c r="D23" s="41">
        <f t="shared" si="0"/>
        <v>0</v>
      </c>
      <c r="E23" s="43">
        <v>100</v>
      </c>
      <c r="F23" s="41">
        <f t="shared" si="1"/>
        <v>0</v>
      </c>
      <c r="G23" s="40">
        <f t="shared" si="2"/>
        <v>13400</v>
      </c>
      <c r="H23" s="116"/>
      <c r="I23" s="34">
        <f t="shared" si="3"/>
        <v>0</v>
      </c>
      <c r="J23" s="116">
        <v>13400</v>
      </c>
      <c r="K23" s="37">
        <f t="shared" si="4"/>
        <v>0</v>
      </c>
      <c r="L23" s="14">
        <f t="shared" si="5"/>
        <v>0</v>
      </c>
      <c r="M23" s="14">
        <f t="shared" si="6"/>
        <v>0</v>
      </c>
    </row>
    <row r="24" spans="2:13">
      <c r="B24" s="22" t="s">
        <v>47</v>
      </c>
      <c r="C24" s="116">
        <v>98</v>
      </c>
      <c r="D24" s="41">
        <f t="shared" si="0"/>
        <v>0</v>
      </c>
      <c r="E24" s="43">
        <v>100</v>
      </c>
      <c r="F24" s="41">
        <f t="shared" si="1"/>
        <v>0</v>
      </c>
      <c r="G24" s="40">
        <f t="shared" si="2"/>
        <v>11600</v>
      </c>
      <c r="H24" s="116"/>
      <c r="I24" s="34">
        <f t="shared" si="3"/>
        <v>0</v>
      </c>
      <c r="J24" s="116">
        <v>11600</v>
      </c>
      <c r="K24" s="37">
        <f t="shared" si="4"/>
        <v>0</v>
      </c>
      <c r="L24" s="14">
        <f t="shared" si="5"/>
        <v>0</v>
      </c>
      <c r="M24" s="14">
        <f t="shared" si="6"/>
        <v>0</v>
      </c>
    </row>
    <row r="25" spans="2:13">
      <c r="B25" s="22" t="s">
        <v>48</v>
      </c>
      <c r="C25" s="116">
        <v>98</v>
      </c>
      <c r="D25" s="41">
        <f t="shared" si="0"/>
        <v>0</v>
      </c>
      <c r="E25" s="43">
        <v>100</v>
      </c>
      <c r="F25" s="41">
        <f t="shared" si="1"/>
        <v>0</v>
      </c>
      <c r="G25" s="40">
        <f t="shared" si="2"/>
        <v>8200</v>
      </c>
      <c r="H25" s="117"/>
      <c r="I25" s="34">
        <f t="shared" si="3"/>
        <v>0</v>
      </c>
      <c r="J25" s="117">
        <v>8200</v>
      </c>
      <c r="K25" s="37">
        <f t="shared" si="4"/>
        <v>0</v>
      </c>
      <c r="L25" s="14">
        <f t="shared" si="5"/>
        <v>0</v>
      </c>
      <c r="M25" s="14">
        <f t="shared" si="6"/>
        <v>0</v>
      </c>
    </row>
    <row r="26" spans="2:13">
      <c r="B26" s="22" t="s">
        <v>49</v>
      </c>
      <c r="C26" s="116">
        <v>98</v>
      </c>
      <c r="D26" s="41">
        <f t="shared" si="0"/>
        <v>0</v>
      </c>
      <c r="E26" s="40">
        <v>100</v>
      </c>
      <c r="F26" s="41">
        <f t="shared" si="1"/>
        <v>0</v>
      </c>
      <c r="G26" s="40">
        <f t="shared" si="2"/>
        <v>7700</v>
      </c>
      <c r="H26" s="116"/>
      <c r="I26" s="34">
        <f t="shared" si="3"/>
        <v>0</v>
      </c>
      <c r="J26" s="116">
        <v>7700</v>
      </c>
      <c r="K26" s="37">
        <f t="shared" si="4"/>
        <v>0</v>
      </c>
      <c r="L26" s="14">
        <f t="shared" si="5"/>
        <v>0</v>
      </c>
      <c r="M26" s="14">
        <f t="shared" si="6"/>
        <v>0</v>
      </c>
    </row>
    <row r="27" spans="2:13" ht="13.8" thickBot="1">
      <c r="B27" s="22" t="s">
        <v>50</v>
      </c>
      <c r="C27" s="116">
        <v>98</v>
      </c>
      <c r="D27" s="41">
        <f t="shared" si="0"/>
        <v>0</v>
      </c>
      <c r="E27" s="43">
        <v>100</v>
      </c>
      <c r="F27" s="41">
        <f t="shared" si="1"/>
        <v>0</v>
      </c>
      <c r="G27" s="40">
        <f t="shared" si="2"/>
        <v>9500</v>
      </c>
      <c r="H27" s="116"/>
      <c r="I27" s="34">
        <f t="shared" si="3"/>
        <v>0</v>
      </c>
      <c r="J27" s="117">
        <v>9500</v>
      </c>
      <c r="K27" s="37">
        <f t="shared" si="4"/>
        <v>0</v>
      </c>
      <c r="L27" s="14">
        <f t="shared" si="5"/>
        <v>0</v>
      </c>
      <c r="M27" s="14">
        <f t="shared" si="6"/>
        <v>0</v>
      </c>
    </row>
    <row r="28" spans="2:13" ht="13.8" thickBot="1">
      <c r="B28" s="23" t="s">
        <v>38</v>
      </c>
      <c r="C28" s="183"/>
      <c r="D28" s="183"/>
      <c r="E28" s="184"/>
      <c r="F28" s="24"/>
      <c r="G28" s="5">
        <f>SUM(G16:G27)</f>
        <v>151400</v>
      </c>
      <c r="H28" s="5">
        <f t="shared" ref="H28:M28" si="7">SUM(H16:H27)</f>
        <v>46100</v>
      </c>
      <c r="I28" s="5"/>
      <c r="J28" s="5">
        <f t="shared" si="7"/>
        <v>105300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神埼高等学校</v>
      </c>
      <c r="C35" s="62">
        <f>MAX(C26:C27)</f>
        <v>98</v>
      </c>
      <c r="D35" s="63">
        <f>MAX(D26:D27)</f>
        <v>0</v>
      </c>
      <c r="E35" s="62">
        <f>MAX(E26:E27)</f>
        <v>100</v>
      </c>
      <c r="F35" s="64">
        <f>C35*D35*(185-E35)/100*12</f>
        <v>0</v>
      </c>
      <c r="G35" s="65">
        <f>G28</f>
        <v>151400</v>
      </c>
      <c r="H35" s="65">
        <f>H28</f>
        <v>46100</v>
      </c>
      <c r="I35" s="63">
        <f>MAX(I26:I27)</f>
        <v>0</v>
      </c>
      <c r="J35" s="65">
        <f>J28</f>
        <v>105300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AF2C1-B5AC-4C0A-9D9C-55981C702E47}">
  <sheetPr codeName="Sheet17">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109</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140</v>
      </c>
      <c r="D16" s="41">
        <f>$E$6</f>
        <v>0</v>
      </c>
      <c r="E16" s="43">
        <v>100</v>
      </c>
      <c r="F16" s="41">
        <f>(C16*D16*(185-E16)/100)</f>
        <v>0</v>
      </c>
      <c r="G16" s="40">
        <f>H16+J16</f>
        <v>28000</v>
      </c>
      <c r="H16" s="116">
        <v>28000</v>
      </c>
      <c r="I16" s="34">
        <f>$E$10</f>
        <v>0</v>
      </c>
      <c r="J16" s="116"/>
      <c r="K16" s="37">
        <f>$G$10</f>
        <v>0</v>
      </c>
      <c r="L16" s="14">
        <f>H16*I16+J16*K16</f>
        <v>0</v>
      </c>
      <c r="M16" s="14">
        <f>ROUNDDOWN(F16+L16,0)</f>
        <v>0</v>
      </c>
    </row>
    <row r="17" spans="2:13">
      <c r="B17" s="22" t="s">
        <v>51</v>
      </c>
      <c r="C17" s="116">
        <v>140</v>
      </c>
      <c r="D17" s="41">
        <f t="shared" ref="D17:D27" si="0">$E$6</f>
        <v>0</v>
      </c>
      <c r="E17" s="43">
        <v>100</v>
      </c>
      <c r="F17" s="41">
        <f t="shared" ref="F17:F27" si="1">(C17*D17*(185-E17)/100)</f>
        <v>0</v>
      </c>
      <c r="G17" s="40">
        <f t="shared" ref="G17:G27" si="2">H17+J17</f>
        <v>22800</v>
      </c>
      <c r="H17" s="117">
        <v>22800</v>
      </c>
      <c r="I17" s="34">
        <f t="shared" ref="I17:I27" si="3">$E$10</f>
        <v>0</v>
      </c>
      <c r="J17" s="116"/>
      <c r="K17" s="37">
        <f t="shared" ref="K17:K27" si="4">$G$10</f>
        <v>0</v>
      </c>
      <c r="L17" s="14">
        <f t="shared" ref="L17:L27" si="5">H17*I17+J17*K17</f>
        <v>0</v>
      </c>
      <c r="M17" s="14">
        <f t="shared" ref="M17:M27" si="6">ROUNDDOWN(F17+L17,0)</f>
        <v>0</v>
      </c>
    </row>
    <row r="18" spans="2:13">
      <c r="B18" s="22" t="s">
        <v>52</v>
      </c>
      <c r="C18" s="116">
        <v>140</v>
      </c>
      <c r="D18" s="41">
        <f t="shared" si="0"/>
        <v>0</v>
      </c>
      <c r="E18" s="43">
        <v>100</v>
      </c>
      <c r="F18" s="41">
        <f t="shared" si="1"/>
        <v>0</v>
      </c>
      <c r="G18" s="40">
        <f t="shared" si="2"/>
        <v>25600</v>
      </c>
      <c r="H18" s="116">
        <v>25600</v>
      </c>
      <c r="I18" s="34">
        <f t="shared" si="3"/>
        <v>0</v>
      </c>
      <c r="J18" s="116"/>
      <c r="K18" s="37">
        <f t="shared" si="4"/>
        <v>0</v>
      </c>
      <c r="L18" s="14">
        <f t="shared" si="5"/>
        <v>0</v>
      </c>
      <c r="M18" s="14">
        <f t="shared" si="6"/>
        <v>0</v>
      </c>
    </row>
    <row r="19" spans="2:13">
      <c r="B19" s="22" t="s">
        <v>53</v>
      </c>
      <c r="C19" s="116">
        <v>140</v>
      </c>
      <c r="D19" s="41">
        <f t="shared" si="0"/>
        <v>0</v>
      </c>
      <c r="E19" s="43">
        <v>100</v>
      </c>
      <c r="F19" s="41">
        <f t="shared" si="1"/>
        <v>0</v>
      </c>
      <c r="G19" s="40">
        <f t="shared" si="2"/>
        <v>17600</v>
      </c>
      <c r="H19" s="116"/>
      <c r="I19" s="34">
        <f t="shared" si="3"/>
        <v>0</v>
      </c>
      <c r="J19" s="116">
        <v>17600</v>
      </c>
      <c r="K19" s="37">
        <f t="shared" si="4"/>
        <v>0</v>
      </c>
      <c r="L19" s="14">
        <f t="shared" si="5"/>
        <v>0</v>
      </c>
      <c r="M19" s="14">
        <f t="shared" si="6"/>
        <v>0</v>
      </c>
    </row>
    <row r="20" spans="2:13">
      <c r="B20" s="22" t="s">
        <v>54</v>
      </c>
      <c r="C20" s="116">
        <v>140</v>
      </c>
      <c r="D20" s="41">
        <f t="shared" si="0"/>
        <v>0</v>
      </c>
      <c r="E20" s="43">
        <v>100</v>
      </c>
      <c r="F20" s="41">
        <f t="shared" si="1"/>
        <v>0</v>
      </c>
      <c r="G20" s="40">
        <f t="shared" si="2"/>
        <v>15400</v>
      </c>
      <c r="H20" s="116"/>
      <c r="I20" s="34">
        <f t="shared" si="3"/>
        <v>0</v>
      </c>
      <c r="J20" s="116">
        <v>15400</v>
      </c>
      <c r="K20" s="37">
        <f t="shared" si="4"/>
        <v>0</v>
      </c>
      <c r="L20" s="14">
        <f t="shared" si="5"/>
        <v>0</v>
      </c>
      <c r="M20" s="14">
        <f t="shared" si="6"/>
        <v>0</v>
      </c>
    </row>
    <row r="21" spans="2:13">
      <c r="B21" s="22" t="s">
        <v>196</v>
      </c>
      <c r="C21" s="116">
        <v>140</v>
      </c>
      <c r="D21" s="41">
        <f t="shared" si="0"/>
        <v>0</v>
      </c>
      <c r="E21" s="43">
        <v>100</v>
      </c>
      <c r="F21" s="41">
        <f t="shared" si="1"/>
        <v>0</v>
      </c>
      <c r="G21" s="40">
        <f t="shared" si="2"/>
        <v>20200</v>
      </c>
      <c r="H21" s="116"/>
      <c r="I21" s="34">
        <f t="shared" si="3"/>
        <v>0</v>
      </c>
      <c r="J21" s="116">
        <v>20200</v>
      </c>
      <c r="K21" s="37">
        <f t="shared" si="4"/>
        <v>0</v>
      </c>
      <c r="L21" s="14">
        <f t="shared" si="5"/>
        <v>0</v>
      </c>
      <c r="M21" s="14">
        <f t="shared" si="6"/>
        <v>0</v>
      </c>
    </row>
    <row r="22" spans="2:13">
      <c r="B22" s="22" t="s">
        <v>221</v>
      </c>
      <c r="C22" s="116">
        <v>140</v>
      </c>
      <c r="D22" s="41">
        <f t="shared" si="0"/>
        <v>0</v>
      </c>
      <c r="E22" s="43">
        <v>100</v>
      </c>
      <c r="F22" s="41">
        <f t="shared" si="1"/>
        <v>0</v>
      </c>
      <c r="G22" s="40">
        <f t="shared" si="2"/>
        <v>22000</v>
      </c>
      <c r="H22" s="116"/>
      <c r="I22" s="34">
        <f t="shared" si="3"/>
        <v>0</v>
      </c>
      <c r="J22" s="116">
        <v>22000</v>
      </c>
      <c r="K22" s="37">
        <f t="shared" si="4"/>
        <v>0</v>
      </c>
      <c r="L22" s="14">
        <f t="shared" si="5"/>
        <v>0</v>
      </c>
      <c r="M22" s="14">
        <f t="shared" si="6"/>
        <v>0</v>
      </c>
    </row>
    <row r="23" spans="2:13">
      <c r="B23" s="22" t="s">
        <v>46</v>
      </c>
      <c r="C23" s="116">
        <v>140</v>
      </c>
      <c r="D23" s="41">
        <f t="shared" si="0"/>
        <v>0</v>
      </c>
      <c r="E23" s="43">
        <v>100</v>
      </c>
      <c r="F23" s="41">
        <f t="shared" si="1"/>
        <v>0</v>
      </c>
      <c r="G23" s="40">
        <f t="shared" si="2"/>
        <v>20100</v>
      </c>
      <c r="H23" s="116"/>
      <c r="I23" s="34">
        <f t="shared" si="3"/>
        <v>0</v>
      </c>
      <c r="J23" s="116">
        <v>20100</v>
      </c>
      <c r="K23" s="37">
        <f t="shared" si="4"/>
        <v>0</v>
      </c>
      <c r="L23" s="14">
        <f t="shared" si="5"/>
        <v>0</v>
      </c>
      <c r="M23" s="14">
        <f t="shared" si="6"/>
        <v>0</v>
      </c>
    </row>
    <row r="24" spans="2:13">
      <c r="B24" s="22" t="s">
        <v>47</v>
      </c>
      <c r="C24" s="116">
        <v>140</v>
      </c>
      <c r="D24" s="41">
        <f t="shared" si="0"/>
        <v>0</v>
      </c>
      <c r="E24" s="43">
        <v>100</v>
      </c>
      <c r="F24" s="41">
        <f t="shared" si="1"/>
        <v>0</v>
      </c>
      <c r="G24" s="40">
        <f t="shared" si="2"/>
        <v>15000</v>
      </c>
      <c r="H24" s="116"/>
      <c r="I24" s="34">
        <f t="shared" si="3"/>
        <v>0</v>
      </c>
      <c r="J24" s="116">
        <v>15000</v>
      </c>
      <c r="K24" s="37">
        <f t="shared" si="4"/>
        <v>0</v>
      </c>
      <c r="L24" s="14">
        <f t="shared" si="5"/>
        <v>0</v>
      </c>
      <c r="M24" s="14">
        <f t="shared" si="6"/>
        <v>0</v>
      </c>
    </row>
    <row r="25" spans="2:13">
      <c r="B25" s="22" t="s">
        <v>48</v>
      </c>
      <c r="C25" s="116">
        <v>140</v>
      </c>
      <c r="D25" s="41">
        <f t="shared" si="0"/>
        <v>0</v>
      </c>
      <c r="E25" s="43">
        <v>100</v>
      </c>
      <c r="F25" s="41">
        <f t="shared" si="1"/>
        <v>0</v>
      </c>
      <c r="G25" s="40">
        <f t="shared" si="2"/>
        <v>13000</v>
      </c>
      <c r="H25" s="117"/>
      <c r="I25" s="34">
        <f t="shared" si="3"/>
        <v>0</v>
      </c>
      <c r="J25" s="116">
        <v>13000</v>
      </c>
      <c r="K25" s="37">
        <f t="shared" si="4"/>
        <v>0</v>
      </c>
      <c r="L25" s="14">
        <f t="shared" si="5"/>
        <v>0</v>
      </c>
      <c r="M25" s="14">
        <f t="shared" si="6"/>
        <v>0</v>
      </c>
    </row>
    <row r="26" spans="2:13">
      <c r="B26" s="22" t="s">
        <v>49</v>
      </c>
      <c r="C26" s="116">
        <v>140</v>
      </c>
      <c r="D26" s="41">
        <f t="shared" si="0"/>
        <v>0</v>
      </c>
      <c r="E26" s="40">
        <v>100</v>
      </c>
      <c r="F26" s="41">
        <f t="shared" si="1"/>
        <v>0</v>
      </c>
      <c r="G26" s="40">
        <f t="shared" si="2"/>
        <v>14300</v>
      </c>
      <c r="H26" s="116"/>
      <c r="I26" s="34">
        <f t="shared" si="3"/>
        <v>0</v>
      </c>
      <c r="J26" s="117">
        <v>14300</v>
      </c>
      <c r="K26" s="37">
        <f t="shared" si="4"/>
        <v>0</v>
      </c>
      <c r="L26" s="14">
        <f t="shared" si="5"/>
        <v>0</v>
      </c>
      <c r="M26" s="14">
        <f t="shared" si="6"/>
        <v>0</v>
      </c>
    </row>
    <row r="27" spans="2:13" ht="13.8" thickBot="1">
      <c r="B27" s="22" t="s">
        <v>50</v>
      </c>
      <c r="C27" s="116">
        <v>140</v>
      </c>
      <c r="D27" s="41">
        <f t="shared" si="0"/>
        <v>0</v>
      </c>
      <c r="E27" s="43">
        <v>100</v>
      </c>
      <c r="F27" s="41">
        <f t="shared" si="1"/>
        <v>0</v>
      </c>
      <c r="G27" s="40">
        <f t="shared" si="2"/>
        <v>17600</v>
      </c>
      <c r="H27" s="116"/>
      <c r="I27" s="34">
        <f t="shared" si="3"/>
        <v>0</v>
      </c>
      <c r="J27" s="117">
        <v>17600</v>
      </c>
      <c r="K27" s="37">
        <f t="shared" si="4"/>
        <v>0</v>
      </c>
      <c r="L27" s="14">
        <f t="shared" si="5"/>
        <v>0</v>
      </c>
      <c r="M27" s="14">
        <f t="shared" si="6"/>
        <v>0</v>
      </c>
    </row>
    <row r="28" spans="2:13" ht="13.8" thickBot="1">
      <c r="B28" s="23" t="s">
        <v>38</v>
      </c>
      <c r="C28" s="183"/>
      <c r="D28" s="183"/>
      <c r="E28" s="184"/>
      <c r="F28" s="24"/>
      <c r="G28" s="5">
        <f>SUM(G16:G27)</f>
        <v>231600</v>
      </c>
      <c r="H28" s="5">
        <f t="shared" ref="H28:M28" si="7">SUM(H16:H27)</f>
        <v>76400</v>
      </c>
      <c r="I28" s="5"/>
      <c r="J28" s="5">
        <f t="shared" si="7"/>
        <v>155200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三養基高等学校</v>
      </c>
      <c r="C35" s="62">
        <f>MAX(C26:C27)</f>
        <v>140</v>
      </c>
      <c r="D35" s="63">
        <f>MAX(D26:D27)</f>
        <v>0</v>
      </c>
      <c r="E35" s="62">
        <f>MAX(E26:E27)</f>
        <v>100</v>
      </c>
      <c r="F35" s="64">
        <f>C35*D35*(185-E35)/100*12</f>
        <v>0</v>
      </c>
      <c r="G35" s="65">
        <f>G28</f>
        <v>231600</v>
      </c>
      <c r="H35" s="65">
        <f>H28</f>
        <v>76400</v>
      </c>
      <c r="I35" s="63">
        <f>MAX(I26:I27)</f>
        <v>0</v>
      </c>
      <c r="J35" s="65">
        <f>J28</f>
        <v>155200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48CD-72E7-4F4C-9EAC-9BE74559CB49}">
  <sheetPr codeName="Sheet18">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110</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152</v>
      </c>
      <c r="D16" s="41">
        <f>$E$6</f>
        <v>0</v>
      </c>
      <c r="E16" s="43">
        <v>100</v>
      </c>
      <c r="F16" s="41">
        <f>(C16*D16*(185-E16)/100)</f>
        <v>0</v>
      </c>
      <c r="G16" s="40">
        <f>H16+J16</f>
        <v>28600</v>
      </c>
      <c r="H16" s="116">
        <v>28600</v>
      </c>
      <c r="I16" s="34">
        <f>$E$10</f>
        <v>0</v>
      </c>
      <c r="J16" s="117"/>
      <c r="K16" s="37">
        <f>$G$10</f>
        <v>0</v>
      </c>
      <c r="L16" s="14">
        <f>H16*I16+J16*K16</f>
        <v>0</v>
      </c>
      <c r="M16" s="14">
        <f>ROUNDDOWN(F16+L16,0)</f>
        <v>0</v>
      </c>
    </row>
    <row r="17" spans="2:13">
      <c r="B17" s="22" t="s">
        <v>51</v>
      </c>
      <c r="C17" s="116">
        <v>152</v>
      </c>
      <c r="D17" s="41">
        <f t="shared" ref="D17:D27" si="0">$E$6</f>
        <v>0</v>
      </c>
      <c r="E17" s="43">
        <v>100</v>
      </c>
      <c r="F17" s="41">
        <f t="shared" ref="F17:F27" si="1">(C17*D17*(185-E17)/100)</f>
        <v>0</v>
      </c>
      <c r="G17" s="40">
        <f t="shared" ref="G17:G27" si="2">H17+J17</f>
        <v>22400</v>
      </c>
      <c r="H17" s="117">
        <v>22400</v>
      </c>
      <c r="I17" s="34">
        <f t="shared" ref="I17:I27" si="3">$E$10</f>
        <v>0</v>
      </c>
      <c r="J17" s="116"/>
      <c r="K17" s="37">
        <f t="shared" ref="K17:K27" si="4">$G$10</f>
        <v>0</v>
      </c>
      <c r="L17" s="14">
        <f t="shared" ref="L17:L27" si="5">H17*I17+J17*K17</f>
        <v>0</v>
      </c>
      <c r="M17" s="14">
        <f t="shared" ref="M17:M27" si="6">ROUNDDOWN(F17+L17,0)</f>
        <v>0</v>
      </c>
    </row>
    <row r="18" spans="2:13">
      <c r="B18" s="22" t="s">
        <v>52</v>
      </c>
      <c r="C18" s="116">
        <v>152</v>
      </c>
      <c r="D18" s="41">
        <f t="shared" si="0"/>
        <v>0</v>
      </c>
      <c r="E18" s="43">
        <v>100</v>
      </c>
      <c r="F18" s="41">
        <f t="shared" si="1"/>
        <v>0</v>
      </c>
      <c r="G18" s="40">
        <f t="shared" si="2"/>
        <v>30100</v>
      </c>
      <c r="H18" s="116">
        <v>30100</v>
      </c>
      <c r="I18" s="34">
        <f t="shared" si="3"/>
        <v>0</v>
      </c>
      <c r="J18" s="116"/>
      <c r="K18" s="37">
        <f t="shared" si="4"/>
        <v>0</v>
      </c>
      <c r="L18" s="14">
        <f t="shared" si="5"/>
        <v>0</v>
      </c>
      <c r="M18" s="14">
        <f t="shared" si="6"/>
        <v>0</v>
      </c>
    </row>
    <row r="19" spans="2:13">
      <c r="B19" s="22" t="s">
        <v>53</v>
      </c>
      <c r="C19" s="116">
        <v>152</v>
      </c>
      <c r="D19" s="41">
        <f t="shared" si="0"/>
        <v>0</v>
      </c>
      <c r="E19" s="43">
        <v>100</v>
      </c>
      <c r="F19" s="41">
        <f t="shared" si="1"/>
        <v>0</v>
      </c>
      <c r="G19" s="40">
        <f t="shared" si="2"/>
        <v>16000</v>
      </c>
      <c r="H19" s="116"/>
      <c r="I19" s="34">
        <f t="shared" si="3"/>
        <v>0</v>
      </c>
      <c r="J19" s="116">
        <v>16000</v>
      </c>
      <c r="K19" s="37">
        <f t="shared" si="4"/>
        <v>0</v>
      </c>
      <c r="L19" s="14">
        <f t="shared" si="5"/>
        <v>0</v>
      </c>
      <c r="M19" s="14">
        <f t="shared" si="6"/>
        <v>0</v>
      </c>
    </row>
    <row r="20" spans="2:13">
      <c r="B20" s="22" t="s">
        <v>54</v>
      </c>
      <c r="C20" s="116">
        <v>152</v>
      </c>
      <c r="D20" s="41">
        <f t="shared" si="0"/>
        <v>0</v>
      </c>
      <c r="E20" s="43">
        <v>100</v>
      </c>
      <c r="F20" s="41">
        <f t="shared" si="1"/>
        <v>0</v>
      </c>
      <c r="G20" s="40">
        <f t="shared" si="2"/>
        <v>15200</v>
      </c>
      <c r="H20" s="116"/>
      <c r="I20" s="34">
        <f t="shared" si="3"/>
        <v>0</v>
      </c>
      <c r="J20" s="116">
        <v>15200</v>
      </c>
      <c r="K20" s="37">
        <f t="shared" si="4"/>
        <v>0</v>
      </c>
      <c r="L20" s="14">
        <f t="shared" si="5"/>
        <v>0</v>
      </c>
      <c r="M20" s="14">
        <f t="shared" si="6"/>
        <v>0</v>
      </c>
    </row>
    <row r="21" spans="2:13">
      <c r="B21" s="22" t="s">
        <v>196</v>
      </c>
      <c r="C21" s="116">
        <v>152</v>
      </c>
      <c r="D21" s="41">
        <f t="shared" si="0"/>
        <v>0</v>
      </c>
      <c r="E21" s="43">
        <v>100</v>
      </c>
      <c r="F21" s="41">
        <f t="shared" si="1"/>
        <v>0</v>
      </c>
      <c r="G21" s="40">
        <f t="shared" si="2"/>
        <v>24500</v>
      </c>
      <c r="H21" s="116"/>
      <c r="I21" s="34">
        <f t="shared" si="3"/>
        <v>0</v>
      </c>
      <c r="J21" s="116">
        <v>24500</v>
      </c>
      <c r="K21" s="37">
        <f t="shared" si="4"/>
        <v>0</v>
      </c>
      <c r="L21" s="14">
        <f t="shared" si="5"/>
        <v>0</v>
      </c>
      <c r="M21" s="14">
        <f t="shared" si="6"/>
        <v>0</v>
      </c>
    </row>
    <row r="22" spans="2:13">
      <c r="B22" s="22" t="s">
        <v>221</v>
      </c>
      <c r="C22" s="116">
        <v>152</v>
      </c>
      <c r="D22" s="41">
        <f t="shared" si="0"/>
        <v>0</v>
      </c>
      <c r="E22" s="43">
        <v>100</v>
      </c>
      <c r="F22" s="41">
        <f t="shared" si="1"/>
        <v>0</v>
      </c>
      <c r="G22" s="40">
        <f t="shared" si="2"/>
        <v>23500</v>
      </c>
      <c r="H22" s="116"/>
      <c r="I22" s="34">
        <f t="shared" si="3"/>
        <v>0</v>
      </c>
      <c r="J22" s="116">
        <v>23500</v>
      </c>
      <c r="K22" s="37">
        <f t="shared" si="4"/>
        <v>0</v>
      </c>
      <c r="L22" s="14">
        <f t="shared" si="5"/>
        <v>0</v>
      </c>
      <c r="M22" s="14">
        <f t="shared" si="6"/>
        <v>0</v>
      </c>
    </row>
    <row r="23" spans="2:13">
      <c r="B23" s="22" t="s">
        <v>46</v>
      </c>
      <c r="C23" s="116">
        <v>152</v>
      </c>
      <c r="D23" s="41">
        <f t="shared" si="0"/>
        <v>0</v>
      </c>
      <c r="E23" s="43">
        <v>100</v>
      </c>
      <c r="F23" s="41">
        <f t="shared" si="1"/>
        <v>0</v>
      </c>
      <c r="G23" s="40">
        <f t="shared" si="2"/>
        <v>19300</v>
      </c>
      <c r="H23" s="116"/>
      <c r="I23" s="34">
        <f t="shared" si="3"/>
        <v>0</v>
      </c>
      <c r="J23" s="116">
        <v>19300</v>
      </c>
      <c r="K23" s="37">
        <f t="shared" si="4"/>
        <v>0</v>
      </c>
      <c r="L23" s="14">
        <f t="shared" si="5"/>
        <v>0</v>
      </c>
      <c r="M23" s="14">
        <f t="shared" si="6"/>
        <v>0</v>
      </c>
    </row>
    <row r="24" spans="2:13">
      <c r="B24" s="22" t="s">
        <v>47</v>
      </c>
      <c r="C24" s="116">
        <v>152</v>
      </c>
      <c r="D24" s="41">
        <f t="shared" si="0"/>
        <v>0</v>
      </c>
      <c r="E24" s="43">
        <v>100</v>
      </c>
      <c r="F24" s="41">
        <f t="shared" si="1"/>
        <v>0</v>
      </c>
      <c r="G24" s="40">
        <f t="shared" si="2"/>
        <v>13800</v>
      </c>
      <c r="H24" s="116"/>
      <c r="I24" s="34">
        <f t="shared" si="3"/>
        <v>0</v>
      </c>
      <c r="J24" s="116">
        <v>13800</v>
      </c>
      <c r="K24" s="37">
        <f t="shared" si="4"/>
        <v>0</v>
      </c>
      <c r="L24" s="14">
        <f t="shared" si="5"/>
        <v>0</v>
      </c>
      <c r="M24" s="14">
        <f t="shared" si="6"/>
        <v>0</v>
      </c>
    </row>
    <row r="25" spans="2:13">
      <c r="B25" s="22" t="s">
        <v>48</v>
      </c>
      <c r="C25" s="116">
        <v>152</v>
      </c>
      <c r="D25" s="41">
        <f t="shared" si="0"/>
        <v>0</v>
      </c>
      <c r="E25" s="43">
        <v>100</v>
      </c>
      <c r="F25" s="41">
        <f t="shared" si="1"/>
        <v>0</v>
      </c>
      <c r="G25" s="40">
        <f t="shared" si="2"/>
        <v>11000</v>
      </c>
      <c r="H25" s="117"/>
      <c r="I25" s="34">
        <f t="shared" si="3"/>
        <v>0</v>
      </c>
      <c r="J25" s="117">
        <v>11000</v>
      </c>
      <c r="K25" s="37">
        <f t="shared" si="4"/>
        <v>0</v>
      </c>
      <c r="L25" s="14">
        <f t="shared" si="5"/>
        <v>0</v>
      </c>
      <c r="M25" s="14">
        <f t="shared" si="6"/>
        <v>0</v>
      </c>
    </row>
    <row r="26" spans="2:13">
      <c r="B26" s="22" t="s">
        <v>49</v>
      </c>
      <c r="C26" s="116">
        <v>152</v>
      </c>
      <c r="D26" s="41">
        <f t="shared" si="0"/>
        <v>0</v>
      </c>
      <c r="E26" s="40">
        <v>100</v>
      </c>
      <c r="F26" s="41">
        <f t="shared" si="1"/>
        <v>0</v>
      </c>
      <c r="G26" s="40">
        <f t="shared" si="2"/>
        <v>11300</v>
      </c>
      <c r="H26" s="116"/>
      <c r="I26" s="34">
        <f t="shared" si="3"/>
        <v>0</v>
      </c>
      <c r="J26" s="116">
        <v>11300</v>
      </c>
      <c r="K26" s="37">
        <f t="shared" si="4"/>
        <v>0</v>
      </c>
      <c r="L26" s="14">
        <f t="shared" si="5"/>
        <v>0</v>
      </c>
      <c r="M26" s="14">
        <f t="shared" si="6"/>
        <v>0</v>
      </c>
    </row>
    <row r="27" spans="2:13" ht="13.8" thickBot="1">
      <c r="B27" s="22" t="s">
        <v>50</v>
      </c>
      <c r="C27" s="116">
        <v>152</v>
      </c>
      <c r="D27" s="41">
        <f t="shared" si="0"/>
        <v>0</v>
      </c>
      <c r="E27" s="43">
        <v>100</v>
      </c>
      <c r="F27" s="41">
        <f t="shared" si="1"/>
        <v>0</v>
      </c>
      <c r="G27" s="40">
        <f t="shared" si="2"/>
        <v>15800</v>
      </c>
      <c r="H27" s="116"/>
      <c r="I27" s="34">
        <f t="shared" si="3"/>
        <v>0</v>
      </c>
      <c r="J27" s="117">
        <v>15800</v>
      </c>
      <c r="K27" s="37">
        <f t="shared" si="4"/>
        <v>0</v>
      </c>
      <c r="L27" s="14">
        <f t="shared" si="5"/>
        <v>0</v>
      </c>
      <c r="M27" s="14">
        <f t="shared" si="6"/>
        <v>0</v>
      </c>
    </row>
    <row r="28" spans="2:13" ht="13.8" thickBot="1">
      <c r="B28" s="23" t="s">
        <v>38</v>
      </c>
      <c r="C28" s="183"/>
      <c r="D28" s="183"/>
      <c r="E28" s="184"/>
      <c r="F28" s="24"/>
      <c r="G28" s="5">
        <f>SUM(G16:G27)</f>
        <v>231500</v>
      </c>
      <c r="H28" s="5">
        <f t="shared" ref="H28:M28" si="7">SUM(H16:H27)</f>
        <v>81100</v>
      </c>
      <c r="I28" s="5"/>
      <c r="J28" s="5">
        <f t="shared" si="7"/>
        <v>150400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小城高等学校</v>
      </c>
      <c r="C35" s="62">
        <f>MAX(C26:C27)</f>
        <v>152</v>
      </c>
      <c r="D35" s="63">
        <f>MAX(D26:D27)</f>
        <v>0</v>
      </c>
      <c r="E35" s="62">
        <f>MAX(E26:E27)</f>
        <v>100</v>
      </c>
      <c r="F35" s="64">
        <f>C35*D35*(185-E35)/100*12</f>
        <v>0</v>
      </c>
      <c r="G35" s="65">
        <f>G28</f>
        <v>231500</v>
      </c>
      <c r="H35" s="65">
        <f>H28</f>
        <v>81100</v>
      </c>
      <c r="I35" s="63">
        <f>MAX(I26:I27)</f>
        <v>0</v>
      </c>
      <c r="J35" s="65">
        <f>J28</f>
        <v>150400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3226A-AA01-4B59-82F4-FEA4D425F910}">
  <sheetPr codeName="Sheet19">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111</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111</v>
      </c>
      <c r="D16" s="41">
        <f>$E$6</f>
        <v>0</v>
      </c>
      <c r="E16" s="43">
        <v>100</v>
      </c>
      <c r="F16" s="41">
        <f>(C16*D16*(185-E16)/100)</f>
        <v>0</v>
      </c>
      <c r="G16" s="40">
        <f>H16+J16</f>
        <v>18600</v>
      </c>
      <c r="H16" s="116">
        <v>18600</v>
      </c>
      <c r="I16" s="34">
        <f>$E$10</f>
        <v>0</v>
      </c>
      <c r="J16" s="117"/>
      <c r="K16" s="37">
        <f>$G$10</f>
        <v>0</v>
      </c>
      <c r="L16" s="14">
        <f>H16*I16+J16*K16</f>
        <v>0</v>
      </c>
      <c r="M16" s="14">
        <f>ROUNDDOWN(F16+L16,0)</f>
        <v>0</v>
      </c>
    </row>
    <row r="17" spans="2:13">
      <c r="B17" s="22" t="s">
        <v>51</v>
      </c>
      <c r="C17" s="116">
        <v>111</v>
      </c>
      <c r="D17" s="41">
        <f t="shared" ref="D17:D27" si="0">$E$6</f>
        <v>0</v>
      </c>
      <c r="E17" s="43">
        <v>100</v>
      </c>
      <c r="F17" s="41">
        <f t="shared" ref="F17:F27" si="1">(C17*D17*(185-E17)/100)</f>
        <v>0</v>
      </c>
      <c r="G17" s="40">
        <f t="shared" ref="G17:G27" si="2">H17+J17</f>
        <v>13400</v>
      </c>
      <c r="H17" s="117">
        <v>13400</v>
      </c>
      <c r="I17" s="34">
        <f t="shared" ref="I17:I27" si="3">$E$10</f>
        <v>0</v>
      </c>
      <c r="J17" s="116"/>
      <c r="K17" s="37">
        <f t="shared" ref="K17:K27" si="4">$G$10</f>
        <v>0</v>
      </c>
      <c r="L17" s="14">
        <f t="shared" ref="L17:L27" si="5">H17*I17+J17*K17</f>
        <v>0</v>
      </c>
      <c r="M17" s="14">
        <f t="shared" ref="M17:M27" si="6">ROUNDDOWN(F17+L17,0)</f>
        <v>0</v>
      </c>
    </row>
    <row r="18" spans="2:13">
      <c r="B18" s="22" t="s">
        <v>52</v>
      </c>
      <c r="C18" s="116">
        <v>111</v>
      </c>
      <c r="D18" s="41">
        <f t="shared" si="0"/>
        <v>0</v>
      </c>
      <c r="E18" s="43">
        <v>100</v>
      </c>
      <c r="F18" s="41">
        <f t="shared" si="1"/>
        <v>0</v>
      </c>
      <c r="G18" s="40">
        <f t="shared" si="2"/>
        <v>18800</v>
      </c>
      <c r="H18" s="116">
        <v>18800</v>
      </c>
      <c r="I18" s="34">
        <f t="shared" si="3"/>
        <v>0</v>
      </c>
      <c r="J18" s="116"/>
      <c r="K18" s="37">
        <f t="shared" si="4"/>
        <v>0</v>
      </c>
      <c r="L18" s="14">
        <f t="shared" si="5"/>
        <v>0</v>
      </c>
      <c r="M18" s="14">
        <f t="shared" si="6"/>
        <v>0</v>
      </c>
    </row>
    <row r="19" spans="2:13">
      <c r="B19" s="22" t="s">
        <v>53</v>
      </c>
      <c r="C19" s="116">
        <v>111</v>
      </c>
      <c r="D19" s="41">
        <f t="shared" si="0"/>
        <v>0</v>
      </c>
      <c r="E19" s="43">
        <v>100</v>
      </c>
      <c r="F19" s="41">
        <f t="shared" si="1"/>
        <v>0</v>
      </c>
      <c r="G19" s="40">
        <f t="shared" si="2"/>
        <v>12000</v>
      </c>
      <c r="H19" s="116"/>
      <c r="I19" s="34">
        <f t="shared" si="3"/>
        <v>0</v>
      </c>
      <c r="J19" s="116">
        <v>12000</v>
      </c>
      <c r="K19" s="37">
        <f t="shared" si="4"/>
        <v>0</v>
      </c>
      <c r="L19" s="14">
        <f t="shared" si="5"/>
        <v>0</v>
      </c>
      <c r="M19" s="14">
        <f t="shared" si="6"/>
        <v>0</v>
      </c>
    </row>
    <row r="20" spans="2:13">
      <c r="B20" s="22" t="s">
        <v>54</v>
      </c>
      <c r="C20" s="116">
        <v>111</v>
      </c>
      <c r="D20" s="41">
        <f t="shared" si="0"/>
        <v>0</v>
      </c>
      <c r="E20" s="43">
        <v>100</v>
      </c>
      <c r="F20" s="41">
        <f t="shared" si="1"/>
        <v>0</v>
      </c>
      <c r="G20" s="40">
        <f t="shared" si="2"/>
        <v>12100</v>
      </c>
      <c r="H20" s="116"/>
      <c r="I20" s="34">
        <f t="shared" si="3"/>
        <v>0</v>
      </c>
      <c r="J20" s="116">
        <v>12100</v>
      </c>
      <c r="K20" s="37">
        <f t="shared" si="4"/>
        <v>0</v>
      </c>
      <c r="L20" s="14">
        <f t="shared" si="5"/>
        <v>0</v>
      </c>
      <c r="M20" s="14">
        <f t="shared" si="6"/>
        <v>0</v>
      </c>
    </row>
    <row r="21" spans="2:13">
      <c r="B21" s="22" t="s">
        <v>196</v>
      </c>
      <c r="C21" s="116">
        <v>111</v>
      </c>
      <c r="D21" s="41">
        <f t="shared" si="0"/>
        <v>0</v>
      </c>
      <c r="E21" s="43">
        <v>100</v>
      </c>
      <c r="F21" s="41">
        <f t="shared" si="1"/>
        <v>0</v>
      </c>
      <c r="G21" s="40">
        <f t="shared" si="2"/>
        <v>17900</v>
      </c>
      <c r="H21" s="116"/>
      <c r="I21" s="34">
        <f t="shared" si="3"/>
        <v>0</v>
      </c>
      <c r="J21" s="116">
        <v>17900</v>
      </c>
      <c r="K21" s="37">
        <f t="shared" si="4"/>
        <v>0</v>
      </c>
      <c r="L21" s="14">
        <f t="shared" si="5"/>
        <v>0</v>
      </c>
      <c r="M21" s="14">
        <f t="shared" si="6"/>
        <v>0</v>
      </c>
    </row>
    <row r="22" spans="2:13">
      <c r="B22" s="22" t="s">
        <v>221</v>
      </c>
      <c r="C22" s="116">
        <v>111</v>
      </c>
      <c r="D22" s="41">
        <f t="shared" si="0"/>
        <v>0</v>
      </c>
      <c r="E22" s="43">
        <v>100</v>
      </c>
      <c r="F22" s="41">
        <f t="shared" si="1"/>
        <v>0</v>
      </c>
      <c r="G22" s="40">
        <f t="shared" si="2"/>
        <v>17300</v>
      </c>
      <c r="H22" s="116"/>
      <c r="I22" s="34">
        <f t="shared" si="3"/>
        <v>0</v>
      </c>
      <c r="J22" s="116">
        <v>17300</v>
      </c>
      <c r="K22" s="37">
        <f t="shared" si="4"/>
        <v>0</v>
      </c>
      <c r="L22" s="14">
        <f t="shared" si="5"/>
        <v>0</v>
      </c>
      <c r="M22" s="14">
        <f t="shared" si="6"/>
        <v>0</v>
      </c>
    </row>
    <row r="23" spans="2:13">
      <c r="B23" s="22" t="s">
        <v>46</v>
      </c>
      <c r="C23" s="116">
        <v>111</v>
      </c>
      <c r="D23" s="41">
        <f t="shared" si="0"/>
        <v>0</v>
      </c>
      <c r="E23" s="43">
        <v>100</v>
      </c>
      <c r="F23" s="41">
        <f t="shared" si="1"/>
        <v>0</v>
      </c>
      <c r="G23" s="40">
        <f t="shared" si="2"/>
        <v>15500</v>
      </c>
      <c r="H23" s="116"/>
      <c r="I23" s="34">
        <f t="shared" si="3"/>
        <v>0</v>
      </c>
      <c r="J23" s="116">
        <v>15500</v>
      </c>
      <c r="K23" s="37">
        <f t="shared" si="4"/>
        <v>0</v>
      </c>
      <c r="L23" s="14">
        <f t="shared" si="5"/>
        <v>0</v>
      </c>
      <c r="M23" s="14">
        <f t="shared" si="6"/>
        <v>0</v>
      </c>
    </row>
    <row r="24" spans="2:13">
      <c r="B24" s="22" t="s">
        <v>47</v>
      </c>
      <c r="C24" s="116">
        <v>111</v>
      </c>
      <c r="D24" s="41">
        <f t="shared" si="0"/>
        <v>0</v>
      </c>
      <c r="E24" s="43">
        <v>100</v>
      </c>
      <c r="F24" s="41">
        <f t="shared" si="1"/>
        <v>0</v>
      </c>
      <c r="G24" s="40">
        <f t="shared" si="2"/>
        <v>13900</v>
      </c>
      <c r="H24" s="116"/>
      <c r="I24" s="34">
        <f t="shared" si="3"/>
        <v>0</v>
      </c>
      <c r="J24" s="116">
        <v>13900</v>
      </c>
      <c r="K24" s="37">
        <f t="shared" si="4"/>
        <v>0</v>
      </c>
      <c r="L24" s="14">
        <f t="shared" si="5"/>
        <v>0</v>
      </c>
      <c r="M24" s="14">
        <f t="shared" si="6"/>
        <v>0</v>
      </c>
    </row>
    <row r="25" spans="2:13">
      <c r="B25" s="22" t="s">
        <v>48</v>
      </c>
      <c r="C25" s="116">
        <v>111</v>
      </c>
      <c r="D25" s="41">
        <f t="shared" si="0"/>
        <v>0</v>
      </c>
      <c r="E25" s="43">
        <v>100</v>
      </c>
      <c r="F25" s="41">
        <f t="shared" si="1"/>
        <v>0</v>
      </c>
      <c r="G25" s="40">
        <f t="shared" si="2"/>
        <v>10900</v>
      </c>
      <c r="H25" s="117"/>
      <c r="I25" s="34">
        <f t="shared" si="3"/>
        <v>0</v>
      </c>
      <c r="J25" s="117">
        <v>10900</v>
      </c>
      <c r="K25" s="37">
        <f t="shared" si="4"/>
        <v>0</v>
      </c>
      <c r="L25" s="14">
        <f t="shared" si="5"/>
        <v>0</v>
      </c>
      <c r="M25" s="14">
        <f t="shared" si="6"/>
        <v>0</v>
      </c>
    </row>
    <row r="26" spans="2:13">
      <c r="B26" s="22" t="s">
        <v>49</v>
      </c>
      <c r="C26" s="116">
        <v>111</v>
      </c>
      <c r="D26" s="41">
        <f t="shared" si="0"/>
        <v>0</v>
      </c>
      <c r="E26" s="40">
        <v>100</v>
      </c>
      <c r="F26" s="41">
        <f t="shared" si="1"/>
        <v>0</v>
      </c>
      <c r="G26" s="40">
        <f t="shared" si="2"/>
        <v>11600</v>
      </c>
      <c r="H26" s="116"/>
      <c r="I26" s="34">
        <f t="shared" si="3"/>
        <v>0</v>
      </c>
      <c r="J26" s="116">
        <v>11600</v>
      </c>
      <c r="K26" s="37">
        <f t="shared" si="4"/>
        <v>0</v>
      </c>
      <c r="L26" s="14">
        <f t="shared" si="5"/>
        <v>0</v>
      </c>
      <c r="M26" s="14">
        <f t="shared" si="6"/>
        <v>0</v>
      </c>
    </row>
    <row r="27" spans="2:13" ht="13.8" thickBot="1">
      <c r="B27" s="22" t="s">
        <v>50</v>
      </c>
      <c r="C27" s="116">
        <v>111</v>
      </c>
      <c r="D27" s="41">
        <f t="shared" si="0"/>
        <v>0</v>
      </c>
      <c r="E27" s="43">
        <v>100</v>
      </c>
      <c r="F27" s="41">
        <f t="shared" si="1"/>
        <v>0</v>
      </c>
      <c r="G27" s="40">
        <f t="shared" si="2"/>
        <v>12700</v>
      </c>
      <c r="H27" s="116"/>
      <c r="I27" s="34">
        <f t="shared" si="3"/>
        <v>0</v>
      </c>
      <c r="J27" s="117">
        <v>12700</v>
      </c>
      <c r="K27" s="37">
        <f t="shared" si="4"/>
        <v>0</v>
      </c>
      <c r="L27" s="14">
        <f t="shared" si="5"/>
        <v>0</v>
      </c>
      <c r="M27" s="14">
        <f t="shared" si="6"/>
        <v>0</v>
      </c>
    </row>
    <row r="28" spans="2:13" ht="13.8" thickBot="1">
      <c r="B28" s="23" t="s">
        <v>38</v>
      </c>
      <c r="C28" s="183"/>
      <c r="D28" s="183"/>
      <c r="E28" s="184"/>
      <c r="F28" s="24"/>
      <c r="G28" s="5">
        <f>SUM(G16:G27)</f>
        <v>174700</v>
      </c>
      <c r="H28" s="5">
        <f t="shared" ref="H28:M28" si="7">SUM(H16:H27)</f>
        <v>50800</v>
      </c>
      <c r="I28" s="5"/>
      <c r="J28" s="5">
        <f t="shared" si="7"/>
        <v>123900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厳木高等学校</v>
      </c>
      <c r="C35" s="62">
        <f>MAX(C26:C27)</f>
        <v>111</v>
      </c>
      <c r="D35" s="63">
        <f>MAX(D26:D27)</f>
        <v>0</v>
      </c>
      <c r="E35" s="62">
        <f>MAX(E26:E27)</f>
        <v>100</v>
      </c>
      <c r="F35" s="64">
        <f>C35*D35*(185-E35)/100*12</f>
        <v>0</v>
      </c>
      <c r="G35" s="65">
        <f>G28</f>
        <v>174700</v>
      </c>
      <c r="H35" s="65">
        <f>H28</f>
        <v>50800</v>
      </c>
      <c r="I35" s="63">
        <f>MAX(I26:I27)</f>
        <v>0</v>
      </c>
      <c r="J35" s="65">
        <f>J28</f>
        <v>123900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B85B-E723-4C69-972F-6E70AA713315}">
  <sheetPr codeName="Sheet20">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112</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81</v>
      </c>
      <c r="D16" s="41">
        <f>$E$6</f>
        <v>0</v>
      </c>
      <c r="E16" s="43">
        <v>100</v>
      </c>
      <c r="F16" s="41">
        <f>(C16*D16*(185-E16)/100)</f>
        <v>0</v>
      </c>
      <c r="G16" s="40">
        <f>H16+J16</f>
        <v>13600</v>
      </c>
      <c r="H16" s="116">
        <v>13600</v>
      </c>
      <c r="I16" s="34">
        <f>$E$10</f>
        <v>0</v>
      </c>
      <c r="J16" s="117"/>
      <c r="K16" s="37">
        <f>$G$10</f>
        <v>0</v>
      </c>
      <c r="L16" s="14">
        <f>H16*I16+J16*K16</f>
        <v>0</v>
      </c>
      <c r="M16" s="14">
        <f>ROUNDDOWN(F16+L16,0)</f>
        <v>0</v>
      </c>
    </row>
    <row r="17" spans="2:13">
      <c r="B17" s="22" t="s">
        <v>51</v>
      </c>
      <c r="C17" s="116">
        <v>81</v>
      </c>
      <c r="D17" s="41">
        <f t="shared" ref="D17:D27" si="0">$E$6</f>
        <v>0</v>
      </c>
      <c r="E17" s="43">
        <v>100</v>
      </c>
      <c r="F17" s="41">
        <f t="shared" ref="F17:F27" si="1">(C17*D17*(185-E17)/100)</f>
        <v>0</v>
      </c>
      <c r="G17" s="40">
        <f t="shared" ref="G17:G27" si="2">H17+J17</f>
        <v>10700</v>
      </c>
      <c r="H17" s="117">
        <v>10700</v>
      </c>
      <c r="I17" s="34">
        <f t="shared" ref="I17:I27" si="3">$E$10</f>
        <v>0</v>
      </c>
      <c r="J17" s="116"/>
      <c r="K17" s="37">
        <f t="shared" ref="K17:K27" si="4">$G$10</f>
        <v>0</v>
      </c>
      <c r="L17" s="14">
        <f t="shared" ref="L17:L27" si="5">H17*I17+J17*K17</f>
        <v>0</v>
      </c>
      <c r="M17" s="14">
        <f t="shared" ref="M17:M27" si="6">ROUNDDOWN(F17+L17,0)</f>
        <v>0</v>
      </c>
    </row>
    <row r="18" spans="2:13">
      <c r="B18" s="22" t="s">
        <v>52</v>
      </c>
      <c r="C18" s="116">
        <v>81</v>
      </c>
      <c r="D18" s="41">
        <f t="shared" si="0"/>
        <v>0</v>
      </c>
      <c r="E18" s="43">
        <v>100</v>
      </c>
      <c r="F18" s="41">
        <f t="shared" si="1"/>
        <v>0</v>
      </c>
      <c r="G18" s="40">
        <f t="shared" si="2"/>
        <v>13700</v>
      </c>
      <c r="H18" s="116">
        <v>13700</v>
      </c>
      <c r="I18" s="34">
        <f t="shared" si="3"/>
        <v>0</v>
      </c>
      <c r="J18" s="116"/>
      <c r="K18" s="37">
        <f t="shared" si="4"/>
        <v>0</v>
      </c>
      <c r="L18" s="14">
        <f t="shared" si="5"/>
        <v>0</v>
      </c>
      <c r="M18" s="14">
        <f t="shared" si="6"/>
        <v>0</v>
      </c>
    </row>
    <row r="19" spans="2:13">
      <c r="B19" s="22" t="s">
        <v>53</v>
      </c>
      <c r="C19" s="116">
        <v>81</v>
      </c>
      <c r="D19" s="41">
        <f t="shared" si="0"/>
        <v>0</v>
      </c>
      <c r="E19" s="43">
        <v>100</v>
      </c>
      <c r="F19" s="41">
        <f t="shared" si="1"/>
        <v>0</v>
      </c>
      <c r="G19" s="40">
        <f t="shared" si="2"/>
        <v>10100</v>
      </c>
      <c r="H19" s="116"/>
      <c r="I19" s="34">
        <f t="shared" si="3"/>
        <v>0</v>
      </c>
      <c r="J19" s="116">
        <v>10100</v>
      </c>
      <c r="K19" s="37">
        <f t="shared" si="4"/>
        <v>0</v>
      </c>
      <c r="L19" s="14">
        <f t="shared" si="5"/>
        <v>0</v>
      </c>
      <c r="M19" s="14">
        <f t="shared" si="6"/>
        <v>0</v>
      </c>
    </row>
    <row r="20" spans="2:13">
      <c r="B20" s="22" t="s">
        <v>54</v>
      </c>
      <c r="C20" s="116">
        <v>81</v>
      </c>
      <c r="D20" s="41">
        <f t="shared" si="0"/>
        <v>0</v>
      </c>
      <c r="E20" s="43">
        <v>100</v>
      </c>
      <c r="F20" s="41">
        <f t="shared" si="1"/>
        <v>0</v>
      </c>
      <c r="G20" s="40">
        <f t="shared" si="2"/>
        <v>9000</v>
      </c>
      <c r="H20" s="116"/>
      <c r="I20" s="34">
        <f t="shared" si="3"/>
        <v>0</v>
      </c>
      <c r="J20" s="116">
        <v>9000</v>
      </c>
      <c r="K20" s="37">
        <f t="shared" si="4"/>
        <v>0</v>
      </c>
      <c r="L20" s="14">
        <f t="shared" si="5"/>
        <v>0</v>
      </c>
      <c r="M20" s="14">
        <f t="shared" si="6"/>
        <v>0</v>
      </c>
    </row>
    <row r="21" spans="2:13">
      <c r="B21" s="22" t="s">
        <v>196</v>
      </c>
      <c r="C21" s="116">
        <v>81</v>
      </c>
      <c r="D21" s="41">
        <f t="shared" si="0"/>
        <v>0</v>
      </c>
      <c r="E21" s="43">
        <v>100</v>
      </c>
      <c r="F21" s="41">
        <f t="shared" si="1"/>
        <v>0</v>
      </c>
      <c r="G21" s="40">
        <f t="shared" si="2"/>
        <v>11900</v>
      </c>
      <c r="H21" s="116"/>
      <c r="I21" s="34">
        <f t="shared" si="3"/>
        <v>0</v>
      </c>
      <c r="J21" s="116">
        <v>11900</v>
      </c>
      <c r="K21" s="37">
        <f t="shared" si="4"/>
        <v>0</v>
      </c>
      <c r="L21" s="14">
        <f t="shared" si="5"/>
        <v>0</v>
      </c>
      <c r="M21" s="14">
        <f t="shared" si="6"/>
        <v>0</v>
      </c>
    </row>
    <row r="22" spans="2:13">
      <c r="B22" s="22" t="s">
        <v>221</v>
      </c>
      <c r="C22" s="116">
        <v>81</v>
      </c>
      <c r="D22" s="41">
        <f t="shared" si="0"/>
        <v>0</v>
      </c>
      <c r="E22" s="43">
        <v>100</v>
      </c>
      <c r="F22" s="41">
        <f t="shared" si="1"/>
        <v>0</v>
      </c>
      <c r="G22" s="40">
        <f t="shared" si="2"/>
        <v>12500</v>
      </c>
      <c r="H22" s="116"/>
      <c r="I22" s="34">
        <f t="shared" si="3"/>
        <v>0</v>
      </c>
      <c r="J22" s="116">
        <v>12500</v>
      </c>
      <c r="K22" s="37">
        <f t="shared" si="4"/>
        <v>0</v>
      </c>
      <c r="L22" s="14">
        <f t="shared" si="5"/>
        <v>0</v>
      </c>
      <c r="M22" s="14">
        <f t="shared" si="6"/>
        <v>0</v>
      </c>
    </row>
    <row r="23" spans="2:13">
      <c r="B23" s="22" t="s">
        <v>46</v>
      </c>
      <c r="C23" s="116">
        <v>81</v>
      </c>
      <c r="D23" s="41">
        <f t="shared" si="0"/>
        <v>0</v>
      </c>
      <c r="E23" s="43">
        <v>100</v>
      </c>
      <c r="F23" s="41">
        <f t="shared" si="1"/>
        <v>0</v>
      </c>
      <c r="G23" s="40">
        <f t="shared" si="2"/>
        <v>11400</v>
      </c>
      <c r="H23" s="116"/>
      <c r="I23" s="34">
        <f t="shared" si="3"/>
        <v>0</v>
      </c>
      <c r="J23" s="116">
        <v>11400</v>
      </c>
      <c r="K23" s="37">
        <f t="shared" si="4"/>
        <v>0</v>
      </c>
      <c r="L23" s="14">
        <f t="shared" si="5"/>
        <v>0</v>
      </c>
      <c r="M23" s="14">
        <f t="shared" si="6"/>
        <v>0</v>
      </c>
    </row>
    <row r="24" spans="2:13">
      <c r="B24" s="22" t="s">
        <v>47</v>
      </c>
      <c r="C24" s="116">
        <v>81</v>
      </c>
      <c r="D24" s="41">
        <f t="shared" si="0"/>
        <v>0</v>
      </c>
      <c r="E24" s="43">
        <v>100</v>
      </c>
      <c r="F24" s="41">
        <f t="shared" si="1"/>
        <v>0</v>
      </c>
      <c r="G24" s="40">
        <f t="shared" si="2"/>
        <v>9600</v>
      </c>
      <c r="H24" s="116"/>
      <c r="I24" s="34">
        <f t="shared" si="3"/>
        <v>0</v>
      </c>
      <c r="J24" s="116">
        <v>9600</v>
      </c>
      <c r="K24" s="37">
        <f t="shared" si="4"/>
        <v>0</v>
      </c>
      <c r="L24" s="14">
        <f t="shared" si="5"/>
        <v>0</v>
      </c>
      <c r="M24" s="14">
        <f t="shared" si="6"/>
        <v>0</v>
      </c>
    </row>
    <row r="25" spans="2:13">
      <c r="B25" s="22" t="s">
        <v>48</v>
      </c>
      <c r="C25" s="116">
        <v>81</v>
      </c>
      <c r="D25" s="41">
        <f t="shared" si="0"/>
        <v>0</v>
      </c>
      <c r="E25" s="43">
        <v>100</v>
      </c>
      <c r="F25" s="41">
        <f t="shared" si="1"/>
        <v>0</v>
      </c>
      <c r="G25" s="40">
        <f t="shared" si="2"/>
        <v>8000</v>
      </c>
      <c r="H25" s="117"/>
      <c r="I25" s="34">
        <f t="shared" si="3"/>
        <v>0</v>
      </c>
      <c r="J25" s="117">
        <v>8000</v>
      </c>
      <c r="K25" s="37">
        <f t="shared" si="4"/>
        <v>0</v>
      </c>
      <c r="L25" s="14">
        <f t="shared" si="5"/>
        <v>0</v>
      </c>
      <c r="M25" s="14">
        <f t="shared" si="6"/>
        <v>0</v>
      </c>
    </row>
    <row r="26" spans="2:13">
      <c r="B26" s="22" t="s">
        <v>49</v>
      </c>
      <c r="C26" s="116">
        <v>81</v>
      </c>
      <c r="D26" s="41">
        <f t="shared" si="0"/>
        <v>0</v>
      </c>
      <c r="E26" s="40">
        <v>100</v>
      </c>
      <c r="F26" s="41">
        <f t="shared" si="1"/>
        <v>0</v>
      </c>
      <c r="G26" s="40">
        <f t="shared" si="2"/>
        <v>8500</v>
      </c>
      <c r="H26" s="116"/>
      <c r="I26" s="34">
        <f t="shared" si="3"/>
        <v>0</v>
      </c>
      <c r="J26" s="116">
        <v>8500</v>
      </c>
      <c r="K26" s="37">
        <f t="shared" si="4"/>
        <v>0</v>
      </c>
      <c r="L26" s="14">
        <f t="shared" si="5"/>
        <v>0</v>
      </c>
      <c r="M26" s="14">
        <f t="shared" si="6"/>
        <v>0</v>
      </c>
    </row>
    <row r="27" spans="2:13" ht="13.8" thickBot="1">
      <c r="B27" s="22" t="s">
        <v>50</v>
      </c>
      <c r="C27" s="116">
        <v>81</v>
      </c>
      <c r="D27" s="41">
        <f t="shared" si="0"/>
        <v>0</v>
      </c>
      <c r="E27" s="43">
        <v>100</v>
      </c>
      <c r="F27" s="41">
        <f t="shared" si="1"/>
        <v>0</v>
      </c>
      <c r="G27" s="40">
        <f t="shared" si="2"/>
        <v>9200</v>
      </c>
      <c r="H27" s="116"/>
      <c r="I27" s="34">
        <f t="shared" si="3"/>
        <v>0</v>
      </c>
      <c r="J27" s="117">
        <v>9200</v>
      </c>
      <c r="K27" s="37">
        <f t="shared" si="4"/>
        <v>0</v>
      </c>
      <c r="L27" s="14">
        <f t="shared" si="5"/>
        <v>0</v>
      </c>
      <c r="M27" s="14">
        <f t="shared" si="6"/>
        <v>0</v>
      </c>
    </row>
    <row r="28" spans="2:13" ht="13.8" thickBot="1">
      <c r="B28" s="23" t="s">
        <v>38</v>
      </c>
      <c r="C28" s="183"/>
      <c r="D28" s="183"/>
      <c r="E28" s="184"/>
      <c r="F28" s="24"/>
      <c r="G28" s="5">
        <f>SUM(G16:G27)</f>
        <v>128200</v>
      </c>
      <c r="H28" s="5">
        <f t="shared" ref="H28:M28" si="7">SUM(H16:H27)</f>
        <v>38000</v>
      </c>
      <c r="I28" s="5"/>
      <c r="J28" s="5">
        <f t="shared" si="7"/>
        <v>90200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唐津青翔高等学校</v>
      </c>
      <c r="C35" s="62">
        <f>MAX(C26:C27)</f>
        <v>81</v>
      </c>
      <c r="D35" s="63">
        <f>MAX(D26:D27)</f>
        <v>0</v>
      </c>
      <c r="E35" s="62">
        <f>MAX(E26:E27)</f>
        <v>100</v>
      </c>
      <c r="F35" s="64">
        <f>C35*D35*(185-E35)/100*12</f>
        <v>0</v>
      </c>
      <c r="G35" s="65">
        <f>G28</f>
        <v>128200</v>
      </c>
      <c r="H35" s="65">
        <f>H28</f>
        <v>38000</v>
      </c>
      <c r="I35" s="63">
        <f>MAX(I26:I27)</f>
        <v>0</v>
      </c>
      <c r="J35" s="65">
        <f>J28</f>
        <v>90200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6E87B-D67E-4992-AF6F-5BE92DF6977B}">
  <sheetPr codeName="Sheet21">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114</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94</v>
      </c>
      <c r="D16" s="41">
        <f>$E$6</f>
        <v>0</v>
      </c>
      <c r="E16" s="43">
        <v>100</v>
      </c>
      <c r="F16" s="41">
        <f>(C16*D16*(185-E16)/100)</f>
        <v>0</v>
      </c>
      <c r="G16" s="40">
        <f>H16+J16</f>
        <v>14400</v>
      </c>
      <c r="H16" s="116">
        <v>14400</v>
      </c>
      <c r="I16" s="34">
        <f>$E$10</f>
        <v>0</v>
      </c>
      <c r="J16" s="117"/>
      <c r="K16" s="37">
        <f>$G$10</f>
        <v>0</v>
      </c>
      <c r="L16" s="14">
        <f>H16*I16+J16*K16</f>
        <v>0</v>
      </c>
      <c r="M16" s="14">
        <f>ROUNDDOWN(F16+L16,0)</f>
        <v>0</v>
      </c>
    </row>
    <row r="17" spans="2:13">
      <c r="B17" s="22" t="s">
        <v>51</v>
      </c>
      <c r="C17" s="116">
        <v>94</v>
      </c>
      <c r="D17" s="41">
        <f t="shared" ref="D17:D27" si="0">$E$6</f>
        <v>0</v>
      </c>
      <c r="E17" s="43">
        <v>100</v>
      </c>
      <c r="F17" s="41">
        <f t="shared" ref="F17:F27" si="1">(C17*D17*(185-E17)/100)</f>
        <v>0</v>
      </c>
      <c r="G17" s="40">
        <f t="shared" ref="G17:G27" si="2">H17+J17</f>
        <v>11800</v>
      </c>
      <c r="H17" s="117">
        <v>11800</v>
      </c>
      <c r="I17" s="34">
        <f t="shared" ref="I17:I27" si="3">$E$10</f>
        <v>0</v>
      </c>
      <c r="J17" s="116"/>
      <c r="K17" s="37">
        <f t="shared" ref="K17:K27" si="4">$G$10</f>
        <v>0</v>
      </c>
      <c r="L17" s="14">
        <f t="shared" ref="L17:L27" si="5">H17*I17+J17*K17</f>
        <v>0</v>
      </c>
      <c r="M17" s="14">
        <f t="shared" ref="M17:M27" si="6">ROUNDDOWN(F17+L17,0)</f>
        <v>0</v>
      </c>
    </row>
    <row r="18" spans="2:13">
      <c r="B18" s="22" t="s">
        <v>52</v>
      </c>
      <c r="C18" s="116">
        <v>94</v>
      </c>
      <c r="D18" s="41">
        <f t="shared" si="0"/>
        <v>0</v>
      </c>
      <c r="E18" s="43">
        <v>100</v>
      </c>
      <c r="F18" s="41">
        <f t="shared" si="1"/>
        <v>0</v>
      </c>
      <c r="G18" s="40">
        <f t="shared" si="2"/>
        <v>15400</v>
      </c>
      <c r="H18" s="116">
        <v>15400</v>
      </c>
      <c r="I18" s="34">
        <f t="shared" si="3"/>
        <v>0</v>
      </c>
      <c r="J18" s="116"/>
      <c r="K18" s="37">
        <f t="shared" si="4"/>
        <v>0</v>
      </c>
      <c r="L18" s="14">
        <f t="shared" si="5"/>
        <v>0</v>
      </c>
      <c r="M18" s="14">
        <f t="shared" si="6"/>
        <v>0</v>
      </c>
    </row>
    <row r="19" spans="2:13">
      <c r="B19" s="22" t="s">
        <v>53</v>
      </c>
      <c r="C19" s="116">
        <v>94</v>
      </c>
      <c r="D19" s="41">
        <f t="shared" si="0"/>
        <v>0</v>
      </c>
      <c r="E19" s="43">
        <v>100</v>
      </c>
      <c r="F19" s="41">
        <f t="shared" si="1"/>
        <v>0</v>
      </c>
      <c r="G19" s="40">
        <f t="shared" si="2"/>
        <v>10000</v>
      </c>
      <c r="H19" s="116"/>
      <c r="I19" s="34">
        <f t="shared" si="3"/>
        <v>0</v>
      </c>
      <c r="J19" s="116">
        <v>10000</v>
      </c>
      <c r="K19" s="37">
        <f t="shared" si="4"/>
        <v>0</v>
      </c>
      <c r="L19" s="14">
        <f t="shared" si="5"/>
        <v>0</v>
      </c>
      <c r="M19" s="14">
        <f t="shared" si="6"/>
        <v>0</v>
      </c>
    </row>
    <row r="20" spans="2:13">
      <c r="B20" s="22" t="s">
        <v>54</v>
      </c>
      <c r="C20" s="116">
        <v>94</v>
      </c>
      <c r="D20" s="41">
        <f t="shared" si="0"/>
        <v>0</v>
      </c>
      <c r="E20" s="43">
        <v>100</v>
      </c>
      <c r="F20" s="41">
        <f t="shared" si="1"/>
        <v>0</v>
      </c>
      <c r="G20" s="40">
        <f t="shared" si="2"/>
        <v>8800</v>
      </c>
      <c r="H20" s="116"/>
      <c r="I20" s="34">
        <f t="shared" si="3"/>
        <v>0</v>
      </c>
      <c r="J20" s="116">
        <v>8800</v>
      </c>
      <c r="K20" s="37">
        <f t="shared" si="4"/>
        <v>0</v>
      </c>
      <c r="L20" s="14">
        <f t="shared" si="5"/>
        <v>0</v>
      </c>
      <c r="M20" s="14">
        <f t="shared" si="6"/>
        <v>0</v>
      </c>
    </row>
    <row r="21" spans="2:13">
      <c r="B21" s="22" t="s">
        <v>196</v>
      </c>
      <c r="C21" s="116">
        <v>94</v>
      </c>
      <c r="D21" s="41">
        <f t="shared" si="0"/>
        <v>0</v>
      </c>
      <c r="E21" s="43">
        <v>100</v>
      </c>
      <c r="F21" s="41">
        <f t="shared" si="1"/>
        <v>0</v>
      </c>
      <c r="G21" s="40">
        <f t="shared" si="2"/>
        <v>11600</v>
      </c>
      <c r="H21" s="116"/>
      <c r="I21" s="34">
        <f t="shared" si="3"/>
        <v>0</v>
      </c>
      <c r="J21" s="116">
        <v>11600</v>
      </c>
      <c r="K21" s="37">
        <f t="shared" si="4"/>
        <v>0</v>
      </c>
      <c r="L21" s="14">
        <f t="shared" si="5"/>
        <v>0</v>
      </c>
      <c r="M21" s="14">
        <f t="shared" si="6"/>
        <v>0</v>
      </c>
    </row>
    <row r="22" spans="2:13">
      <c r="B22" s="22" t="s">
        <v>221</v>
      </c>
      <c r="C22" s="116">
        <v>94</v>
      </c>
      <c r="D22" s="41">
        <f t="shared" si="0"/>
        <v>0</v>
      </c>
      <c r="E22" s="43">
        <v>100</v>
      </c>
      <c r="F22" s="41">
        <f t="shared" si="1"/>
        <v>0</v>
      </c>
      <c r="G22" s="40">
        <f t="shared" si="2"/>
        <v>13400</v>
      </c>
      <c r="H22" s="116"/>
      <c r="I22" s="34">
        <f t="shared" si="3"/>
        <v>0</v>
      </c>
      <c r="J22" s="116">
        <v>13400</v>
      </c>
      <c r="K22" s="37">
        <f t="shared" si="4"/>
        <v>0</v>
      </c>
      <c r="L22" s="14">
        <f t="shared" si="5"/>
        <v>0</v>
      </c>
      <c r="M22" s="14">
        <f t="shared" si="6"/>
        <v>0</v>
      </c>
    </row>
    <row r="23" spans="2:13">
      <c r="B23" s="22" t="s">
        <v>46</v>
      </c>
      <c r="C23" s="116">
        <v>94</v>
      </c>
      <c r="D23" s="41">
        <f t="shared" si="0"/>
        <v>0</v>
      </c>
      <c r="E23" s="43">
        <v>100</v>
      </c>
      <c r="F23" s="41">
        <f t="shared" si="1"/>
        <v>0</v>
      </c>
      <c r="G23" s="40">
        <f t="shared" si="2"/>
        <v>11800</v>
      </c>
      <c r="H23" s="116"/>
      <c r="I23" s="34">
        <f t="shared" si="3"/>
        <v>0</v>
      </c>
      <c r="J23" s="116">
        <v>11800</v>
      </c>
      <c r="K23" s="37">
        <f t="shared" si="4"/>
        <v>0</v>
      </c>
      <c r="L23" s="14">
        <f t="shared" si="5"/>
        <v>0</v>
      </c>
      <c r="M23" s="14">
        <f t="shared" si="6"/>
        <v>0</v>
      </c>
    </row>
    <row r="24" spans="2:13">
      <c r="B24" s="22" t="s">
        <v>47</v>
      </c>
      <c r="C24" s="116">
        <v>94</v>
      </c>
      <c r="D24" s="41">
        <f t="shared" si="0"/>
        <v>0</v>
      </c>
      <c r="E24" s="43">
        <v>100</v>
      </c>
      <c r="F24" s="41">
        <f t="shared" si="1"/>
        <v>0</v>
      </c>
      <c r="G24" s="40">
        <f t="shared" si="2"/>
        <v>10500</v>
      </c>
      <c r="H24" s="116"/>
      <c r="I24" s="34">
        <f t="shared" si="3"/>
        <v>0</v>
      </c>
      <c r="J24" s="116">
        <v>10500</v>
      </c>
      <c r="K24" s="37">
        <f t="shared" si="4"/>
        <v>0</v>
      </c>
      <c r="L24" s="14">
        <f t="shared" si="5"/>
        <v>0</v>
      </c>
      <c r="M24" s="14">
        <f t="shared" si="6"/>
        <v>0</v>
      </c>
    </row>
    <row r="25" spans="2:13">
      <c r="B25" s="22" t="s">
        <v>48</v>
      </c>
      <c r="C25" s="116">
        <v>94</v>
      </c>
      <c r="D25" s="41">
        <f t="shared" si="0"/>
        <v>0</v>
      </c>
      <c r="E25" s="43">
        <v>100</v>
      </c>
      <c r="F25" s="41">
        <f t="shared" si="1"/>
        <v>0</v>
      </c>
      <c r="G25" s="40">
        <f t="shared" si="2"/>
        <v>7600</v>
      </c>
      <c r="H25" s="117"/>
      <c r="I25" s="34">
        <f t="shared" si="3"/>
        <v>0</v>
      </c>
      <c r="J25" s="117">
        <v>7600</v>
      </c>
      <c r="K25" s="37">
        <f t="shared" si="4"/>
        <v>0</v>
      </c>
      <c r="L25" s="14">
        <f t="shared" si="5"/>
        <v>0</v>
      </c>
      <c r="M25" s="14">
        <f t="shared" si="6"/>
        <v>0</v>
      </c>
    </row>
    <row r="26" spans="2:13">
      <c r="B26" s="22" t="s">
        <v>49</v>
      </c>
      <c r="C26" s="116">
        <v>94</v>
      </c>
      <c r="D26" s="41">
        <f t="shared" si="0"/>
        <v>0</v>
      </c>
      <c r="E26" s="40">
        <v>100</v>
      </c>
      <c r="F26" s="41">
        <f t="shared" si="1"/>
        <v>0</v>
      </c>
      <c r="G26" s="40">
        <f t="shared" si="2"/>
        <v>8500</v>
      </c>
      <c r="H26" s="116"/>
      <c r="I26" s="34">
        <f t="shared" si="3"/>
        <v>0</v>
      </c>
      <c r="J26" s="116">
        <v>8500</v>
      </c>
      <c r="K26" s="37">
        <f t="shared" si="4"/>
        <v>0</v>
      </c>
      <c r="L26" s="14">
        <f t="shared" si="5"/>
        <v>0</v>
      </c>
      <c r="M26" s="14">
        <f t="shared" si="6"/>
        <v>0</v>
      </c>
    </row>
    <row r="27" spans="2:13" ht="13.8" thickBot="1">
      <c r="B27" s="22" t="s">
        <v>50</v>
      </c>
      <c r="C27" s="116">
        <v>94</v>
      </c>
      <c r="D27" s="41">
        <f t="shared" si="0"/>
        <v>0</v>
      </c>
      <c r="E27" s="43">
        <v>100</v>
      </c>
      <c r="F27" s="41">
        <f t="shared" si="1"/>
        <v>0</v>
      </c>
      <c r="G27" s="40">
        <f t="shared" si="2"/>
        <v>10500</v>
      </c>
      <c r="H27" s="116"/>
      <c r="I27" s="34">
        <f t="shared" si="3"/>
        <v>0</v>
      </c>
      <c r="J27" s="117">
        <v>10500</v>
      </c>
      <c r="K27" s="37">
        <f t="shared" si="4"/>
        <v>0</v>
      </c>
      <c r="L27" s="14">
        <f t="shared" si="5"/>
        <v>0</v>
      </c>
      <c r="M27" s="14">
        <f t="shared" si="6"/>
        <v>0</v>
      </c>
    </row>
    <row r="28" spans="2:13" ht="13.8" thickBot="1">
      <c r="B28" s="23" t="s">
        <v>38</v>
      </c>
      <c r="C28" s="183"/>
      <c r="D28" s="183"/>
      <c r="E28" s="184"/>
      <c r="F28" s="24"/>
      <c r="G28" s="5">
        <f>SUM(G16:G27)</f>
        <v>134300</v>
      </c>
      <c r="H28" s="5">
        <f t="shared" ref="H28:M28" si="7">SUM(H16:H27)</f>
        <v>41600</v>
      </c>
      <c r="I28" s="5"/>
      <c r="J28" s="5">
        <f t="shared" si="7"/>
        <v>92700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太良高等学校</v>
      </c>
      <c r="C35" s="62">
        <f>MAX(C26:C27)</f>
        <v>94</v>
      </c>
      <c r="D35" s="63">
        <f>MAX(D26:D27)</f>
        <v>0</v>
      </c>
      <c r="E35" s="62">
        <f>MAX(E26:E27)</f>
        <v>100</v>
      </c>
      <c r="F35" s="64">
        <f>C35*D35*(185-E35)/100*12</f>
        <v>0</v>
      </c>
      <c r="G35" s="65">
        <f>G28</f>
        <v>134300</v>
      </c>
      <c r="H35" s="65">
        <f>H28</f>
        <v>41600</v>
      </c>
      <c r="I35" s="63">
        <f>MAX(I26:I27)</f>
        <v>0</v>
      </c>
      <c r="J35" s="65">
        <f>J28</f>
        <v>92700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18C67-9F72-49CB-AD1A-FF9AE531C9CA}">
  <sheetPr codeName="Sheet22">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115</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151</v>
      </c>
      <c r="D16" s="41">
        <f>$E$6</f>
        <v>0</v>
      </c>
      <c r="E16" s="43">
        <v>100</v>
      </c>
      <c r="F16" s="41">
        <f>(C16*D16*(185-E16)/100)</f>
        <v>0</v>
      </c>
      <c r="G16" s="40">
        <f>H16+J16</f>
        <v>34100</v>
      </c>
      <c r="H16" s="116">
        <v>34100</v>
      </c>
      <c r="I16" s="34">
        <f>$E$10</f>
        <v>0</v>
      </c>
      <c r="J16" s="117"/>
      <c r="K16" s="37">
        <f>$G$10</f>
        <v>0</v>
      </c>
      <c r="L16" s="14">
        <f>H16*I16+J16*K16</f>
        <v>0</v>
      </c>
      <c r="M16" s="14">
        <f>ROUNDDOWN(F16+L16,0)</f>
        <v>0</v>
      </c>
    </row>
    <row r="17" spans="2:13">
      <c r="B17" s="22" t="s">
        <v>51</v>
      </c>
      <c r="C17" s="116">
        <v>151</v>
      </c>
      <c r="D17" s="41">
        <f t="shared" ref="D17:D27" si="0">$E$6</f>
        <v>0</v>
      </c>
      <c r="E17" s="43">
        <v>100</v>
      </c>
      <c r="F17" s="41">
        <f t="shared" ref="F17:F27" si="1">(C17*D17*(185-E17)/100)</f>
        <v>0</v>
      </c>
      <c r="G17" s="40">
        <f t="shared" ref="G17:G27" si="2">H17+J17</f>
        <v>28100</v>
      </c>
      <c r="H17" s="117">
        <v>28100</v>
      </c>
      <c r="I17" s="34">
        <f t="shared" ref="I17:I27" si="3">$E$10</f>
        <v>0</v>
      </c>
      <c r="J17" s="116"/>
      <c r="K17" s="37">
        <f t="shared" ref="K17:K27" si="4">$G$10</f>
        <v>0</v>
      </c>
      <c r="L17" s="14">
        <f t="shared" ref="L17:L27" si="5">H17*I17+J17*K17</f>
        <v>0</v>
      </c>
      <c r="M17" s="14">
        <f t="shared" ref="M17:M27" si="6">ROUNDDOWN(F17+L17,0)</f>
        <v>0</v>
      </c>
    </row>
    <row r="18" spans="2:13">
      <c r="B18" s="22" t="s">
        <v>52</v>
      </c>
      <c r="C18" s="116">
        <v>151</v>
      </c>
      <c r="D18" s="41">
        <f t="shared" si="0"/>
        <v>0</v>
      </c>
      <c r="E18" s="43">
        <v>100</v>
      </c>
      <c r="F18" s="41">
        <f t="shared" si="1"/>
        <v>0</v>
      </c>
      <c r="G18" s="40">
        <f t="shared" si="2"/>
        <v>31900</v>
      </c>
      <c r="H18" s="116">
        <v>31900</v>
      </c>
      <c r="I18" s="34">
        <f t="shared" si="3"/>
        <v>0</v>
      </c>
      <c r="J18" s="116"/>
      <c r="K18" s="37">
        <f t="shared" si="4"/>
        <v>0</v>
      </c>
      <c r="L18" s="14">
        <f t="shared" si="5"/>
        <v>0</v>
      </c>
      <c r="M18" s="14">
        <f t="shared" si="6"/>
        <v>0</v>
      </c>
    </row>
    <row r="19" spans="2:13">
      <c r="B19" s="22" t="s">
        <v>53</v>
      </c>
      <c r="C19" s="116">
        <v>151</v>
      </c>
      <c r="D19" s="41">
        <f t="shared" si="0"/>
        <v>0</v>
      </c>
      <c r="E19" s="43">
        <v>100</v>
      </c>
      <c r="F19" s="41">
        <f t="shared" si="1"/>
        <v>0</v>
      </c>
      <c r="G19" s="40">
        <f t="shared" si="2"/>
        <v>22500</v>
      </c>
      <c r="H19" s="116"/>
      <c r="I19" s="34">
        <f t="shared" si="3"/>
        <v>0</v>
      </c>
      <c r="J19" s="116">
        <v>22500</v>
      </c>
      <c r="K19" s="37">
        <f t="shared" si="4"/>
        <v>0</v>
      </c>
      <c r="L19" s="14">
        <f t="shared" si="5"/>
        <v>0</v>
      </c>
      <c r="M19" s="14">
        <f t="shared" si="6"/>
        <v>0</v>
      </c>
    </row>
    <row r="20" spans="2:13">
      <c r="B20" s="22" t="s">
        <v>54</v>
      </c>
      <c r="C20" s="116">
        <v>151</v>
      </c>
      <c r="D20" s="41">
        <f t="shared" si="0"/>
        <v>0</v>
      </c>
      <c r="E20" s="43">
        <v>100</v>
      </c>
      <c r="F20" s="41">
        <f t="shared" si="1"/>
        <v>0</v>
      </c>
      <c r="G20" s="40">
        <f t="shared" si="2"/>
        <v>18900</v>
      </c>
      <c r="H20" s="116"/>
      <c r="I20" s="34">
        <f t="shared" si="3"/>
        <v>0</v>
      </c>
      <c r="J20" s="116">
        <v>18900</v>
      </c>
      <c r="K20" s="37">
        <f t="shared" si="4"/>
        <v>0</v>
      </c>
      <c r="L20" s="14">
        <f t="shared" si="5"/>
        <v>0</v>
      </c>
      <c r="M20" s="14">
        <f t="shared" si="6"/>
        <v>0</v>
      </c>
    </row>
    <row r="21" spans="2:13">
      <c r="B21" s="22" t="s">
        <v>196</v>
      </c>
      <c r="C21" s="116">
        <v>151</v>
      </c>
      <c r="D21" s="41">
        <f t="shared" si="0"/>
        <v>0</v>
      </c>
      <c r="E21" s="43">
        <v>100</v>
      </c>
      <c r="F21" s="41">
        <f t="shared" si="1"/>
        <v>0</v>
      </c>
      <c r="G21" s="40">
        <f t="shared" si="2"/>
        <v>21000</v>
      </c>
      <c r="H21" s="116"/>
      <c r="I21" s="34">
        <f t="shared" si="3"/>
        <v>0</v>
      </c>
      <c r="J21" s="116">
        <v>21000</v>
      </c>
      <c r="K21" s="37">
        <f t="shared" si="4"/>
        <v>0</v>
      </c>
      <c r="L21" s="14">
        <f t="shared" si="5"/>
        <v>0</v>
      </c>
      <c r="M21" s="14">
        <f t="shared" si="6"/>
        <v>0</v>
      </c>
    </row>
    <row r="22" spans="2:13">
      <c r="B22" s="22" t="s">
        <v>221</v>
      </c>
      <c r="C22" s="116">
        <v>151</v>
      </c>
      <c r="D22" s="41">
        <f t="shared" si="0"/>
        <v>0</v>
      </c>
      <c r="E22" s="43">
        <v>100</v>
      </c>
      <c r="F22" s="41">
        <f t="shared" si="1"/>
        <v>0</v>
      </c>
      <c r="G22" s="40">
        <f t="shared" si="2"/>
        <v>23400</v>
      </c>
      <c r="H22" s="116"/>
      <c r="I22" s="34">
        <f t="shared" si="3"/>
        <v>0</v>
      </c>
      <c r="J22" s="116">
        <v>23400</v>
      </c>
      <c r="K22" s="37">
        <f t="shared" si="4"/>
        <v>0</v>
      </c>
      <c r="L22" s="14">
        <f t="shared" si="5"/>
        <v>0</v>
      </c>
      <c r="M22" s="14">
        <f t="shared" si="6"/>
        <v>0</v>
      </c>
    </row>
    <row r="23" spans="2:13">
      <c r="B23" s="22" t="s">
        <v>46</v>
      </c>
      <c r="C23" s="116">
        <v>151</v>
      </c>
      <c r="D23" s="41">
        <f t="shared" si="0"/>
        <v>0</v>
      </c>
      <c r="E23" s="43">
        <v>100</v>
      </c>
      <c r="F23" s="41">
        <f t="shared" si="1"/>
        <v>0</v>
      </c>
      <c r="G23" s="40">
        <f t="shared" si="2"/>
        <v>20700</v>
      </c>
      <c r="H23" s="116"/>
      <c r="I23" s="34">
        <f t="shared" si="3"/>
        <v>0</v>
      </c>
      <c r="J23" s="116">
        <v>20700</v>
      </c>
      <c r="K23" s="37">
        <f t="shared" si="4"/>
        <v>0</v>
      </c>
      <c r="L23" s="14">
        <f t="shared" si="5"/>
        <v>0</v>
      </c>
      <c r="M23" s="14">
        <f t="shared" si="6"/>
        <v>0</v>
      </c>
    </row>
    <row r="24" spans="2:13">
      <c r="B24" s="22" t="s">
        <v>47</v>
      </c>
      <c r="C24" s="116">
        <v>151</v>
      </c>
      <c r="D24" s="41">
        <f t="shared" si="0"/>
        <v>0</v>
      </c>
      <c r="E24" s="43">
        <v>100</v>
      </c>
      <c r="F24" s="41">
        <f t="shared" si="1"/>
        <v>0</v>
      </c>
      <c r="G24" s="40">
        <f t="shared" si="2"/>
        <v>19500</v>
      </c>
      <c r="H24" s="116"/>
      <c r="I24" s="34">
        <f t="shared" si="3"/>
        <v>0</v>
      </c>
      <c r="J24" s="116">
        <v>19500</v>
      </c>
      <c r="K24" s="37">
        <f t="shared" si="4"/>
        <v>0</v>
      </c>
      <c r="L24" s="14">
        <f t="shared" si="5"/>
        <v>0</v>
      </c>
      <c r="M24" s="14">
        <f t="shared" si="6"/>
        <v>0</v>
      </c>
    </row>
    <row r="25" spans="2:13">
      <c r="B25" s="22" t="s">
        <v>48</v>
      </c>
      <c r="C25" s="116">
        <v>151</v>
      </c>
      <c r="D25" s="41">
        <f t="shared" si="0"/>
        <v>0</v>
      </c>
      <c r="E25" s="43">
        <v>100</v>
      </c>
      <c r="F25" s="41">
        <f t="shared" si="1"/>
        <v>0</v>
      </c>
      <c r="G25" s="40">
        <f t="shared" si="2"/>
        <v>17400</v>
      </c>
      <c r="H25" s="116"/>
      <c r="I25" s="34">
        <f t="shared" si="3"/>
        <v>0</v>
      </c>
      <c r="J25" s="117">
        <v>17400</v>
      </c>
      <c r="K25" s="37">
        <f t="shared" si="4"/>
        <v>0</v>
      </c>
      <c r="L25" s="14">
        <f t="shared" si="5"/>
        <v>0</v>
      </c>
      <c r="M25" s="14">
        <f t="shared" si="6"/>
        <v>0</v>
      </c>
    </row>
    <row r="26" spans="2:13">
      <c r="B26" s="22" t="s">
        <v>49</v>
      </c>
      <c r="C26" s="116">
        <v>151</v>
      </c>
      <c r="D26" s="41">
        <f t="shared" si="0"/>
        <v>0</v>
      </c>
      <c r="E26" s="40">
        <v>100</v>
      </c>
      <c r="F26" s="41">
        <f t="shared" si="1"/>
        <v>0</v>
      </c>
      <c r="G26" s="40">
        <f t="shared" si="2"/>
        <v>19000</v>
      </c>
      <c r="H26" s="116"/>
      <c r="I26" s="34">
        <f t="shared" si="3"/>
        <v>0</v>
      </c>
      <c r="J26" s="116">
        <v>19000</v>
      </c>
      <c r="K26" s="37">
        <f t="shared" si="4"/>
        <v>0</v>
      </c>
      <c r="L26" s="14">
        <f t="shared" si="5"/>
        <v>0</v>
      </c>
      <c r="M26" s="14">
        <f t="shared" si="6"/>
        <v>0</v>
      </c>
    </row>
    <row r="27" spans="2:13" ht="13.8" thickBot="1">
      <c r="B27" s="22" t="s">
        <v>50</v>
      </c>
      <c r="C27" s="116">
        <v>151</v>
      </c>
      <c r="D27" s="41">
        <f t="shared" si="0"/>
        <v>0</v>
      </c>
      <c r="E27" s="43">
        <v>100</v>
      </c>
      <c r="F27" s="41">
        <f t="shared" si="1"/>
        <v>0</v>
      </c>
      <c r="G27" s="40">
        <f t="shared" si="2"/>
        <v>22100</v>
      </c>
      <c r="H27" s="116"/>
      <c r="I27" s="34">
        <f t="shared" si="3"/>
        <v>0</v>
      </c>
      <c r="J27" s="117">
        <v>22100</v>
      </c>
      <c r="K27" s="37">
        <f t="shared" si="4"/>
        <v>0</v>
      </c>
      <c r="L27" s="14">
        <f t="shared" si="5"/>
        <v>0</v>
      </c>
      <c r="M27" s="14">
        <f t="shared" si="6"/>
        <v>0</v>
      </c>
    </row>
    <row r="28" spans="2:13" ht="13.8" thickBot="1">
      <c r="B28" s="23" t="s">
        <v>38</v>
      </c>
      <c r="C28" s="183"/>
      <c r="D28" s="183"/>
      <c r="E28" s="184"/>
      <c r="F28" s="24"/>
      <c r="G28" s="5">
        <f>SUM(G16:G27)</f>
        <v>278600</v>
      </c>
      <c r="H28" s="5">
        <f t="shared" ref="H28:M28" si="7">SUM(H16:H27)</f>
        <v>94100</v>
      </c>
      <c r="I28" s="5"/>
      <c r="J28" s="5">
        <f t="shared" si="7"/>
        <v>184500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唐津南高等学校</v>
      </c>
      <c r="C35" s="62">
        <f>MAX(C26:C27)</f>
        <v>151</v>
      </c>
      <c r="D35" s="63">
        <f>MAX(D26:D27)</f>
        <v>0</v>
      </c>
      <c r="E35" s="62">
        <f>MAX(E26:E27)</f>
        <v>100</v>
      </c>
      <c r="F35" s="64">
        <f>C35*D35*(185-E35)/100*12</f>
        <v>0</v>
      </c>
      <c r="G35" s="65">
        <f>G28</f>
        <v>278600</v>
      </c>
      <c r="H35" s="65">
        <f>H28</f>
        <v>94100</v>
      </c>
      <c r="I35" s="63">
        <f>MAX(I26:I27)</f>
        <v>0</v>
      </c>
      <c r="J35" s="65">
        <f>J28</f>
        <v>184500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C3A1C-91CB-462E-ABCB-F30D0A581286}">
  <sheetPr codeName="Sheet23">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116</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191</v>
      </c>
      <c r="D16" s="41">
        <f>$E$6</f>
        <v>0</v>
      </c>
      <c r="E16" s="43">
        <v>100</v>
      </c>
      <c r="F16" s="41">
        <f>(C16*D16*(185-E16)/100)</f>
        <v>0</v>
      </c>
      <c r="G16" s="40">
        <f>H16+J16</f>
        <v>36100</v>
      </c>
      <c r="H16" s="116">
        <v>36100</v>
      </c>
      <c r="I16" s="34">
        <f>$E$10</f>
        <v>0</v>
      </c>
      <c r="J16" s="117"/>
      <c r="K16" s="37">
        <f>$G$10</f>
        <v>0</v>
      </c>
      <c r="L16" s="14">
        <f>H16*I16+J16*K16</f>
        <v>0</v>
      </c>
      <c r="M16" s="14">
        <f>ROUNDDOWN(F16+L16,0)</f>
        <v>0</v>
      </c>
    </row>
    <row r="17" spans="2:13">
      <c r="B17" s="22" t="s">
        <v>51</v>
      </c>
      <c r="C17" s="116">
        <v>191</v>
      </c>
      <c r="D17" s="41">
        <f t="shared" ref="D17:D27" si="0">$E$6</f>
        <v>0</v>
      </c>
      <c r="E17" s="43">
        <v>100</v>
      </c>
      <c r="F17" s="41">
        <f t="shared" ref="F17:F27" si="1">(C17*D17*(185-E17)/100)</f>
        <v>0</v>
      </c>
      <c r="G17" s="40">
        <f t="shared" ref="G17:G27" si="2">H17+J17</f>
        <v>33100</v>
      </c>
      <c r="H17" s="117">
        <v>33100</v>
      </c>
      <c r="I17" s="34">
        <f t="shared" ref="I17:I27" si="3">$E$10</f>
        <v>0</v>
      </c>
      <c r="J17" s="116"/>
      <c r="K17" s="37">
        <f t="shared" ref="K17:K27" si="4">$G$10</f>
        <v>0</v>
      </c>
      <c r="L17" s="14">
        <f t="shared" ref="L17:L27" si="5">H17*I17+J17*K17</f>
        <v>0</v>
      </c>
      <c r="M17" s="14">
        <f t="shared" ref="M17:M27" si="6">ROUNDDOWN(F17+L17,0)</f>
        <v>0</v>
      </c>
    </row>
    <row r="18" spans="2:13">
      <c r="B18" s="22" t="s">
        <v>52</v>
      </c>
      <c r="C18" s="116">
        <v>191</v>
      </c>
      <c r="D18" s="41">
        <f t="shared" si="0"/>
        <v>0</v>
      </c>
      <c r="E18" s="43">
        <v>100</v>
      </c>
      <c r="F18" s="41">
        <f t="shared" si="1"/>
        <v>0</v>
      </c>
      <c r="G18" s="40">
        <f t="shared" si="2"/>
        <v>41900</v>
      </c>
      <c r="H18" s="116">
        <v>41900</v>
      </c>
      <c r="I18" s="34">
        <f t="shared" si="3"/>
        <v>0</v>
      </c>
      <c r="J18" s="116"/>
      <c r="K18" s="37">
        <f t="shared" si="4"/>
        <v>0</v>
      </c>
      <c r="L18" s="14">
        <f t="shared" si="5"/>
        <v>0</v>
      </c>
      <c r="M18" s="14">
        <f t="shared" si="6"/>
        <v>0</v>
      </c>
    </row>
    <row r="19" spans="2:13">
      <c r="B19" s="22" t="s">
        <v>53</v>
      </c>
      <c r="C19" s="116">
        <v>191</v>
      </c>
      <c r="D19" s="41">
        <f t="shared" si="0"/>
        <v>0</v>
      </c>
      <c r="E19" s="43">
        <v>100</v>
      </c>
      <c r="F19" s="41">
        <f t="shared" si="1"/>
        <v>0</v>
      </c>
      <c r="G19" s="40">
        <f t="shared" si="2"/>
        <v>26700</v>
      </c>
      <c r="H19" s="116"/>
      <c r="I19" s="34">
        <f t="shared" si="3"/>
        <v>0</v>
      </c>
      <c r="J19" s="116">
        <v>26700</v>
      </c>
      <c r="K19" s="37">
        <f t="shared" si="4"/>
        <v>0</v>
      </c>
      <c r="L19" s="14">
        <f t="shared" si="5"/>
        <v>0</v>
      </c>
      <c r="M19" s="14">
        <f t="shared" si="6"/>
        <v>0</v>
      </c>
    </row>
    <row r="20" spans="2:13">
      <c r="B20" s="22" t="s">
        <v>54</v>
      </c>
      <c r="C20" s="116">
        <v>191</v>
      </c>
      <c r="D20" s="41">
        <f t="shared" si="0"/>
        <v>0</v>
      </c>
      <c r="E20" s="43">
        <v>100</v>
      </c>
      <c r="F20" s="41">
        <f t="shared" si="1"/>
        <v>0</v>
      </c>
      <c r="G20" s="40">
        <f t="shared" si="2"/>
        <v>22300</v>
      </c>
      <c r="H20" s="116"/>
      <c r="I20" s="34">
        <f t="shared" si="3"/>
        <v>0</v>
      </c>
      <c r="J20" s="116">
        <v>22300</v>
      </c>
      <c r="K20" s="37">
        <f t="shared" si="4"/>
        <v>0</v>
      </c>
      <c r="L20" s="14">
        <f t="shared" si="5"/>
        <v>0</v>
      </c>
      <c r="M20" s="14">
        <f t="shared" si="6"/>
        <v>0</v>
      </c>
    </row>
    <row r="21" spans="2:13">
      <c r="B21" s="22" t="s">
        <v>196</v>
      </c>
      <c r="C21" s="116">
        <v>191</v>
      </c>
      <c r="D21" s="41">
        <f t="shared" si="0"/>
        <v>0</v>
      </c>
      <c r="E21" s="43">
        <v>100</v>
      </c>
      <c r="F21" s="41">
        <f t="shared" si="1"/>
        <v>0</v>
      </c>
      <c r="G21" s="40">
        <f t="shared" si="2"/>
        <v>25200</v>
      </c>
      <c r="H21" s="116"/>
      <c r="I21" s="34">
        <f t="shared" si="3"/>
        <v>0</v>
      </c>
      <c r="J21" s="116">
        <v>25200</v>
      </c>
      <c r="K21" s="37">
        <f t="shared" si="4"/>
        <v>0</v>
      </c>
      <c r="L21" s="14">
        <f t="shared" si="5"/>
        <v>0</v>
      </c>
      <c r="M21" s="14">
        <f t="shared" si="6"/>
        <v>0</v>
      </c>
    </row>
    <row r="22" spans="2:13">
      <c r="B22" s="22" t="s">
        <v>221</v>
      </c>
      <c r="C22" s="116">
        <v>191</v>
      </c>
      <c r="D22" s="41">
        <f t="shared" si="0"/>
        <v>0</v>
      </c>
      <c r="E22" s="43">
        <v>100</v>
      </c>
      <c r="F22" s="41">
        <f t="shared" si="1"/>
        <v>0</v>
      </c>
      <c r="G22" s="40">
        <f t="shared" si="2"/>
        <v>26400</v>
      </c>
      <c r="H22" s="116"/>
      <c r="I22" s="34">
        <f t="shared" si="3"/>
        <v>0</v>
      </c>
      <c r="J22" s="116">
        <v>26400</v>
      </c>
      <c r="K22" s="37">
        <f t="shared" si="4"/>
        <v>0</v>
      </c>
      <c r="L22" s="14">
        <f t="shared" si="5"/>
        <v>0</v>
      </c>
      <c r="M22" s="14">
        <f t="shared" si="6"/>
        <v>0</v>
      </c>
    </row>
    <row r="23" spans="2:13">
      <c r="B23" s="22" t="s">
        <v>46</v>
      </c>
      <c r="C23" s="116">
        <v>191</v>
      </c>
      <c r="D23" s="41">
        <f t="shared" si="0"/>
        <v>0</v>
      </c>
      <c r="E23" s="43">
        <v>100</v>
      </c>
      <c r="F23" s="41">
        <f t="shared" si="1"/>
        <v>0</v>
      </c>
      <c r="G23" s="40">
        <f t="shared" si="2"/>
        <v>22800</v>
      </c>
      <c r="H23" s="116"/>
      <c r="I23" s="34">
        <f t="shared" si="3"/>
        <v>0</v>
      </c>
      <c r="J23" s="116">
        <v>22800</v>
      </c>
      <c r="K23" s="37">
        <f t="shared" si="4"/>
        <v>0</v>
      </c>
      <c r="L23" s="14">
        <f t="shared" si="5"/>
        <v>0</v>
      </c>
      <c r="M23" s="14">
        <f t="shared" si="6"/>
        <v>0</v>
      </c>
    </row>
    <row r="24" spans="2:13">
      <c r="B24" s="22" t="s">
        <v>47</v>
      </c>
      <c r="C24" s="116">
        <v>191</v>
      </c>
      <c r="D24" s="41">
        <f t="shared" si="0"/>
        <v>0</v>
      </c>
      <c r="E24" s="43">
        <v>100</v>
      </c>
      <c r="F24" s="41">
        <f t="shared" si="1"/>
        <v>0</v>
      </c>
      <c r="G24" s="40">
        <f t="shared" si="2"/>
        <v>22600</v>
      </c>
      <c r="H24" s="116"/>
      <c r="I24" s="34">
        <f t="shared" si="3"/>
        <v>0</v>
      </c>
      <c r="J24" s="116">
        <v>22600</v>
      </c>
      <c r="K24" s="37">
        <f t="shared" si="4"/>
        <v>0</v>
      </c>
      <c r="L24" s="14">
        <f t="shared" si="5"/>
        <v>0</v>
      </c>
      <c r="M24" s="14">
        <f t="shared" si="6"/>
        <v>0</v>
      </c>
    </row>
    <row r="25" spans="2:13">
      <c r="B25" s="22" t="s">
        <v>48</v>
      </c>
      <c r="C25" s="116">
        <v>191</v>
      </c>
      <c r="D25" s="41">
        <f t="shared" si="0"/>
        <v>0</v>
      </c>
      <c r="E25" s="43">
        <v>100</v>
      </c>
      <c r="F25" s="41">
        <f t="shared" si="1"/>
        <v>0</v>
      </c>
      <c r="G25" s="40">
        <f t="shared" si="2"/>
        <v>19800</v>
      </c>
      <c r="H25" s="117"/>
      <c r="I25" s="34">
        <f t="shared" si="3"/>
        <v>0</v>
      </c>
      <c r="J25" s="117">
        <v>19800</v>
      </c>
      <c r="K25" s="37">
        <f t="shared" si="4"/>
        <v>0</v>
      </c>
      <c r="L25" s="14">
        <f t="shared" si="5"/>
        <v>0</v>
      </c>
      <c r="M25" s="14">
        <f t="shared" si="6"/>
        <v>0</v>
      </c>
    </row>
    <row r="26" spans="2:13">
      <c r="B26" s="22" t="s">
        <v>49</v>
      </c>
      <c r="C26" s="116">
        <v>191</v>
      </c>
      <c r="D26" s="41">
        <f t="shared" si="0"/>
        <v>0</v>
      </c>
      <c r="E26" s="40">
        <v>100</v>
      </c>
      <c r="F26" s="41">
        <f t="shared" si="1"/>
        <v>0</v>
      </c>
      <c r="G26" s="40">
        <f t="shared" si="2"/>
        <v>21300</v>
      </c>
      <c r="H26" s="116"/>
      <c r="I26" s="34">
        <f t="shared" si="3"/>
        <v>0</v>
      </c>
      <c r="J26" s="116">
        <v>21300</v>
      </c>
      <c r="K26" s="37">
        <f t="shared" si="4"/>
        <v>0</v>
      </c>
      <c r="L26" s="14">
        <f t="shared" si="5"/>
        <v>0</v>
      </c>
      <c r="M26" s="14">
        <f t="shared" si="6"/>
        <v>0</v>
      </c>
    </row>
    <row r="27" spans="2:13" ht="13.8" thickBot="1">
      <c r="B27" s="22" t="s">
        <v>50</v>
      </c>
      <c r="C27" s="116">
        <v>191</v>
      </c>
      <c r="D27" s="41">
        <f t="shared" si="0"/>
        <v>0</v>
      </c>
      <c r="E27" s="43">
        <v>100</v>
      </c>
      <c r="F27" s="41">
        <f t="shared" si="1"/>
        <v>0</v>
      </c>
      <c r="G27" s="40">
        <f t="shared" si="2"/>
        <v>23400</v>
      </c>
      <c r="H27" s="116"/>
      <c r="I27" s="34">
        <f t="shared" si="3"/>
        <v>0</v>
      </c>
      <c r="J27" s="117">
        <v>23400</v>
      </c>
      <c r="K27" s="37">
        <f t="shared" si="4"/>
        <v>0</v>
      </c>
      <c r="L27" s="14">
        <f t="shared" si="5"/>
        <v>0</v>
      </c>
      <c r="M27" s="14">
        <f t="shared" si="6"/>
        <v>0</v>
      </c>
    </row>
    <row r="28" spans="2:13" ht="13.8" thickBot="1">
      <c r="B28" s="23" t="s">
        <v>38</v>
      </c>
      <c r="C28" s="183"/>
      <c r="D28" s="183"/>
      <c r="E28" s="184"/>
      <c r="F28" s="24"/>
      <c r="G28" s="5">
        <f>SUM(G16:G27)</f>
        <v>321600</v>
      </c>
      <c r="H28" s="5">
        <f t="shared" ref="H28:M28" si="7">SUM(H16:H27)</f>
        <v>111100</v>
      </c>
      <c r="I28" s="5"/>
      <c r="J28" s="5">
        <f t="shared" si="7"/>
        <v>210500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高志館高等学校</v>
      </c>
      <c r="C35" s="62">
        <f>MAX(C26:C27)</f>
        <v>191</v>
      </c>
      <c r="D35" s="63">
        <f>MAX(D26:D27)</f>
        <v>0</v>
      </c>
      <c r="E35" s="62">
        <f>MAX(E26:E27)</f>
        <v>100</v>
      </c>
      <c r="F35" s="64">
        <f>C35*D35*(185-E35)/100*12</f>
        <v>0</v>
      </c>
      <c r="G35" s="65">
        <f>G28</f>
        <v>321600</v>
      </c>
      <c r="H35" s="65">
        <f>H28</f>
        <v>111100</v>
      </c>
      <c r="I35" s="63">
        <f>MAX(I26:I27)</f>
        <v>0</v>
      </c>
      <c r="J35" s="65">
        <f>J28</f>
        <v>210500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430C-93B9-4921-A380-29337C017C27}">
  <sheetPr codeName="Sheet24">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117</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170</v>
      </c>
      <c r="D16" s="41">
        <f>$E$6</f>
        <v>0</v>
      </c>
      <c r="E16" s="43">
        <v>100</v>
      </c>
      <c r="F16" s="41">
        <f>(C16*D16*(185-E16)/100)</f>
        <v>0</v>
      </c>
      <c r="G16" s="40">
        <f>H16+J16</f>
        <v>42400</v>
      </c>
      <c r="H16" s="116">
        <v>42400</v>
      </c>
      <c r="I16" s="34">
        <f>$E$10</f>
        <v>0</v>
      </c>
      <c r="J16" s="117"/>
      <c r="K16" s="37">
        <f>$G$10</f>
        <v>0</v>
      </c>
      <c r="L16" s="14">
        <f>H16*I16+J16*K16</f>
        <v>0</v>
      </c>
      <c r="M16" s="14">
        <f>ROUNDDOWN(F16+L16,0)</f>
        <v>0</v>
      </c>
    </row>
    <row r="17" spans="2:13">
      <c r="B17" s="22" t="s">
        <v>51</v>
      </c>
      <c r="C17" s="116">
        <v>170</v>
      </c>
      <c r="D17" s="41">
        <f t="shared" ref="D17:D27" si="0">$E$6</f>
        <v>0</v>
      </c>
      <c r="E17" s="43">
        <v>100</v>
      </c>
      <c r="F17" s="41">
        <f t="shared" ref="F17:F27" si="1">(C17*D17*(185-E17)/100)</f>
        <v>0</v>
      </c>
      <c r="G17" s="40">
        <f t="shared" ref="G17:G27" si="2">H17+J17</f>
        <v>40000</v>
      </c>
      <c r="H17" s="117">
        <v>40000</v>
      </c>
      <c r="I17" s="34">
        <f t="shared" ref="I17:I27" si="3">$E$10</f>
        <v>0</v>
      </c>
      <c r="J17" s="116"/>
      <c r="K17" s="37">
        <f t="shared" ref="K17:K27" si="4">$G$10</f>
        <v>0</v>
      </c>
      <c r="L17" s="14">
        <f t="shared" ref="L17:L27" si="5">H17*I17+J17*K17</f>
        <v>0</v>
      </c>
      <c r="M17" s="14">
        <f t="shared" ref="M17:M27" si="6">ROUNDDOWN(F17+L17,0)</f>
        <v>0</v>
      </c>
    </row>
    <row r="18" spans="2:13">
      <c r="B18" s="22" t="s">
        <v>52</v>
      </c>
      <c r="C18" s="116">
        <v>170</v>
      </c>
      <c r="D18" s="41">
        <f t="shared" si="0"/>
        <v>0</v>
      </c>
      <c r="E18" s="43">
        <v>100</v>
      </c>
      <c r="F18" s="41">
        <f t="shared" si="1"/>
        <v>0</v>
      </c>
      <c r="G18" s="40">
        <f t="shared" si="2"/>
        <v>43200</v>
      </c>
      <c r="H18" s="116">
        <v>43200</v>
      </c>
      <c r="I18" s="34">
        <f t="shared" si="3"/>
        <v>0</v>
      </c>
      <c r="J18" s="116"/>
      <c r="K18" s="37">
        <f t="shared" si="4"/>
        <v>0</v>
      </c>
      <c r="L18" s="14">
        <f t="shared" si="5"/>
        <v>0</v>
      </c>
      <c r="M18" s="14">
        <f t="shared" si="6"/>
        <v>0</v>
      </c>
    </row>
    <row r="19" spans="2:13">
      <c r="B19" s="22" t="s">
        <v>53</v>
      </c>
      <c r="C19" s="116">
        <v>170</v>
      </c>
      <c r="D19" s="41">
        <f t="shared" si="0"/>
        <v>0</v>
      </c>
      <c r="E19" s="43">
        <v>100</v>
      </c>
      <c r="F19" s="41">
        <f t="shared" si="1"/>
        <v>0</v>
      </c>
      <c r="G19" s="40">
        <f t="shared" si="2"/>
        <v>32600</v>
      </c>
      <c r="H19" s="116"/>
      <c r="I19" s="34">
        <f t="shared" si="3"/>
        <v>0</v>
      </c>
      <c r="J19" s="116">
        <v>32600</v>
      </c>
      <c r="K19" s="37">
        <f t="shared" si="4"/>
        <v>0</v>
      </c>
      <c r="L19" s="14">
        <f t="shared" si="5"/>
        <v>0</v>
      </c>
      <c r="M19" s="14">
        <f t="shared" si="6"/>
        <v>0</v>
      </c>
    </row>
    <row r="20" spans="2:13">
      <c r="B20" s="22" t="s">
        <v>54</v>
      </c>
      <c r="C20" s="116">
        <v>170</v>
      </c>
      <c r="D20" s="41">
        <f t="shared" si="0"/>
        <v>0</v>
      </c>
      <c r="E20" s="43">
        <v>100</v>
      </c>
      <c r="F20" s="41">
        <f t="shared" si="1"/>
        <v>0</v>
      </c>
      <c r="G20" s="40">
        <f t="shared" si="2"/>
        <v>27600</v>
      </c>
      <c r="H20" s="116"/>
      <c r="I20" s="34">
        <f t="shared" si="3"/>
        <v>0</v>
      </c>
      <c r="J20" s="116">
        <v>27600</v>
      </c>
      <c r="K20" s="37">
        <f t="shared" si="4"/>
        <v>0</v>
      </c>
      <c r="L20" s="14">
        <f t="shared" si="5"/>
        <v>0</v>
      </c>
      <c r="M20" s="14">
        <f t="shared" si="6"/>
        <v>0</v>
      </c>
    </row>
    <row r="21" spans="2:13">
      <c r="B21" s="22" t="s">
        <v>196</v>
      </c>
      <c r="C21" s="116">
        <v>170</v>
      </c>
      <c r="D21" s="41">
        <f t="shared" si="0"/>
        <v>0</v>
      </c>
      <c r="E21" s="43">
        <v>100</v>
      </c>
      <c r="F21" s="41">
        <f t="shared" si="1"/>
        <v>0</v>
      </c>
      <c r="G21" s="40">
        <f t="shared" si="2"/>
        <v>31000</v>
      </c>
      <c r="H21" s="116"/>
      <c r="I21" s="34">
        <f t="shared" si="3"/>
        <v>0</v>
      </c>
      <c r="J21" s="116">
        <v>31000</v>
      </c>
      <c r="K21" s="37">
        <f t="shared" si="4"/>
        <v>0</v>
      </c>
      <c r="L21" s="14">
        <f t="shared" si="5"/>
        <v>0</v>
      </c>
      <c r="M21" s="14">
        <f t="shared" si="6"/>
        <v>0</v>
      </c>
    </row>
    <row r="22" spans="2:13">
      <c r="B22" s="22" t="s">
        <v>221</v>
      </c>
      <c r="C22" s="116">
        <v>170</v>
      </c>
      <c r="D22" s="41">
        <f t="shared" si="0"/>
        <v>0</v>
      </c>
      <c r="E22" s="43">
        <v>100</v>
      </c>
      <c r="F22" s="41">
        <f t="shared" si="1"/>
        <v>0</v>
      </c>
      <c r="G22" s="40">
        <f t="shared" si="2"/>
        <v>31800</v>
      </c>
      <c r="H22" s="116"/>
      <c r="I22" s="34">
        <f t="shared" si="3"/>
        <v>0</v>
      </c>
      <c r="J22" s="116">
        <v>31800</v>
      </c>
      <c r="K22" s="37">
        <f t="shared" si="4"/>
        <v>0</v>
      </c>
      <c r="L22" s="14">
        <f t="shared" si="5"/>
        <v>0</v>
      </c>
      <c r="M22" s="14">
        <f t="shared" si="6"/>
        <v>0</v>
      </c>
    </row>
    <row r="23" spans="2:13">
      <c r="B23" s="22" t="s">
        <v>46</v>
      </c>
      <c r="C23" s="116">
        <v>170</v>
      </c>
      <c r="D23" s="41">
        <f t="shared" si="0"/>
        <v>0</v>
      </c>
      <c r="E23" s="43">
        <v>100</v>
      </c>
      <c r="F23" s="41">
        <f t="shared" si="1"/>
        <v>0</v>
      </c>
      <c r="G23" s="40">
        <f t="shared" si="2"/>
        <v>28400</v>
      </c>
      <c r="H23" s="116"/>
      <c r="I23" s="34">
        <f t="shared" si="3"/>
        <v>0</v>
      </c>
      <c r="J23" s="116">
        <v>28400</v>
      </c>
      <c r="K23" s="37">
        <f t="shared" si="4"/>
        <v>0</v>
      </c>
      <c r="L23" s="14">
        <f t="shared" si="5"/>
        <v>0</v>
      </c>
      <c r="M23" s="14">
        <f t="shared" si="6"/>
        <v>0</v>
      </c>
    </row>
    <row r="24" spans="2:13">
      <c r="B24" s="22" t="s">
        <v>47</v>
      </c>
      <c r="C24" s="116">
        <v>170</v>
      </c>
      <c r="D24" s="41">
        <f t="shared" si="0"/>
        <v>0</v>
      </c>
      <c r="E24" s="43">
        <v>100</v>
      </c>
      <c r="F24" s="41">
        <f t="shared" si="1"/>
        <v>0</v>
      </c>
      <c r="G24" s="40">
        <f t="shared" si="2"/>
        <v>28700</v>
      </c>
      <c r="H24" s="116"/>
      <c r="I24" s="34">
        <f t="shared" si="3"/>
        <v>0</v>
      </c>
      <c r="J24" s="116">
        <v>28700</v>
      </c>
      <c r="K24" s="37">
        <f t="shared" si="4"/>
        <v>0</v>
      </c>
      <c r="L24" s="14">
        <f t="shared" si="5"/>
        <v>0</v>
      </c>
      <c r="M24" s="14">
        <f t="shared" si="6"/>
        <v>0</v>
      </c>
    </row>
    <row r="25" spans="2:13">
      <c r="B25" s="22" t="s">
        <v>48</v>
      </c>
      <c r="C25" s="116">
        <v>170</v>
      </c>
      <c r="D25" s="41">
        <f t="shared" si="0"/>
        <v>0</v>
      </c>
      <c r="E25" s="43">
        <v>100</v>
      </c>
      <c r="F25" s="41">
        <f t="shared" si="1"/>
        <v>0</v>
      </c>
      <c r="G25" s="40">
        <f t="shared" si="2"/>
        <v>25400</v>
      </c>
      <c r="H25" s="117"/>
      <c r="I25" s="34">
        <f t="shared" si="3"/>
        <v>0</v>
      </c>
      <c r="J25" s="117">
        <v>25400</v>
      </c>
      <c r="K25" s="37">
        <f t="shared" si="4"/>
        <v>0</v>
      </c>
      <c r="L25" s="14">
        <f t="shared" si="5"/>
        <v>0</v>
      </c>
      <c r="M25" s="14">
        <f t="shared" si="6"/>
        <v>0</v>
      </c>
    </row>
    <row r="26" spans="2:13">
      <c r="B26" s="22" t="s">
        <v>49</v>
      </c>
      <c r="C26" s="116">
        <v>170</v>
      </c>
      <c r="D26" s="41">
        <f t="shared" si="0"/>
        <v>0</v>
      </c>
      <c r="E26" s="40">
        <v>100</v>
      </c>
      <c r="F26" s="41">
        <f t="shared" si="1"/>
        <v>0</v>
      </c>
      <c r="G26" s="40">
        <f t="shared" si="2"/>
        <v>27400</v>
      </c>
      <c r="H26" s="116"/>
      <c r="I26" s="34">
        <f t="shared" si="3"/>
        <v>0</v>
      </c>
      <c r="J26" s="116">
        <v>27400</v>
      </c>
      <c r="K26" s="37">
        <f t="shared" si="4"/>
        <v>0</v>
      </c>
      <c r="L26" s="14">
        <f t="shared" si="5"/>
        <v>0</v>
      </c>
      <c r="M26" s="14">
        <f t="shared" si="6"/>
        <v>0</v>
      </c>
    </row>
    <row r="27" spans="2:13" ht="13.8" thickBot="1">
      <c r="B27" s="22" t="s">
        <v>50</v>
      </c>
      <c r="C27" s="116">
        <v>170</v>
      </c>
      <c r="D27" s="41">
        <f t="shared" si="0"/>
        <v>0</v>
      </c>
      <c r="E27" s="43">
        <v>100</v>
      </c>
      <c r="F27" s="41">
        <f t="shared" si="1"/>
        <v>0</v>
      </c>
      <c r="G27" s="40">
        <f t="shared" si="2"/>
        <v>31500</v>
      </c>
      <c r="H27" s="116"/>
      <c r="I27" s="34">
        <f t="shared" si="3"/>
        <v>0</v>
      </c>
      <c r="J27" s="117">
        <v>31500</v>
      </c>
      <c r="K27" s="37">
        <f t="shared" si="4"/>
        <v>0</v>
      </c>
      <c r="L27" s="14">
        <f t="shared" si="5"/>
        <v>0</v>
      </c>
      <c r="M27" s="14">
        <f t="shared" si="6"/>
        <v>0</v>
      </c>
    </row>
    <row r="28" spans="2:13" ht="13.8" thickBot="1">
      <c r="B28" s="23" t="s">
        <v>38</v>
      </c>
      <c r="C28" s="183"/>
      <c r="D28" s="183"/>
      <c r="E28" s="184"/>
      <c r="F28" s="24"/>
      <c r="G28" s="5">
        <f>SUM(G16:G27)</f>
        <v>390000</v>
      </c>
      <c r="H28" s="5">
        <f t="shared" ref="H28:M28" si="7">SUM(H16:H27)</f>
        <v>125600</v>
      </c>
      <c r="I28" s="5"/>
      <c r="J28" s="5">
        <f t="shared" si="7"/>
        <v>264400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佐賀農業高等学校</v>
      </c>
      <c r="C35" s="62">
        <f>MAX(C26:C27)</f>
        <v>170</v>
      </c>
      <c r="D35" s="63">
        <f>MAX(D26:D27)</f>
        <v>0</v>
      </c>
      <c r="E35" s="62">
        <f>MAX(E26:E27)</f>
        <v>100</v>
      </c>
      <c r="F35" s="64">
        <f>C35*D35*(185-E35)/100*12</f>
        <v>0</v>
      </c>
      <c r="G35" s="65">
        <f>G28</f>
        <v>390000</v>
      </c>
      <c r="H35" s="65">
        <f>H28</f>
        <v>125600</v>
      </c>
      <c r="I35" s="63">
        <f>MAX(I26:I27)</f>
        <v>0</v>
      </c>
      <c r="J35" s="65">
        <f>J28</f>
        <v>264400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5F6F5-FD72-469E-A672-96625E3F60AD}">
  <sheetPr codeName="Sheet25">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118</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259</v>
      </c>
      <c r="D16" s="41">
        <f>$E$6</f>
        <v>0</v>
      </c>
      <c r="E16" s="43">
        <v>100</v>
      </c>
      <c r="F16" s="41">
        <f>(C16*D16*(185-E16)/100)</f>
        <v>0</v>
      </c>
      <c r="G16" s="40">
        <f>H16+J16</f>
        <v>54100</v>
      </c>
      <c r="H16" s="116">
        <v>54100</v>
      </c>
      <c r="I16" s="34">
        <f>$E$10</f>
        <v>0</v>
      </c>
      <c r="J16" s="117"/>
      <c r="K16" s="37">
        <f>$G$10</f>
        <v>0</v>
      </c>
      <c r="L16" s="14">
        <f>H16*I16+J16*K16</f>
        <v>0</v>
      </c>
      <c r="M16" s="14">
        <f>ROUNDDOWN(F16+L16,0)</f>
        <v>0</v>
      </c>
    </row>
    <row r="17" spans="2:13">
      <c r="B17" s="22" t="s">
        <v>51</v>
      </c>
      <c r="C17" s="116">
        <v>259</v>
      </c>
      <c r="D17" s="41">
        <f t="shared" ref="D17:D27" si="0">$E$6</f>
        <v>0</v>
      </c>
      <c r="E17" s="43">
        <v>100</v>
      </c>
      <c r="F17" s="41">
        <f t="shared" ref="F17:F27" si="1">(C17*D17*(185-E17)/100)</f>
        <v>0</v>
      </c>
      <c r="G17" s="40">
        <f t="shared" ref="G17:G27" si="2">H17+J17</f>
        <v>41600</v>
      </c>
      <c r="H17" s="117">
        <v>41600</v>
      </c>
      <c r="I17" s="34">
        <f t="shared" ref="I17:I27" si="3">$E$10</f>
        <v>0</v>
      </c>
      <c r="J17" s="116"/>
      <c r="K17" s="37">
        <f t="shared" ref="K17:K27" si="4">$G$10</f>
        <v>0</v>
      </c>
      <c r="L17" s="14">
        <f t="shared" ref="L17:L27" si="5">H17*I17+J17*K17</f>
        <v>0</v>
      </c>
      <c r="M17" s="14">
        <f t="shared" ref="M17:M27" si="6">ROUNDDOWN(F17+L17,0)</f>
        <v>0</v>
      </c>
    </row>
    <row r="18" spans="2:13">
      <c r="B18" s="22" t="s">
        <v>52</v>
      </c>
      <c r="C18" s="116">
        <v>259</v>
      </c>
      <c r="D18" s="41">
        <f t="shared" si="0"/>
        <v>0</v>
      </c>
      <c r="E18" s="43">
        <v>100</v>
      </c>
      <c r="F18" s="41">
        <f t="shared" si="1"/>
        <v>0</v>
      </c>
      <c r="G18" s="40">
        <f t="shared" si="2"/>
        <v>57500</v>
      </c>
      <c r="H18" s="116">
        <v>57500</v>
      </c>
      <c r="I18" s="34">
        <f t="shared" si="3"/>
        <v>0</v>
      </c>
      <c r="J18" s="116"/>
      <c r="K18" s="37">
        <f t="shared" si="4"/>
        <v>0</v>
      </c>
      <c r="L18" s="14">
        <f t="shared" si="5"/>
        <v>0</v>
      </c>
      <c r="M18" s="14">
        <f t="shared" si="6"/>
        <v>0</v>
      </c>
    </row>
    <row r="19" spans="2:13">
      <c r="B19" s="22" t="s">
        <v>53</v>
      </c>
      <c r="C19" s="116">
        <v>259</v>
      </c>
      <c r="D19" s="41">
        <f t="shared" si="0"/>
        <v>0</v>
      </c>
      <c r="E19" s="43">
        <v>100</v>
      </c>
      <c r="F19" s="41">
        <f t="shared" si="1"/>
        <v>0</v>
      </c>
      <c r="G19" s="40">
        <f t="shared" si="2"/>
        <v>35300</v>
      </c>
      <c r="H19" s="116"/>
      <c r="I19" s="34">
        <f t="shared" si="3"/>
        <v>0</v>
      </c>
      <c r="J19" s="116">
        <v>35300</v>
      </c>
      <c r="K19" s="37">
        <f t="shared" si="4"/>
        <v>0</v>
      </c>
      <c r="L19" s="14">
        <f t="shared" si="5"/>
        <v>0</v>
      </c>
      <c r="M19" s="14">
        <f t="shared" si="6"/>
        <v>0</v>
      </c>
    </row>
    <row r="20" spans="2:13">
      <c r="B20" s="22" t="s">
        <v>54</v>
      </c>
      <c r="C20" s="116">
        <v>259</v>
      </c>
      <c r="D20" s="41">
        <f t="shared" si="0"/>
        <v>0</v>
      </c>
      <c r="E20" s="43">
        <v>100</v>
      </c>
      <c r="F20" s="41">
        <f t="shared" si="1"/>
        <v>0</v>
      </c>
      <c r="G20" s="40">
        <f t="shared" si="2"/>
        <v>32600</v>
      </c>
      <c r="H20" s="116"/>
      <c r="I20" s="34">
        <f t="shared" si="3"/>
        <v>0</v>
      </c>
      <c r="J20" s="116">
        <v>32600</v>
      </c>
      <c r="K20" s="37">
        <f t="shared" si="4"/>
        <v>0</v>
      </c>
      <c r="L20" s="14">
        <f t="shared" si="5"/>
        <v>0</v>
      </c>
      <c r="M20" s="14">
        <f t="shared" si="6"/>
        <v>0</v>
      </c>
    </row>
    <row r="21" spans="2:13">
      <c r="B21" s="22" t="s">
        <v>196</v>
      </c>
      <c r="C21" s="116">
        <v>259</v>
      </c>
      <c r="D21" s="41">
        <f t="shared" si="0"/>
        <v>0</v>
      </c>
      <c r="E21" s="43">
        <v>100</v>
      </c>
      <c r="F21" s="41">
        <f t="shared" si="1"/>
        <v>0</v>
      </c>
      <c r="G21" s="40">
        <f t="shared" si="2"/>
        <v>39900</v>
      </c>
      <c r="H21" s="116"/>
      <c r="I21" s="34">
        <f t="shared" si="3"/>
        <v>0</v>
      </c>
      <c r="J21" s="116">
        <v>39900</v>
      </c>
      <c r="K21" s="37">
        <f t="shared" si="4"/>
        <v>0</v>
      </c>
      <c r="L21" s="14">
        <f t="shared" si="5"/>
        <v>0</v>
      </c>
      <c r="M21" s="14">
        <f t="shared" si="6"/>
        <v>0</v>
      </c>
    </row>
    <row r="22" spans="2:13">
      <c r="B22" s="22" t="s">
        <v>221</v>
      </c>
      <c r="C22" s="116">
        <v>259</v>
      </c>
      <c r="D22" s="41">
        <f t="shared" si="0"/>
        <v>0</v>
      </c>
      <c r="E22" s="43">
        <v>100</v>
      </c>
      <c r="F22" s="41">
        <f t="shared" si="1"/>
        <v>0</v>
      </c>
      <c r="G22" s="40">
        <f t="shared" si="2"/>
        <v>40800</v>
      </c>
      <c r="H22" s="116"/>
      <c r="I22" s="34">
        <f t="shared" si="3"/>
        <v>0</v>
      </c>
      <c r="J22" s="116">
        <v>40800</v>
      </c>
      <c r="K22" s="37">
        <f t="shared" si="4"/>
        <v>0</v>
      </c>
      <c r="L22" s="14">
        <f t="shared" si="5"/>
        <v>0</v>
      </c>
      <c r="M22" s="14">
        <f t="shared" si="6"/>
        <v>0</v>
      </c>
    </row>
    <row r="23" spans="2:13">
      <c r="B23" s="22" t="s">
        <v>46</v>
      </c>
      <c r="C23" s="116">
        <v>259</v>
      </c>
      <c r="D23" s="41">
        <f t="shared" si="0"/>
        <v>0</v>
      </c>
      <c r="E23" s="43">
        <v>100</v>
      </c>
      <c r="F23" s="41">
        <f t="shared" si="1"/>
        <v>0</v>
      </c>
      <c r="G23" s="40">
        <f t="shared" si="2"/>
        <v>35300</v>
      </c>
      <c r="H23" s="116"/>
      <c r="I23" s="34">
        <f t="shared" si="3"/>
        <v>0</v>
      </c>
      <c r="J23" s="116">
        <v>35300</v>
      </c>
      <c r="K23" s="37">
        <f t="shared" si="4"/>
        <v>0</v>
      </c>
      <c r="L23" s="14">
        <f t="shared" si="5"/>
        <v>0</v>
      </c>
      <c r="M23" s="14">
        <f t="shared" si="6"/>
        <v>0</v>
      </c>
    </row>
    <row r="24" spans="2:13">
      <c r="B24" s="22" t="s">
        <v>47</v>
      </c>
      <c r="C24" s="116">
        <v>259</v>
      </c>
      <c r="D24" s="41">
        <f t="shared" si="0"/>
        <v>0</v>
      </c>
      <c r="E24" s="43">
        <v>100</v>
      </c>
      <c r="F24" s="41">
        <f t="shared" si="1"/>
        <v>0</v>
      </c>
      <c r="G24" s="40">
        <f t="shared" si="2"/>
        <v>30400</v>
      </c>
      <c r="H24" s="116"/>
      <c r="I24" s="34">
        <f t="shared" si="3"/>
        <v>0</v>
      </c>
      <c r="J24" s="116">
        <v>30400</v>
      </c>
      <c r="K24" s="37">
        <f t="shared" si="4"/>
        <v>0</v>
      </c>
      <c r="L24" s="14">
        <f t="shared" si="5"/>
        <v>0</v>
      </c>
      <c r="M24" s="14">
        <f t="shared" si="6"/>
        <v>0</v>
      </c>
    </row>
    <row r="25" spans="2:13">
      <c r="B25" s="22" t="s">
        <v>48</v>
      </c>
      <c r="C25" s="116">
        <v>259</v>
      </c>
      <c r="D25" s="41">
        <f t="shared" si="0"/>
        <v>0</v>
      </c>
      <c r="E25" s="43">
        <v>100</v>
      </c>
      <c r="F25" s="41">
        <f t="shared" si="1"/>
        <v>0</v>
      </c>
      <c r="G25" s="40">
        <f t="shared" si="2"/>
        <v>29300</v>
      </c>
      <c r="H25" s="116"/>
      <c r="I25" s="34">
        <f t="shared" si="3"/>
        <v>0</v>
      </c>
      <c r="J25" s="117">
        <v>29300</v>
      </c>
      <c r="K25" s="37">
        <f t="shared" si="4"/>
        <v>0</v>
      </c>
      <c r="L25" s="14">
        <f t="shared" si="5"/>
        <v>0</v>
      </c>
      <c r="M25" s="14">
        <f t="shared" si="6"/>
        <v>0</v>
      </c>
    </row>
    <row r="26" spans="2:13">
      <c r="B26" s="22" t="s">
        <v>49</v>
      </c>
      <c r="C26" s="116">
        <v>259</v>
      </c>
      <c r="D26" s="41">
        <f t="shared" si="0"/>
        <v>0</v>
      </c>
      <c r="E26" s="40">
        <v>100</v>
      </c>
      <c r="F26" s="41">
        <f t="shared" si="1"/>
        <v>0</v>
      </c>
      <c r="G26" s="40">
        <f t="shared" si="2"/>
        <v>31100</v>
      </c>
      <c r="H26" s="116"/>
      <c r="I26" s="34">
        <f t="shared" si="3"/>
        <v>0</v>
      </c>
      <c r="J26" s="116">
        <v>31100</v>
      </c>
      <c r="K26" s="37">
        <f t="shared" si="4"/>
        <v>0</v>
      </c>
      <c r="L26" s="14">
        <f t="shared" si="5"/>
        <v>0</v>
      </c>
      <c r="M26" s="14">
        <f t="shared" si="6"/>
        <v>0</v>
      </c>
    </row>
    <row r="27" spans="2:13" ht="13.8" thickBot="1">
      <c r="B27" s="22" t="s">
        <v>50</v>
      </c>
      <c r="C27" s="116">
        <v>259</v>
      </c>
      <c r="D27" s="41">
        <f t="shared" si="0"/>
        <v>0</v>
      </c>
      <c r="E27" s="43">
        <v>100</v>
      </c>
      <c r="F27" s="41">
        <f t="shared" si="1"/>
        <v>0</v>
      </c>
      <c r="G27" s="40">
        <f t="shared" si="2"/>
        <v>38500</v>
      </c>
      <c r="H27" s="116"/>
      <c r="I27" s="34">
        <f t="shared" si="3"/>
        <v>0</v>
      </c>
      <c r="J27" s="117">
        <v>38500</v>
      </c>
      <c r="K27" s="37">
        <f t="shared" si="4"/>
        <v>0</v>
      </c>
      <c r="L27" s="14">
        <f t="shared" si="5"/>
        <v>0</v>
      </c>
      <c r="M27" s="14">
        <f t="shared" si="6"/>
        <v>0</v>
      </c>
    </row>
    <row r="28" spans="2:13" ht="13.8" thickBot="1">
      <c r="B28" s="23" t="s">
        <v>38</v>
      </c>
      <c r="C28" s="183"/>
      <c r="D28" s="183"/>
      <c r="E28" s="184"/>
      <c r="F28" s="24"/>
      <c r="G28" s="5">
        <f>SUM(G16:G27)</f>
        <v>466400</v>
      </c>
      <c r="H28" s="5">
        <f t="shared" ref="H28:M28" si="7">SUM(H16:H27)</f>
        <v>153200</v>
      </c>
      <c r="I28" s="5"/>
      <c r="J28" s="5">
        <f t="shared" si="7"/>
        <v>313200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佐賀工業高等学校</v>
      </c>
      <c r="C35" s="62">
        <f>MAX(C26:C27)</f>
        <v>259</v>
      </c>
      <c r="D35" s="63">
        <f>MAX(D26:D27)</f>
        <v>0</v>
      </c>
      <c r="E35" s="62">
        <f>MAX(E26:E27)</f>
        <v>100</v>
      </c>
      <c r="F35" s="64">
        <f>C35*D35*(185-E35)/100*12</f>
        <v>0</v>
      </c>
      <c r="G35" s="65">
        <f>G28</f>
        <v>466400</v>
      </c>
      <c r="H35" s="65">
        <f>H28</f>
        <v>153200</v>
      </c>
      <c r="I35" s="63">
        <f>MAX(I26:I27)</f>
        <v>0</v>
      </c>
      <c r="J35" s="65">
        <f>J28</f>
        <v>313200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71C3-DC2F-4C67-9DAC-2429ADAF15ED}">
  <sheetPr codeName="Sheet26">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119</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158</v>
      </c>
      <c r="D16" s="41">
        <f>$E$6</f>
        <v>0</v>
      </c>
      <c r="E16" s="43">
        <v>100</v>
      </c>
      <c r="F16" s="41">
        <f>(C16*D16*(185-E16)/100)</f>
        <v>0</v>
      </c>
      <c r="G16" s="40">
        <f>H16+J16</f>
        <v>29800</v>
      </c>
      <c r="H16" s="116">
        <v>29800</v>
      </c>
      <c r="I16" s="34">
        <f>$E$10</f>
        <v>0</v>
      </c>
      <c r="J16" s="117"/>
      <c r="K16" s="37">
        <f>$G$10</f>
        <v>0</v>
      </c>
      <c r="L16" s="14">
        <f>H16*I16+J16*K16</f>
        <v>0</v>
      </c>
      <c r="M16" s="14">
        <f>ROUNDDOWN(F16+L16,0)</f>
        <v>0</v>
      </c>
    </row>
    <row r="17" spans="2:13">
      <c r="B17" s="22" t="s">
        <v>51</v>
      </c>
      <c r="C17" s="116">
        <v>158</v>
      </c>
      <c r="D17" s="41">
        <f t="shared" ref="D17:D27" si="0">$E$6</f>
        <v>0</v>
      </c>
      <c r="E17" s="43">
        <v>100</v>
      </c>
      <c r="F17" s="41">
        <f t="shared" ref="F17:F27" si="1">(C17*D17*(185-E17)/100)</f>
        <v>0</v>
      </c>
      <c r="G17" s="40">
        <f t="shared" ref="G17:G27" si="2">H17+J17</f>
        <v>24600</v>
      </c>
      <c r="H17" s="117">
        <v>24600</v>
      </c>
      <c r="I17" s="34">
        <f t="shared" ref="I17:I27" si="3">$E$10</f>
        <v>0</v>
      </c>
      <c r="J17" s="116"/>
      <c r="K17" s="37">
        <f t="shared" ref="K17:K27" si="4">$G$10</f>
        <v>0</v>
      </c>
      <c r="L17" s="14">
        <f t="shared" ref="L17:L27" si="5">H17*I17+J17*K17</f>
        <v>0</v>
      </c>
      <c r="M17" s="14">
        <f t="shared" ref="M17:M27" si="6">ROUNDDOWN(F17+L17,0)</f>
        <v>0</v>
      </c>
    </row>
    <row r="18" spans="2:13">
      <c r="B18" s="22" t="s">
        <v>52</v>
      </c>
      <c r="C18" s="116">
        <v>158</v>
      </c>
      <c r="D18" s="41">
        <f t="shared" si="0"/>
        <v>0</v>
      </c>
      <c r="E18" s="43">
        <v>100</v>
      </c>
      <c r="F18" s="41">
        <f t="shared" si="1"/>
        <v>0</v>
      </c>
      <c r="G18" s="40">
        <f t="shared" si="2"/>
        <v>30700</v>
      </c>
      <c r="H18" s="116">
        <v>30700</v>
      </c>
      <c r="I18" s="34">
        <f t="shared" si="3"/>
        <v>0</v>
      </c>
      <c r="J18" s="116"/>
      <c r="K18" s="37">
        <f t="shared" si="4"/>
        <v>0</v>
      </c>
      <c r="L18" s="14">
        <f t="shared" si="5"/>
        <v>0</v>
      </c>
      <c r="M18" s="14">
        <f t="shared" si="6"/>
        <v>0</v>
      </c>
    </row>
    <row r="19" spans="2:13">
      <c r="B19" s="22" t="s">
        <v>53</v>
      </c>
      <c r="C19" s="116">
        <v>158</v>
      </c>
      <c r="D19" s="41">
        <f t="shared" si="0"/>
        <v>0</v>
      </c>
      <c r="E19" s="43">
        <v>100</v>
      </c>
      <c r="F19" s="41">
        <f t="shared" si="1"/>
        <v>0</v>
      </c>
      <c r="G19" s="40">
        <f t="shared" si="2"/>
        <v>21500</v>
      </c>
      <c r="H19" s="116"/>
      <c r="I19" s="34">
        <f t="shared" si="3"/>
        <v>0</v>
      </c>
      <c r="J19" s="116">
        <v>21500</v>
      </c>
      <c r="K19" s="37">
        <f t="shared" si="4"/>
        <v>0</v>
      </c>
      <c r="L19" s="14">
        <f t="shared" si="5"/>
        <v>0</v>
      </c>
      <c r="M19" s="14">
        <f t="shared" si="6"/>
        <v>0</v>
      </c>
    </row>
    <row r="20" spans="2:13">
      <c r="B20" s="22" t="s">
        <v>54</v>
      </c>
      <c r="C20" s="116">
        <v>158</v>
      </c>
      <c r="D20" s="41">
        <f t="shared" si="0"/>
        <v>0</v>
      </c>
      <c r="E20" s="43">
        <v>100</v>
      </c>
      <c r="F20" s="41">
        <f t="shared" si="1"/>
        <v>0</v>
      </c>
      <c r="G20" s="40">
        <f t="shared" si="2"/>
        <v>19300</v>
      </c>
      <c r="H20" s="116"/>
      <c r="I20" s="34">
        <f t="shared" si="3"/>
        <v>0</v>
      </c>
      <c r="J20" s="116">
        <v>19300</v>
      </c>
      <c r="K20" s="37">
        <f t="shared" si="4"/>
        <v>0</v>
      </c>
      <c r="L20" s="14">
        <f t="shared" si="5"/>
        <v>0</v>
      </c>
      <c r="M20" s="14">
        <f t="shared" si="6"/>
        <v>0</v>
      </c>
    </row>
    <row r="21" spans="2:13">
      <c r="B21" s="22" t="s">
        <v>196</v>
      </c>
      <c r="C21" s="116">
        <v>158</v>
      </c>
      <c r="D21" s="41">
        <f t="shared" si="0"/>
        <v>0</v>
      </c>
      <c r="E21" s="43">
        <v>100</v>
      </c>
      <c r="F21" s="41">
        <f t="shared" si="1"/>
        <v>0</v>
      </c>
      <c r="G21" s="40">
        <f t="shared" si="2"/>
        <v>24100</v>
      </c>
      <c r="H21" s="116"/>
      <c r="I21" s="34">
        <f t="shared" si="3"/>
        <v>0</v>
      </c>
      <c r="J21" s="116">
        <v>24100</v>
      </c>
      <c r="K21" s="37">
        <f t="shared" si="4"/>
        <v>0</v>
      </c>
      <c r="L21" s="14">
        <f t="shared" si="5"/>
        <v>0</v>
      </c>
      <c r="M21" s="14">
        <f t="shared" si="6"/>
        <v>0</v>
      </c>
    </row>
    <row r="22" spans="2:13">
      <c r="B22" s="22" t="s">
        <v>221</v>
      </c>
      <c r="C22" s="116">
        <v>158</v>
      </c>
      <c r="D22" s="41">
        <f t="shared" si="0"/>
        <v>0</v>
      </c>
      <c r="E22" s="43">
        <v>100</v>
      </c>
      <c r="F22" s="41">
        <f t="shared" si="1"/>
        <v>0</v>
      </c>
      <c r="G22" s="40">
        <f t="shared" si="2"/>
        <v>25200</v>
      </c>
      <c r="H22" s="116"/>
      <c r="I22" s="34">
        <f t="shared" si="3"/>
        <v>0</v>
      </c>
      <c r="J22" s="116">
        <v>25200</v>
      </c>
      <c r="K22" s="37">
        <f t="shared" si="4"/>
        <v>0</v>
      </c>
      <c r="L22" s="14">
        <f t="shared" si="5"/>
        <v>0</v>
      </c>
      <c r="M22" s="14">
        <f t="shared" si="6"/>
        <v>0</v>
      </c>
    </row>
    <row r="23" spans="2:13">
      <c r="B23" s="22" t="s">
        <v>46</v>
      </c>
      <c r="C23" s="116">
        <v>158</v>
      </c>
      <c r="D23" s="41">
        <f t="shared" si="0"/>
        <v>0</v>
      </c>
      <c r="E23" s="43">
        <v>100</v>
      </c>
      <c r="F23" s="41">
        <f t="shared" si="1"/>
        <v>0</v>
      </c>
      <c r="G23" s="40">
        <f t="shared" si="2"/>
        <v>21600</v>
      </c>
      <c r="H23" s="116"/>
      <c r="I23" s="34">
        <f t="shared" si="3"/>
        <v>0</v>
      </c>
      <c r="J23" s="116">
        <v>21600</v>
      </c>
      <c r="K23" s="37">
        <f t="shared" si="4"/>
        <v>0</v>
      </c>
      <c r="L23" s="14">
        <f t="shared" si="5"/>
        <v>0</v>
      </c>
      <c r="M23" s="14">
        <f t="shared" si="6"/>
        <v>0</v>
      </c>
    </row>
    <row r="24" spans="2:13">
      <c r="B24" s="22" t="s">
        <v>47</v>
      </c>
      <c r="C24" s="116">
        <v>158</v>
      </c>
      <c r="D24" s="41">
        <f t="shared" si="0"/>
        <v>0</v>
      </c>
      <c r="E24" s="43">
        <v>100</v>
      </c>
      <c r="F24" s="41">
        <f t="shared" si="1"/>
        <v>0</v>
      </c>
      <c r="G24" s="40">
        <f t="shared" si="2"/>
        <v>20400</v>
      </c>
      <c r="H24" s="116"/>
      <c r="I24" s="34">
        <f t="shared" si="3"/>
        <v>0</v>
      </c>
      <c r="J24" s="116">
        <v>20400</v>
      </c>
      <c r="K24" s="37">
        <f t="shared" si="4"/>
        <v>0</v>
      </c>
      <c r="L24" s="14">
        <f t="shared" si="5"/>
        <v>0</v>
      </c>
      <c r="M24" s="14">
        <f t="shared" si="6"/>
        <v>0</v>
      </c>
    </row>
    <row r="25" spans="2:13">
      <c r="B25" s="22" t="s">
        <v>48</v>
      </c>
      <c r="C25" s="116">
        <v>158</v>
      </c>
      <c r="D25" s="41">
        <f t="shared" si="0"/>
        <v>0</v>
      </c>
      <c r="E25" s="43">
        <v>100</v>
      </c>
      <c r="F25" s="41">
        <f t="shared" si="1"/>
        <v>0</v>
      </c>
      <c r="G25" s="40">
        <f t="shared" si="2"/>
        <v>18200</v>
      </c>
      <c r="H25" s="117"/>
      <c r="I25" s="34">
        <f t="shared" si="3"/>
        <v>0</v>
      </c>
      <c r="J25" s="117">
        <v>18200</v>
      </c>
      <c r="K25" s="37">
        <f t="shared" si="4"/>
        <v>0</v>
      </c>
      <c r="L25" s="14">
        <f t="shared" si="5"/>
        <v>0</v>
      </c>
      <c r="M25" s="14">
        <f t="shared" si="6"/>
        <v>0</v>
      </c>
    </row>
    <row r="26" spans="2:13">
      <c r="B26" s="22" t="s">
        <v>49</v>
      </c>
      <c r="C26" s="116">
        <v>158</v>
      </c>
      <c r="D26" s="41">
        <f t="shared" si="0"/>
        <v>0</v>
      </c>
      <c r="E26" s="40">
        <v>100</v>
      </c>
      <c r="F26" s="41">
        <f t="shared" si="1"/>
        <v>0</v>
      </c>
      <c r="G26" s="40">
        <f t="shared" si="2"/>
        <v>20700</v>
      </c>
      <c r="H26" s="116"/>
      <c r="I26" s="34">
        <f t="shared" si="3"/>
        <v>0</v>
      </c>
      <c r="J26" s="116">
        <v>20700</v>
      </c>
      <c r="K26" s="37">
        <f t="shared" si="4"/>
        <v>0</v>
      </c>
      <c r="L26" s="14">
        <f t="shared" si="5"/>
        <v>0</v>
      </c>
      <c r="M26" s="14">
        <f t="shared" si="6"/>
        <v>0</v>
      </c>
    </row>
    <row r="27" spans="2:13" ht="13.8" thickBot="1">
      <c r="B27" s="22" t="s">
        <v>50</v>
      </c>
      <c r="C27" s="116">
        <v>158</v>
      </c>
      <c r="D27" s="41">
        <f t="shared" si="0"/>
        <v>0</v>
      </c>
      <c r="E27" s="43">
        <v>100</v>
      </c>
      <c r="F27" s="41">
        <f t="shared" si="1"/>
        <v>0</v>
      </c>
      <c r="G27" s="40">
        <f t="shared" si="2"/>
        <v>21000</v>
      </c>
      <c r="H27" s="116"/>
      <c r="I27" s="34">
        <f t="shared" si="3"/>
        <v>0</v>
      </c>
      <c r="J27" s="117">
        <v>21000</v>
      </c>
      <c r="K27" s="37">
        <f t="shared" si="4"/>
        <v>0</v>
      </c>
      <c r="L27" s="14">
        <f t="shared" si="5"/>
        <v>0</v>
      </c>
      <c r="M27" s="14">
        <f t="shared" si="6"/>
        <v>0</v>
      </c>
    </row>
    <row r="28" spans="2:13" ht="13.8" thickBot="1">
      <c r="B28" s="23" t="s">
        <v>38</v>
      </c>
      <c r="C28" s="183"/>
      <c r="D28" s="183"/>
      <c r="E28" s="184"/>
      <c r="F28" s="24"/>
      <c r="G28" s="5">
        <f>SUM(G16:G27)</f>
        <v>277100</v>
      </c>
      <c r="H28" s="5">
        <f t="shared" ref="H28:M28" si="7">SUM(H16:H27)</f>
        <v>85100</v>
      </c>
      <c r="I28" s="5"/>
      <c r="J28" s="5">
        <f t="shared" si="7"/>
        <v>192000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唐津工業高等学校</v>
      </c>
      <c r="C35" s="62">
        <f>MAX(C26:C27)</f>
        <v>158</v>
      </c>
      <c r="D35" s="63">
        <f>MAX(D26:D27)</f>
        <v>0</v>
      </c>
      <c r="E35" s="62">
        <f>MAX(E26:E27)</f>
        <v>100</v>
      </c>
      <c r="F35" s="64">
        <f>C35*D35*(185-E35)/100*12</f>
        <v>0</v>
      </c>
      <c r="G35" s="65">
        <f>G28</f>
        <v>277100</v>
      </c>
      <c r="H35" s="65">
        <f>H28</f>
        <v>85100</v>
      </c>
      <c r="I35" s="63">
        <f>MAX(I26:I27)</f>
        <v>0</v>
      </c>
      <c r="J35" s="65">
        <f>J28</f>
        <v>192000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2F1D5-3A4D-4E83-8136-5A933DD87F28}">
  <sheetPr codeName="Sheet27">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120</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362</v>
      </c>
      <c r="D16" s="41">
        <f>$E$6</f>
        <v>0</v>
      </c>
      <c r="E16" s="43">
        <v>100</v>
      </c>
      <c r="F16" s="41">
        <f>(C16*D16*(185-E16)/100)</f>
        <v>0</v>
      </c>
      <c r="G16" s="40">
        <f>H16+J16</f>
        <v>60900</v>
      </c>
      <c r="H16" s="116">
        <v>60900</v>
      </c>
      <c r="I16" s="34">
        <f>$E$10</f>
        <v>0</v>
      </c>
      <c r="J16" s="117"/>
      <c r="K16" s="37">
        <f>$G$10</f>
        <v>0</v>
      </c>
      <c r="L16" s="14">
        <f>H16*I16+J16*K16</f>
        <v>0</v>
      </c>
      <c r="M16" s="14">
        <f>ROUNDDOWN(F16+L16,0)</f>
        <v>0</v>
      </c>
    </row>
    <row r="17" spans="2:13">
      <c r="B17" s="22" t="s">
        <v>51</v>
      </c>
      <c r="C17" s="116">
        <v>362</v>
      </c>
      <c r="D17" s="41">
        <f t="shared" ref="D17:D27" si="0">$E$6</f>
        <v>0</v>
      </c>
      <c r="E17" s="43">
        <v>100</v>
      </c>
      <c r="F17" s="41">
        <f t="shared" ref="F17:F27" si="1">(C17*D17*(185-E17)/100)</f>
        <v>0</v>
      </c>
      <c r="G17" s="40">
        <f t="shared" ref="G17:G27" si="2">H17+J17</f>
        <v>49000</v>
      </c>
      <c r="H17" s="117">
        <v>49000</v>
      </c>
      <c r="I17" s="34">
        <f t="shared" ref="I17:I27" si="3">$E$10</f>
        <v>0</v>
      </c>
      <c r="J17" s="116"/>
      <c r="K17" s="37">
        <f t="shared" ref="K17:K27" si="4">$G$10</f>
        <v>0</v>
      </c>
      <c r="L17" s="14">
        <f t="shared" ref="L17:L27" si="5">H17*I17+J17*K17</f>
        <v>0</v>
      </c>
      <c r="M17" s="14">
        <f t="shared" ref="M17:M27" si="6">ROUNDDOWN(F17+L17,0)</f>
        <v>0</v>
      </c>
    </row>
    <row r="18" spans="2:13">
      <c r="B18" s="22" t="s">
        <v>52</v>
      </c>
      <c r="C18" s="116">
        <v>362</v>
      </c>
      <c r="D18" s="41">
        <f t="shared" si="0"/>
        <v>0</v>
      </c>
      <c r="E18" s="43">
        <v>100</v>
      </c>
      <c r="F18" s="41">
        <f t="shared" si="1"/>
        <v>0</v>
      </c>
      <c r="G18" s="40">
        <f t="shared" si="2"/>
        <v>66900</v>
      </c>
      <c r="H18" s="116">
        <v>66900</v>
      </c>
      <c r="I18" s="34">
        <f t="shared" si="3"/>
        <v>0</v>
      </c>
      <c r="J18" s="116"/>
      <c r="K18" s="37">
        <f t="shared" si="4"/>
        <v>0</v>
      </c>
      <c r="L18" s="14">
        <f t="shared" si="5"/>
        <v>0</v>
      </c>
      <c r="M18" s="14">
        <f t="shared" si="6"/>
        <v>0</v>
      </c>
    </row>
    <row r="19" spans="2:13">
      <c r="B19" s="22" t="s">
        <v>53</v>
      </c>
      <c r="C19" s="116">
        <v>362</v>
      </c>
      <c r="D19" s="41">
        <f t="shared" si="0"/>
        <v>0</v>
      </c>
      <c r="E19" s="43">
        <v>100</v>
      </c>
      <c r="F19" s="41">
        <f t="shared" si="1"/>
        <v>0</v>
      </c>
      <c r="G19" s="40">
        <f t="shared" si="2"/>
        <v>44500</v>
      </c>
      <c r="H19" s="116"/>
      <c r="I19" s="34">
        <f t="shared" si="3"/>
        <v>0</v>
      </c>
      <c r="J19" s="116">
        <v>44500</v>
      </c>
      <c r="K19" s="37">
        <f t="shared" si="4"/>
        <v>0</v>
      </c>
      <c r="L19" s="14">
        <f t="shared" si="5"/>
        <v>0</v>
      </c>
      <c r="M19" s="14">
        <f t="shared" si="6"/>
        <v>0</v>
      </c>
    </row>
    <row r="20" spans="2:13">
      <c r="B20" s="22" t="s">
        <v>54</v>
      </c>
      <c r="C20" s="116">
        <v>362</v>
      </c>
      <c r="D20" s="41">
        <f t="shared" si="0"/>
        <v>0</v>
      </c>
      <c r="E20" s="43">
        <v>100</v>
      </c>
      <c r="F20" s="41">
        <f t="shared" si="1"/>
        <v>0</v>
      </c>
      <c r="G20" s="40">
        <f t="shared" si="2"/>
        <v>36800</v>
      </c>
      <c r="H20" s="116"/>
      <c r="I20" s="34">
        <f t="shared" si="3"/>
        <v>0</v>
      </c>
      <c r="J20" s="116">
        <v>36800</v>
      </c>
      <c r="K20" s="37">
        <f t="shared" si="4"/>
        <v>0</v>
      </c>
      <c r="L20" s="14">
        <f t="shared" si="5"/>
        <v>0</v>
      </c>
      <c r="M20" s="14">
        <f t="shared" si="6"/>
        <v>0</v>
      </c>
    </row>
    <row r="21" spans="2:13">
      <c r="B21" s="22" t="s">
        <v>196</v>
      </c>
      <c r="C21" s="116">
        <v>362</v>
      </c>
      <c r="D21" s="41">
        <f t="shared" si="0"/>
        <v>0</v>
      </c>
      <c r="E21" s="43">
        <v>100</v>
      </c>
      <c r="F21" s="41">
        <f t="shared" si="1"/>
        <v>0</v>
      </c>
      <c r="G21" s="40">
        <f t="shared" si="2"/>
        <v>45300</v>
      </c>
      <c r="H21" s="116"/>
      <c r="I21" s="34">
        <f t="shared" si="3"/>
        <v>0</v>
      </c>
      <c r="J21" s="116">
        <v>45300</v>
      </c>
      <c r="K21" s="37">
        <f t="shared" si="4"/>
        <v>0</v>
      </c>
      <c r="L21" s="14">
        <f t="shared" si="5"/>
        <v>0</v>
      </c>
      <c r="M21" s="14">
        <f t="shared" si="6"/>
        <v>0</v>
      </c>
    </row>
    <row r="22" spans="2:13">
      <c r="B22" s="22" t="s">
        <v>221</v>
      </c>
      <c r="C22" s="116">
        <v>362</v>
      </c>
      <c r="D22" s="41">
        <f t="shared" si="0"/>
        <v>0</v>
      </c>
      <c r="E22" s="43">
        <v>100</v>
      </c>
      <c r="F22" s="41">
        <f t="shared" si="1"/>
        <v>0</v>
      </c>
      <c r="G22" s="40">
        <f t="shared" si="2"/>
        <v>48200</v>
      </c>
      <c r="H22" s="116"/>
      <c r="I22" s="34">
        <f t="shared" si="3"/>
        <v>0</v>
      </c>
      <c r="J22" s="116">
        <v>48200</v>
      </c>
      <c r="K22" s="37">
        <f t="shared" si="4"/>
        <v>0</v>
      </c>
      <c r="L22" s="14">
        <f t="shared" si="5"/>
        <v>0</v>
      </c>
      <c r="M22" s="14">
        <f t="shared" si="6"/>
        <v>0</v>
      </c>
    </row>
    <row r="23" spans="2:13">
      <c r="B23" s="22" t="s">
        <v>46</v>
      </c>
      <c r="C23" s="116">
        <v>362</v>
      </c>
      <c r="D23" s="41">
        <f t="shared" si="0"/>
        <v>0</v>
      </c>
      <c r="E23" s="43">
        <v>100</v>
      </c>
      <c r="F23" s="41">
        <f t="shared" si="1"/>
        <v>0</v>
      </c>
      <c r="G23" s="40">
        <f t="shared" si="2"/>
        <v>40200</v>
      </c>
      <c r="H23" s="116"/>
      <c r="I23" s="34">
        <f t="shared" si="3"/>
        <v>0</v>
      </c>
      <c r="J23" s="116">
        <v>40200</v>
      </c>
      <c r="K23" s="37">
        <f t="shared" si="4"/>
        <v>0</v>
      </c>
      <c r="L23" s="14">
        <f t="shared" si="5"/>
        <v>0</v>
      </c>
      <c r="M23" s="14">
        <f t="shared" si="6"/>
        <v>0</v>
      </c>
    </row>
    <row r="24" spans="2:13">
      <c r="B24" s="22" t="s">
        <v>47</v>
      </c>
      <c r="C24" s="116">
        <v>362</v>
      </c>
      <c r="D24" s="41">
        <f t="shared" si="0"/>
        <v>0</v>
      </c>
      <c r="E24" s="43">
        <v>100</v>
      </c>
      <c r="F24" s="41">
        <f t="shared" si="1"/>
        <v>0</v>
      </c>
      <c r="G24" s="40">
        <f t="shared" si="2"/>
        <v>34800</v>
      </c>
      <c r="H24" s="116"/>
      <c r="I24" s="34">
        <f t="shared" si="3"/>
        <v>0</v>
      </c>
      <c r="J24" s="116">
        <v>34800</v>
      </c>
      <c r="K24" s="37">
        <f t="shared" si="4"/>
        <v>0</v>
      </c>
      <c r="L24" s="14">
        <f t="shared" si="5"/>
        <v>0</v>
      </c>
      <c r="M24" s="14">
        <f t="shared" si="6"/>
        <v>0</v>
      </c>
    </row>
    <row r="25" spans="2:13">
      <c r="B25" s="22" t="s">
        <v>48</v>
      </c>
      <c r="C25" s="116">
        <v>362</v>
      </c>
      <c r="D25" s="41">
        <f t="shared" si="0"/>
        <v>0</v>
      </c>
      <c r="E25" s="43">
        <v>100</v>
      </c>
      <c r="F25" s="41">
        <f t="shared" si="1"/>
        <v>0</v>
      </c>
      <c r="G25" s="40">
        <f t="shared" si="2"/>
        <v>32700</v>
      </c>
      <c r="H25" s="117"/>
      <c r="I25" s="34">
        <f t="shared" si="3"/>
        <v>0</v>
      </c>
      <c r="J25" s="117">
        <v>32700</v>
      </c>
      <c r="K25" s="37">
        <f t="shared" si="4"/>
        <v>0</v>
      </c>
      <c r="L25" s="14">
        <f t="shared" si="5"/>
        <v>0</v>
      </c>
      <c r="M25" s="14">
        <f t="shared" si="6"/>
        <v>0</v>
      </c>
    </row>
    <row r="26" spans="2:13">
      <c r="B26" s="22" t="s">
        <v>49</v>
      </c>
      <c r="C26" s="116">
        <v>362</v>
      </c>
      <c r="D26" s="41">
        <f t="shared" si="0"/>
        <v>0</v>
      </c>
      <c r="E26" s="40">
        <v>100</v>
      </c>
      <c r="F26" s="41">
        <f t="shared" si="1"/>
        <v>0</v>
      </c>
      <c r="G26" s="40">
        <f t="shared" si="2"/>
        <v>39800</v>
      </c>
      <c r="H26" s="116"/>
      <c r="I26" s="34">
        <f t="shared" si="3"/>
        <v>0</v>
      </c>
      <c r="J26" s="116">
        <v>39800</v>
      </c>
      <c r="K26" s="37">
        <f t="shared" si="4"/>
        <v>0</v>
      </c>
      <c r="L26" s="14">
        <f t="shared" si="5"/>
        <v>0</v>
      </c>
      <c r="M26" s="14">
        <f t="shared" si="6"/>
        <v>0</v>
      </c>
    </row>
    <row r="27" spans="2:13" ht="13.8" thickBot="1">
      <c r="B27" s="22" t="s">
        <v>50</v>
      </c>
      <c r="C27" s="116">
        <v>362</v>
      </c>
      <c r="D27" s="41">
        <f t="shared" si="0"/>
        <v>0</v>
      </c>
      <c r="E27" s="43">
        <v>100</v>
      </c>
      <c r="F27" s="41">
        <f t="shared" si="1"/>
        <v>0</v>
      </c>
      <c r="G27" s="40">
        <f t="shared" si="2"/>
        <v>43900</v>
      </c>
      <c r="H27" s="116"/>
      <c r="I27" s="34">
        <f t="shared" si="3"/>
        <v>0</v>
      </c>
      <c r="J27" s="117">
        <v>43900</v>
      </c>
      <c r="K27" s="37">
        <f t="shared" si="4"/>
        <v>0</v>
      </c>
      <c r="L27" s="14">
        <f t="shared" si="5"/>
        <v>0</v>
      </c>
      <c r="M27" s="14">
        <f t="shared" si="6"/>
        <v>0</v>
      </c>
    </row>
    <row r="28" spans="2:13" ht="13.8" thickBot="1">
      <c r="B28" s="23" t="s">
        <v>38</v>
      </c>
      <c r="C28" s="183"/>
      <c r="D28" s="183"/>
      <c r="E28" s="184"/>
      <c r="F28" s="24"/>
      <c r="G28" s="5">
        <f>SUM(G16:G27)</f>
        <v>543000</v>
      </c>
      <c r="H28" s="5">
        <f t="shared" ref="H28:M28" si="7">SUM(H16:H27)</f>
        <v>176800</v>
      </c>
      <c r="I28" s="5"/>
      <c r="J28" s="5">
        <f t="shared" si="7"/>
        <v>366200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鳥栖工業高等学校</v>
      </c>
      <c r="C35" s="62">
        <f>MAX(C26:C27)</f>
        <v>362</v>
      </c>
      <c r="D35" s="63">
        <f>MAX(D26:D27)</f>
        <v>0</v>
      </c>
      <c r="E35" s="62">
        <f>MAX(E26:E27)</f>
        <v>100</v>
      </c>
      <c r="F35" s="64">
        <f>C35*D35*(185-E35)/100*12</f>
        <v>0</v>
      </c>
      <c r="G35" s="65">
        <f>G28</f>
        <v>543000</v>
      </c>
      <c r="H35" s="65">
        <f>H28</f>
        <v>176800</v>
      </c>
      <c r="I35" s="63">
        <f>MAX(I26:I27)</f>
        <v>0</v>
      </c>
      <c r="J35" s="65">
        <f>J28</f>
        <v>366200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7AD2-33F2-4A8D-95CF-3203E8A443B4}">
  <sheetPr codeName="Sheet28">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121</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190</v>
      </c>
      <c r="D16" s="41">
        <f>$E$6</f>
        <v>0</v>
      </c>
      <c r="E16" s="43">
        <v>100</v>
      </c>
      <c r="F16" s="41">
        <f>(C16*D16*(185-E16)/100)</f>
        <v>0</v>
      </c>
      <c r="G16" s="40">
        <f>H16+J16</f>
        <v>39100</v>
      </c>
      <c r="H16" s="116">
        <v>39100</v>
      </c>
      <c r="I16" s="34">
        <f>$E$10</f>
        <v>0</v>
      </c>
      <c r="J16" s="117"/>
      <c r="K16" s="37">
        <f>$G$10</f>
        <v>0</v>
      </c>
      <c r="L16" s="14">
        <f>H16*I16+J16*K16</f>
        <v>0</v>
      </c>
      <c r="M16" s="14">
        <f>ROUNDDOWN(F16+L16,0)</f>
        <v>0</v>
      </c>
    </row>
    <row r="17" spans="2:13">
      <c r="B17" s="22" t="s">
        <v>51</v>
      </c>
      <c r="C17" s="116">
        <v>190</v>
      </c>
      <c r="D17" s="41">
        <f t="shared" ref="D17:D27" si="0">$E$6</f>
        <v>0</v>
      </c>
      <c r="E17" s="43">
        <v>100</v>
      </c>
      <c r="F17" s="41">
        <f t="shared" ref="F17:F27" si="1">(C17*D17*(185-E17)/100)</f>
        <v>0</v>
      </c>
      <c r="G17" s="40">
        <f t="shared" ref="G17:G27" si="2">H17+J17</f>
        <v>31000</v>
      </c>
      <c r="H17" s="117">
        <v>31000</v>
      </c>
      <c r="I17" s="34">
        <f t="shared" ref="I17:I27" si="3">$E$10</f>
        <v>0</v>
      </c>
      <c r="J17" s="116"/>
      <c r="K17" s="37">
        <f t="shared" ref="K17:K27" si="4">$G$10</f>
        <v>0</v>
      </c>
      <c r="L17" s="14">
        <f t="shared" ref="L17:L27" si="5">H17*I17+J17*K17</f>
        <v>0</v>
      </c>
      <c r="M17" s="14">
        <f t="shared" ref="M17:M27" si="6">ROUNDDOWN(F17+L17,0)</f>
        <v>0</v>
      </c>
    </row>
    <row r="18" spans="2:13">
      <c r="B18" s="22" t="s">
        <v>52</v>
      </c>
      <c r="C18" s="116">
        <v>190</v>
      </c>
      <c r="D18" s="41">
        <f t="shared" si="0"/>
        <v>0</v>
      </c>
      <c r="E18" s="43">
        <v>100</v>
      </c>
      <c r="F18" s="41">
        <f t="shared" si="1"/>
        <v>0</v>
      </c>
      <c r="G18" s="40">
        <f t="shared" si="2"/>
        <v>40200</v>
      </c>
      <c r="H18" s="116">
        <v>40200</v>
      </c>
      <c r="I18" s="34">
        <f t="shared" si="3"/>
        <v>0</v>
      </c>
      <c r="J18" s="116"/>
      <c r="K18" s="37">
        <f t="shared" si="4"/>
        <v>0</v>
      </c>
      <c r="L18" s="14">
        <f t="shared" si="5"/>
        <v>0</v>
      </c>
      <c r="M18" s="14">
        <f t="shared" si="6"/>
        <v>0</v>
      </c>
    </row>
    <row r="19" spans="2:13">
      <c r="B19" s="22" t="s">
        <v>53</v>
      </c>
      <c r="C19" s="116">
        <v>190</v>
      </c>
      <c r="D19" s="41">
        <f t="shared" si="0"/>
        <v>0</v>
      </c>
      <c r="E19" s="43">
        <v>100</v>
      </c>
      <c r="F19" s="41">
        <f t="shared" si="1"/>
        <v>0</v>
      </c>
      <c r="G19" s="40">
        <f t="shared" si="2"/>
        <v>34700</v>
      </c>
      <c r="H19" s="116"/>
      <c r="I19" s="34">
        <f t="shared" si="3"/>
        <v>0</v>
      </c>
      <c r="J19" s="116">
        <v>34700</v>
      </c>
      <c r="K19" s="37">
        <f t="shared" si="4"/>
        <v>0</v>
      </c>
      <c r="L19" s="14">
        <f t="shared" si="5"/>
        <v>0</v>
      </c>
      <c r="M19" s="14">
        <f t="shared" si="6"/>
        <v>0</v>
      </c>
    </row>
    <row r="20" spans="2:13">
      <c r="B20" s="22" t="s">
        <v>54</v>
      </c>
      <c r="C20" s="116">
        <v>190</v>
      </c>
      <c r="D20" s="41">
        <f t="shared" si="0"/>
        <v>0</v>
      </c>
      <c r="E20" s="43">
        <v>100</v>
      </c>
      <c r="F20" s="41">
        <f t="shared" si="1"/>
        <v>0</v>
      </c>
      <c r="G20" s="40">
        <f t="shared" si="2"/>
        <v>33700</v>
      </c>
      <c r="H20" s="116"/>
      <c r="I20" s="34">
        <f t="shared" si="3"/>
        <v>0</v>
      </c>
      <c r="J20" s="116">
        <v>33700</v>
      </c>
      <c r="K20" s="37">
        <f t="shared" si="4"/>
        <v>0</v>
      </c>
      <c r="L20" s="14">
        <f t="shared" si="5"/>
        <v>0</v>
      </c>
      <c r="M20" s="14">
        <f t="shared" si="6"/>
        <v>0</v>
      </c>
    </row>
    <row r="21" spans="2:13">
      <c r="B21" s="22" t="s">
        <v>196</v>
      </c>
      <c r="C21" s="116">
        <v>190</v>
      </c>
      <c r="D21" s="41">
        <f t="shared" si="0"/>
        <v>0</v>
      </c>
      <c r="E21" s="43">
        <v>100</v>
      </c>
      <c r="F21" s="41">
        <f t="shared" si="1"/>
        <v>0</v>
      </c>
      <c r="G21" s="40">
        <f t="shared" si="2"/>
        <v>45200</v>
      </c>
      <c r="H21" s="116"/>
      <c r="I21" s="34">
        <f t="shared" si="3"/>
        <v>0</v>
      </c>
      <c r="J21" s="171">
        <v>45200</v>
      </c>
      <c r="K21" s="37">
        <f t="shared" si="4"/>
        <v>0</v>
      </c>
      <c r="L21" s="14">
        <f t="shared" si="5"/>
        <v>0</v>
      </c>
      <c r="M21" s="14">
        <f t="shared" si="6"/>
        <v>0</v>
      </c>
    </row>
    <row r="22" spans="2:13">
      <c r="B22" s="22" t="s">
        <v>221</v>
      </c>
      <c r="C22" s="116">
        <v>190</v>
      </c>
      <c r="D22" s="41">
        <f t="shared" si="0"/>
        <v>0</v>
      </c>
      <c r="E22" s="43">
        <v>100</v>
      </c>
      <c r="F22" s="41">
        <f t="shared" si="1"/>
        <v>0</v>
      </c>
      <c r="G22" s="40">
        <f t="shared" si="2"/>
        <v>43900</v>
      </c>
      <c r="H22" s="116"/>
      <c r="I22" s="34">
        <f t="shared" si="3"/>
        <v>0</v>
      </c>
      <c r="J22" s="116">
        <v>43900</v>
      </c>
      <c r="K22" s="37">
        <f t="shared" si="4"/>
        <v>0</v>
      </c>
      <c r="L22" s="14">
        <f t="shared" si="5"/>
        <v>0</v>
      </c>
      <c r="M22" s="14">
        <f t="shared" si="6"/>
        <v>0</v>
      </c>
    </row>
    <row r="23" spans="2:13">
      <c r="B23" s="22" t="s">
        <v>46</v>
      </c>
      <c r="C23" s="116">
        <v>190</v>
      </c>
      <c r="D23" s="41">
        <f t="shared" si="0"/>
        <v>0</v>
      </c>
      <c r="E23" s="43">
        <v>100</v>
      </c>
      <c r="F23" s="41">
        <f t="shared" si="1"/>
        <v>0</v>
      </c>
      <c r="G23" s="40">
        <f t="shared" si="2"/>
        <v>37300</v>
      </c>
      <c r="H23" s="116"/>
      <c r="I23" s="34">
        <f t="shared" si="3"/>
        <v>0</v>
      </c>
      <c r="J23" s="116">
        <v>37300</v>
      </c>
      <c r="K23" s="37">
        <f t="shared" si="4"/>
        <v>0</v>
      </c>
      <c r="L23" s="14">
        <f t="shared" si="5"/>
        <v>0</v>
      </c>
      <c r="M23" s="14">
        <f t="shared" si="6"/>
        <v>0</v>
      </c>
    </row>
    <row r="24" spans="2:13">
      <c r="B24" s="22" t="s">
        <v>47</v>
      </c>
      <c r="C24" s="116">
        <v>190</v>
      </c>
      <c r="D24" s="41">
        <f t="shared" si="0"/>
        <v>0</v>
      </c>
      <c r="E24" s="43">
        <v>100</v>
      </c>
      <c r="F24" s="41">
        <f t="shared" si="1"/>
        <v>0</v>
      </c>
      <c r="G24" s="40">
        <f t="shared" si="2"/>
        <v>32800</v>
      </c>
      <c r="H24" s="116"/>
      <c r="I24" s="34">
        <f t="shared" si="3"/>
        <v>0</v>
      </c>
      <c r="J24" s="171">
        <v>32800</v>
      </c>
      <c r="K24" s="37">
        <f t="shared" si="4"/>
        <v>0</v>
      </c>
      <c r="L24" s="14">
        <f t="shared" si="5"/>
        <v>0</v>
      </c>
      <c r="M24" s="14">
        <f t="shared" si="6"/>
        <v>0</v>
      </c>
    </row>
    <row r="25" spans="2:13">
      <c r="B25" s="22" t="s">
        <v>48</v>
      </c>
      <c r="C25" s="116">
        <v>190</v>
      </c>
      <c r="D25" s="41">
        <f t="shared" si="0"/>
        <v>0</v>
      </c>
      <c r="E25" s="43">
        <v>100</v>
      </c>
      <c r="F25" s="41">
        <f t="shared" si="1"/>
        <v>0</v>
      </c>
      <c r="G25" s="40">
        <f t="shared" si="2"/>
        <v>25300</v>
      </c>
      <c r="H25" s="117"/>
      <c r="I25" s="34">
        <f t="shared" si="3"/>
        <v>0</v>
      </c>
      <c r="J25" s="117">
        <v>25300</v>
      </c>
      <c r="K25" s="37">
        <f t="shared" si="4"/>
        <v>0</v>
      </c>
      <c r="L25" s="14">
        <f t="shared" si="5"/>
        <v>0</v>
      </c>
      <c r="M25" s="14">
        <f t="shared" si="6"/>
        <v>0</v>
      </c>
    </row>
    <row r="26" spans="2:13">
      <c r="B26" s="22" t="s">
        <v>49</v>
      </c>
      <c r="C26" s="116">
        <v>190</v>
      </c>
      <c r="D26" s="41">
        <f t="shared" si="0"/>
        <v>0</v>
      </c>
      <c r="E26" s="40">
        <v>100</v>
      </c>
      <c r="F26" s="41">
        <f t="shared" si="1"/>
        <v>0</v>
      </c>
      <c r="G26" s="40">
        <f t="shared" si="2"/>
        <v>32400</v>
      </c>
      <c r="H26" s="116"/>
      <c r="I26" s="34">
        <f t="shared" si="3"/>
        <v>0</v>
      </c>
      <c r="J26" s="116">
        <v>32400</v>
      </c>
      <c r="K26" s="37">
        <f t="shared" si="4"/>
        <v>0</v>
      </c>
      <c r="L26" s="14">
        <f t="shared" si="5"/>
        <v>0</v>
      </c>
      <c r="M26" s="14">
        <f t="shared" si="6"/>
        <v>0</v>
      </c>
    </row>
    <row r="27" spans="2:13" ht="13.8" thickBot="1">
      <c r="B27" s="22" t="s">
        <v>50</v>
      </c>
      <c r="C27" s="116">
        <v>190</v>
      </c>
      <c r="D27" s="41">
        <f t="shared" si="0"/>
        <v>0</v>
      </c>
      <c r="E27" s="43">
        <v>100</v>
      </c>
      <c r="F27" s="41">
        <f t="shared" si="1"/>
        <v>0</v>
      </c>
      <c r="G27" s="40">
        <f t="shared" si="2"/>
        <v>31500</v>
      </c>
      <c r="H27" s="116"/>
      <c r="I27" s="34">
        <f t="shared" si="3"/>
        <v>0</v>
      </c>
      <c r="J27" s="117">
        <v>31500</v>
      </c>
      <c r="K27" s="37">
        <f t="shared" si="4"/>
        <v>0</v>
      </c>
      <c r="L27" s="14">
        <f t="shared" si="5"/>
        <v>0</v>
      </c>
      <c r="M27" s="14">
        <f t="shared" si="6"/>
        <v>0</v>
      </c>
    </row>
    <row r="28" spans="2:13" ht="13.8" thickBot="1">
      <c r="B28" s="23" t="s">
        <v>38</v>
      </c>
      <c r="C28" s="183"/>
      <c r="D28" s="183"/>
      <c r="E28" s="184"/>
      <c r="F28" s="24"/>
      <c r="G28" s="5">
        <f>SUM(G16:G27)</f>
        <v>427100</v>
      </c>
      <c r="H28" s="5">
        <f t="shared" ref="H28:M28" si="7">SUM(H16:H27)</f>
        <v>110300</v>
      </c>
      <c r="I28" s="5"/>
      <c r="J28" s="5">
        <f t="shared" si="7"/>
        <v>316800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有田工業高等学校</v>
      </c>
      <c r="C35" s="62">
        <f>MAX(C26:C27)</f>
        <v>190</v>
      </c>
      <c r="D35" s="63">
        <f>MAX(D26:D27)</f>
        <v>0</v>
      </c>
      <c r="E35" s="62">
        <f>MAX(E26:E27)</f>
        <v>100</v>
      </c>
      <c r="F35" s="64">
        <f>C35*D35*(185-E35)/100*12</f>
        <v>0</v>
      </c>
      <c r="G35" s="65">
        <f>G28</f>
        <v>427100</v>
      </c>
      <c r="H35" s="65">
        <f>H28</f>
        <v>110300</v>
      </c>
      <c r="I35" s="63">
        <f>MAX(I26:I27)</f>
        <v>0</v>
      </c>
      <c r="J35" s="65">
        <f>J28</f>
        <v>316800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F85BD-8FCE-4CE8-A223-109883CA86E7}">
  <sheetPr codeName="Sheet29">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123</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259</v>
      </c>
      <c r="D16" s="41">
        <f>$E$6</f>
        <v>0</v>
      </c>
      <c r="E16" s="43">
        <v>100</v>
      </c>
      <c r="F16" s="41">
        <f>(C16*D16*(185-E16)/100)</f>
        <v>0</v>
      </c>
      <c r="G16" s="40">
        <f>H16+J16</f>
        <v>56300</v>
      </c>
      <c r="H16" s="116">
        <v>56300</v>
      </c>
      <c r="I16" s="34">
        <f>$E$10</f>
        <v>0</v>
      </c>
      <c r="J16" s="117"/>
      <c r="K16" s="37">
        <f>$G$10</f>
        <v>0</v>
      </c>
      <c r="L16" s="14">
        <f>H16*I16+J16*K16</f>
        <v>0</v>
      </c>
      <c r="M16" s="14">
        <f>ROUNDDOWN(F16+L16,0)</f>
        <v>0</v>
      </c>
    </row>
    <row r="17" spans="2:13">
      <c r="B17" s="22" t="s">
        <v>51</v>
      </c>
      <c r="C17" s="116">
        <v>259</v>
      </c>
      <c r="D17" s="41">
        <f t="shared" ref="D17:D27" si="0">$E$6</f>
        <v>0</v>
      </c>
      <c r="E17" s="43">
        <v>100</v>
      </c>
      <c r="F17" s="41">
        <f t="shared" ref="F17:F27" si="1">(C17*D17*(185-E17)/100)</f>
        <v>0</v>
      </c>
      <c r="G17" s="40">
        <f t="shared" ref="G17:G27" si="2">H17+J17</f>
        <v>48800</v>
      </c>
      <c r="H17" s="117">
        <v>48800</v>
      </c>
      <c r="I17" s="34">
        <f t="shared" ref="I17:I27" si="3">$E$10</f>
        <v>0</v>
      </c>
      <c r="J17" s="116"/>
      <c r="K17" s="37">
        <f t="shared" ref="K17:K27" si="4">$G$10</f>
        <v>0</v>
      </c>
      <c r="L17" s="14">
        <f t="shared" ref="L17:L27" si="5">H17*I17+J17*K17</f>
        <v>0</v>
      </c>
      <c r="M17" s="14">
        <f t="shared" ref="M17:M27" si="6">ROUNDDOWN(F17+L17,0)</f>
        <v>0</v>
      </c>
    </row>
    <row r="18" spans="2:13">
      <c r="B18" s="22" t="s">
        <v>52</v>
      </c>
      <c r="C18" s="116">
        <v>259</v>
      </c>
      <c r="D18" s="41">
        <f t="shared" si="0"/>
        <v>0</v>
      </c>
      <c r="E18" s="43">
        <v>100</v>
      </c>
      <c r="F18" s="41">
        <f t="shared" si="1"/>
        <v>0</v>
      </c>
      <c r="G18" s="40">
        <f t="shared" si="2"/>
        <v>62500</v>
      </c>
      <c r="H18" s="116">
        <v>62500</v>
      </c>
      <c r="I18" s="34">
        <f t="shared" si="3"/>
        <v>0</v>
      </c>
      <c r="J18" s="116"/>
      <c r="K18" s="37">
        <f t="shared" si="4"/>
        <v>0</v>
      </c>
      <c r="L18" s="14">
        <f t="shared" si="5"/>
        <v>0</v>
      </c>
      <c r="M18" s="14">
        <f t="shared" si="6"/>
        <v>0</v>
      </c>
    </row>
    <row r="19" spans="2:13">
      <c r="B19" s="22" t="s">
        <v>53</v>
      </c>
      <c r="C19" s="116">
        <v>259</v>
      </c>
      <c r="D19" s="41">
        <f t="shared" si="0"/>
        <v>0</v>
      </c>
      <c r="E19" s="43">
        <v>100</v>
      </c>
      <c r="F19" s="41">
        <f t="shared" si="1"/>
        <v>0</v>
      </c>
      <c r="G19" s="40">
        <f t="shared" si="2"/>
        <v>35300</v>
      </c>
      <c r="H19" s="116"/>
      <c r="I19" s="34">
        <f t="shared" si="3"/>
        <v>0</v>
      </c>
      <c r="J19" s="116">
        <v>35300</v>
      </c>
      <c r="K19" s="37">
        <f t="shared" si="4"/>
        <v>0</v>
      </c>
      <c r="L19" s="14">
        <f t="shared" si="5"/>
        <v>0</v>
      </c>
      <c r="M19" s="14">
        <f t="shared" si="6"/>
        <v>0</v>
      </c>
    </row>
    <row r="20" spans="2:13">
      <c r="B20" s="22" t="s">
        <v>54</v>
      </c>
      <c r="C20" s="116">
        <v>259</v>
      </c>
      <c r="D20" s="41">
        <f t="shared" si="0"/>
        <v>0</v>
      </c>
      <c r="E20" s="43">
        <v>100</v>
      </c>
      <c r="F20" s="41">
        <f t="shared" si="1"/>
        <v>0</v>
      </c>
      <c r="G20" s="40">
        <f t="shared" si="2"/>
        <v>30200</v>
      </c>
      <c r="H20" s="116"/>
      <c r="I20" s="34">
        <f t="shared" si="3"/>
        <v>0</v>
      </c>
      <c r="J20" s="116">
        <v>30200</v>
      </c>
      <c r="K20" s="37">
        <f t="shared" si="4"/>
        <v>0</v>
      </c>
      <c r="L20" s="14">
        <f t="shared" si="5"/>
        <v>0</v>
      </c>
      <c r="M20" s="14">
        <f t="shared" si="6"/>
        <v>0</v>
      </c>
    </row>
    <row r="21" spans="2:13">
      <c r="B21" s="22" t="s">
        <v>196</v>
      </c>
      <c r="C21" s="116">
        <v>259</v>
      </c>
      <c r="D21" s="41">
        <f t="shared" si="0"/>
        <v>0</v>
      </c>
      <c r="E21" s="43">
        <v>100</v>
      </c>
      <c r="F21" s="41">
        <f t="shared" si="1"/>
        <v>0</v>
      </c>
      <c r="G21" s="40">
        <f t="shared" si="2"/>
        <v>35200</v>
      </c>
      <c r="H21" s="116"/>
      <c r="I21" s="34">
        <f t="shared" si="3"/>
        <v>0</v>
      </c>
      <c r="J21" s="116">
        <v>35200</v>
      </c>
      <c r="K21" s="37">
        <f t="shared" si="4"/>
        <v>0</v>
      </c>
      <c r="L21" s="14">
        <f t="shared" si="5"/>
        <v>0</v>
      </c>
      <c r="M21" s="14">
        <f t="shared" si="6"/>
        <v>0</v>
      </c>
    </row>
    <row r="22" spans="2:13">
      <c r="B22" s="22" t="s">
        <v>221</v>
      </c>
      <c r="C22" s="116">
        <v>259</v>
      </c>
      <c r="D22" s="41">
        <f t="shared" si="0"/>
        <v>0</v>
      </c>
      <c r="E22" s="43">
        <v>100</v>
      </c>
      <c r="F22" s="41">
        <f t="shared" si="1"/>
        <v>0</v>
      </c>
      <c r="G22" s="40">
        <f t="shared" si="2"/>
        <v>39000</v>
      </c>
      <c r="H22" s="116"/>
      <c r="I22" s="34">
        <f t="shared" si="3"/>
        <v>0</v>
      </c>
      <c r="J22" s="116">
        <v>39000</v>
      </c>
      <c r="K22" s="37">
        <f t="shared" si="4"/>
        <v>0</v>
      </c>
      <c r="L22" s="14">
        <f t="shared" si="5"/>
        <v>0</v>
      </c>
      <c r="M22" s="14">
        <f t="shared" si="6"/>
        <v>0</v>
      </c>
    </row>
    <row r="23" spans="2:13">
      <c r="B23" s="22" t="s">
        <v>46</v>
      </c>
      <c r="C23" s="116">
        <v>259</v>
      </c>
      <c r="D23" s="41">
        <f t="shared" si="0"/>
        <v>0</v>
      </c>
      <c r="E23" s="43">
        <v>100</v>
      </c>
      <c r="F23" s="41">
        <f t="shared" si="1"/>
        <v>0</v>
      </c>
      <c r="G23" s="40">
        <f t="shared" si="2"/>
        <v>31200</v>
      </c>
      <c r="H23" s="116"/>
      <c r="I23" s="34">
        <f t="shared" si="3"/>
        <v>0</v>
      </c>
      <c r="J23" s="116">
        <v>31200</v>
      </c>
      <c r="K23" s="37">
        <f t="shared" si="4"/>
        <v>0</v>
      </c>
      <c r="L23" s="14">
        <f t="shared" si="5"/>
        <v>0</v>
      </c>
      <c r="M23" s="14">
        <f t="shared" si="6"/>
        <v>0</v>
      </c>
    </row>
    <row r="24" spans="2:13">
      <c r="B24" s="22" t="s">
        <v>47</v>
      </c>
      <c r="C24" s="116">
        <v>259</v>
      </c>
      <c r="D24" s="41">
        <f t="shared" si="0"/>
        <v>0</v>
      </c>
      <c r="E24" s="43">
        <v>100</v>
      </c>
      <c r="F24" s="41">
        <f t="shared" si="1"/>
        <v>0</v>
      </c>
      <c r="G24" s="40">
        <f t="shared" si="2"/>
        <v>27400</v>
      </c>
      <c r="H24" s="116"/>
      <c r="I24" s="34">
        <f t="shared" si="3"/>
        <v>0</v>
      </c>
      <c r="J24" s="116">
        <v>27400</v>
      </c>
      <c r="K24" s="37">
        <f t="shared" si="4"/>
        <v>0</v>
      </c>
      <c r="L24" s="14">
        <f t="shared" si="5"/>
        <v>0</v>
      </c>
      <c r="M24" s="14">
        <f t="shared" si="6"/>
        <v>0</v>
      </c>
    </row>
    <row r="25" spans="2:13">
      <c r="B25" s="22" t="s">
        <v>48</v>
      </c>
      <c r="C25" s="116">
        <v>259</v>
      </c>
      <c r="D25" s="41">
        <f t="shared" si="0"/>
        <v>0</v>
      </c>
      <c r="E25" s="43">
        <v>100</v>
      </c>
      <c r="F25" s="41">
        <f t="shared" si="1"/>
        <v>0</v>
      </c>
      <c r="G25" s="40">
        <f t="shared" si="2"/>
        <v>27400</v>
      </c>
      <c r="H25" s="117"/>
      <c r="I25" s="34">
        <f t="shared" si="3"/>
        <v>0</v>
      </c>
      <c r="J25" s="117">
        <v>27400</v>
      </c>
      <c r="K25" s="37">
        <f t="shared" si="4"/>
        <v>0</v>
      </c>
      <c r="L25" s="14">
        <f t="shared" si="5"/>
        <v>0</v>
      </c>
      <c r="M25" s="14">
        <f t="shared" si="6"/>
        <v>0</v>
      </c>
    </row>
    <row r="26" spans="2:13">
      <c r="B26" s="22" t="s">
        <v>49</v>
      </c>
      <c r="C26" s="116">
        <v>259</v>
      </c>
      <c r="D26" s="41">
        <f t="shared" si="0"/>
        <v>0</v>
      </c>
      <c r="E26" s="40">
        <v>100</v>
      </c>
      <c r="F26" s="41">
        <f t="shared" si="1"/>
        <v>0</v>
      </c>
      <c r="G26" s="40">
        <f t="shared" si="2"/>
        <v>32300</v>
      </c>
      <c r="H26" s="116"/>
      <c r="I26" s="34">
        <f t="shared" si="3"/>
        <v>0</v>
      </c>
      <c r="J26" s="116">
        <v>32300</v>
      </c>
      <c r="K26" s="37">
        <f t="shared" si="4"/>
        <v>0</v>
      </c>
      <c r="L26" s="14">
        <f t="shared" si="5"/>
        <v>0</v>
      </c>
      <c r="M26" s="14">
        <f t="shared" si="6"/>
        <v>0</v>
      </c>
    </row>
    <row r="27" spans="2:13" ht="13.8" thickBot="1">
      <c r="B27" s="22" t="s">
        <v>50</v>
      </c>
      <c r="C27" s="116">
        <v>259</v>
      </c>
      <c r="D27" s="41">
        <f t="shared" si="0"/>
        <v>0</v>
      </c>
      <c r="E27" s="43">
        <v>100</v>
      </c>
      <c r="F27" s="41">
        <f t="shared" si="1"/>
        <v>0</v>
      </c>
      <c r="G27" s="40">
        <f t="shared" si="2"/>
        <v>40200</v>
      </c>
      <c r="H27" s="116"/>
      <c r="I27" s="34">
        <f t="shared" si="3"/>
        <v>0</v>
      </c>
      <c r="J27" s="116">
        <v>40200</v>
      </c>
      <c r="K27" s="37">
        <f t="shared" si="4"/>
        <v>0</v>
      </c>
      <c r="L27" s="14">
        <f t="shared" si="5"/>
        <v>0</v>
      </c>
      <c r="M27" s="14">
        <f t="shared" si="6"/>
        <v>0</v>
      </c>
    </row>
    <row r="28" spans="2:13" ht="13.8" thickBot="1">
      <c r="B28" s="23" t="s">
        <v>38</v>
      </c>
      <c r="C28" s="183"/>
      <c r="D28" s="183"/>
      <c r="E28" s="184"/>
      <c r="F28" s="24"/>
      <c r="G28" s="5">
        <f>SUM(G16:G27)</f>
        <v>465800</v>
      </c>
      <c r="H28" s="5">
        <f t="shared" ref="H28:M28" si="7">SUM(H16:H27)</f>
        <v>167600</v>
      </c>
      <c r="I28" s="5"/>
      <c r="J28" s="5">
        <f t="shared" si="7"/>
        <v>298200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佐賀商業高等学校</v>
      </c>
      <c r="C35" s="62">
        <f>MAX(C26:C27)</f>
        <v>259</v>
      </c>
      <c r="D35" s="63">
        <f>MAX(D26:D27)</f>
        <v>0</v>
      </c>
      <c r="E35" s="62">
        <f>MAX(E26:E27)</f>
        <v>100</v>
      </c>
      <c r="F35" s="64">
        <f>C35*D35*(185-E35)/100*12</f>
        <v>0</v>
      </c>
      <c r="G35" s="65">
        <f>G28</f>
        <v>465800</v>
      </c>
      <c r="H35" s="65">
        <f>H28</f>
        <v>167600</v>
      </c>
      <c r="I35" s="63">
        <f>MAX(I26:I27)</f>
        <v>0</v>
      </c>
      <c r="J35" s="65">
        <f>J28</f>
        <v>298200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1F250-888E-4A2A-A662-29A11F4E894C}">
  <sheetPr codeName="Sheet30">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124</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198</v>
      </c>
      <c r="D16" s="41">
        <f>$E$6</f>
        <v>0</v>
      </c>
      <c r="E16" s="43">
        <v>100</v>
      </c>
      <c r="F16" s="41">
        <f>(C16*D16*(185-E16)/100)</f>
        <v>0</v>
      </c>
      <c r="G16" s="40">
        <f>H16+J16</f>
        <v>36700</v>
      </c>
      <c r="H16" s="116">
        <v>36700</v>
      </c>
      <c r="I16" s="34">
        <f>$E$10</f>
        <v>0</v>
      </c>
      <c r="J16" s="117"/>
      <c r="K16" s="37">
        <f>$G$10</f>
        <v>0</v>
      </c>
      <c r="L16" s="14">
        <f>H16*I16+J16*K16</f>
        <v>0</v>
      </c>
      <c r="M16" s="14">
        <f>ROUNDDOWN(F16+L16,0)</f>
        <v>0</v>
      </c>
    </row>
    <row r="17" spans="2:13">
      <c r="B17" s="22" t="s">
        <v>51</v>
      </c>
      <c r="C17" s="116">
        <v>198</v>
      </c>
      <c r="D17" s="41">
        <f t="shared" ref="D17:D27" si="0">$E$6</f>
        <v>0</v>
      </c>
      <c r="E17" s="43">
        <v>100</v>
      </c>
      <c r="F17" s="41">
        <f t="shared" ref="F17:F27" si="1">(C17*D17*(185-E17)/100)</f>
        <v>0</v>
      </c>
      <c r="G17" s="40">
        <f t="shared" ref="G17:G27" si="2">H17+J17</f>
        <v>24200</v>
      </c>
      <c r="H17" s="117">
        <v>24200</v>
      </c>
      <c r="I17" s="34">
        <f t="shared" ref="I17:I27" si="3">$E$10</f>
        <v>0</v>
      </c>
      <c r="J17" s="116"/>
      <c r="K17" s="37">
        <f t="shared" ref="K17:K27" si="4">$G$10</f>
        <v>0</v>
      </c>
      <c r="L17" s="14">
        <f t="shared" ref="L17:L27" si="5">H17*I17+J17*K17</f>
        <v>0</v>
      </c>
      <c r="M17" s="14">
        <f t="shared" ref="M17:M27" si="6">ROUNDDOWN(F17+L17,0)</f>
        <v>0</v>
      </c>
    </row>
    <row r="18" spans="2:13">
      <c r="B18" s="22" t="s">
        <v>52</v>
      </c>
      <c r="C18" s="116">
        <v>198</v>
      </c>
      <c r="D18" s="41">
        <f t="shared" si="0"/>
        <v>0</v>
      </c>
      <c r="E18" s="43">
        <v>100</v>
      </c>
      <c r="F18" s="41">
        <f t="shared" si="1"/>
        <v>0</v>
      </c>
      <c r="G18" s="40">
        <f t="shared" si="2"/>
        <v>37200</v>
      </c>
      <c r="H18" s="116">
        <v>37200</v>
      </c>
      <c r="I18" s="34">
        <f t="shared" si="3"/>
        <v>0</v>
      </c>
      <c r="J18" s="116"/>
      <c r="K18" s="37">
        <f t="shared" si="4"/>
        <v>0</v>
      </c>
      <c r="L18" s="14">
        <f t="shared" si="5"/>
        <v>0</v>
      </c>
      <c r="M18" s="14">
        <f t="shared" si="6"/>
        <v>0</v>
      </c>
    </row>
    <row r="19" spans="2:13">
      <c r="B19" s="22" t="s">
        <v>53</v>
      </c>
      <c r="C19" s="116">
        <v>198</v>
      </c>
      <c r="D19" s="41">
        <f t="shared" si="0"/>
        <v>0</v>
      </c>
      <c r="E19" s="43">
        <v>100</v>
      </c>
      <c r="F19" s="41">
        <f t="shared" si="1"/>
        <v>0</v>
      </c>
      <c r="G19" s="40">
        <f t="shared" si="2"/>
        <v>21700</v>
      </c>
      <c r="H19" s="116"/>
      <c r="I19" s="34">
        <f t="shared" si="3"/>
        <v>0</v>
      </c>
      <c r="J19" s="116">
        <v>21700</v>
      </c>
      <c r="K19" s="37">
        <f t="shared" si="4"/>
        <v>0</v>
      </c>
      <c r="L19" s="14">
        <f t="shared" si="5"/>
        <v>0</v>
      </c>
      <c r="M19" s="14">
        <f t="shared" si="6"/>
        <v>0</v>
      </c>
    </row>
    <row r="20" spans="2:13">
      <c r="B20" s="22" t="s">
        <v>54</v>
      </c>
      <c r="C20" s="116">
        <v>198</v>
      </c>
      <c r="D20" s="41">
        <f t="shared" si="0"/>
        <v>0</v>
      </c>
      <c r="E20" s="43">
        <v>100</v>
      </c>
      <c r="F20" s="41">
        <f t="shared" si="1"/>
        <v>0</v>
      </c>
      <c r="G20" s="40">
        <f t="shared" si="2"/>
        <v>17400</v>
      </c>
      <c r="H20" s="116"/>
      <c r="I20" s="34">
        <f t="shared" si="3"/>
        <v>0</v>
      </c>
      <c r="J20" s="116">
        <v>17400</v>
      </c>
      <c r="K20" s="37">
        <f t="shared" si="4"/>
        <v>0</v>
      </c>
      <c r="L20" s="14">
        <f t="shared" si="5"/>
        <v>0</v>
      </c>
      <c r="M20" s="14">
        <f t="shared" si="6"/>
        <v>0</v>
      </c>
    </row>
    <row r="21" spans="2:13">
      <c r="B21" s="22" t="s">
        <v>196</v>
      </c>
      <c r="C21" s="116">
        <v>198</v>
      </c>
      <c r="D21" s="41">
        <f t="shared" si="0"/>
        <v>0</v>
      </c>
      <c r="E21" s="43">
        <v>100</v>
      </c>
      <c r="F21" s="41">
        <f t="shared" si="1"/>
        <v>0</v>
      </c>
      <c r="G21" s="40">
        <f t="shared" si="2"/>
        <v>23100</v>
      </c>
      <c r="H21" s="116"/>
      <c r="I21" s="34">
        <f t="shared" si="3"/>
        <v>0</v>
      </c>
      <c r="J21" s="116">
        <v>23100</v>
      </c>
      <c r="K21" s="37">
        <f t="shared" si="4"/>
        <v>0</v>
      </c>
      <c r="L21" s="14">
        <f t="shared" si="5"/>
        <v>0</v>
      </c>
      <c r="M21" s="14">
        <f t="shared" si="6"/>
        <v>0</v>
      </c>
    </row>
    <row r="22" spans="2:13">
      <c r="B22" s="22" t="s">
        <v>221</v>
      </c>
      <c r="C22" s="116">
        <v>198</v>
      </c>
      <c r="D22" s="41">
        <f t="shared" si="0"/>
        <v>0</v>
      </c>
      <c r="E22" s="43">
        <v>100</v>
      </c>
      <c r="F22" s="41">
        <f t="shared" si="1"/>
        <v>0</v>
      </c>
      <c r="G22" s="40">
        <f t="shared" si="2"/>
        <v>24500</v>
      </c>
      <c r="H22" s="116"/>
      <c r="I22" s="34">
        <f t="shared" si="3"/>
        <v>0</v>
      </c>
      <c r="J22" s="116">
        <v>24500</v>
      </c>
      <c r="K22" s="37">
        <f t="shared" si="4"/>
        <v>0</v>
      </c>
      <c r="L22" s="14">
        <f t="shared" si="5"/>
        <v>0</v>
      </c>
      <c r="M22" s="14">
        <f t="shared" si="6"/>
        <v>0</v>
      </c>
    </row>
    <row r="23" spans="2:13">
      <c r="B23" s="22" t="s">
        <v>46</v>
      </c>
      <c r="C23" s="116">
        <v>198</v>
      </c>
      <c r="D23" s="41">
        <f t="shared" si="0"/>
        <v>0</v>
      </c>
      <c r="E23" s="43">
        <v>100</v>
      </c>
      <c r="F23" s="41">
        <f t="shared" si="1"/>
        <v>0</v>
      </c>
      <c r="G23" s="40">
        <f t="shared" si="2"/>
        <v>20700</v>
      </c>
      <c r="H23" s="116"/>
      <c r="I23" s="34">
        <f t="shared" si="3"/>
        <v>0</v>
      </c>
      <c r="J23" s="116">
        <v>20700</v>
      </c>
      <c r="K23" s="37">
        <f t="shared" si="4"/>
        <v>0</v>
      </c>
      <c r="L23" s="14">
        <f t="shared" si="5"/>
        <v>0</v>
      </c>
      <c r="M23" s="14">
        <f t="shared" si="6"/>
        <v>0</v>
      </c>
    </row>
    <row r="24" spans="2:13">
      <c r="B24" s="22" t="s">
        <v>47</v>
      </c>
      <c r="C24" s="116">
        <v>198</v>
      </c>
      <c r="D24" s="41">
        <f t="shared" si="0"/>
        <v>0</v>
      </c>
      <c r="E24" s="43">
        <v>100</v>
      </c>
      <c r="F24" s="41">
        <f t="shared" si="1"/>
        <v>0</v>
      </c>
      <c r="G24" s="40">
        <f t="shared" si="2"/>
        <v>16100</v>
      </c>
      <c r="H24" s="116"/>
      <c r="I24" s="34">
        <f t="shared" si="3"/>
        <v>0</v>
      </c>
      <c r="J24" s="116">
        <v>16100</v>
      </c>
      <c r="K24" s="37">
        <f t="shared" si="4"/>
        <v>0</v>
      </c>
      <c r="L24" s="14">
        <f t="shared" si="5"/>
        <v>0</v>
      </c>
      <c r="M24" s="14">
        <f t="shared" si="6"/>
        <v>0</v>
      </c>
    </row>
    <row r="25" spans="2:13">
      <c r="B25" s="22" t="s">
        <v>48</v>
      </c>
      <c r="C25" s="116">
        <v>198</v>
      </c>
      <c r="D25" s="41">
        <f t="shared" si="0"/>
        <v>0</v>
      </c>
      <c r="E25" s="43">
        <v>100</v>
      </c>
      <c r="F25" s="41">
        <f t="shared" si="1"/>
        <v>0</v>
      </c>
      <c r="G25" s="40">
        <f t="shared" si="2"/>
        <v>14700</v>
      </c>
      <c r="H25" s="117"/>
      <c r="I25" s="34">
        <f t="shared" si="3"/>
        <v>0</v>
      </c>
      <c r="J25" s="117">
        <v>14700</v>
      </c>
      <c r="K25" s="37">
        <f t="shared" si="4"/>
        <v>0</v>
      </c>
      <c r="L25" s="14">
        <f t="shared" si="5"/>
        <v>0</v>
      </c>
      <c r="M25" s="14">
        <f t="shared" si="6"/>
        <v>0</v>
      </c>
    </row>
    <row r="26" spans="2:13">
      <c r="B26" s="22" t="s">
        <v>49</v>
      </c>
      <c r="C26" s="116">
        <v>198</v>
      </c>
      <c r="D26" s="41">
        <f t="shared" si="0"/>
        <v>0</v>
      </c>
      <c r="E26" s="40">
        <v>100</v>
      </c>
      <c r="F26" s="41">
        <f t="shared" si="1"/>
        <v>0</v>
      </c>
      <c r="G26" s="40">
        <f t="shared" si="2"/>
        <v>19600</v>
      </c>
      <c r="H26" s="116"/>
      <c r="I26" s="34">
        <f t="shared" si="3"/>
        <v>0</v>
      </c>
      <c r="J26" s="116">
        <v>19600</v>
      </c>
      <c r="K26" s="37">
        <f t="shared" si="4"/>
        <v>0</v>
      </c>
      <c r="L26" s="14">
        <f t="shared" si="5"/>
        <v>0</v>
      </c>
      <c r="M26" s="14">
        <f t="shared" si="6"/>
        <v>0</v>
      </c>
    </row>
    <row r="27" spans="2:13" ht="13.8" thickBot="1">
      <c r="B27" s="22" t="s">
        <v>50</v>
      </c>
      <c r="C27" s="116">
        <v>198</v>
      </c>
      <c r="D27" s="41">
        <f t="shared" si="0"/>
        <v>0</v>
      </c>
      <c r="E27" s="43">
        <v>100</v>
      </c>
      <c r="F27" s="41">
        <f t="shared" si="1"/>
        <v>0</v>
      </c>
      <c r="G27" s="40">
        <f t="shared" si="2"/>
        <v>23300</v>
      </c>
      <c r="H27" s="116"/>
      <c r="I27" s="34">
        <f t="shared" si="3"/>
        <v>0</v>
      </c>
      <c r="J27" s="117">
        <v>23300</v>
      </c>
      <c r="K27" s="37">
        <f t="shared" si="4"/>
        <v>0</v>
      </c>
      <c r="L27" s="14">
        <f t="shared" si="5"/>
        <v>0</v>
      </c>
      <c r="M27" s="14">
        <f t="shared" si="6"/>
        <v>0</v>
      </c>
    </row>
    <row r="28" spans="2:13" ht="13.8" thickBot="1">
      <c r="B28" s="23" t="s">
        <v>38</v>
      </c>
      <c r="C28" s="183"/>
      <c r="D28" s="183"/>
      <c r="E28" s="184"/>
      <c r="F28" s="24"/>
      <c r="G28" s="5">
        <f>SUM(G16:G27)</f>
        <v>279200</v>
      </c>
      <c r="H28" s="5">
        <f t="shared" ref="H28:M28" si="7">SUM(H16:H27)</f>
        <v>98100</v>
      </c>
      <c r="I28" s="5"/>
      <c r="J28" s="5">
        <f t="shared" si="7"/>
        <v>181100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唐津商業高等学校</v>
      </c>
      <c r="C35" s="62">
        <f>MAX(C26:C27)</f>
        <v>198</v>
      </c>
      <c r="D35" s="63">
        <f>MAX(D26:D27)</f>
        <v>0</v>
      </c>
      <c r="E35" s="62">
        <f>MAX(E26:E27)</f>
        <v>100</v>
      </c>
      <c r="F35" s="64">
        <f>C35*D35*(185-E35)/100*12</f>
        <v>0</v>
      </c>
      <c r="G35" s="65">
        <f>G28</f>
        <v>279200</v>
      </c>
      <c r="H35" s="65">
        <f>H28</f>
        <v>98100</v>
      </c>
      <c r="I35" s="63">
        <f>MAX(I26:I27)</f>
        <v>0</v>
      </c>
      <c r="J35" s="65">
        <f>J28</f>
        <v>181100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7FDA3-C8B4-42BE-8B57-918F04378211}">
  <sheetPr codeName="Sheet31">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125</v>
      </c>
      <c r="C3" s="39"/>
      <c r="D3" s="166"/>
      <c r="E3" s="167"/>
    </row>
    <row r="5" spans="2:13">
      <c r="B5" s="221" t="s">
        <v>236</v>
      </c>
      <c r="C5" s="185"/>
      <c r="D5" s="185"/>
      <c r="E5" s="185" t="s">
        <v>40</v>
      </c>
      <c r="F5" s="185"/>
      <c r="H5" s="69"/>
      <c r="I5" s="6" t="s">
        <v>73</v>
      </c>
    </row>
    <row r="6" spans="2:13" ht="16.2">
      <c r="B6" s="185"/>
      <c r="C6" s="185"/>
      <c r="D6" s="185"/>
      <c r="E6" s="169"/>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9"/>
      <c r="F10" s="30" t="s">
        <v>7</v>
      </c>
      <c r="G10" s="169"/>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173</v>
      </c>
      <c r="D16" s="41">
        <f>$E$6</f>
        <v>0</v>
      </c>
      <c r="E16" s="43">
        <v>100</v>
      </c>
      <c r="F16" s="41">
        <f>(C16*D16*(185-E16)/100)</f>
        <v>0</v>
      </c>
      <c r="G16" s="40">
        <f>H16+J16</f>
        <v>31900</v>
      </c>
      <c r="H16" s="116">
        <v>31900</v>
      </c>
      <c r="I16" s="34">
        <f>$E$10</f>
        <v>0</v>
      </c>
      <c r="J16" s="117"/>
      <c r="K16" s="37">
        <f>$G$10</f>
        <v>0</v>
      </c>
      <c r="L16" s="14">
        <f>H16*I16+J16*K16</f>
        <v>0</v>
      </c>
      <c r="M16" s="14">
        <f>ROUNDDOWN(F16+L16,0)</f>
        <v>0</v>
      </c>
    </row>
    <row r="17" spans="2:13">
      <c r="B17" s="22" t="s">
        <v>51</v>
      </c>
      <c r="C17" s="116">
        <v>173</v>
      </c>
      <c r="D17" s="41">
        <f t="shared" ref="D17:D27" si="0">$E$6</f>
        <v>0</v>
      </c>
      <c r="E17" s="43">
        <v>100</v>
      </c>
      <c r="F17" s="41">
        <f t="shared" ref="F17:F27" si="1">(C17*D17*(185-E17)/100)</f>
        <v>0</v>
      </c>
      <c r="G17" s="40">
        <f t="shared" ref="G17:G27" si="2">H17+J17</f>
        <v>30500</v>
      </c>
      <c r="H17" s="117">
        <v>30500</v>
      </c>
      <c r="I17" s="34">
        <f t="shared" ref="I17:I27" si="3">$E$10</f>
        <v>0</v>
      </c>
      <c r="J17" s="116"/>
      <c r="K17" s="37">
        <f t="shared" ref="K17:K27" si="4">$G$10</f>
        <v>0</v>
      </c>
      <c r="L17" s="14">
        <f t="shared" ref="L17:L27" si="5">H17*I17+J17*K17</f>
        <v>0</v>
      </c>
      <c r="M17" s="14">
        <f t="shared" ref="M17:M27" si="6">ROUNDDOWN(F17+L17,0)</f>
        <v>0</v>
      </c>
    </row>
    <row r="18" spans="2:13">
      <c r="B18" s="22" t="s">
        <v>52</v>
      </c>
      <c r="C18" s="116">
        <v>173</v>
      </c>
      <c r="D18" s="41">
        <f t="shared" si="0"/>
        <v>0</v>
      </c>
      <c r="E18" s="43">
        <v>100</v>
      </c>
      <c r="F18" s="41">
        <f t="shared" si="1"/>
        <v>0</v>
      </c>
      <c r="G18" s="40">
        <f t="shared" si="2"/>
        <v>32700</v>
      </c>
      <c r="H18" s="116">
        <v>32700</v>
      </c>
      <c r="I18" s="34">
        <f t="shared" si="3"/>
        <v>0</v>
      </c>
      <c r="J18" s="116"/>
      <c r="K18" s="37">
        <f t="shared" si="4"/>
        <v>0</v>
      </c>
      <c r="L18" s="14">
        <f t="shared" si="5"/>
        <v>0</v>
      </c>
      <c r="M18" s="14">
        <f t="shared" si="6"/>
        <v>0</v>
      </c>
    </row>
    <row r="19" spans="2:13">
      <c r="B19" s="22" t="s">
        <v>53</v>
      </c>
      <c r="C19" s="116">
        <v>173</v>
      </c>
      <c r="D19" s="41">
        <f t="shared" si="0"/>
        <v>0</v>
      </c>
      <c r="E19" s="43">
        <v>100</v>
      </c>
      <c r="F19" s="41">
        <f t="shared" si="1"/>
        <v>0</v>
      </c>
      <c r="G19" s="40">
        <f t="shared" si="2"/>
        <v>20200</v>
      </c>
      <c r="H19" s="116"/>
      <c r="I19" s="34">
        <f t="shared" si="3"/>
        <v>0</v>
      </c>
      <c r="J19" s="116">
        <v>20200</v>
      </c>
      <c r="K19" s="37">
        <f t="shared" si="4"/>
        <v>0</v>
      </c>
      <c r="L19" s="14">
        <f t="shared" si="5"/>
        <v>0</v>
      </c>
      <c r="M19" s="14">
        <f t="shared" si="6"/>
        <v>0</v>
      </c>
    </row>
    <row r="20" spans="2:13">
      <c r="B20" s="22" t="s">
        <v>54</v>
      </c>
      <c r="C20" s="116">
        <v>173</v>
      </c>
      <c r="D20" s="41">
        <f t="shared" si="0"/>
        <v>0</v>
      </c>
      <c r="E20" s="43">
        <v>100</v>
      </c>
      <c r="F20" s="41">
        <f t="shared" si="1"/>
        <v>0</v>
      </c>
      <c r="G20" s="40">
        <f t="shared" si="2"/>
        <v>17200</v>
      </c>
      <c r="H20" s="116"/>
      <c r="I20" s="34">
        <f t="shared" si="3"/>
        <v>0</v>
      </c>
      <c r="J20" s="116">
        <v>17200</v>
      </c>
      <c r="K20" s="37">
        <f t="shared" si="4"/>
        <v>0</v>
      </c>
      <c r="L20" s="14">
        <f t="shared" si="5"/>
        <v>0</v>
      </c>
      <c r="M20" s="14">
        <f t="shared" si="6"/>
        <v>0</v>
      </c>
    </row>
    <row r="21" spans="2:13">
      <c r="B21" s="22" t="s">
        <v>196</v>
      </c>
      <c r="C21" s="116">
        <v>173</v>
      </c>
      <c r="D21" s="41">
        <f t="shared" si="0"/>
        <v>0</v>
      </c>
      <c r="E21" s="43">
        <v>100</v>
      </c>
      <c r="F21" s="41">
        <f t="shared" si="1"/>
        <v>0</v>
      </c>
      <c r="G21" s="40">
        <f t="shared" si="2"/>
        <v>22400</v>
      </c>
      <c r="H21" s="116"/>
      <c r="I21" s="34">
        <f t="shared" si="3"/>
        <v>0</v>
      </c>
      <c r="J21" s="116">
        <v>22400</v>
      </c>
      <c r="K21" s="37">
        <f t="shared" si="4"/>
        <v>0</v>
      </c>
      <c r="L21" s="14">
        <f t="shared" si="5"/>
        <v>0</v>
      </c>
      <c r="M21" s="14">
        <f t="shared" si="6"/>
        <v>0</v>
      </c>
    </row>
    <row r="22" spans="2:13">
      <c r="B22" s="22" t="s">
        <v>221</v>
      </c>
      <c r="C22" s="116">
        <v>173</v>
      </c>
      <c r="D22" s="41">
        <f t="shared" si="0"/>
        <v>0</v>
      </c>
      <c r="E22" s="43">
        <v>100</v>
      </c>
      <c r="F22" s="41">
        <f t="shared" si="1"/>
        <v>0</v>
      </c>
      <c r="G22" s="40">
        <f t="shared" si="2"/>
        <v>25400</v>
      </c>
      <c r="H22" s="116"/>
      <c r="I22" s="34">
        <f t="shared" si="3"/>
        <v>0</v>
      </c>
      <c r="J22" s="116">
        <v>25400</v>
      </c>
      <c r="K22" s="37">
        <f t="shared" si="4"/>
        <v>0</v>
      </c>
      <c r="L22" s="14">
        <f t="shared" si="5"/>
        <v>0</v>
      </c>
      <c r="M22" s="14">
        <f t="shared" si="6"/>
        <v>0</v>
      </c>
    </row>
    <row r="23" spans="2:13">
      <c r="B23" s="22" t="s">
        <v>46</v>
      </c>
      <c r="C23" s="116">
        <v>173</v>
      </c>
      <c r="D23" s="41">
        <f t="shared" si="0"/>
        <v>0</v>
      </c>
      <c r="E23" s="43">
        <v>100</v>
      </c>
      <c r="F23" s="41">
        <f t="shared" si="1"/>
        <v>0</v>
      </c>
      <c r="G23" s="40">
        <f t="shared" si="2"/>
        <v>20900</v>
      </c>
      <c r="H23" s="116"/>
      <c r="I23" s="34">
        <f t="shared" si="3"/>
        <v>0</v>
      </c>
      <c r="J23" s="116">
        <v>20900</v>
      </c>
      <c r="K23" s="37">
        <f t="shared" si="4"/>
        <v>0</v>
      </c>
      <c r="L23" s="14">
        <f t="shared" si="5"/>
        <v>0</v>
      </c>
      <c r="M23" s="14">
        <f t="shared" si="6"/>
        <v>0</v>
      </c>
    </row>
    <row r="24" spans="2:13">
      <c r="B24" s="22" t="s">
        <v>47</v>
      </c>
      <c r="C24" s="116">
        <v>173</v>
      </c>
      <c r="D24" s="41">
        <f t="shared" si="0"/>
        <v>0</v>
      </c>
      <c r="E24" s="43">
        <v>100</v>
      </c>
      <c r="F24" s="41">
        <f t="shared" si="1"/>
        <v>0</v>
      </c>
      <c r="G24" s="40">
        <f t="shared" si="2"/>
        <v>19300</v>
      </c>
      <c r="H24" s="116"/>
      <c r="I24" s="34">
        <f t="shared" si="3"/>
        <v>0</v>
      </c>
      <c r="J24" s="116">
        <v>19300</v>
      </c>
      <c r="K24" s="37">
        <f t="shared" si="4"/>
        <v>0</v>
      </c>
      <c r="L24" s="14">
        <f t="shared" si="5"/>
        <v>0</v>
      </c>
      <c r="M24" s="14">
        <f t="shared" si="6"/>
        <v>0</v>
      </c>
    </row>
    <row r="25" spans="2:13">
      <c r="B25" s="22" t="s">
        <v>48</v>
      </c>
      <c r="C25" s="116">
        <v>173</v>
      </c>
      <c r="D25" s="41">
        <f t="shared" si="0"/>
        <v>0</v>
      </c>
      <c r="E25" s="43">
        <v>100</v>
      </c>
      <c r="F25" s="41">
        <f t="shared" si="1"/>
        <v>0</v>
      </c>
      <c r="G25" s="40">
        <f t="shared" si="2"/>
        <v>16700</v>
      </c>
      <c r="H25" s="117"/>
      <c r="I25" s="34">
        <f t="shared" si="3"/>
        <v>0</v>
      </c>
      <c r="J25" s="117">
        <v>16700</v>
      </c>
      <c r="K25" s="37">
        <f t="shared" si="4"/>
        <v>0</v>
      </c>
      <c r="L25" s="14">
        <f t="shared" si="5"/>
        <v>0</v>
      </c>
      <c r="M25" s="14">
        <f t="shared" si="6"/>
        <v>0</v>
      </c>
    </row>
    <row r="26" spans="2:13">
      <c r="B26" s="22" t="s">
        <v>49</v>
      </c>
      <c r="C26" s="116">
        <v>173</v>
      </c>
      <c r="D26" s="41">
        <f t="shared" si="0"/>
        <v>0</v>
      </c>
      <c r="E26" s="40">
        <v>100</v>
      </c>
      <c r="F26" s="41">
        <f t="shared" si="1"/>
        <v>0</v>
      </c>
      <c r="G26" s="40">
        <f t="shared" si="2"/>
        <v>17500</v>
      </c>
      <c r="H26" s="116"/>
      <c r="I26" s="34">
        <f t="shared" si="3"/>
        <v>0</v>
      </c>
      <c r="J26" s="116">
        <v>17500</v>
      </c>
      <c r="K26" s="37">
        <f t="shared" si="4"/>
        <v>0</v>
      </c>
      <c r="L26" s="14">
        <f t="shared" si="5"/>
        <v>0</v>
      </c>
      <c r="M26" s="14">
        <f t="shared" si="6"/>
        <v>0</v>
      </c>
    </row>
    <row r="27" spans="2:13" ht="13.8" thickBot="1">
      <c r="B27" s="22" t="s">
        <v>50</v>
      </c>
      <c r="C27" s="116">
        <v>173</v>
      </c>
      <c r="D27" s="41">
        <f t="shared" si="0"/>
        <v>0</v>
      </c>
      <c r="E27" s="43">
        <v>100</v>
      </c>
      <c r="F27" s="41">
        <f t="shared" si="1"/>
        <v>0</v>
      </c>
      <c r="G27" s="40">
        <f t="shared" si="2"/>
        <v>21400</v>
      </c>
      <c r="H27" s="116"/>
      <c r="I27" s="34">
        <f t="shared" si="3"/>
        <v>0</v>
      </c>
      <c r="J27" s="117">
        <v>21400</v>
      </c>
      <c r="K27" s="37">
        <f t="shared" si="4"/>
        <v>0</v>
      </c>
      <c r="L27" s="14">
        <f t="shared" si="5"/>
        <v>0</v>
      </c>
      <c r="M27" s="14">
        <f t="shared" si="6"/>
        <v>0</v>
      </c>
    </row>
    <row r="28" spans="2:13" ht="13.8" thickBot="1">
      <c r="B28" s="23" t="s">
        <v>38</v>
      </c>
      <c r="C28" s="183"/>
      <c r="D28" s="183"/>
      <c r="E28" s="184"/>
      <c r="F28" s="24"/>
      <c r="G28" s="5">
        <f>SUM(G16:G27)</f>
        <v>276100</v>
      </c>
      <c r="H28" s="5">
        <f t="shared" ref="H28:M28" si="7">SUM(H16:H27)</f>
        <v>95100</v>
      </c>
      <c r="I28" s="5"/>
      <c r="J28" s="5">
        <f t="shared" si="7"/>
        <v>181000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鳥栖商業高等学校</v>
      </c>
      <c r="C35" s="62">
        <f>MAX(C26:C27)</f>
        <v>173</v>
      </c>
      <c r="D35" s="63">
        <f>MAX(D26:D27)</f>
        <v>0</v>
      </c>
      <c r="E35" s="62">
        <f>MAX(E26:E27)</f>
        <v>100</v>
      </c>
      <c r="F35" s="64">
        <f>C35*D35*(185-E35)/100*12</f>
        <v>0</v>
      </c>
      <c r="G35" s="65">
        <f>G28</f>
        <v>276100</v>
      </c>
      <c r="H35" s="65">
        <f>H28</f>
        <v>95100</v>
      </c>
      <c r="I35" s="63">
        <f>MAX(I26:I27)</f>
        <v>0</v>
      </c>
      <c r="J35" s="65">
        <f>J28</f>
        <v>181000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2DB1-3421-49A8-B076-DD477E792020}">
  <sheetPr codeName="Sheet46">
    <pageSetUpPr fitToPage="1"/>
  </sheetPr>
  <dimension ref="A1:O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5">
      <c r="M1" s="56"/>
    </row>
    <row r="3" spans="2:15" ht="14.4">
      <c r="B3" s="39" t="s">
        <v>67</v>
      </c>
      <c r="C3" s="39"/>
      <c r="D3" s="166"/>
      <c r="E3" s="167"/>
    </row>
    <row r="5" spans="2:15">
      <c r="B5" s="221" t="s">
        <v>236</v>
      </c>
      <c r="C5" s="185"/>
      <c r="D5" s="185"/>
      <c r="E5" s="185" t="s">
        <v>40</v>
      </c>
      <c r="F5" s="185"/>
      <c r="H5" s="69"/>
      <c r="I5" s="6" t="s">
        <v>73</v>
      </c>
    </row>
    <row r="6" spans="2:15" ht="16.2">
      <c r="B6" s="185"/>
      <c r="C6" s="185"/>
      <c r="D6" s="185"/>
      <c r="E6" s="168"/>
      <c r="F6" s="9" t="s">
        <v>2</v>
      </c>
    </row>
    <row r="8" spans="2:15">
      <c r="B8" s="221" t="s">
        <v>237</v>
      </c>
      <c r="C8" s="185"/>
      <c r="D8" s="185"/>
      <c r="E8" s="186" t="s">
        <v>40</v>
      </c>
      <c r="F8" s="187"/>
      <c r="G8" s="187"/>
      <c r="H8" s="188"/>
    </row>
    <row r="9" spans="2:15" ht="13.8" thickBot="1">
      <c r="B9" s="185"/>
      <c r="C9" s="185"/>
      <c r="D9" s="185"/>
      <c r="E9" s="189" t="s">
        <v>4</v>
      </c>
      <c r="F9" s="190"/>
      <c r="G9" s="189" t="s">
        <v>5</v>
      </c>
      <c r="H9" s="190"/>
    </row>
    <row r="10" spans="2:15" ht="16.8" thickTop="1">
      <c r="B10" s="185"/>
      <c r="C10" s="185"/>
      <c r="D10" s="185"/>
      <c r="E10" s="168"/>
      <c r="F10" s="30" t="s">
        <v>7</v>
      </c>
      <c r="G10" s="168"/>
      <c r="H10" s="52" t="s">
        <v>7</v>
      </c>
    </row>
    <row r="13" spans="2:15"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5" ht="16.5" customHeight="1">
      <c r="B14" s="182"/>
      <c r="C14" s="11" t="s">
        <v>11</v>
      </c>
      <c r="D14" s="11" t="s">
        <v>12</v>
      </c>
      <c r="E14" s="68" t="s">
        <v>13</v>
      </c>
      <c r="F14" s="68" t="s">
        <v>0</v>
      </c>
      <c r="G14" s="68" t="s">
        <v>14</v>
      </c>
      <c r="H14" s="68" t="s">
        <v>14</v>
      </c>
      <c r="I14" s="68" t="s">
        <v>6</v>
      </c>
      <c r="J14" s="68" t="s">
        <v>14</v>
      </c>
      <c r="K14" s="68" t="s">
        <v>6</v>
      </c>
      <c r="L14" s="68" t="s">
        <v>0</v>
      </c>
      <c r="M14" s="12" t="s">
        <v>0</v>
      </c>
    </row>
    <row r="15" spans="2:15"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5" ht="13.8" thickTop="1">
      <c r="B16" s="22" t="s">
        <v>220</v>
      </c>
      <c r="C16" s="116">
        <v>167</v>
      </c>
      <c r="D16" s="41">
        <f>$E$6</f>
        <v>0</v>
      </c>
      <c r="E16" s="43">
        <v>100</v>
      </c>
      <c r="F16" s="41">
        <f>(C16*D16*(185-E16)/100)</f>
        <v>0</v>
      </c>
      <c r="G16" s="40">
        <f>H16+J16</f>
        <v>24600</v>
      </c>
      <c r="H16" s="116">
        <v>24600</v>
      </c>
      <c r="I16" s="34">
        <f>$E$10</f>
        <v>0</v>
      </c>
      <c r="J16" s="117"/>
      <c r="K16" s="37">
        <f>$G$10</f>
        <v>0</v>
      </c>
      <c r="L16" s="14">
        <f>H16*I16+J16*K16</f>
        <v>0</v>
      </c>
      <c r="M16" s="14">
        <f>ROUNDDOWN(F16+L16,0)</f>
        <v>0</v>
      </c>
      <c r="O16" s="32"/>
    </row>
    <row r="17" spans="2:15">
      <c r="B17" s="22" t="s">
        <v>51</v>
      </c>
      <c r="C17" s="116">
        <v>167</v>
      </c>
      <c r="D17" s="41">
        <f t="shared" ref="D17:D27" si="0">$E$6</f>
        <v>0</v>
      </c>
      <c r="E17" s="43">
        <v>100</v>
      </c>
      <c r="F17" s="41">
        <f t="shared" ref="F17:F27" si="1">(C17*D17*(185-E17)/100)</f>
        <v>0</v>
      </c>
      <c r="G17" s="40">
        <f t="shared" ref="G17:G27" si="2">H17+J17</f>
        <v>20700</v>
      </c>
      <c r="H17" s="117">
        <v>20700</v>
      </c>
      <c r="I17" s="34">
        <f t="shared" ref="I17:I27" si="3">$E$10</f>
        <v>0</v>
      </c>
      <c r="J17" s="116"/>
      <c r="K17" s="37">
        <f t="shared" ref="K17:K27" si="4">$G$10</f>
        <v>0</v>
      </c>
      <c r="L17" s="14">
        <f t="shared" ref="L17:L27" si="5">H17*I17+J17*K17</f>
        <v>0</v>
      </c>
      <c r="M17" s="14">
        <f t="shared" ref="M17:M27" si="6">ROUNDDOWN(F17+L17,0)</f>
        <v>0</v>
      </c>
      <c r="O17" s="32"/>
    </row>
    <row r="18" spans="2:15">
      <c r="B18" s="22" t="s">
        <v>52</v>
      </c>
      <c r="C18" s="116">
        <v>167</v>
      </c>
      <c r="D18" s="41">
        <f t="shared" si="0"/>
        <v>0</v>
      </c>
      <c r="E18" s="43">
        <v>100</v>
      </c>
      <c r="F18" s="41">
        <f t="shared" si="1"/>
        <v>0</v>
      </c>
      <c r="G18" s="40">
        <f t="shared" si="2"/>
        <v>26900</v>
      </c>
      <c r="H18" s="116">
        <v>26900</v>
      </c>
      <c r="I18" s="34">
        <f t="shared" si="3"/>
        <v>0</v>
      </c>
      <c r="J18" s="116"/>
      <c r="K18" s="37">
        <f t="shared" si="4"/>
        <v>0</v>
      </c>
      <c r="L18" s="14">
        <f t="shared" si="5"/>
        <v>0</v>
      </c>
      <c r="M18" s="14">
        <f t="shared" si="6"/>
        <v>0</v>
      </c>
      <c r="O18" s="32"/>
    </row>
    <row r="19" spans="2:15">
      <c r="B19" s="22" t="s">
        <v>53</v>
      </c>
      <c r="C19" s="116">
        <v>167</v>
      </c>
      <c r="D19" s="41">
        <f t="shared" si="0"/>
        <v>0</v>
      </c>
      <c r="E19" s="43">
        <v>100</v>
      </c>
      <c r="F19" s="41">
        <f t="shared" si="1"/>
        <v>0</v>
      </c>
      <c r="G19" s="40">
        <f t="shared" si="2"/>
        <v>17100</v>
      </c>
      <c r="H19" s="116"/>
      <c r="I19" s="34">
        <f t="shared" si="3"/>
        <v>0</v>
      </c>
      <c r="J19" s="116">
        <v>17100</v>
      </c>
      <c r="K19" s="37">
        <f t="shared" si="4"/>
        <v>0</v>
      </c>
      <c r="L19" s="14">
        <f t="shared" si="5"/>
        <v>0</v>
      </c>
      <c r="M19" s="14">
        <f t="shared" si="6"/>
        <v>0</v>
      </c>
      <c r="O19" s="32"/>
    </row>
    <row r="20" spans="2:15">
      <c r="B20" s="22" t="s">
        <v>54</v>
      </c>
      <c r="C20" s="116">
        <v>167</v>
      </c>
      <c r="D20" s="41">
        <f t="shared" si="0"/>
        <v>0</v>
      </c>
      <c r="E20" s="43">
        <v>100</v>
      </c>
      <c r="F20" s="41">
        <f t="shared" si="1"/>
        <v>0</v>
      </c>
      <c r="G20" s="40">
        <f t="shared" si="2"/>
        <v>14400</v>
      </c>
      <c r="H20" s="116"/>
      <c r="I20" s="34">
        <f t="shared" si="3"/>
        <v>0</v>
      </c>
      <c r="J20" s="116">
        <v>14400</v>
      </c>
      <c r="K20" s="37">
        <f t="shared" si="4"/>
        <v>0</v>
      </c>
      <c r="L20" s="14">
        <f t="shared" si="5"/>
        <v>0</v>
      </c>
      <c r="M20" s="14">
        <f t="shared" si="6"/>
        <v>0</v>
      </c>
      <c r="O20" s="32"/>
    </row>
    <row r="21" spans="2:15">
      <c r="B21" s="22" t="s">
        <v>196</v>
      </c>
      <c r="C21" s="116">
        <v>167</v>
      </c>
      <c r="D21" s="41">
        <f t="shared" si="0"/>
        <v>0</v>
      </c>
      <c r="E21" s="43">
        <v>100</v>
      </c>
      <c r="F21" s="41">
        <f t="shared" si="1"/>
        <v>0</v>
      </c>
      <c r="G21" s="40">
        <f t="shared" si="2"/>
        <v>18900</v>
      </c>
      <c r="H21" s="116"/>
      <c r="I21" s="34">
        <f t="shared" si="3"/>
        <v>0</v>
      </c>
      <c r="J21" s="116">
        <v>18900</v>
      </c>
      <c r="K21" s="37">
        <f t="shared" si="4"/>
        <v>0</v>
      </c>
      <c r="L21" s="14">
        <f t="shared" si="5"/>
        <v>0</v>
      </c>
      <c r="M21" s="14">
        <f t="shared" si="6"/>
        <v>0</v>
      </c>
      <c r="O21" s="32"/>
    </row>
    <row r="22" spans="2:15">
      <c r="B22" s="22" t="s">
        <v>221</v>
      </c>
      <c r="C22" s="116">
        <v>167</v>
      </c>
      <c r="D22" s="41">
        <f t="shared" si="0"/>
        <v>0</v>
      </c>
      <c r="E22" s="43">
        <v>100</v>
      </c>
      <c r="F22" s="41">
        <f t="shared" si="1"/>
        <v>0</v>
      </c>
      <c r="G22" s="40">
        <f t="shared" si="2"/>
        <v>21600</v>
      </c>
      <c r="H22" s="116"/>
      <c r="I22" s="34">
        <f t="shared" si="3"/>
        <v>0</v>
      </c>
      <c r="J22" s="116">
        <v>21600</v>
      </c>
      <c r="K22" s="37">
        <f t="shared" si="4"/>
        <v>0</v>
      </c>
      <c r="L22" s="14">
        <f t="shared" si="5"/>
        <v>0</v>
      </c>
      <c r="M22" s="14">
        <f t="shared" si="6"/>
        <v>0</v>
      </c>
      <c r="O22" s="32"/>
    </row>
    <row r="23" spans="2:15">
      <c r="B23" s="22" t="s">
        <v>46</v>
      </c>
      <c r="C23" s="116">
        <v>167</v>
      </c>
      <c r="D23" s="41">
        <f t="shared" si="0"/>
        <v>0</v>
      </c>
      <c r="E23" s="43">
        <v>100</v>
      </c>
      <c r="F23" s="41">
        <f t="shared" si="1"/>
        <v>0</v>
      </c>
      <c r="G23" s="40">
        <f t="shared" si="2"/>
        <v>17300</v>
      </c>
      <c r="H23" s="116"/>
      <c r="I23" s="34">
        <f t="shared" si="3"/>
        <v>0</v>
      </c>
      <c r="J23" s="116">
        <v>17300</v>
      </c>
      <c r="K23" s="37">
        <f t="shared" si="4"/>
        <v>0</v>
      </c>
      <c r="L23" s="14">
        <f t="shared" si="5"/>
        <v>0</v>
      </c>
      <c r="M23" s="14">
        <f t="shared" si="6"/>
        <v>0</v>
      </c>
      <c r="O23" s="32"/>
    </row>
    <row r="24" spans="2:15">
      <c r="B24" s="22" t="s">
        <v>47</v>
      </c>
      <c r="C24" s="116">
        <v>167</v>
      </c>
      <c r="D24" s="41">
        <f t="shared" si="0"/>
        <v>0</v>
      </c>
      <c r="E24" s="43">
        <v>100</v>
      </c>
      <c r="F24" s="41">
        <f t="shared" si="1"/>
        <v>0</v>
      </c>
      <c r="G24" s="40">
        <f t="shared" si="2"/>
        <v>14200</v>
      </c>
      <c r="H24" s="116"/>
      <c r="I24" s="34">
        <f t="shared" si="3"/>
        <v>0</v>
      </c>
      <c r="J24" s="116">
        <v>14200</v>
      </c>
      <c r="K24" s="37">
        <f t="shared" si="4"/>
        <v>0</v>
      </c>
      <c r="L24" s="14">
        <f t="shared" si="5"/>
        <v>0</v>
      </c>
      <c r="M24" s="14">
        <f t="shared" si="6"/>
        <v>0</v>
      </c>
      <c r="O24" s="32"/>
    </row>
    <row r="25" spans="2:15">
      <c r="B25" s="22" t="s">
        <v>48</v>
      </c>
      <c r="C25" s="116">
        <v>167</v>
      </c>
      <c r="D25" s="41">
        <f t="shared" si="0"/>
        <v>0</v>
      </c>
      <c r="E25" s="43">
        <v>100</v>
      </c>
      <c r="F25" s="41">
        <f t="shared" si="1"/>
        <v>0</v>
      </c>
      <c r="G25" s="40">
        <f t="shared" si="2"/>
        <v>12200</v>
      </c>
      <c r="H25" s="117"/>
      <c r="I25" s="34">
        <f t="shared" si="3"/>
        <v>0</v>
      </c>
      <c r="J25" s="117">
        <v>12200</v>
      </c>
      <c r="K25" s="37">
        <f t="shared" si="4"/>
        <v>0</v>
      </c>
      <c r="L25" s="14">
        <f t="shared" si="5"/>
        <v>0</v>
      </c>
      <c r="M25" s="14">
        <f t="shared" si="6"/>
        <v>0</v>
      </c>
      <c r="O25" s="32"/>
    </row>
    <row r="26" spans="2:15">
      <c r="B26" s="21" t="s">
        <v>49</v>
      </c>
      <c r="C26" s="116">
        <v>167</v>
      </c>
      <c r="D26" s="41">
        <f t="shared" si="0"/>
        <v>0</v>
      </c>
      <c r="E26" s="40">
        <v>100</v>
      </c>
      <c r="F26" s="41">
        <f t="shared" si="1"/>
        <v>0</v>
      </c>
      <c r="G26" s="40">
        <f t="shared" si="2"/>
        <v>13500</v>
      </c>
      <c r="H26" s="116"/>
      <c r="I26" s="34">
        <f t="shared" si="3"/>
        <v>0</v>
      </c>
      <c r="J26" s="116">
        <v>13500</v>
      </c>
      <c r="K26" s="37">
        <f t="shared" si="4"/>
        <v>0</v>
      </c>
      <c r="L26" s="14">
        <f t="shared" si="5"/>
        <v>0</v>
      </c>
      <c r="M26" s="14">
        <f t="shared" si="6"/>
        <v>0</v>
      </c>
      <c r="O26" s="32"/>
    </row>
    <row r="27" spans="2:15" ht="13.8" thickBot="1">
      <c r="B27" s="22" t="s">
        <v>50</v>
      </c>
      <c r="C27" s="116">
        <v>167</v>
      </c>
      <c r="D27" s="41">
        <f t="shared" si="0"/>
        <v>0</v>
      </c>
      <c r="E27" s="43">
        <v>100</v>
      </c>
      <c r="F27" s="41">
        <f t="shared" si="1"/>
        <v>0</v>
      </c>
      <c r="G27" s="40">
        <f t="shared" si="2"/>
        <v>16600</v>
      </c>
      <c r="H27" s="116"/>
      <c r="I27" s="34">
        <f t="shared" si="3"/>
        <v>0</v>
      </c>
      <c r="J27" s="117">
        <v>16600</v>
      </c>
      <c r="K27" s="37">
        <f t="shared" si="4"/>
        <v>0</v>
      </c>
      <c r="L27" s="14">
        <f t="shared" si="5"/>
        <v>0</v>
      </c>
      <c r="M27" s="14">
        <f t="shared" si="6"/>
        <v>0</v>
      </c>
      <c r="O27" s="32"/>
    </row>
    <row r="28" spans="2:15" ht="13.8" thickBot="1">
      <c r="B28" s="23" t="s">
        <v>38</v>
      </c>
      <c r="C28" s="183"/>
      <c r="D28" s="183"/>
      <c r="E28" s="184"/>
      <c r="F28" s="24"/>
      <c r="G28" s="5">
        <f>SUM(G16:G27)</f>
        <v>218000</v>
      </c>
      <c r="H28" s="5">
        <f t="shared" ref="H28:M28" si="7">SUM(H16:H27)</f>
        <v>72200</v>
      </c>
      <c r="I28" s="5"/>
      <c r="J28" s="5">
        <f t="shared" si="7"/>
        <v>145800</v>
      </c>
      <c r="K28" s="5"/>
      <c r="L28" s="5">
        <f t="shared" si="7"/>
        <v>0</v>
      </c>
      <c r="M28" s="180">
        <f t="shared" si="7"/>
        <v>0</v>
      </c>
    </row>
    <row r="29" spans="2:15">
      <c r="B29" s="78"/>
      <c r="C29" s="81"/>
      <c r="D29" s="79"/>
      <c r="E29" s="79"/>
      <c r="F29" s="80"/>
      <c r="G29" s="4"/>
      <c r="H29" s="4"/>
      <c r="I29" s="4"/>
      <c r="J29" s="4"/>
      <c r="K29" s="4"/>
      <c r="L29" s="80"/>
      <c r="M29" s="80"/>
    </row>
    <row r="31" spans="2:15">
      <c r="B31" s="25" t="s">
        <v>25</v>
      </c>
    </row>
    <row r="32" spans="2:15">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34</v>
      </c>
      <c r="B35" s="59" t="str">
        <f>B3</f>
        <v>牛津高等学校</v>
      </c>
      <c r="C35" s="62">
        <f>MAX(C26:C27)</f>
        <v>167</v>
      </c>
      <c r="D35" s="63">
        <f>MAX(D26:D27)</f>
        <v>0</v>
      </c>
      <c r="E35" s="62">
        <f>MAX(E26:E27)</f>
        <v>100</v>
      </c>
      <c r="F35" s="64">
        <f>C35*D35*(185-E35)/100*12</f>
        <v>0</v>
      </c>
      <c r="G35" s="65">
        <f>G28</f>
        <v>218000</v>
      </c>
      <c r="H35" s="65">
        <f>H28</f>
        <v>72200</v>
      </c>
      <c r="I35" s="63">
        <f>MAX(I26:I27)</f>
        <v>0</v>
      </c>
      <c r="J35" s="65">
        <f>J28</f>
        <v>145800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1A3C0-94AA-4F70-8A00-19C16A57640C}">
  <sheetPr codeName="Sheet32">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128</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193</v>
      </c>
      <c r="D16" s="41">
        <f>$E$6</f>
        <v>0</v>
      </c>
      <c r="E16" s="43">
        <v>100</v>
      </c>
      <c r="F16" s="41">
        <f>(C16*D16*(185-E16)/100)</f>
        <v>0</v>
      </c>
      <c r="G16" s="40">
        <f>H16+J16</f>
        <v>39100</v>
      </c>
      <c r="H16" s="116">
        <v>39100</v>
      </c>
      <c r="I16" s="34">
        <f>$E$10</f>
        <v>0</v>
      </c>
      <c r="J16" s="117"/>
      <c r="K16" s="37">
        <f>$G$10</f>
        <v>0</v>
      </c>
      <c r="L16" s="14">
        <f>H16*I16+J16*K16</f>
        <v>0</v>
      </c>
      <c r="M16" s="14">
        <f>ROUNDDOWN(F16+L16,0)</f>
        <v>0</v>
      </c>
    </row>
    <row r="17" spans="2:13">
      <c r="B17" s="22" t="s">
        <v>51</v>
      </c>
      <c r="C17" s="116">
        <v>193</v>
      </c>
      <c r="D17" s="41">
        <f t="shared" ref="D17:D27" si="0">$E$6</f>
        <v>0</v>
      </c>
      <c r="E17" s="43">
        <v>100</v>
      </c>
      <c r="F17" s="41">
        <f t="shared" ref="F17:F27" si="1">(C17*D17*(185-E17)/100)</f>
        <v>0</v>
      </c>
      <c r="G17" s="40">
        <f t="shared" ref="G17:G27" si="2">H17+J17</f>
        <v>34900</v>
      </c>
      <c r="H17" s="117">
        <v>34900</v>
      </c>
      <c r="I17" s="34">
        <f t="shared" ref="I17:I27" si="3">$E$10</f>
        <v>0</v>
      </c>
      <c r="J17" s="116"/>
      <c r="K17" s="37">
        <f t="shared" ref="K17:K27" si="4">$G$10</f>
        <v>0</v>
      </c>
      <c r="L17" s="14">
        <f t="shared" ref="L17:L27" si="5">H17*I17+J17*K17</f>
        <v>0</v>
      </c>
      <c r="M17" s="14">
        <f t="shared" ref="M17:M27" si="6">ROUNDDOWN(F17+L17,0)</f>
        <v>0</v>
      </c>
    </row>
    <row r="18" spans="2:13">
      <c r="B18" s="22" t="s">
        <v>52</v>
      </c>
      <c r="C18" s="116">
        <v>193</v>
      </c>
      <c r="D18" s="41">
        <f t="shared" si="0"/>
        <v>0</v>
      </c>
      <c r="E18" s="43">
        <v>100</v>
      </c>
      <c r="F18" s="41">
        <f t="shared" si="1"/>
        <v>0</v>
      </c>
      <c r="G18" s="40">
        <f t="shared" si="2"/>
        <v>38900</v>
      </c>
      <c r="H18" s="116">
        <v>38900</v>
      </c>
      <c r="I18" s="34">
        <f t="shared" si="3"/>
        <v>0</v>
      </c>
      <c r="J18" s="116"/>
      <c r="K18" s="37">
        <f t="shared" si="4"/>
        <v>0</v>
      </c>
      <c r="L18" s="14">
        <f t="shared" si="5"/>
        <v>0</v>
      </c>
      <c r="M18" s="14">
        <f t="shared" si="6"/>
        <v>0</v>
      </c>
    </row>
    <row r="19" spans="2:13">
      <c r="B19" s="22" t="s">
        <v>53</v>
      </c>
      <c r="C19" s="116">
        <v>193</v>
      </c>
      <c r="D19" s="41">
        <f t="shared" si="0"/>
        <v>0</v>
      </c>
      <c r="E19" s="43">
        <v>100</v>
      </c>
      <c r="F19" s="41">
        <f t="shared" si="1"/>
        <v>0</v>
      </c>
      <c r="G19" s="40">
        <f t="shared" si="2"/>
        <v>24900</v>
      </c>
      <c r="H19" s="116"/>
      <c r="I19" s="34">
        <f t="shared" si="3"/>
        <v>0</v>
      </c>
      <c r="J19" s="116">
        <v>24900</v>
      </c>
      <c r="K19" s="37">
        <f t="shared" si="4"/>
        <v>0</v>
      </c>
      <c r="L19" s="14">
        <f t="shared" si="5"/>
        <v>0</v>
      </c>
      <c r="M19" s="14">
        <f t="shared" si="6"/>
        <v>0</v>
      </c>
    </row>
    <row r="20" spans="2:13">
      <c r="B20" s="22" t="s">
        <v>54</v>
      </c>
      <c r="C20" s="116">
        <v>193</v>
      </c>
      <c r="D20" s="41">
        <f t="shared" si="0"/>
        <v>0</v>
      </c>
      <c r="E20" s="43">
        <v>100</v>
      </c>
      <c r="F20" s="41">
        <f t="shared" si="1"/>
        <v>0</v>
      </c>
      <c r="G20" s="40">
        <f t="shared" si="2"/>
        <v>21500</v>
      </c>
      <c r="H20" s="116"/>
      <c r="I20" s="34">
        <f t="shared" si="3"/>
        <v>0</v>
      </c>
      <c r="J20" s="116">
        <v>21500</v>
      </c>
      <c r="K20" s="37">
        <f t="shared" si="4"/>
        <v>0</v>
      </c>
      <c r="L20" s="14">
        <f t="shared" si="5"/>
        <v>0</v>
      </c>
      <c r="M20" s="14">
        <f t="shared" si="6"/>
        <v>0</v>
      </c>
    </row>
    <row r="21" spans="2:13">
      <c r="B21" s="22" t="s">
        <v>196</v>
      </c>
      <c r="C21" s="116">
        <v>193</v>
      </c>
      <c r="D21" s="41">
        <f t="shared" si="0"/>
        <v>0</v>
      </c>
      <c r="E21" s="43">
        <v>100</v>
      </c>
      <c r="F21" s="41">
        <f t="shared" si="1"/>
        <v>0</v>
      </c>
      <c r="G21" s="40">
        <f t="shared" si="2"/>
        <v>26200</v>
      </c>
      <c r="H21" s="116"/>
      <c r="I21" s="34">
        <f t="shared" si="3"/>
        <v>0</v>
      </c>
      <c r="J21" s="116">
        <v>26200</v>
      </c>
      <c r="K21" s="37">
        <f t="shared" si="4"/>
        <v>0</v>
      </c>
      <c r="L21" s="14">
        <f t="shared" si="5"/>
        <v>0</v>
      </c>
      <c r="M21" s="14">
        <f t="shared" si="6"/>
        <v>0</v>
      </c>
    </row>
    <row r="22" spans="2:13">
      <c r="B22" s="22" t="s">
        <v>221</v>
      </c>
      <c r="C22" s="116">
        <v>193</v>
      </c>
      <c r="D22" s="41">
        <f t="shared" si="0"/>
        <v>0</v>
      </c>
      <c r="E22" s="43">
        <v>100</v>
      </c>
      <c r="F22" s="41">
        <f t="shared" si="1"/>
        <v>0</v>
      </c>
      <c r="G22" s="40">
        <f t="shared" si="2"/>
        <v>29100</v>
      </c>
      <c r="H22" s="116"/>
      <c r="I22" s="34">
        <f t="shared" si="3"/>
        <v>0</v>
      </c>
      <c r="J22" s="116">
        <v>29100</v>
      </c>
      <c r="K22" s="37">
        <f t="shared" si="4"/>
        <v>0</v>
      </c>
      <c r="L22" s="14">
        <f t="shared" si="5"/>
        <v>0</v>
      </c>
      <c r="M22" s="14">
        <f t="shared" si="6"/>
        <v>0</v>
      </c>
    </row>
    <row r="23" spans="2:13">
      <c r="B23" s="22" t="s">
        <v>46</v>
      </c>
      <c r="C23" s="116">
        <v>193</v>
      </c>
      <c r="D23" s="41">
        <f t="shared" si="0"/>
        <v>0</v>
      </c>
      <c r="E23" s="43">
        <v>100</v>
      </c>
      <c r="F23" s="41">
        <f t="shared" si="1"/>
        <v>0</v>
      </c>
      <c r="G23" s="40">
        <f t="shared" si="2"/>
        <v>22100</v>
      </c>
      <c r="H23" s="116"/>
      <c r="I23" s="34">
        <f t="shared" si="3"/>
        <v>0</v>
      </c>
      <c r="J23" s="116">
        <v>22100</v>
      </c>
      <c r="K23" s="37">
        <f t="shared" si="4"/>
        <v>0</v>
      </c>
      <c r="L23" s="14">
        <f t="shared" si="5"/>
        <v>0</v>
      </c>
      <c r="M23" s="14">
        <f t="shared" si="6"/>
        <v>0</v>
      </c>
    </row>
    <row r="24" spans="2:13">
      <c r="B24" s="22" t="s">
        <v>47</v>
      </c>
      <c r="C24" s="116">
        <v>193</v>
      </c>
      <c r="D24" s="41">
        <f t="shared" si="0"/>
        <v>0</v>
      </c>
      <c r="E24" s="43">
        <v>100</v>
      </c>
      <c r="F24" s="41">
        <f t="shared" si="1"/>
        <v>0</v>
      </c>
      <c r="G24" s="40">
        <f t="shared" si="2"/>
        <v>20000</v>
      </c>
      <c r="H24" s="116"/>
      <c r="I24" s="34">
        <f t="shared" si="3"/>
        <v>0</v>
      </c>
      <c r="J24" s="116">
        <v>20000</v>
      </c>
      <c r="K24" s="37">
        <f t="shared" si="4"/>
        <v>0</v>
      </c>
      <c r="L24" s="14">
        <f t="shared" si="5"/>
        <v>0</v>
      </c>
      <c r="M24" s="14">
        <f t="shared" si="6"/>
        <v>0</v>
      </c>
    </row>
    <row r="25" spans="2:13">
      <c r="B25" s="22" t="s">
        <v>48</v>
      </c>
      <c r="C25" s="116">
        <v>193</v>
      </c>
      <c r="D25" s="41">
        <f t="shared" si="0"/>
        <v>0</v>
      </c>
      <c r="E25" s="43">
        <v>100</v>
      </c>
      <c r="F25" s="41">
        <f t="shared" si="1"/>
        <v>0</v>
      </c>
      <c r="G25" s="40">
        <f t="shared" si="2"/>
        <v>19800</v>
      </c>
      <c r="H25" s="117"/>
      <c r="I25" s="34">
        <f t="shared" si="3"/>
        <v>0</v>
      </c>
      <c r="J25" s="117">
        <v>19800</v>
      </c>
      <c r="K25" s="37">
        <f t="shared" si="4"/>
        <v>0</v>
      </c>
      <c r="L25" s="14">
        <f t="shared" si="5"/>
        <v>0</v>
      </c>
      <c r="M25" s="14">
        <f t="shared" si="6"/>
        <v>0</v>
      </c>
    </row>
    <row r="26" spans="2:13">
      <c r="B26" s="22" t="s">
        <v>49</v>
      </c>
      <c r="C26" s="116">
        <v>193</v>
      </c>
      <c r="D26" s="41">
        <f t="shared" si="0"/>
        <v>0</v>
      </c>
      <c r="E26" s="40">
        <v>100</v>
      </c>
      <c r="F26" s="41">
        <f t="shared" si="1"/>
        <v>0</v>
      </c>
      <c r="G26" s="40">
        <f t="shared" si="2"/>
        <v>21600</v>
      </c>
      <c r="H26" s="116"/>
      <c r="I26" s="34">
        <f t="shared" si="3"/>
        <v>0</v>
      </c>
      <c r="J26" s="116">
        <v>21600</v>
      </c>
      <c r="K26" s="37">
        <f t="shared" si="4"/>
        <v>0</v>
      </c>
      <c r="L26" s="14">
        <f t="shared" si="5"/>
        <v>0</v>
      </c>
      <c r="M26" s="14">
        <f t="shared" si="6"/>
        <v>0</v>
      </c>
    </row>
    <row r="27" spans="2:13" ht="13.8" thickBot="1">
      <c r="B27" s="22" t="s">
        <v>50</v>
      </c>
      <c r="C27" s="116">
        <v>193</v>
      </c>
      <c r="D27" s="41">
        <f t="shared" si="0"/>
        <v>0</v>
      </c>
      <c r="E27" s="43">
        <v>100</v>
      </c>
      <c r="F27" s="41">
        <f t="shared" si="1"/>
        <v>0</v>
      </c>
      <c r="G27" s="40">
        <f t="shared" si="2"/>
        <v>25900</v>
      </c>
      <c r="H27" s="116"/>
      <c r="I27" s="34">
        <f t="shared" si="3"/>
        <v>0</v>
      </c>
      <c r="J27" s="117">
        <v>25900</v>
      </c>
      <c r="K27" s="37">
        <f t="shared" si="4"/>
        <v>0</v>
      </c>
      <c r="L27" s="14">
        <f t="shared" si="5"/>
        <v>0</v>
      </c>
      <c r="M27" s="14">
        <f t="shared" si="6"/>
        <v>0</v>
      </c>
    </row>
    <row r="28" spans="2:13" ht="13.8" thickBot="1">
      <c r="B28" s="23" t="s">
        <v>38</v>
      </c>
      <c r="C28" s="183"/>
      <c r="D28" s="183"/>
      <c r="E28" s="184"/>
      <c r="F28" s="24"/>
      <c r="G28" s="5">
        <f>SUM(G16:G27)</f>
        <v>324000</v>
      </c>
      <c r="H28" s="5">
        <f t="shared" ref="H28:M28" si="7">SUM(H16:H27)</f>
        <v>112900</v>
      </c>
      <c r="I28" s="5"/>
      <c r="J28" s="5">
        <f t="shared" si="7"/>
        <v>211100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神埼清明高等学校</v>
      </c>
      <c r="C35" s="62">
        <f>MAX(C26:C27)</f>
        <v>193</v>
      </c>
      <c r="D35" s="63">
        <f>MAX(D26:D27)</f>
        <v>0</v>
      </c>
      <c r="E35" s="62">
        <f>MAX(E26:E27)</f>
        <v>100</v>
      </c>
      <c r="F35" s="64">
        <f>C35*D35*(185-E35)/100*12</f>
        <v>0</v>
      </c>
      <c r="G35" s="65">
        <f>G28</f>
        <v>324000</v>
      </c>
      <c r="H35" s="65">
        <f>H28</f>
        <v>112900</v>
      </c>
      <c r="I35" s="63">
        <f>MAX(I26:I27)</f>
        <v>0</v>
      </c>
      <c r="J35" s="65">
        <f>J28</f>
        <v>211100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3501-C202-49A7-AF2C-2DFD78D72E2F}">
  <sheetPr codeName="Sheet33">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129</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178</v>
      </c>
      <c r="D16" s="41">
        <f>$E$6</f>
        <v>0</v>
      </c>
      <c r="E16" s="43">
        <v>100</v>
      </c>
      <c r="F16" s="41">
        <f>(C16*D16*(185-E16)/100)</f>
        <v>0</v>
      </c>
      <c r="G16" s="40">
        <f>H16+J16</f>
        <v>34100</v>
      </c>
      <c r="H16" s="116">
        <v>34100</v>
      </c>
      <c r="I16" s="34">
        <f>$E$10</f>
        <v>0</v>
      </c>
      <c r="J16" s="117"/>
      <c r="K16" s="37">
        <f>$G$10</f>
        <v>0</v>
      </c>
      <c r="L16" s="14">
        <f>H16*I16+J16*K16</f>
        <v>0</v>
      </c>
      <c r="M16" s="14">
        <f>ROUNDDOWN(F16+L16,0)</f>
        <v>0</v>
      </c>
    </row>
    <row r="17" spans="2:13">
      <c r="B17" s="22" t="s">
        <v>51</v>
      </c>
      <c r="C17" s="116">
        <v>178</v>
      </c>
      <c r="D17" s="41">
        <f t="shared" ref="D17:D27" si="0">$E$6</f>
        <v>0</v>
      </c>
      <c r="E17" s="43">
        <v>100</v>
      </c>
      <c r="F17" s="41">
        <f t="shared" ref="F17:F27" si="1">(C17*D17*(185-E17)/100)</f>
        <v>0</v>
      </c>
      <c r="G17" s="40">
        <f t="shared" ref="G17:G27" si="2">H17+J17</f>
        <v>30100</v>
      </c>
      <c r="H17" s="116">
        <v>30100</v>
      </c>
      <c r="I17" s="34">
        <f t="shared" ref="I17:I27" si="3">$E$10</f>
        <v>0</v>
      </c>
      <c r="J17" s="116"/>
      <c r="K17" s="37">
        <f t="shared" ref="K17:K27" si="4">$G$10</f>
        <v>0</v>
      </c>
      <c r="L17" s="14">
        <f t="shared" ref="L17:L27" si="5">H17*I17+J17*K17</f>
        <v>0</v>
      </c>
      <c r="M17" s="14">
        <f t="shared" ref="M17:M27" si="6">ROUNDDOWN(F17+L17,0)</f>
        <v>0</v>
      </c>
    </row>
    <row r="18" spans="2:13">
      <c r="B18" s="22" t="s">
        <v>52</v>
      </c>
      <c r="C18" s="116">
        <v>178</v>
      </c>
      <c r="D18" s="41">
        <f t="shared" si="0"/>
        <v>0</v>
      </c>
      <c r="E18" s="43">
        <v>100</v>
      </c>
      <c r="F18" s="41">
        <f t="shared" si="1"/>
        <v>0</v>
      </c>
      <c r="G18" s="40">
        <f t="shared" si="2"/>
        <v>32300</v>
      </c>
      <c r="H18" s="116">
        <v>32300</v>
      </c>
      <c r="I18" s="34">
        <f t="shared" si="3"/>
        <v>0</v>
      </c>
      <c r="J18" s="116"/>
      <c r="K18" s="37">
        <f t="shared" si="4"/>
        <v>0</v>
      </c>
      <c r="L18" s="14">
        <f t="shared" si="5"/>
        <v>0</v>
      </c>
      <c r="M18" s="14">
        <f t="shared" si="6"/>
        <v>0</v>
      </c>
    </row>
    <row r="19" spans="2:13">
      <c r="B19" s="22" t="s">
        <v>53</v>
      </c>
      <c r="C19" s="116">
        <v>178</v>
      </c>
      <c r="D19" s="41">
        <f t="shared" si="0"/>
        <v>0</v>
      </c>
      <c r="E19" s="43">
        <v>100</v>
      </c>
      <c r="F19" s="41">
        <f t="shared" si="1"/>
        <v>0</v>
      </c>
      <c r="G19" s="40">
        <f t="shared" si="2"/>
        <v>22400</v>
      </c>
      <c r="H19" s="116"/>
      <c r="I19" s="34">
        <f t="shared" si="3"/>
        <v>0</v>
      </c>
      <c r="J19" s="116">
        <v>22400</v>
      </c>
      <c r="K19" s="37">
        <f t="shared" si="4"/>
        <v>0</v>
      </c>
      <c r="L19" s="14">
        <f t="shared" si="5"/>
        <v>0</v>
      </c>
      <c r="M19" s="14">
        <f t="shared" si="6"/>
        <v>0</v>
      </c>
    </row>
    <row r="20" spans="2:13">
      <c r="B20" s="22" t="s">
        <v>54</v>
      </c>
      <c r="C20" s="116">
        <v>178</v>
      </c>
      <c r="D20" s="41">
        <f t="shared" si="0"/>
        <v>0</v>
      </c>
      <c r="E20" s="43">
        <v>100</v>
      </c>
      <c r="F20" s="41">
        <f t="shared" si="1"/>
        <v>0</v>
      </c>
      <c r="G20" s="40">
        <f t="shared" si="2"/>
        <v>20800</v>
      </c>
      <c r="H20" s="116"/>
      <c r="I20" s="34">
        <f t="shared" si="3"/>
        <v>0</v>
      </c>
      <c r="J20" s="116">
        <v>20800</v>
      </c>
      <c r="K20" s="37">
        <f t="shared" si="4"/>
        <v>0</v>
      </c>
      <c r="L20" s="14">
        <f t="shared" si="5"/>
        <v>0</v>
      </c>
      <c r="M20" s="14">
        <f t="shared" si="6"/>
        <v>0</v>
      </c>
    </row>
    <row r="21" spans="2:13">
      <c r="B21" s="22" t="s">
        <v>196</v>
      </c>
      <c r="C21" s="116">
        <v>178</v>
      </c>
      <c r="D21" s="41">
        <f t="shared" si="0"/>
        <v>0</v>
      </c>
      <c r="E21" s="43">
        <v>100</v>
      </c>
      <c r="F21" s="41">
        <f t="shared" si="1"/>
        <v>0</v>
      </c>
      <c r="G21" s="40">
        <f t="shared" si="2"/>
        <v>26600</v>
      </c>
      <c r="H21" s="116"/>
      <c r="I21" s="34">
        <f t="shared" si="3"/>
        <v>0</v>
      </c>
      <c r="J21" s="116">
        <v>26600</v>
      </c>
      <c r="K21" s="37">
        <f t="shared" si="4"/>
        <v>0</v>
      </c>
      <c r="L21" s="14">
        <f t="shared" si="5"/>
        <v>0</v>
      </c>
      <c r="M21" s="14">
        <f t="shared" si="6"/>
        <v>0</v>
      </c>
    </row>
    <row r="22" spans="2:13">
      <c r="B22" s="22" t="s">
        <v>221</v>
      </c>
      <c r="C22" s="116">
        <v>178</v>
      </c>
      <c r="D22" s="41">
        <f t="shared" si="0"/>
        <v>0</v>
      </c>
      <c r="E22" s="43">
        <v>100</v>
      </c>
      <c r="F22" s="41">
        <f t="shared" si="1"/>
        <v>0</v>
      </c>
      <c r="G22" s="40">
        <f t="shared" si="2"/>
        <v>25500</v>
      </c>
      <c r="H22" s="116"/>
      <c r="I22" s="34">
        <f t="shared" si="3"/>
        <v>0</v>
      </c>
      <c r="J22" s="116">
        <v>25500</v>
      </c>
      <c r="K22" s="37">
        <f t="shared" si="4"/>
        <v>0</v>
      </c>
      <c r="L22" s="14">
        <f t="shared" si="5"/>
        <v>0</v>
      </c>
      <c r="M22" s="14">
        <f t="shared" si="6"/>
        <v>0</v>
      </c>
    </row>
    <row r="23" spans="2:13">
      <c r="B23" s="22" t="s">
        <v>46</v>
      </c>
      <c r="C23" s="116">
        <v>178</v>
      </c>
      <c r="D23" s="41">
        <f t="shared" si="0"/>
        <v>0</v>
      </c>
      <c r="E23" s="43">
        <v>100</v>
      </c>
      <c r="F23" s="41">
        <f t="shared" si="1"/>
        <v>0</v>
      </c>
      <c r="G23" s="40">
        <f t="shared" si="2"/>
        <v>23500</v>
      </c>
      <c r="H23" s="116"/>
      <c r="I23" s="34">
        <f t="shared" si="3"/>
        <v>0</v>
      </c>
      <c r="J23" s="116">
        <v>23500</v>
      </c>
      <c r="K23" s="37">
        <f t="shared" si="4"/>
        <v>0</v>
      </c>
      <c r="L23" s="14">
        <f t="shared" si="5"/>
        <v>0</v>
      </c>
      <c r="M23" s="14">
        <f t="shared" si="6"/>
        <v>0</v>
      </c>
    </row>
    <row r="24" spans="2:13">
      <c r="B24" s="22" t="s">
        <v>47</v>
      </c>
      <c r="C24" s="116">
        <v>178</v>
      </c>
      <c r="D24" s="41">
        <f t="shared" si="0"/>
        <v>0</v>
      </c>
      <c r="E24" s="43">
        <v>100</v>
      </c>
      <c r="F24" s="41">
        <f t="shared" si="1"/>
        <v>0</v>
      </c>
      <c r="G24" s="40">
        <f t="shared" si="2"/>
        <v>19700</v>
      </c>
      <c r="H24" s="116"/>
      <c r="I24" s="34">
        <f t="shared" si="3"/>
        <v>0</v>
      </c>
      <c r="J24" s="116">
        <v>19700</v>
      </c>
      <c r="K24" s="37">
        <f t="shared" si="4"/>
        <v>0</v>
      </c>
      <c r="L24" s="14">
        <f t="shared" si="5"/>
        <v>0</v>
      </c>
      <c r="M24" s="14">
        <f t="shared" si="6"/>
        <v>0</v>
      </c>
    </row>
    <row r="25" spans="2:13">
      <c r="B25" s="22" t="s">
        <v>48</v>
      </c>
      <c r="C25" s="116">
        <v>178</v>
      </c>
      <c r="D25" s="41">
        <f t="shared" si="0"/>
        <v>0</v>
      </c>
      <c r="E25" s="43">
        <v>100</v>
      </c>
      <c r="F25" s="41">
        <f t="shared" si="1"/>
        <v>0</v>
      </c>
      <c r="G25" s="40">
        <f t="shared" si="2"/>
        <v>16600</v>
      </c>
      <c r="H25" s="116"/>
      <c r="I25" s="34">
        <f t="shared" si="3"/>
        <v>0</v>
      </c>
      <c r="J25" s="117">
        <v>16600</v>
      </c>
      <c r="K25" s="37">
        <f t="shared" si="4"/>
        <v>0</v>
      </c>
      <c r="L25" s="14">
        <f t="shared" si="5"/>
        <v>0</v>
      </c>
      <c r="M25" s="14">
        <f t="shared" si="6"/>
        <v>0</v>
      </c>
    </row>
    <row r="26" spans="2:13">
      <c r="B26" s="22" t="s">
        <v>49</v>
      </c>
      <c r="C26" s="116">
        <v>178</v>
      </c>
      <c r="D26" s="41">
        <f t="shared" si="0"/>
        <v>0</v>
      </c>
      <c r="E26" s="40">
        <v>100</v>
      </c>
      <c r="F26" s="41">
        <f t="shared" si="1"/>
        <v>0</v>
      </c>
      <c r="G26" s="40">
        <f t="shared" si="2"/>
        <v>18500</v>
      </c>
      <c r="H26" s="116"/>
      <c r="I26" s="34">
        <f t="shared" si="3"/>
        <v>0</v>
      </c>
      <c r="J26" s="116">
        <v>18500</v>
      </c>
      <c r="K26" s="37">
        <f t="shared" si="4"/>
        <v>0</v>
      </c>
      <c r="L26" s="14">
        <f t="shared" si="5"/>
        <v>0</v>
      </c>
      <c r="M26" s="14">
        <f t="shared" si="6"/>
        <v>0</v>
      </c>
    </row>
    <row r="27" spans="2:13" ht="13.8" thickBot="1">
      <c r="B27" s="22" t="s">
        <v>50</v>
      </c>
      <c r="C27" s="116">
        <v>178</v>
      </c>
      <c r="D27" s="41">
        <f t="shared" si="0"/>
        <v>0</v>
      </c>
      <c r="E27" s="43">
        <v>100</v>
      </c>
      <c r="F27" s="41">
        <f t="shared" si="1"/>
        <v>0</v>
      </c>
      <c r="G27" s="40">
        <f t="shared" si="2"/>
        <v>23000</v>
      </c>
      <c r="H27" s="116"/>
      <c r="I27" s="34">
        <f t="shared" si="3"/>
        <v>0</v>
      </c>
      <c r="J27" s="117">
        <v>23000</v>
      </c>
      <c r="K27" s="37">
        <f t="shared" si="4"/>
        <v>0</v>
      </c>
      <c r="L27" s="14">
        <f t="shared" si="5"/>
        <v>0</v>
      </c>
      <c r="M27" s="14">
        <f t="shared" si="6"/>
        <v>0</v>
      </c>
    </row>
    <row r="28" spans="2:13" ht="13.8" thickBot="1">
      <c r="B28" s="23" t="s">
        <v>38</v>
      </c>
      <c r="C28" s="183"/>
      <c r="D28" s="183"/>
      <c r="E28" s="184"/>
      <c r="F28" s="24"/>
      <c r="G28" s="5">
        <f>SUM(G16:G27)</f>
        <v>293100</v>
      </c>
      <c r="H28" s="5">
        <f t="shared" ref="H28:M28" si="7">SUM(H16:H27)</f>
        <v>96500</v>
      </c>
      <c r="I28" s="5"/>
      <c r="J28" s="5">
        <f t="shared" si="7"/>
        <v>196600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多久高等学校</v>
      </c>
      <c r="C35" s="62">
        <f>MAX(C26:C27)</f>
        <v>178</v>
      </c>
      <c r="D35" s="63">
        <f>MAX(D26:D27)</f>
        <v>0</v>
      </c>
      <c r="E35" s="62">
        <f>MAX(E26:E27)</f>
        <v>100</v>
      </c>
      <c r="F35" s="64">
        <f>C35*D35*(185-E35)/100*12</f>
        <v>0</v>
      </c>
      <c r="G35" s="65">
        <f>G28</f>
        <v>293100</v>
      </c>
      <c r="H35" s="65">
        <f>H28</f>
        <v>96500</v>
      </c>
      <c r="I35" s="63">
        <f>MAX(I26:I27)</f>
        <v>0</v>
      </c>
      <c r="J35" s="65">
        <f>J28</f>
        <v>196600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D8DF-CD73-45D6-84A4-099DF92CDAD6}">
  <sheetPr codeName="Sheet34">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108</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135</v>
      </c>
      <c r="D16" s="41">
        <f>$E$6</f>
        <v>0</v>
      </c>
      <c r="E16" s="43">
        <v>100</v>
      </c>
      <c r="F16" s="41">
        <f>(C16*D16*(185-E16)/100)</f>
        <v>0</v>
      </c>
      <c r="G16" s="40">
        <f>H16+J16</f>
        <v>25100</v>
      </c>
      <c r="H16" s="116">
        <v>25100</v>
      </c>
      <c r="I16" s="34">
        <f>$E$10</f>
        <v>0</v>
      </c>
      <c r="J16" s="117"/>
      <c r="K16" s="37">
        <f>$G$10</f>
        <v>0</v>
      </c>
      <c r="L16" s="37">
        <f>H16*I16+J16*K16</f>
        <v>0</v>
      </c>
      <c r="M16" s="37">
        <f>ROUNDDOWN(F16+L16,0)</f>
        <v>0</v>
      </c>
    </row>
    <row r="17" spans="2:13">
      <c r="B17" s="22" t="s">
        <v>51</v>
      </c>
      <c r="C17" s="116">
        <v>135</v>
      </c>
      <c r="D17" s="41">
        <f t="shared" ref="D17:D27" si="0">$E$6</f>
        <v>0</v>
      </c>
      <c r="E17" s="43">
        <v>100</v>
      </c>
      <c r="F17" s="41">
        <f t="shared" ref="F17:F27" si="1">(C17*D17*(185-E17)/100)</f>
        <v>0</v>
      </c>
      <c r="G17" s="40">
        <f t="shared" ref="G17:G27" si="2">H17+J17</f>
        <v>19300</v>
      </c>
      <c r="H17" s="117">
        <v>19300</v>
      </c>
      <c r="I17" s="34">
        <f t="shared" ref="I17:I27" si="3">$E$10</f>
        <v>0</v>
      </c>
      <c r="J17" s="116"/>
      <c r="K17" s="37">
        <f t="shared" ref="K17:K27" si="4">$G$10</f>
        <v>0</v>
      </c>
      <c r="L17" s="37">
        <f t="shared" ref="L17:L27" si="5">H17*I17+J17*K17</f>
        <v>0</v>
      </c>
      <c r="M17" s="37">
        <f t="shared" ref="M17:M27" si="6">ROUNDDOWN(F17+L17,0)</f>
        <v>0</v>
      </c>
    </row>
    <row r="18" spans="2:13">
      <c r="B18" s="22" t="s">
        <v>52</v>
      </c>
      <c r="C18" s="116">
        <v>135</v>
      </c>
      <c r="D18" s="41">
        <f t="shared" si="0"/>
        <v>0</v>
      </c>
      <c r="E18" s="43">
        <v>100</v>
      </c>
      <c r="F18" s="41">
        <f t="shared" si="1"/>
        <v>0</v>
      </c>
      <c r="G18" s="40">
        <f t="shared" si="2"/>
        <v>23900</v>
      </c>
      <c r="H18" s="116">
        <v>23900</v>
      </c>
      <c r="I18" s="34">
        <f t="shared" si="3"/>
        <v>0</v>
      </c>
      <c r="J18" s="116"/>
      <c r="K18" s="37">
        <f t="shared" si="4"/>
        <v>0</v>
      </c>
      <c r="L18" s="37">
        <f t="shared" si="5"/>
        <v>0</v>
      </c>
      <c r="M18" s="37">
        <f t="shared" si="6"/>
        <v>0</v>
      </c>
    </row>
    <row r="19" spans="2:13">
      <c r="B19" s="22" t="s">
        <v>53</v>
      </c>
      <c r="C19" s="116">
        <v>135</v>
      </c>
      <c r="D19" s="41">
        <f t="shared" si="0"/>
        <v>0</v>
      </c>
      <c r="E19" s="43">
        <v>100</v>
      </c>
      <c r="F19" s="41">
        <f t="shared" si="1"/>
        <v>0</v>
      </c>
      <c r="G19" s="40">
        <f t="shared" si="2"/>
        <v>14400</v>
      </c>
      <c r="H19" s="116"/>
      <c r="I19" s="34">
        <f t="shared" si="3"/>
        <v>0</v>
      </c>
      <c r="J19" s="116">
        <v>14400</v>
      </c>
      <c r="K19" s="37">
        <f t="shared" si="4"/>
        <v>0</v>
      </c>
      <c r="L19" s="37">
        <f t="shared" si="5"/>
        <v>0</v>
      </c>
      <c r="M19" s="37">
        <f t="shared" si="6"/>
        <v>0</v>
      </c>
    </row>
    <row r="20" spans="2:13">
      <c r="B20" s="22" t="s">
        <v>54</v>
      </c>
      <c r="C20" s="116">
        <v>135</v>
      </c>
      <c r="D20" s="41">
        <f t="shared" si="0"/>
        <v>0</v>
      </c>
      <c r="E20" s="43">
        <v>100</v>
      </c>
      <c r="F20" s="41">
        <f t="shared" si="1"/>
        <v>0</v>
      </c>
      <c r="G20" s="40">
        <f t="shared" si="2"/>
        <v>13500</v>
      </c>
      <c r="H20" s="116"/>
      <c r="I20" s="34">
        <f t="shared" si="3"/>
        <v>0</v>
      </c>
      <c r="J20" s="116">
        <v>13500</v>
      </c>
      <c r="K20" s="37">
        <f t="shared" si="4"/>
        <v>0</v>
      </c>
      <c r="L20" s="37">
        <f t="shared" si="5"/>
        <v>0</v>
      </c>
      <c r="M20" s="37">
        <f t="shared" si="6"/>
        <v>0</v>
      </c>
    </row>
    <row r="21" spans="2:13">
      <c r="B21" s="22" t="s">
        <v>196</v>
      </c>
      <c r="C21" s="116">
        <v>135</v>
      </c>
      <c r="D21" s="41">
        <f t="shared" si="0"/>
        <v>0</v>
      </c>
      <c r="E21" s="43">
        <v>100</v>
      </c>
      <c r="F21" s="41">
        <f t="shared" si="1"/>
        <v>0</v>
      </c>
      <c r="G21" s="40">
        <f t="shared" si="2"/>
        <v>19500</v>
      </c>
      <c r="H21" s="116"/>
      <c r="I21" s="34">
        <f t="shared" si="3"/>
        <v>0</v>
      </c>
      <c r="J21" s="116">
        <v>19500</v>
      </c>
      <c r="K21" s="37">
        <f t="shared" si="4"/>
        <v>0</v>
      </c>
      <c r="L21" s="37">
        <f t="shared" si="5"/>
        <v>0</v>
      </c>
      <c r="M21" s="37">
        <f t="shared" si="6"/>
        <v>0</v>
      </c>
    </row>
    <row r="22" spans="2:13">
      <c r="B22" s="22" t="s">
        <v>221</v>
      </c>
      <c r="C22" s="116">
        <v>135</v>
      </c>
      <c r="D22" s="41">
        <f t="shared" si="0"/>
        <v>0</v>
      </c>
      <c r="E22" s="43">
        <v>100</v>
      </c>
      <c r="F22" s="41">
        <f t="shared" si="1"/>
        <v>0</v>
      </c>
      <c r="G22" s="40">
        <f t="shared" si="2"/>
        <v>21300</v>
      </c>
      <c r="H22" s="116"/>
      <c r="I22" s="34">
        <f t="shared" si="3"/>
        <v>0</v>
      </c>
      <c r="J22" s="116">
        <v>21300</v>
      </c>
      <c r="K22" s="37">
        <f t="shared" si="4"/>
        <v>0</v>
      </c>
      <c r="L22" s="37">
        <f t="shared" si="5"/>
        <v>0</v>
      </c>
      <c r="M22" s="37">
        <f t="shared" si="6"/>
        <v>0</v>
      </c>
    </row>
    <row r="23" spans="2:13">
      <c r="B23" s="22" t="s">
        <v>46</v>
      </c>
      <c r="C23" s="116">
        <v>135</v>
      </c>
      <c r="D23" s="41">
        <f t="shared" si="0"/>
        <v>0</v>
      </c>
      <c r="E23" s="43">
        <v>100</v>
      </c>
      <c r="F23" s="41">
        <f t="shared" si="1"/>
        <v>0</v>
      </c>
      <c r="G23" s="40">
        <f t="shared" si="2"/>
        <v>17200</v>
      </c>
      <c r="H23" s="116"/>
      <c r="I23" s="34">
        <f t="shared" si="3"/>
        <v>0</v>
      </c>
      <c r="J23" s="116">
        <v>17200</v>
      </c>
      <c r="K23" s="37">
        <f t="shared" si="4"/>
        <v>0</v>
      </c>
      <c r="L23" s="37">
        <f t="shared" si="5"/>
        <v>0</v>
      </c>
      <c r="M23" s="37">
        <f t="shared" si="6"/>
        <v>0</v>
      </c>
    </row>
    <row r="24" spans="2:13">
      <c r="B24" s="22" t="s">
        <v>47</v>
      </c>
      <c r="C24" s="116">
        <v>135</v>
      </c>
      <c r="D24" s="41">
        <f t="shared" si="0"/>
        <v>0</v>
      </c>
      <c r="E24" s="43">
        <v>100</v>
      </c>
      <c r="F24" s="41">
        <f t="shared" si="1"/>
        <v>0</v>
      </c>
      <c r="G24" s="40">
        <f t="shared" si="2"/>
        <v>11700</v>
      </c>
      <c r="H24" s="116"/>
      <c r="I24" s="34">
        <f t="shared" si="3"/>
        <v>0</v>
      </c>
      <c r="J24" s="116">
        <v>11700</v>
      </c>
      <c r="K24" s="37">
        <f t="shared" si="4"/>
        <v>0</v>
      </c>
      <c r="L24" s="37">
        <f t="shared" si="5"/>
        <v>0</v>
      </c>
      <c r="M24" s="37">
        <f t="shared" si="6"/>
        <v>0</v>
      </c>
    </row>
    <row r="25" spans="2:13">
      <c r="B25" s="22" t="s">
        <v>48</v>
      </c>
      <c r="C25" s="116">
        <v>135</v>
      </c>
      <c r="D25" s="41">
        <f t="shared" si="0"/>
        <v>0</v>
      </c>
      <c r="E25" s="43">
        <v>100</v>
      </c>
      <c r="F25" s="41">
        <f t="shared" si="1"/>
        <v>0</v>
      </c>
      <c r="G25" s="40">
        <f t="shared" si="2"/>
        <v>10400</v>
      </c>
      <c r="H25" s="117"/>
      <c r="I25" s="34">
        <f t="shared" si="3"/>
        <v>0</v>
      </c>
      <c r="J25" s="117">
        <v>10400</v>
      </c>
      <c r="K25" s="37">
        <f t="shared" si="4"/>
        <v>0</v>
      </c>
      <c r="L25" s="37">
        <f t="shared" si="5"/>
        <v>0</v>
      </c>
      <c r="M25" s="37">
        <f t="shared" si="6"/>
        <v>0</v>
      </c>
    </row>
    <row r="26" spans="2:13">
      <c r="B26" s="22" t="s">
        <v>49</v>
      </c>
      <c r="C26" s="116">
        <v>135</v>
      </c>
      <c r="D26" s="41">
        <f t="shared" si="0"/>
        <v>0</v>
      </c>
      <c r="E26" s="40">
        <v>100</v>
      </c>
      <c r="F26" s="41">
        <f t="shared" si="1"/>
        <v>0</v>
      </c>
      <c r="G26" s="40">
        <f t="shared" si="2"/>
        <v>10400</v>
      </c>
      <c r="H26" s="116"/>
      <c r="I26" s="34">
        <f t="shared" si="3"/>
        <v>0</v>
      </c>
      <c r="J26" s="116">
        <v>10400</v>
      </c>
      <c r="K26" s="37">
        <f t="shared" si="4"/>
        <v>0</v>
      </c>
      <c r="L26" s="37">
        <f t="shared" si="5"/>
        <v>0</v>
      </c>
      <c r="M26" s="37">
        <f t="shared" si="6"/>
        <v>0</v>
      </c>
    </row>
    <row r="27" spans="2:13" ht="13.8" thickBot="1">
      <c r="B27" s="22" t="s">
        <v>50</v>
      </c>
      <c r="C27" s="116">
        <v>135</v>
      </c>
      <c r="D27" s="41">
        <f t="shared" si="0"/>
        <v>0</v>
      </c>
      <c r="E27" s="43">
        <v>100</v>
      </c>
      <c r="F27" s="41">
        <f t="shared" si="1"/>
        <v>0</v>
      </c>
      <c r="G27" s="40">
        <f t="shared" si="2"/>
        <v>14300</v>
      </c>
      <c r="H27" s="116"/>
      <c r="I27" s="34">
        <f t="shared" si="3"/>
        <v>0</v>
      </c>
      <c r="J27" s="117">
        <v>14300</v>
      </c>
      <c r="K27" s="37">
        <f t="shared" si="4"/>
        <v>0</v>
      </c>
      <c r="L27" s="37">
        <f t="shared" si="5"/>
        <v>0</v>
      </c>
      <c r="M27" s="37">
        <f t="shared" si="6"/>
        <v>0</v>
      </c>
    </row>
    <row r="28" spans="2:13" ht="13.8" thickBot="1">
      <c r="B28" s="23" t="s">
        <v>38</v>
      </c>
      <c r="C28" s="183"/>
      <c r="D28" s="183"/>
      <c r="E28" s="184"/>
      <c r="F28" s="24"/>
      <c r="G28" s="5">
        <f>SUM(G16:G27)</f>
        <v>201000</v>
      </c>
      <c r="H28" s="5">
        <f t="shared" ref="H28:M28" si="7">SUM(H16:H27)</f>
        <v>68300</v>
      </c>
      <c r="I28" s="5"/>
      <c r="J28" s="5">
        <f t="shared" si="7"/>
        <v>132700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鹿島高等学校（赤門学舎）</v>
      </c>
      <c r="C35" s="62">
        <f>MAX(C26:C27)</f>
        <v>135</v>
      </c>
      <c r="D35" s="63">
        <f>MAX(D26:D27)</f>
        <v>0</v>
      </c>
      <c r="E35" s="62">
        <f>MAX(E26:E27)</f>
        <v>100</v>
      </c>
      <c r="F35" s="64">
        <f>C35*D35*(185-E35)/100*12</f>
        <v>0</v>
      </c>
      <c r="G35" s="65">
        <f>G28</f>
        <v>201000</v>
      </c>
      <c r="H35" s="65">
        <f>H28</f>
        <v>68300</v>
      </c>
      <c r="I35" s="63">
        <f>MAX(I26:I27)</f>
        <v>0</v>
      </c>
      <c r="J35" s="65">
        <f>J28</f>
        <v>132700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F1046-721F-4590-80D9-9A42A1EE27CC}">
  <sheetPr codeName="Sheet35">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127</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118</v>
      </c>
      <c r="D16" s="41">
        <f>$E$6</f>
        <v>0</v>
      </c>
      <c r="E16" s="43">
        <v>100</v>
      </c>
      <c r="F16" s="41">
        <f>(C16*D16*(185-E16)/100)</f>
        <v>0</v>
      </c>
      <c r="G16" s="40">
        <f>H16+J16</f>
        <v>21900</v>
      </c>
      <c r="H16" s="116">
        <v>21900</v>
      </c>
      <c r="I16" s="34">
        <f>$E$10</f>
        <v>0</v>
      </c>
      <c r="J16" s="117"/>
      <c r="K16" s="37">
        <f>$G$10</f>
        <v>0</v>
      </c>
      <c r="L16" s="14">
        <f>H16*I16+J16*K16</f>
        <v>0</v>
      </c>
      <c r="M16" s="14">
        <f>ROUNDDOWN(F16+L16,0)</f>
        <v>0</v>
      </c>
    </row>
    <row r="17" spans="2:13">
      <c r="B17" s="22" t="s">
        <v>51</v>
      </c>
      <c r="C17" s="116">
        <v>118</v>
      </c>
      <c r="D17" s="41">
        <f t="shared" ref="D17:D27" si="0">$E$6</f>
        <v>0</v>
      </c>
      <c r="E17" s="43">
        <v>100</v>
      </c>
      <c r="F17" s="41">
        <f t="shared" ref="F17:F27" si="1">(C17*D17*(185-E17)/100)</f>
        <v>0</v>
      </c>
      <c r="G17" s="40">
        <f t="shared" ref="G17:G27" si="2">H17+J17</f>
        <v>17900</v>
      </c>
      <c r="H17" s="117">
        <v>17900</v>
      </c>
      <c r="I17" s="34">
        <f t="shared" ref="I17:I27" si="3">$E$10</f>
        <v>0</v>
      </c>
      <c r="J17" s="116"/>
      <c r="K17" s="37">
        <f t="shared" ref="K17:K27" si="4">$G$10</f>
        <v>0</v>
      </c>
      <c r="L17" s="14">
        <f t="shared" ref="L17:L27" si="5">H17*I17+J17*K17</f>
        <v>0</v>
      </c>
      <c r="M17" s="14">
        <f t="shared" ref="M17:M27" si="6">ROUNDDOWN(F17+L17,0)</f>
        <v>0</v>
      </c>
    </row>
    <row r="18" spans="2:13">
      <c r="B18" s="22" t="s">
        <v>52</v>
      </c>
      <c r="C18" s="116">
        <v>118</v>
      </c>
      <c r="D18" s="41">
        <f t="shared" si="0"/>
        <v>0</v>
      </c>
      <c r="E18" s="43">
        <v>100</v>
      </c>
      <c r="F18" s="41">
        <f t="shared" si="1"/>
        <v>0</v>
      </c>
      <c r="G18" s="40">
        <f t="shared" si="2"/>
        <v>22000</v>
      </c>
      <c r="H18" s="116">
        <v>22000</v>
      </c>
      <c r="I18" s="34">
        <f t="shared" si="3"/>
        <v>0</v>
      </c>
      <c r="J18" s="116"/>
      <c r="K18" s="37">
        <f t="shared" si="4"/>
        <v>0</v>
      </c>
      <c r="L18" s="14">
        <f t="shared" si="5"/>
        <v>0</v>
      </c>
      <c r="M18" s="14">
        <f t="shared" si="6"/>
        <v>0</v>
      </c>
    </row>
    <row r="19" spans="2:13">
      <c r="B19" s="22" t="s">
        <v>53</v>
      </c>
      <c r="C19" s="116">
        <v>118</v>
      </c>
      <c r="D19" s="41">
        <f t="shared" si="0"/>
        <v>0</v>
      </c>
      <c r="E19" s="43">
        <v>100</v>
      </c>
      <c r="F19" s="41">
        <f t="shared" si="1"/>
        <v>0</v>
      </c>
      <c r="G19" s="40">
        <f t="shared" si="2"/>
        <v>15400</v>
      </c>
      <c r="H19" s="116"/>
      <c r="I19" s="34">
        <f t="shared" si="3"/>
        <v>0</v>
      </c>
      <c r="J19" s="116">
        <v>15400</v>
      </c>
      <c r="K19" s="37">
        <f t="shared" si="4"/>
        <v>0</v>
      </c>
      <c r="L19" s="14">
        <f t="shared" si="5"/>
        <v>0</v>
      </c>
      <c r="M19" s="14">
        <f t="shared" si="6"/>
        <v>0</v>
      </c>
    </row>
    <row r="20" spans="2:13">
      <c r="B20" s="22" t="s">
        <v>54</v>
      </c>
      <c r="C20" s="116">
        <v>118</v>
      </c>
      <c r="D20" s="41">
        <f t="shared" si="0"/>
        <v>0</v>
      </c>
      <c r="E20" s="43">
        <v>100</v>
      </c>
      <c r="F20" s="41">
        <f t="shared" si="1"/>
        <v>0</v>
      </c>
      <c r="G20" s="40">
        <f t="shared" si="2"/>
        <v>13800</v>
      </c>
      <c r="H20" s="116"/>
      <c r="I20" s="34">
        <f t="shared" si="3"/>
        <v>0</v>
      </c>
      <c r="J20" s="116">
        <v>13800</v>
      </c>
      <c r="K20" s="37">
        <f t="shared" si="4"/>
        <v>0</v>
      </c>
      <c r="L20" s="14">
        <f t="shared" si="5"/>
        <v>0</v>
      </c>
      <c r="M20" s="14">
        <f t="shared" si="6"/>
        <v>0</v>
      </c>
    </row>
    <row r="21" spans="2:13">
      <c r="B21" s="22" t="s">
        <v>196</v>
      </c>
      <c r="C21" s="116">
        <v>118</v>
      </c>
      <c r="D21" s="41">
        <f t="shared" si="0"/>
        <v>0</v>
      </c>
      <c r="E21" s="43">
        <v>100</v>
      </c>
      <c r="F21" s="41">
        <f t="shared" si="1"/>
        <v>0</v>
      </c>
      <c r="G21" s="40">
        <f t="shared" si="2"/>
        <v>17100</v>
      </c>
      <c r="H21" s="116"/>
      <c r="I21" s="34">
        <f t="shared" si="3"/>
        <v>0</v>
      </c>
      <c r="J21" s="116">
        <v>17100</v>
      </c>
      <c r="K21" s="37">
        <f t="shared" si="4"/>
        <v>0</v>
      </c>
      <c r="L21" s="14">
        <f t="shared" si="5"/>
        <v>0</v>
      </c>
      <c r="M21" s="14">
        <f t="shared" si="6"/>
        <v>0</v>
      </c>
    </row>
    <row r="22" spans="2:13">
      <c r="B22" s="22" t="s">
        <v>221</v>
      </c>
      <c r="C22" s="116">
        <v>118</v>
      </c>
      <c r="D22" s="41">
        <f t="shared" si="0"/>
        <v>0</v>
      </c>
      <c r="E22" s="43">
        <v>100</v>
      </c>
      <c r="F22" s="41">
        <f t="shared" si="1"/>
        <v>0</v>
      </c>
      <c r="G22" s="40">
        <f t="shared" si="2"/>
        <v>18700</v>
      </c>
      <c r="H22" s="116"/>
      <c r="I22" s="34">
        <f t="shared" si="3"/>
        <v>0</v>
      </c>
      <c r="J22" s="116">
        <v>18700</v>
      </c>
      <c r="K22" s="37">
        <f t="shared" si="4"/>
        <v>0</v>
      </c>
      <c r="L22" s="14">
        <f t="shared" si="5"/>
        <v>0</v>
      </c>
      <c r="M22" s="14">
        <f t="shared" si="6"/>
        <v>0</v>
      </c>
    </row>
    <row r="23" spans="2:13">
      <c r="B23" s="22" t="s">
        <v>46</v>
      </c>
      <c r="C23" s="116">
        <v>118</v>
      </c>
      <c r="D23" s="41">
        <f t="shared" si="0"/>
        <v>0</v>
      </c>
      <c r="E23" s="43">
        <v>100</v>
      </c>
      <c r="F23" s="41">
        <f t="shared" si="1"/>
        <v>0</v>
      </c>
      <c r="G23" s="40">
        <f t="shared" si="2"/>
        <v>14100</v>
      </c>
      <c r="H23" s="116"/>
      <c r="I23" s="34">
        <f t="shared" si="3"/>
        <v>0</v>
      </c>
      <c r="J23" s="116">
        <v>14100</v>
      </c>
      <c r="K23" s="37">
        <f t="shared" si="4"/>
        <v>0</v>
      </c>
      <c r="L23" s="14">
        <f t="shared" si="5"/>
        <v>0</v>
      </c>
      <c r="M23" s="14">
        <f t="shared" si="6"/>
        <v>0</v>
      </c>
    </row>
    <row r="24" spans="2:13">
      <c r="B24" s="22" t="s">
        <v>47</v>
      </c>
      <c r="C24" s="116">
        <v>118</v>
      </c>
      <c r="D24" s="41">
        <f t="shared" si="0"/>
        <v>0</v>
      </c>
      <c r="E24" s="43">
        <v>100</v>
      </c>
      <c r="F24" s="41">
        <f t="shared" si="1"/>
        <v>0</v>
      </c>
      <c r="G24" s="40">
        <f t="shared" si="2"/>
        <v>13000</v>
      </c>
      <c r="H24" s="116"/>
      <c r="I24" s="34">
        <f t="shared" si="3"/>
        <v>0</v>
      </c>
      <c r="J24" s="116">
        <v>13000</v>
      </c>
      <c r="K24" s="37">
        <f t="shared" si="4"/>
        <v>0</v>
      </c>
      <c r="L24" s="14">
        <f t="shared" si="5"/>
        <v>0</v>
      </c>
      <c r="M24" s="14">
        <f t="shared" si="6"/>
        <v>0</v>
      </c>
    </row>
    <row r="25" spans="2:13">
      <c r="B25" s="22" t="s">
        <v>48</v>
      </c>
      <c r="C25" s="116">
        <v>118</v>
      </c>
      <c r="D25" s="41">
        <f t="shared" si="0"/>
        <v>0</v>
      </c>
      <c r="E25" s="43">
        <v>100</v>
      </c>
      <c r="F25" s="41">
        <f t="shared" si="1"/>
        <v>0</v>
      </c>
      <c r="G25" s="40">
        <f t="shared" si="2"/>
        <v>12400</v>
      </c>
      <c r="H25" s="117"/>
      <c r="I25" s="34">
        <f t="shared" si="3"/>
        <v>0</v>
      </c>
      <c r="J25" s="117">
        <v>12400</v>
      </c>
      <c r="K25" s="37">
        <f t="shared" si="4"/>
        <v>0</v>
      </c>
      <c r="L25" s="14">
        <f t="shared" si="5"/>
        <v>0</v>
      </c>
      <c r="M25" s="14">
        <f t="shared" si="6"/>
        <v>0</v>
      </c>
    </row>
    <row r="26" spans="2:13">
      <c r="B26" s="22" t="s">
        <v>49</v>
      </c>
      <c r="C26" s="116">
        <v>118</v>
      </c>
      <c r="D26" s="41">
        <f t="shared" si="0"/>
        <v>0</v>
      </c>
      <c r="E26" s="40">
        <v>100</v>
      </c>
      <c r="F26" s="41">
        <f t="shared" si="1"/>
        <v>0</v>
      </c>
      <c r="G26" s="40">
        <f t="shared" si="2"/>
        <v>13200</v>
      </c>
      <c r="H26" s="116"/>
      <c r="I26" s="34">
        <f t="shared" si="3"/>
        <v>0</v>
      </c>
      <c r="J26" s="116">
        <v>13200</v>
      </c>
      <c r="K26" s="37">
        <f t="shared" si="4"/>
        <v>0</v>
      </c>
      <c r="L26" s="14">
        <f t="shared" si="5"/>
        <v>0</v>
      </c>
      <c r="M26" s="14">
        <f t="shared" si="6"/>
        <v>0</v>
      </c>
    </row>
    <row r="27" spans="2:13" ht="13.8" thickBot="1">
      <c r="B27" s="22" t="s">
        <v>50</v>
      </c>
      <c r="C27" s="116">
        <v>118</v>
      </c>
      <c r="D27" s="41">
        <f t="shared" si="0"/>
        <v>0</v>
      </c>
      <c r="E27" s="43">
        <v>100</v>
      </c>
      <c r="F27" s="41">
        <f t="shared" si="1"/>
        <v>0</v>
      </c>
      <c r="G27" s="40">
        <f t="shared" si="2"/>
        <v>15500</v>
      </c>
      <c r="H27" s="116"/>
      <c r="I27" s="34">
        <f t="shared" si="3"/>
        <v>0</v>
      </c>
      <c r="J27" s="117">
        <v>15500</v>
      </c>
      <c r="K27" s="37">
        <f t="shared" si="4"/>
        <v>0</v>
      </c>
      <c r="L27" s="14">
        <f t="shared" si="5"/>
        <v>0</v>
      </c>
      <c r="M27" s="14">
        <f t="shared" si="6"/>
        <v>0</v>
      </c>
    </row>
    <row r="28" spans="2:13" ht="13.8" thickBot="1">
      <c r="B28" s="23" t="s">
        <v>38</v>
      </c>
      <c r="C28" s="183"/>
      <c r="D28" s="183"/>
      <c r="E28" s="184"/>
      <c r="F28" s="24"/>
      <c r="G28" s="5">
        <f>SUM(G16:G27)</f>
        <v>195000</v>
      </c>
      <c r="H28" s="5">
        <f t="shared" ref="H28:M28" si="7">SUM(H16:H27)</f>
        <v>61800</v>
      </c>
      <c r="I28" s="5"/>
      <c r="J28" s="5">
        <f t="shared" si="7"/>
        <v>133200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鹿島高等学校（大手門学舎）</v>
      </c>
      <c r="C35" s="62">
        <f>MAX(C26:C27)</f>
        <v>118</v>
      </c>
      <c r="D35" s="63">
        <f>MAX(D26:D27)</f>
        <v>0</v>
      </c>
      <c r="E35" s="62">
        <f>MAX(E26:E27)</f>
        <v>100</v>
      </c>
      <c r="F35" s="64">
        <f>C35*D35*(185-E35)/100*12</f>
        <v>0</v>
      </c>
      <c r="G35" s="65">
        <f>G28</f>
        <v>195000</v>
      </c>
      <c r="H35" s="65">
        <f>H28</f>
        <v>61800</v>
      </c>
      <c r="I35" s="63">
        <f>MAX(I26:I27)</f>
        <v>0</v>
      </c>
      <c r="J35" s="65">
        <f>J28</f>
        <v>133200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EB3E-99A8-47BA-BDBD-D50778D90442}">
  <sheetPr codeName="Sheet36">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242" t="s">
        <v>113</v>
      </c>
      <c r="C3" s="242"/>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138</v>
      </c>
      <c r="D16" s="41">
        <f>$E$6</f>
        <v>0</v>
      </c>
      <c r="E16" s="43">
        <v>100</v>
      </c>
      <c r="F16" s="41">
        <f>(C16*D16*(185-E16)/100)</f>
        <v>0</v>
      </c>
      <c r="G16" s="40">
        <f>H16+J16</f>
        <v>23200</v>
      </c>
      <c r="H16" s="117">
        <v>23200</v>
      </c>
      <c r="I16" s="34">
        <f>$E$10</f>
        <v>0</v>
      </c>
      <c r="J16" s="116"/>
      <c r="K16" s="37">
        <f>$G$10</f>
        <v>0</v>
      </c>
      <c r="L16" s="14">
        <f>H16*I16+J16*K16</f>
        <v>0</v>
      </c>
      <c r="M16" s="14">
        <f>ROUNDDOWN(F16+L16,0)</f>
        <v>0</v>
      </c>
    </row>
    <row r="17" spans="2:13">
      <c r="B17" s="22" t="s">
        <v>51</v>
      </c>
      <c r="C17" s="116">
        <v>138</v>
      </c>
      <c r="D17" s="41">
        <f t="shared" ref="D17:D27" si="0">$E$6</f>
        <v>0</v>
      </c>
      <c r="E17" s="43">
        <v>100</v>
      </c>
      <c r="F17" s="41">
        <f t="shared" ref="F17:F27" si="1">(C17*D17*(185-E17)/100)</f>
        <v>0</v>
      </c>
      <c r="G17" s="40">
        <f t="shared" ref="G17:G27" si="2">H17+J17</f>
        <v>17800</v>
      </c>
      <c r="H17" s="116">
        <v>17800</v>
      </c>
      <c r="I17" s="34">
        <f t="shared" ref="I17:I27" si="3">$E$10</f>
        <v>0</v>
      </c>
      <c r="J17" s="116"/>
      <c r="K17" s="37">
        <f t="shared" ref="K17:K27" si="4">$G$10</f>
        <v>0</v>
      </c>
      <c r="L17" s="14">
        <f t="shared" ref="L17:L27" si="5">H17*I17+J17*K17</f>
        <v>0</v>
      </c>
      <c r="M17" s="14">
        <f t="shared" ref="M17:M27" si="6">ROUNDDOWN(F17+L17,0)</f>
        <v>0</v>
      </c>
    </row>
    <row r="18" spans="2:13">
      <c r="B18" s="22" t="s">
        <v>52</v>
      </c>
      <c r="C18" s="116">
        <v>138</v>
      </c>
      <c r="D18" s="41">
        <f t="shared" si="0"/>
        <v>0</v>
      </c>
      <c r="E18" s="43">
        <v>100</v>
      </c>
      <c r="F18" s="41">
        <f t="shared" si="1"/>
        <v>0</v>
      </c>
      <c r="G18" s="40">
        <f t="shared" si="2"/>
        <v>22900</v>
      </c>
      <c r="H18" s="116">
        <v>22900</v>
      </c>
      <c r="I18" s="34">
        <f t="shared" si="3"/>
        <v>0</v>
      </c>
      <c r="J18" s="116"/>
      <c r="K18" s="37">
        <f t="shared" si="4"/>
        <v>0</v>
      </c>
      <c r="L18" s="14">
        <f t="shared" si="5"/>
        <v>0</v>
      </c>
      <c r="M18" s="14">
        <f t="shared" si="6"/>
        <v>0</v>
      </c>
    </row>
    <row r="19" spans="2:13">
      <c r="B19" s="22" t="s">
        <v>53</v>
      </c>
      <c r="C19" s="116">
        <v>138</v>
      </c>
      <c r="D19" s="41">
        <f t="shared" si="0"/>
        <v>0</v>
      </c>
      <c r="E19" s="43">
        <v>100</v>
      </c>
      <c r="F19" s="41">
        <f t="shared" si="1"/>
        <v>0</v>
      </c>
      <c r="G19" s="40">
        <f t="shared" si="2"/>
        <v>13500</v>
      </c>
      <c r="H19" s="116"/>
      <c r="I19" s="34">
        <f t="shared" si="3"/>
        <v>0</v>
      </c>
      <c r="J19" s="116">
        <v>13500</v>
      </c>
      <c r="K19" s="37">
        <f t="shared" si="4"/>
        <v>0</v>
      </c>
      <c r="L19" s="14">
        <f t="shared" si="5"/>
        <v>0</v>
      </c>
      <c r="M19" s="14">
        <f t="shared" si="6"/>
        <v>0</v>
      </c>
    </row>
    <row r="20" spans="2:13">
      <c r="B20" s="22" t="s">
        <v>54</v>
      </c>
      <c r="C20" s="116">
        <v>138</v>
      </c>
      <c r="D20" s="41">
        <f t="shared" si="0"/>
        <v>0</v>
      </c>
      <c r="E20" s="43">
        <v>100</v>
      </c>
      <c r="F20" s="41">
        <f t="shared" si="1"/>
        <v>0</v>
      </c>
      <c r="G20" s="40">
        <f t="shared" si="2"/>
        <v>12200</v>
      </c>
      <c r="H20" s="116"/>
      <c r="I20" s="34">
        <f t="shared" si="3"/>
        <v>0</v>
      </c>
      <c r="J20" s="116">
        <v>12200</v>
      </c>
      <c r="K20" s="37">
        <f t="shared" si="4"/>
        <v>0</v>
      </c>
      <c r="L20" s="14">
        <f t="shared" si="5"/>
        <v>0</v>
      </c>
      <c r="M20" s="14">
        <f t="shared" si="6"/>
        <v>0</v>
      </c>
    </row>
    <row r="21" spans="2:13">
      <c r="B21" s="22" t="s">
        <v>196</v>
      </c>
      <c r="C21" s="116">
        <v>138</v>
      </c>
      <c r="D21" s="41">
        <f t="shared" si="0"/>
        <v>0</v>
      </c>
      <c r="E21" s="43">
        <v>100</v>
      </c>
      <c r="F21" s="41">
        <f t="shared" si="1"/>
        <v>0</v>
      </c>
      <c r="G21" s="40">
        <f t="shared" si="2"/>
        <v>18400</v>
      </c>
      <c r="H21" s="116"/>
      <c r="I21" s="34">
        <f t="shared" si="3"/>
        <v>0</v>
      </c>
      <c r="J21" s="116">
        <v>18400</v>
      </c>
      <c r="K21" s="37">
        <f t="shared" si="4"/>
        <v>0</v>
      </c>
      <c r="L21" s="14">
        <f t="shared" si="5"/>
        <v>0</v>
      </c>
      <c r="M21" s="14">
        <f t="shared" si="6"/>
        <v>0</v>
      </c>
    </row>
    <row r="22" spans="2:13">
      <c r="B22" s="22" t="s">
        <v>221</v>
      </c>
      <c r="C22" s="116">
        <v>138</v>
      </c>
      <c r="D22" s="41">
        <f t="shared" si="0"/>
        <v>0</v>
      </c>
      <c r="E22" s="43">
        <v>100</v>
      </c>
      <c r="F22" s="41">
        <f t="shared" si="1"/>
        <v>0</v>
      </c>
      <c r="G22" s="40">
        <f t="shared" si="2"/>
        <v>21700</v>
      </c>
      <c r="H22" s="116"/>
      <c r="I22" s="34">
        <f t="shared" si="3"/>
        <v>0</v>
      </c>
      <c r="J22" s="116">
        <v>21700</v>
      </c>
      <c r="K22" s="37">
        <f t="shared" si="4"/>
        <v>0</v>
      </c>
      <c r="L22" s="14">
        <f t="shared" si="5"/>
        <v>0</v>
      </c>
      <c r="M22" s="14">
        <f t="shared" si="6"/>
        <v>0</v>
      </c>
    </row>
    <row r="23" spans="2:13">
      <c r="B23" s="22" t="s">
        <v>46</v>
      </c>
      <c r="C23" s="116">
        <v>138</v>
      </c>
      <c r="D23" s="41">
        <f t="shared" si="0"/>
        <v>0</v>
      </c>
      <c r="E23" s="43">
        <v>100</v>
      </c>
      <c r="F23" s="41">
        <f t="shared" si="1"/>
        <v>0</v>
      </c>
      <c r="G23" s="40">
        <f t="shared" si="2"/>
        <v>18000</v>
      </c>
      <c r="H23" s="116"/>
      <c r="I23" s="34">
        <f t="shared" si="3"/>
        <v>0</v>
      </c>
      <c r="J23" s="116">
        <v>18000</v>
      </c>
      <c r="K23" s="37">
        <f t="shared" si="4"/>
        <v>0</v>
      </c>
      <c r="L23" s="14">
        <f t="shared" si="5"/>
        <v>0</v>
      </c>
      <c r="M23" s="14">
        <f t="shared" si="6"/>
        <v>0</v>
      </c>
    </row>
    <row r="24" spans="2:13">
      <c r="B24" s="22" t="s">
        <v>47</v>
      </c>
      <c r="C24" s="116">
        <v>138</v>
      </c>
      <c r="D24" s="41">
        <f t="shared" si="0"/>
        <v>0</v>
      </c>
      <c r="E24" s="43">
        <v>100</v>
      </c>
      <c r="F24" s="41">
        <f t="shared" si="1"/>
        <v>0</v>
      </c>
      <c r="G24" s="40">
        <f t="shared" si="2"/>
        <v>14300</v>
      </c>
      <c r="H24" s="116"/>
      <c r="I24" s="34">
        <f t="shared" si="3"/>
        <v>0</v>
      </c>
      <c r="J24" s="117">
        <v>14300</v>
      </c>
      <c r="K24" s="37">
        <f t="shared" si="4"/>
        <v>0</v>
      </c>
      <c r="L24" s="14">
        <f t="shared" si="5"/>
        <v>0</v>
      </c>
      <c r="M24" s="14">
        <f t="shared" si="6"/>
        <v>0</v>
      </c>
    </row>
    <row r="25" spans="2:13">
      <c r="B25" s="22" t="s">
        <v>48</v>
      </c>
      <c r="C25" s="116">
        <v>138</v>
      </c>
      <c r="D25" s="41">
        <f t="shared" si="0"/>
        <v>0</v>
      </c>
      <c r="E25" s="43">
        <v>100</v>
      </c>
      <c r="F25" s="41">
        <f t="shared" si="1"/>
        <v>0</v>
      </c>
      <c r="G25" s="40">
        <f t="shared" si="2"/>
        <v>11800</v>
      </c>
      <c r="H25" s="117"/>
      <c r="I25" s="34">
        <f t="shared" si="3"/>
        <v>0</v>
      </c>
      <c r="J25" s="116">
        <v>11800</v>
      </c>
      <c r="K25" s="37">
        <f t="shared" si="4"/>
        <v>0</v>
      </c>
      <c r="L25" s="14">
        <f t="shared" si="5"/>
        <v>0</v>
      </c>
      <c r="M25" s="14">
        <f t="shared" si="6"/>
        <v>0</v>
      </c>
    </row>
    <row r="26" spans="2:13">
      <c r="B26" s="22" t="s">
        <v>49</v>
      </c>
      <c r="C26" s="116">
        <v>138</v>
      </c>
      <c r="D26" s="41">
        <f t="shared" si="0"/>
        <v>0</v>
      </c>
      <c r="E26" s="40">
        <v>100</v>
      </c>
      <c r="F26" s="41">
        <f t="shared" si="1"/>
        <v>0</v>
      </c>
      <c r="G26" s="40">
        <f t="shared" si="2"/>
        <v>12600</v>
      </c>
      <c r="H26" s="116"/>
      <c r="I26" s="34">
        <f t="shared" si="3"/>
        <v>0</v>
      </c>
      <c r="J26" s="117">
        <v>12600</v>
      </c>
      <c r="K26" s="37">
        <f t="shared" si="4"/>
        <v>0</v>
      </c>
      <c r="L26" s="14">
        <f t="shared" si="5"/>
        <v>0</v>
      </c>
      <c r="M26" s="14">
        <f t="shared" si="6"/>
        <v>0</v>
      </c>
    </row>
    <row r="27" spans="2:13" ht="13.8" thickBot="1">
      <c r="B27" s="22" t="s">
        <v>50</v>
      </c>
      <c r="C27" s="116">
        <v>138</v>
      </c>
      <c r="D27" s="41">
        <f t="shared" si="0"/>
        <v>0</v>
      </c>
      <c r="E27" s="43">
        <v>100</v>
      </c>
      <c r="F27" s="41">
        <f t="shared" si="1"/>
        <v>0</v>
      </c>
      <c r="G27" s="40">
        <f t="shared" si="2"/>
        <v>15600</v>
      </c>
      <c r="H27" s="116"/>
      <c r="I27" s="34">
        <f t="shared" si="3"/>
        <v>0</v>
      </c>
      <c r="J27" s="117">
        <v>15600</v>
      </c>
      <c r="K27" s="37">
        <f t="shared" si="4"/>
        <v>0</v>
      </c>
      <c r="L27" s="14">
        <f t="shared" si="5"/>
        <v>0</v>
      </c>
      <c r="M27" s="14">
        <f t="shared" si="6"/>
        <v>0</v>
      </c>
    </row>
    <row r="28" spans="2:13" ht="13.8" thickBot="1">
      <c r="B28" s="23" t="s">
        <v>38</v>
      </c>
      <c r="C28" s="183"/>
      <c r="D28" s="183"/>
      <c r="E28" s="184"/>
      <c r="F28" s="24"/>
      <c r="G28" s="5">
        <f>SUM(G16:G27)</f>
        <v>202000</v>
      </c>
      <c r="H28" s="5">
        <f t="shared" ref="H28:M28" si="7">SUM(H16:H27)</f>
        <v>63900</v>
      </c>
      <c r="I28" s="5"/>
      <c r="J28" s="5">
        <f t="shared" si="7"/>
        <v>138100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白石高等学校（普通科キャンパス）</v>
      </c>
      <c r="C35" s="62">
        <f>MAX(C26:C27)</f>
        <v>138</v>
      </c>
      <c r="D35" s="63">
        <f>MAX(D26:D27)</f>
        <v>0</v>
      </c>
      <c r="E35" s="62">
        <f>MAX(E26:E27)</f>
        <v>100</v>
      </c>
      <c r="F35" s="64">
        <f>C35*D35*(185-E35)/100*12</f>
        <v>0</v>
      </c>
      <c r="G35" s="65">
        <f>G28</f>
        <v>202000</v>
      </c>
      <c r="H35" s="65">
        <f>H28</f>
        <v>63900</v>
      </c>
      <c r="I35" s="63">
        <f>MAX(I26:I27)</f>
        <v>0</v>
      </c>
      <c r="J35" s="65">
        <f>J28</f>
        <v>138100</v>
      </c>
      <c r="K35" s="63">
        <f>MAX(K26:K27)</f>
        <v>0</v>
      </c>
      <c r="L35" s="64">
        <f>H35*I35+J35*K35</f>
        <v>0</v>
      </c>
      <c r="M35" s="66">
        <f>ROUNDDOWN((F35+L35),0)</f>
        <v>0</v>
      </c>
    </row>
  </sheetData>
  <mergeCells count="9">
    <mergeCell ref="B3:C3"/>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2C97F-2C87-4E1B-BD61-1D99D2FE10C2}">
  <sheetPr codeName="Sheet37">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243" t="s">
        <v>126</v>
      </c>
      <c r="C3" s="243"/>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107</v>
      </c>
      <c r="D16" s="41">
        <f>$E$6</f>
        <v>0</v>
      </c>
      <c r="E16" s="43">
        <v>100</v>
      </c>
      <c r="F16" s="41">
        <f>(C16*D16*(185-E16)/100)</f>
        <v>0</v>
      </c>
      <c r="G16" s="40">
        <f>H16+J16</f>
        <v>16800</v>
      </c>
      <c r="H16" s="116">
        <v>16800</v>
      </c>
      <c r="I16" s="34">
        <f>$E$10</f>
        <v>0</v>
      </c>
      <c r="J16" s="117"/>
      <c r="K16" s="37">
        <f>$G$10</f>
        <v>0</v>
      </c>
      <c r="L16" s="14">
        <f>H16*I16+J16*K16</f>
        <v>0</v>
      </c>
      <c r="M16" s="14">
        <f>ROUNDDOWN(F16+L16,0)</f>
        <v>0</v>
      </c>
    </row>
    <row r="17" spans="2:13">
      <c r="B17" s="22" t="s">
        <v>51</v>
      </c>
      <c r="C17" s="116">
        <v>107</v>
      </c>
      <c r="D17" s="41">
        <f t="shared" ref="D17:D27" si="0">$E$6</f>
        <v>0</v>
      </c>
      <c r="E17" s="43">
        <v>100</v>
      </c>
      <c r="F17" s="41">
        <f t="shared" ref="F17:F27" si="1">(C17*D17*(185-E17)/100)</f>
        <v>0</v>
      </c>
      <c r="G17" s="40">
        <f t="shared" ref="G17:G27" si="2">H17+J17</f>
        <v>13200</v>
      </c>
      <c r="H17" s="117">
        <v>13200</v>
      </c>
      <c r="I17" s="34">
        <f t="shared" ref="I17:I27" si="3">$E$10</f>
        <v>0</v>
      </c>
      <c r="J17" s="116"/>
      <c r="K17" s="37">
        <f t="shared" ref="K17:K27" si="4">$G$10</f>
        <v>0</v>
      </c>
      <c r="L17" s="14">
        <f t="shared" ref="L17:L27" si="5">H17*I17+J17*K17</f>
        <v>0</v>
      </c>
      <c r="M17" s="14">
        <f t="shared" ref="M17:M27" si="6">ROUNDDOWN(F17+L17,0)</f>
        <v>0</v>
      </c>
    </row>
    <row r="18" spans="2:13">
      <c r="B18" s="22" t="s">
        <v>52</v>
      </c>
      <c r="C18" s="116">
        <v>107</v>
      </c>
      <c r="D18" s="41">
        <f t="shared" si="0"/>
        <v>0</v>
      </c>
      <c r="E18" s="43">
        <v>100</v>
      </c>
      <c r="F18" s="41">
        <f t="shared" si="1"/>
        <v>0</v>
      </c>
      <c r="G18" s="40">
        <f t="shared" si="2"/>
        <v>17100</v>
      </c>
      <c r="H18" s="116">
        <v>17100</v>
      </c>
      <c r="I18" s="34">
        <f t="shared" si="3"/>
        <v>0</v>
      </c>
      <c r="J18" s="116"/>
      <c r="K18" s="37">
        <f t="shared" si="4"/>
        <v>0</v>
      </c>
      <c r="L18" s="14">
        <f t="shared" si="5"/>
        <v>0</v>
      </c>
      <c r="M18" s="14">
        <f t="shared" si="6"/>
        <v>0</v>
      </c>
    </row>
    <row r="19" spans="2:13">
      <c r="B19" s="22" t="s">
        <v>53</v>
      </c>
      <c r="C19" s="116">
        <v>107</v>
      </c>
      <c r="D19" s="41">
        <f t="shared" si="0"/>
        <v>0</v>
      </c>
      <c r="E19" s="43">
        <v>100</v>
      </c>
      <c r="F19" s="41">
        <f t="shared" si="1"/>
        <v>0</v>
      </c>
      <c r="G19" s="40">
        <f t="shared" si="2"/>
        <v>11600</v>
      </c>
      <c r="H19" s="116"/>
      <c r="I19" s="34">
        <f t="shared" si="3"/>
        <v>0</v>
      </c>
      <c r="J19" s="116">
        <v>11600</v>
      </c>
      <c r="K19" s="37">
        <f t="shared" si="4"/>
        <v>0</v>
      </c>
      <c r="L19" s="14">
        <f t="shared" si="5"/>
        <v>0</v>
      </c>
      <c r="M19" s="14">
        <f t="shared" si="6"/>
        <v>0</v>
      </c>
    </row>
    <row r="20" spans="2:13">
      <c r="B20" s="22" t="s">
        <v>54</v>
      </c>
      <c r="C20" s="116">
        <v>107</v>
      </c>
      <c r="D20" s="41">
        <f t="shared" si="0"/>
        <v>0</v>
      </c>
      <c r="E20" s="43">
        <v>100</v>
      </c>
      <c r="F20" s="41">
        <f t="shared" si="1"/>
        <v>0</v>
      </c>
      <c r="G20" s="40">
        <f t="shared" si="2"/>
        <v>10700</v>
      </c>
      <c r="H20" s="116"/>
      <c r="I20" s="34">
        <f t="shared" si="3"/>
        <v>0</v>
      </c>
      <c r="J20" s="116">
        <v>10700</v>
      </c>
      <c r="K20" s="37">
        <f t="shared" si="4"/>
        <v>0</v>
      </c>
      <c r="L20" s="14">
        <f t="shared" si="5"/>
        <v>0</v>
      </c>
      <c r="M20" s="14">
        <f t="shared" si="6"/>
        <v>0</v>
      </c>
    </row>
    <row r="21" spans="2:13">
      <c r="B21" s="22" t="s">
        <v>196</v>
      </c>
      <c r="C21" s="116">
        <v>107</v>
      </c>
      <c r="D21" s="41">
        <f t="shared" si="0"/>
        <v>0</v>
      </c>
      <c r="E21" s="43">
        <v>100</v>
      </c>
      <c r="F21" s="41">
        <f t="shared" si="1"/>
        <v>0</v>
      </c>
      <c r="G21" s="40">
        <f t="shared" si="2"/>
        <v>13200</v>
      </c>
      <c r="H21" s="116"/>
      <c r="I21" s="34">
        <f t="shared" si="3"/>
        <v>0</v>
      </c>
      <c r="J21" s="116">
        <v>13200</v>
      </c>
      <c r="K21" s="37">
        <f t="shared" si="4"/>
        <v>0</v>
      </c>
      <c r="L21" s="14">
        <f t="shared" si="5"/>
        <v>0</v>
      </c>
      <c r="M21" s="14">
        <f t="shared" si="6"/>
        <v>0</v>
      </c>
    </row>
    <row r="22" spans="2:13">
      <c r="B22" s="22" t="s">
        <v>221</v>
      </c>
      <c r="C22" s="116">
        <v>107</v>
      </c>
      <c r="D22" s="41">
        <f t="shared" si="0"/>
        <v>0</v>
      </c>
      <c r="E22" s="43">
        <v>100</v>
      </c>
      <c r="F22" s="41">
        <f t="shared" si="1"/>
        <v>0</v>
      </c>
      <c r="G22" s="40">
        <f t="shared" si="2"/>
        <v>13900</v>
      </c>
      <c r="H22" s="116"/>
      <c r="I22" s="34">
        <f t="shared" si="3"/>
        <v>0</v>
      </c>
      <c r="J22" s="116">
        <v>13900</v>
      </c>
      <c r="K22" s="37">
        <f t="shared" si="4"/>
        <v>0</v>
      </c>
      <c r="L22" s="14">
        <f t="shared" si="5"/>
        <v>0</v>
      </c>
      <c r="M22" s="14">
        <f t="shared" si="6"/>
        <v>0</v>
      </c>
    </row>
    <row r="23" spans="2:13">
      <c r="B23" s="22" t="s">
        <v>46</v>
      </c>
      <c r="C23" s="116">
        <v>107</v>
      </c>
      <c r="D23" s="41">
        <f t="shared" si="0"/>
        <v>0</v>
      </c>
      <c r="E23" s="43">
        <v>100</v>
      </c>
      <c r="F23" s="41">
        <f t="shared" si="1"/>
        <v>0</v>
      </c>
      <c r="G23" s="40">
        <f t="shared" si="2"/>
        <v>12000</v>
      </c>
      <c r="H23" s="116"/>
      <c r="I23" s="34">
        <f t="shared" si="3"/>
        <v>0</v>
      </c>
      <c r="J23" s="116">
        <v>12000</v>
      </c>
      <c r="K23" s="37">
        <f t="shared" si="4"/>
        <v>0</v>
      </c>
      <c r="L23" s="14">
        <f t="shared" si="5"/>
        <v>0</v>
      </c>
      <c r="M23" s="14">
        <f t="shared" si="6"/>
        <v>0</v>
      </c>
    </row>
    <row r="24" spans="2:13">
      <c r="B24" s="22" t="s">
        <v>47</v>
      </c>
      <c r="C24" s="116">
        <v>107</v>
      </c>
      <c r="D24" s="41">
        <f t="shared" si="0"/>
        <v>0</v>
      </c>
      <c r="E24" s="43">
        <v>100</v>
      </c>
      <c r="F24" s="41">
        <f t="shared" si="1"/>
        <v>0</v>
      </c>
      <c r="G24" s="40">
        <f t="shared" si="2"/>
        <v>10900</v>
      </c>
      <c r="H24" s="116"/>
      <c r="I24" s="34">
        <f t="shared" si="3"/>
        <v>0</v>
      </c>
      <c r="J24" s="116">
        <v>10900</v>
      </c>
      <c r="K24" s="37">
        <f t="shared" si="4"/>
        <v>0</v>
      </c>
      <c r="L24" s="14">
        <f t="shared" si="5"/>
        <v>0</v>
      </c>
      <c r="M24" s="14">
        <f t="shared" si="6"/>
        <v>0</v>
      </c>
    </row>
    <row r="25" spans="2:13">
      <c r="B25" s="22" t="s">
        <v>48</v>
      </c>
      <c r="C25" s="116">
        <v>107</v>
      </c>
      <c r="D25" s="41">
        <f t="shared" si="0"/>
        <v>0</v>
      </c>
      <c r="E25" s="43">
        <v>100</v>
      </c>
      <c r="F25" s="41">
        <f t="shared" si="1"/>
        <v>0</v>
      </c>
      <c r="G25" s="40">
        <f t="shared" si="2"/>
        <v>10000</v>
      </c>
      <c r="H25" s="117"/>
      <c r="I25" s="34">
        <f t="shared" si="3"/>
        <v>0</v>
      </c>
      <c r="J25" s="117">
        <v>10000</v>
      </c>
      <c r="K25" s="37">
        <f t="shared" si="4"/>
        <v>0</v>
      </c>
      <c r="L25" s="14">
        <f t="shared" si="5"/>
        <v>0</v>
      </c>
      <c r="M25" s="14">
        <f t="shared" si="6"/>
        <v>0</v>
      </c>
    </row>
    <row r="26" spans="2:13">
      <c r="B26" s="22" t="s">
        <v>49</v>
      </c>
      <c r="C26" s="116">
        <v>107</v>
      </c>
      <c r="D26" s="41">
        <f t="shared" si="0"/>
        <v>0</v>
      </c>
      <c r="E26" s="40">
        <v>100</v>
      </c>
      <c r="F26" s="41">
        <f t="shared" si="1"/>
        <v>0</v>
      </c>
      <c r="G26" s="40">
        <f t="shared" si="2"/>
        <v>11200</v>
      </c>
      <c r="H26" s="116"/>
      <c r="I26" s="34">
        <f t="shared" si="3"/>
        <v>0</v>
      </c>
      <c r="J26" s="116">
        <v>11200</v>
      </c>
      <c r="K26" s="37">
        <f t="shared" si="4"/>
        <v>0</v>
      </c>
      <c r="L26" s="14">
        <f t="shared" si="5"/>
        <v>0</v>
      </c>
      <c r="M26" s="14">
        <f t="shared" si="6"/>
        <v>0</v>
      </c>
    </row>
    <row r="27" spans="2:13" ht="13.8" thickBot="1">
      <c r="B27" s="22" t="s">
        <v>50</v>
      </c>
      <c r="C27" s="116">
        <v>107</v>
      </c>
      <c r="D27" s="41">
        <f t="shared" si="0"/>
        <v>0</v>
      </c>
      <c r="E27" s="43">
        <v>100</v>
      </c>
      <c r="F27" s="41">
        <f t="shared" si="1"/>
        <v>0</v>
      </c>
      <c r="G27" s="40">
        <f t="shared" si="2"/>
        <v>11900</v>
      </c>
      <c r="H27" s="116"/>
      <c r="I27" s="34">
        <f t="shared" si="3"/>
        <v>0</v>
      </c>
      <c r="J27" s="117">
        <v>11900</v>
      </c>
      <c r="K27" s="37">
        <f t="shared" si="4"/>
        <v>0</v>
      </c>
      <c r="L27" s="14">
        <f t="shared" si="5"/>
        <v>0</v>
      </c>
      <c r="M27" s="14">
        <f t="shared" si="6"/>
        <v>0</v>
      </c>
    </row>
    <row r="28" spans="2:13" ht="13.8" thickBot="1">
      <c r="B28" s="23" t="s">
        <v>38</v>
      </c>
      <c r="C28" s="183"/>
      <c r="D28" s="183"/>
      <c r="E28" s="184"/>
      <c r="F28" s="24"/>
      <c r="G28" s="5">
        <f>SUM(G16:G27)</f>
        <v>152500</v>
      </c>
      <c r="H28" s="5">
        <f t="shared" ref="H28:M28" si="7">SUM(H16:H27)</f>
        <v>47100</v>
      </c>
      <c r="I28" s="5"/>
      <c r="J28" s="5">
        <f t="shared" si="7"/>
        <v>105400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白石高等学校（商業科キャンパス）</v>
      </c>
      <c r="C35" s="62">
        <f>MAX(C26:C27)</f>
        <v>107</v>
      </c>
      <c r="D35" s="63">
        <f>MAX(D26:D27)</f>
        <v>0</v>
      </c>
      <c r="E35" s="62">
        <f>MAX(E26:E27)</f>
        <v>100</v>
      </c>
      <c r="F35" s="64">
        <f>C35*D35*(185-E35)/100*12</f>
        <v>0</v>
      </c>
      <c r="G35" s="65">
        <f>G28</f>
        <v>152500</v>
      </c>
      <c r="H35" s="65">
        <f>H28</f>
        <v>47100</v>
      </c>
      <c r="I35" s="63">
        <f>MAX(I26:I27)</f>
        <v>0</v>
      </c>
      <c r="J35" s="65">
        <f>J28</f>
        <v>105400</v>
      </c>
      <c r="K35" s="63">
        <f>MAX(K26:K27)</f>
        <v>0</v>
      </c>
      <c r="L35" s="64">
        <f>H35*I35+J35*K35</f>
        <v>0</v>
      </c>
      <c r="M35" s="66">
        <f>ROUNDDOWN((F35+L35),0)</f>
        <v>0</v>
      </c>
    </row>
  </sheetData>
  <mergeCells count="9">
    <mergeCell ref="B3:C3"/>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20E30-6EDB-410D-B16D-CEEB64093D5F}">
  <sheetPr codeName="Sheet39">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1:13">
      <c r="A1" s="3"/>
      <c r="M1" s="56"/>
    </row>
    <row r="3" spans="1:13" ht="14.4">
      <c r="B3" s="39" t="s">
        <v>122</v>
      </c>
      <c r="C3" s="39"/>
      <c r="D3" s="166"/>
      <c r="E3" s="167"/>
    </row>
    <row r="5" spans="1:13">
      <c r="B5" s="221" t="s">
        <v>236</v>
      </c>
      <c r="C5" s="185"/>
      <c r="D5" s="185"/>
      <c r="E5" s="185" t="s">
        <v>40</v>
      </c>
      <c r="F5" s="185"/>
      <c r="H5" s="69"/>
      <c r="I5" s="6" t="s">
        <v>73</v>
      </c>
    </row>
    <row r="6" spans="1:13" ht="16.2">
      <c r="B6" s="185"/>
      <c r="C6" s="185"/>
      <c r="D6" s="185"/>
      <c r="E6" s="168"/>
      <c r="F6" s="74" t="s">
        <v>2</v>
      </c>
      <c r="G6" s="3"/>
      <c r="H6" s="3"/>
    </row>
    <row r="7" spans="1:13">
      <c r="E7" s="3"/>
      <c r="F7" s="3"/>
      <c r="G7" s="3"/>
      <c r="H7" s="3"/>
    </row>
    <row r="8" spans="1:13">
      <c r="B8" s="221" t="s">
        <v>237</v>
      </c>
      <c r="C8" s="185"/>
      <c r="D8" s="185"/>
      <c r="E8" s="216" t="s">
        <v>40</v>
      </c>
      <c r="F8" s="217"/>
      <c r="G8" s="217"/>
      <c r="H8" s="218"/>
    </row>
    <row r="9" spans="1:13" ht="13.8" thickBot="1">
      <c r="B9" s="185"/>
      <c r="C9" s="185"/>
      <c r="D9" s="185"/>
      <c r="E9" s="219" t="s">
        <v>4</v>
      </c>
      <c r="F9" s="220"/>
      <c r="G9" s="219" t="s">
        <v>5</v>
      </c>
      <c r="H9" s="220"/>
    </row>
    <row r="10" spans="1:13" ht="16.8" thickTop="1">
      <c r="B10" s="185"/>
      <c r="C10" s="185"/>
      <c r="D10" s="185"/>
      <c r="E10" s="168"/>
      <c r="F10" s="30" t="s">
        <v>7</v>
      </c>
      <c r="G10" s="168"/>
      <c r="H10" s="52" t="s">
        <v>7</v>
      </c>
    </row>
    <row r="13" spans="1: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1:13" ht="16.5" customHeight="1">
      <c r="B14" s="182"/>
      <c r="C14" s="11" t="s">
        <v>11</v>
      </c>
      <c r="D14" s="11" t="s">
        <v>12</v>
      </c>
      <c r="E14" s="73" t="s">
        <v>13</v>
      </c>
      <c r="F14" s="73" t="s">
        <v>0</v>
      </c>
      <c r="G14" s="73" t="s">
        <v>14</v>
      </c>
      <c r="H14" s="73" t="s">
        <v>14</v>
      </c>
      <c r="I14" s="73" t="s">
        <v>6</v>
      </c>
      <c r="J14" s="73" t="s">
        <v>14</v>
      </c>
      <c r="K14" s="73" t="s">
        <v>6</v>
      </c>
      <c r="L14" s="73" t="s">
        <v>0</v>
      </c>
      <c r="M14" s="12" t="s">
        <v>0</v>
      </c>
    </row>
    <row r="15" spans="1: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1:13" ht="13.8" thickTop="1">
      <c r="B16" s="22" t="s">
        <v>220</v>
      </c>
      <c r="C16" s="116">
        <v>149</v>
      </c>
      <c r="D16" s="41">
        <f>$E$6</f>
        <v>0</v>
      </c>
      <c r="E16" s="43">
        <v>100</v>
      </c>
      <c r="F16" s="41">
        <f>(C16*D16*(185-E16)/100)</f>
        <v>0</v>
      </c>
      <c r="G16" s="40">
        <f>H16+J16</f>
        <v>24000</v>
      </c>
      <c r="H16" s="116">
        <v>24000</v>
      </c>
      <c r="I16" s="34">
        <f>$E$10</f>
        <v>0</v>
      </c>
      <c r="J16" s="117"/>
      <c r="K16" s="37">
        <f>$G$10</f>
        <v>0</v>
      </c>
      <c r="L16" s="37">
        <f>H16*I16+J16*K16</f>
        <v>0</v>
      </c>
      <c r="M16" s="37">
        <f>ROUNDDOWN(F16+L16,0)</f>
        <v>0</v>
      </c>
    </row>
    <row r="17" spans="2:13">
      <c r="B17" s="22" t="s">
        <v>51</v>
      </c>
      <c r="C17" s="116">
        <v>149</v>
      </c>
      <c r="D17" s="41">
        <f t="shared" ref="D17:D27" si="0">$E$6</f>
        <v>0</v>
      </c>
      <c r="E17" s="43">
        <v>100</v>
      </c>
      <c r="F17" s="41">
        <f t="shared" ref="F17:F27" si="1">(C17*D17*(185-E17)/100)</f>
        <v>0</v>
      </c>
      <c r="G17" s="40">
        <f t="shared" ref="G17:G27" si="2">H17+J17</f>
        <v>18700</v>
      </c>
      <c r="H17" s="117">
        <v>18700</v>
      </c>
      <c r="I17" s="34">
        <f t="shared" ref="I17:I27" si="3">$E$10</f>
        <v>0</v>
      </c>
      <c r="J17" s="116"/>
      <c r="K17" s="37">
        <f t="shared" ref="K17:K27" si="4">$G$10</f>
        <v>0</v>
      </c>
      <c r="L17" s="37">
        <f t="shared" ref="L17:L27" si="5">H17*I17+J17*K17</f>
        <v>0</v>
      </c>
      <c r="M17" s="37">
        <f t="shared" ref="M17:M27" si="6">ROUNDDOWN(F17+L17,0)</f>
        <v>0</v>
      </c>
    </row>
    <row r="18" spans="2:13">
      <c r="B18" s="22" t="s">
        <v>52</v>
      </c>
      <c r="C18" s="116">
        <v>149</v>
      </c>
      <c r="D18" s="41">
        <f t="shared" si="0"/>
        <v>0</v>
      </c>
      <c r="E18" s="43">
        <v>100</v>
      </c>
      <c r="F18" s="41">
        <f t="shared" si="1"/>
        <v>0</v>
      </c>
      <c r="G18" s="40">
        <f t="shared" si="2"/>
        <v>25700</v>
      </c>
      <c r="H18" s="116">
        <v>25700</v>
      </c>
      <c r="I18" s="34">
        <f t="shared" si="3"/>
        <v>0</v>
      </c>
      <c r="J18" s="116"/>
      <c r="K18" s="37">
        <f t="shared" si="4"/>
        <v>0</v>
      </c>
      <c r="L18" s="37">
        <f t="shared" si="5"/>
        <v>0</v>
      </c>
      <c r="M18" s="37">
        <f t="shared" si="6"/>
        <v>0</v>
      </c>
    </row>
    <row r="19" spans="2:13">
      <c r="B19" s="22" t="s">
        <v>53</v>
      </c>
      <c r="C19" s="116">
        <v>149</v>
      </c>
      <c r="D19" s="41">
        <f t="shared" si="0"/>
        <v>0</v>
      </c>
      <c r="E19" s="43">
        <v>100</v>
      </c>
      <c r="F19" s="41">
        <f t="shared" si="1"/>
        <v>0</v>
      </c>
      <c r="G19" s="40">
        <f t="shared" si="2"/>
        <v>19100</v>
      </c>
      <c r="H19" s="116"/>
      <c r="I19" s="34">
        <f t="shared" si="3"/>
        <v>0</v>
      </c>
      <c r="J19" s="116">
        <v>19100</v>
      </c>
      <c r="K19" s="37">
        <f t="shared" si="4"/>
        <v>0</v>
      </c>
      <c r="L19" s="37">
        <f t="shared" si="5"/>
        <v>0</v>
      </c>
      <c r="M19" s="37">
        <f t="shared" si="6"/>
        <v>0</v>
      </c>
    </row>
    <row r="20" spans="2:13">
      <c r="B20" s="22" t="s">
        <v>54</v>
      </c>
      <c r="C20" s="116">
        <v>149</v>
      </c>
      <c r="D20" s="41">
        <f t="shared" si="0"/>
        <v>0</v>
      </c>
      <c r="E20" s="43">
        <v>100</v>
      </c>
      <c r="F20" s="41">
        <f t="shared" si="1"/>
        <v>0</v>
      </c>
      <c r="G20" s="40">
        <f t="shared" si="2"/>
        <v>17600</v>
      </c>
      <c r="H20" s="116"/>
      <c r="I20" s="34">
        <f t="shared" si="3"/>
        <v>0</v>
      </c>
      <c r="J20" s="116">
        <v>17600</v>
      </c>
      <c r="K20" s="37">
        <f t="shared" si="4"/>
        <v>0</v>
      </c>
      <c r="L20" s="37">
        <f t="shared" si="5"/>
        <v>0</v>
      </c>
      <c r="M20" s="37">
        <f t="shared" si="6"/>
        <v>0</v>
      </c>
    </row>
    <row r="21" spans="2:13">
      <c r="B21" s="22" t="s">
        <v>196</v>
      </c>
      <c r="C21" s="116">
        <v>149</v>
      </c>
      <c r="D21" s="41">
        <f t="shared" si="0"/>
        <v>0</v>
      </c>
      <c r="E21" s="43">
        <v>100</v>
      </c>
      <c r="F21" s="41">
        <f t="shared" si="1"/>
        <v>0</v>
      </c>
      <c r="G21" s="40">
        <f t="shared" si="2"/>
        <v>19300</v>
      </c>
      <c r="H21" s="116"/>
      <c r="I21" s="34">
        <f t="shared" si="3"/>
        <v>0</v>
      </c>
      <c r="J21" s="116">
        <v>19300</v>
      </c>
      <c r="K21" s="37">
        <f t="shared" si="4"/>
        <v>0</v>
      </c>
      <c r="L21" s="37">
        <f t="shared" si="5"/>
        <v>0</v>
      </c>
      <c r="M21" s="37">
        <f t="shared" si="6"/>
        <v>0</v>
      </c>
    </row>
    <row r="22" spans="2:13">
      <c r="B22" s="22" t="s">
        <v>221</v>
      </c>
      <c r="C22" s="116">
        <v>149</v>
      </c>
      <c r="D22" s="41">
        <f t="shared" si="0"/>
        <v>0</v>
      </c>
      <c r="E22" s="43">
        <v>100</v>
      </c>
      <c r="F22" s="41">
        <f t="shared" si="1"/>
        <v>0</v>
      </c>
      <c r="G22" s="40">
        <f t="shared" si="2"/>
        <v>22900</v>
      </c>
      <c r="H22" s="116"/>
      <c r="I22" s="34">
        <f t="shared" si="3"/>
        <v>0</v>
      </c>
      <c r="J22" s="116">
        <v>22900</v>
      </c>
      <c r="K22" s="37">
        <f t="shared" si="4"/>
        <v>0</v>
      </c>
      <c r="L22" s="37">
        <f t="shared" si="5"/>
        <v>0</v>
      </c>
      <c r="M22" s="37">
        <f t="shared" si="6"/>
        <v>0</v>
      </c>
    </row>
    <row r="23" spans="2:13">
      <c r="B23" s="22" t="s">
        <v>46</v>
      </c>
      <c r="C23" s="116">
        <v>149</v>
      </c>
      <c r="D23" s="41">
        <f t="shared" si="0"/>
        <v>0</v>
      </c>
      <c r="E23" s="43">
        <v>100</v>
      </c>
      <c r="F23" s="41">
        <f t="shared" si="1"/>
        <v>0</v>
      </c>
      <c r="G23" s="40">
        <f t="shared" si="2"/>
        <v>21200</v>
      </c>
      <c r="H23" s="116"/>
      <c r="I23" s="34">
        <f t="shared" si="3"/>
        <v>0</v>
      </c>
      <c r="J23" s="116">
        <v>21200</v>
      </c>
      <c r="K23" s="37">
        <f t="shared" si="4"/>
        <v>0</v>
      </c>
      <c r="L23" s="37">
        <f t="shared" si="5"/>
        <v>0</v>
      </c>
      <c r="M23" s="37">
        <f t="shared" si="6"/>
        <v>0</v>
      </c>
    </row>
    <row r="24" spans="2:13">
      <c r="B24" s="22" t="s">
        <v>47</v>
      </c>
      <c r="C24" s="116">
        <v>149</v>
      </c>
      <c r="D24" s="41">
        <f t="shared" si="0"/>
        <v>0</v>
      </c>
      <c r="E24" s="43">
        <v>100</v>
      </c>
      <c r="F24" s="41">
        <f t="shared" si="1"/>
        <v>0</v>
      </c>
      <c r="G24" s="40">
        <f t="shared" si="2"/>
        <v>20500</v>
      </c>
      <c r="H24" s="116"/>
      <c r="I24" s="34">
        <f t="shared" si="3"/>
        <v>0</v>
      </c>
      <c r="J24" s="116">
        <v>20500</v>
      </c>
      <c r="K24" s="37">
        <f t="shared" si="4"/>
        <v>0</v>
      </c>
      <c r="L24" s="37">
        <f t="shared" si="5"/>
        <v>0</v>
      </c>
      <c r="M24" s="37">
        <f t="shared" si="6"/>
        <v>0</v>
      </c>
    </row>
    <row r="25" spans="2:13">
      <c r="B25" s="22" t="s">
        <v>48</v>
      </c>
      <c r="C25" s="116">
        <v>149</v>
      </c>
      <c r="D25" s="41">
        <f t="shared" si="0"/>
        <v>0</v>
      </c>
      <c r="E25" s="43">
        <v>100</v>
      </c>
      <c r="F25" s="41">
        <f t="shared" si="1"/>
        <v>0</v>
      </c>
      <c r="G25" s="40">
        <f t="shared" si="2"/>
        <v>19000</v>
      </c>
      <c r="H25" s="117"/>
      <c r="I25" s="34">
        <f t="shared" si="3"/>
        <v>0</v>
      </c>
      <c r="J25" s="117">
        <v>19000</v>
      </c>
      <c r="K25" s="37">
        <f t="shared" si="4"/>
        <v>0</v>
      </c>
      <c r="L25" s="37">
        <f t="shared" si="5"/>
        <v>0</v>
      </c>
      <c r="M25" s="37">
        <f t="shared" si="6"/>
        <v>0</v>
      </c>
    </row>
    <row r="26" spans="2:13">
      <c r="B26" s="22" t="s">
        <v>49</v>
      </c>
      <c r="C26" s="116">
        <v>149</v>
      </c>
      <c r="D26" s="41">
        <f t="shared" si="0"/>
        <v>0</v>
      </c>
      <c r="E26" s="40">
        <v>100</v>
      </c>
      <c r="F26" s="41">
        <f t="shared" si="1"/>
        <v>0</v>
      </c>
      <c r="G26" s="40">
        <f t="shared" si="2"/>
        <v>20200</v>
      </c>
      <c r="H26" s="116"/>
      <c r="I26" s="34">
        <f t="shared" si="3"/>
        <v>0</v>
      </c>
      <c r="J26" s="116">
        <v>20200</v>
      </c>
      <c r="K26" s="37">
        <f t="shared" si="4"/>
        <v>0</v>
      </c>
      <c r="L26" s="37">
        <f t="shared" si="5"/>
        <v>0</v>
      </c>
      <c r="M26" s="37">
        <f t="shared" si="6"/>
        <v>0</v>
      </c>
    </row>
    <row r="27" spans="2:13" ht="13.8" thickBot="1">
      <c r="B27" s="22" t="s">
        <v>50</v>
      </c>
      <c r="C27" s="116">
        <v>149</v>
      </c>
      <c r="D27" s="41">
        <f t="shared" si="0"/>
        <v>0</v>
      </c>
      <c r="E27" s="43">
        <v>100</v>
      </c>
      <c r="F27" s="41">
        <f t="shared" si="1"/>
        <v>0</v>
      </c>
      <c r="G27" s="40">
        <f t="shared" si="2"/>
        <v>21200</v>
      </c>
      <c r="H27" s="116"/>
      <c r="I27" s="34">
        <f t="shared" si="3"/>
        <v>0</v>
      </c>
      <c r="J27" s="117">
        <v>21200</v>
      </c>
      <c r="K27" s="37">
        <f t="shared" si="4"/>
        <v>0</v>
      </c>
      <c r="L27" s="37">
        <f t="shared" si="5"/>
        <v>0</v>
      </c>
      <c r="M27" s="37">
        <f t="shared" si="6"/>
        <v>0</v>
      </c>
    </row>
    <row r="28" spans="2:13" ht="13.8" thickBot="1">
      <c r="B28" s="23" t="s">
        <v>38</v>
      </c>
      <c r="C28" s="183"/>
      <c r="D28" s="183"/>
      <c r="E28" s="184"/>
      <c r="F28" s="24"/>
      <c r="G28" s="5">
        <f>SUM(G16:G27)</f>
        <v>249400</v>
      </c>
      <c r="H28" s="5">
        <f t="shared" ref="H28:M28" si="7">SUM(H16:H27)</f>
        <v>68400</v>
      </c>
      <c r="I28" s="5"/>
      <c r="J28" s="5">
        <f t="shared" si="7"/>
        <v>181000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嬉野高等学校（塩田校舎）</v>
      </c>
      <c r="C35" s="62">
        <f>MAX(C26:C27)</f>
        <v>149</v>
      </c>
      <c r="D35" s="63">
        <f>MAX(D26:D27)</f>
        <v>0</v>
      </c>
      <c r="E35" s="62">
        <f>MAX(E26:E27)</f>
        <v>100</v>
      </c>
      <c r="F35" s="64">
        <f>C35*D35*(185-E35)/100*12</f>
        <v>0</v>
      </c>
      <c r="G35" s="65">
        <f>G28</f>
        <v>249400</v>
      </c>
      <c r="H35" s="65">
        <f>H28</f>
        <v>68400</v>
      </c>
      <c r="I35" s="63">
        <f>MAX(I26:I27)</f>
        <v>0</v>
      </c>
      <c r="J35" s="65">
        <f>J28</f>
        <v>181000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863F-6D52-4B0C-90A1-DF8A852539DE}">
  <sheetPr codeName="Sheet40">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130</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95</v>
      </c>
      <c r="D16" s="41">
        <f>$E$6</f>
        <v>0</v>
      </c>
      <c r="E16" s="43">
        <v>100</v>
      </c>
      <c r="F16" s="41">
        <f>(C16*D16*(185-E16)/100)</f>
        <v>0</v>
      </c>
      <c r="G16" s="40">
        <f>H16+J16</f>
        <v>15500</v>
      </c>
      <c r="H16" s="116">
        <v>15500</v>
      </c>
      <c r="I16" s="34">
        <f>$E$10</f>
        <v>0</v>
      </c>
      <c r="J16" s="117"/>
      <c r="K16" s="37">
        <f>$G$10</f>
        <v>0</v>
      </c>
      <c r="L16" s="14">
        <f>H16*I16+J16*K16</f>
        <v>0</v>
      </c>
      <c r="M16" s="14">
        <f>ROUNDDOWN(F16+L16,0)</f>
        <v>0</v>
      </c>
    </row>
    <row r="17" spans="2:13">
      <c r="B17" s="22" t="s">
        <v>51</v>
      </c>
      <c r="C17" s="116">
        <v>95</v>
      </c>
      <c r="D17" s="41">
        <f t="shared" ref="D17:D27" si="0">$E$6</f>
        <v>0</v>
      </c>
      <c r="E17" s="43">
        <v>100</v>
      </c>
      <c r="F17" s="41">
        <f t="shared" ref="F17:F27" si="1">(C17*D17*(185-E17)/100)</f>
        <v>0</v>
      </c>
      <c r="G17" s="40">
        <f t="shared" ref="G17:G27" si="2">H17+J17</f>
        <v>12300</v>
      </c>
      <c r="H17" s="117">
        <v>12300</v>
      </c>
      <c r="I17" s="34">
        <f t="shared" ref="I17:I27" si="3">$E$10</f>
        <v>0</v>
      </c>
      <c r="J17" s="116"/>
      <c r="K17" s="37">
        <f t="shared" ref="K17:K27" si="4">$G$10</f>
        <v>0</v>
      </c>
      <c r="L17" s="14">
        <f t="shared" ref="L17:L27" si="5">H17*I17+J17*K17</f>
        <v>0</v>
      </c>
      <c r="M17" s="14">
        <f t="shared" ref="M17:M27" si="6">ROUNDDOWN(F17+L17,0)</f>
        <v>0</v>
      </c>
    </row>
    <row r="18" spans="2:13">
      <c r="B18" s="22" t="s">
        <v>52</v>
      </c>
      <c r="C18" s="116">
        <v>95</v>
      </c>
      <c r="D18" s="41">
        <f t="shared" si="0"/>
        <v>0</v>
      </c>
      <c r="E18" s="43">
        <v>100</v>
      </c>
      <c r="F18" s="41">
        <f t="shared" si="1"/>
        <v>0</v>
      </c>
      <c r="G18" s="40">
        <f t="shared" si="2"/>
        <v>17300</v>
      </c>
      <c r="H18" s="116">
        <v>17300</v>
      </c>
      <c r="I18" s="34">
        <f t="shared" si="3"/>
        <v>0</v>
      </c>
      <c r="J18" s="116"/>
      <c r="K18" s="37">
        <f t="shared" si="4"/>
        <v>0</v>
      </c>
      <c r="L18" s="14">
        <f t="shared" si="5"/>
        <v>0</v>
      </c>
      <c r="M18" s="14">
        <f t="shared" si="6"/>
        <v>0</v>
      </c>
    </row>
    <row r="19" spans="2:13">
      <c r="B19" s="22" t="s">
        <v>53</v>
      </c>
      <c r="C19" s="116">
        <v>95</v>
      </c>
      <c r="D19" s="41">
        <f t="shared" si="0"/>
        <v>0</v>
      </c>
      <c r="E19" s="43">
        <v>100</v>
      </c>
      <c r="F19" s="41">
        <f t="shared" si="1"/>
        <v>0</v>
      </c>
      <c r="G19" s="40">
        <f t="shared" si="2"/>
        <v>11100</v>
      </c>
      <c r="H19" s="116"/>
      <c r="I19" s="34">
        <f t="shared" si="3"/>
        <v>0</v>
      </c>
      <c r="J19" s="116">
        <v>11100</v>
      </c>
      <c r="K19" s="37">
        <f t="shared" si="4"/>
        <v>0</v>
      </c>
      <c r="L19" s="14">
        <f t="shared" si="5"/>
        <v>0</v>
      </c>
      <c r="M19" s="14">
        <f t="shared" si="6"/>
        <v>0</v>
      </c>
    </row>
    <row r="20" spans="2:13">
      <c r="B20" s="22" t="s">
        <v>54</v>
      </c>
      <c r="C20" s="116">
        <v>95</v>
      </c>
      <c r="D20" s="41">
        <f t="shared" si="0"/>
        <v>0</v>
      </c>
      <c r="E20" s="43">
        <v>100</v>
      </c>
      <c r="F20" s="41">
        <f t="shared" si="1"/>
        <v>0</v>
      </c>
      <c r="G20" s="40">
        <f t="shared" si="2"/>
        <v>11100</v>
      </c>
      <c r="H20" s="116"/>
      <c r="I20" s="34">
        <f t="shared" si="3"/>
        <v>0</v>
      </c>
      <c r="J20" s="116">
        <v>11100</v>
      </c>
      <c r="K20" s="37">
        <f t="shared" si="4"/>
        <v>0</v>
      </c>
      <c r="L20" s="14">
        <f t="shared" si="5"/>
        <v>0</v>
      </c>
      <c r="M20" s="14">
        <f t="shared" si="6"/>
        <v>0</v>
      </c>
    </row>
    <row r="21" spans="2:13">
      <c r="B21" s="22" t="s">
        <v>196</v>
      </c>
      <c r="C21" s="116">
        <v>95</v>
      </c>
      <c r="D21" s="41">
        <f t="shared" si="0"/>
        <v>0</v>
      </c>
      <c r="E21" s="43">
        <v>100</v>
      </c>
      <c r="F21" s="41">
        <f t="shared" si="1"/>
        <v>0</v>
      </c>
      <c r="G21" s="40">
        <f t="shared" si="2"/>
        <v>13300</v>
      </c>
      <c r="H21" s="116"/>
      <c r="I21" s="34">
        <f t="shared" si="3"/>
        <v>0</v>
      </c>
      <c r="J21" s="116">
        <v>13300</v>
      </c>
      <c r="K21" s="37">
        <f t="shared" si="4"/>
        <v>0</v>
      </c>
      <c r="L21" s="14">
        <f t="shared" si="5"/>
        <v>0</v>
      </c>
      <c r="M21" s="14">
        <f t="shared" si="6"/>
        <v>0</v>
      </c>
    </row>
    <row r="22" spans="2:13">
      <c r="B22" s="22" t="s">
        <v>221</v>
      </c>
      <c r="C22" s="116">
        <v>95</v>
      </c>
      <c r="D22" s="41">
        <f t="shared" si="0"/>
        <v>0</v>
      </c>
      <c r="E22" s="43">
        <v>100</v>
      </c>
      <c r="F22" s="41">
        <f t="shared" si="1"/>
        <v>0</v>
      </c>
      <c r="G22" s="40">
        <f t="shared" si="2"/>
        <v>14600</v>
      </c>
      <c r="H22" s="116"/>
      <c r="I22" s="34">
        <f t="shared" si="3"/>
        <v>0</v>
      </c>
      <c r="J22" s="116">
        <v>14600</v>
      </c>
      <c r="K22" s="37">
        <f t="shared" si="4"/>
        <v>0</v>
      </c>
      <c r="L22" s="14">
        <f t="shared" si="5"/>
        <v>0</v>
      </c>
      <c r="M22" s="14">
        <f t="shared" si="6"/>
        <v>0</v>
      </c>
    </row>
    <row r="23" spans="2:13">
      <c r="B23" s="22" t="s">
        <v>46</v>
      </c>
      <c r="C23" s="116">
        <v>95</v>
      </c>
      <c r="D23" s="41">
        <f t="shared" si="0"/>
        <v>0</v>
      </c>
      <c r="E23" s="43">
        <v>100</v>
      </c>
      <c r="F23" s="41">
        <f t="shared" si="1"/>
        <v>0</v>
      </c>
      <c r="G23" s="40">
        <f t="shared" si="2"/>
        <v>11400</v>
      </c>
      <c r="H23" s="116"/>
      <c r="I23" s="34">
        <f t="shared" si="3"/>
        <v>0</v>
      </c>
      <c r="J23" s="116">
        <v>11400</v>
      </c>
      <c r="K23" s="37">
        <f t="shared" si="4"/>
        <v>0</v>
      </c>
      <c r="L23" s="14">
        <f t="shared" si="5"/>
        <v>0</v>
      </c>
      <c r="M23" s="14">
        <f t="shared" si="6"/>
        <v>0</v>
      </c>
    </row>
    <row r="24" spans="2:13">
      <c r="B24" s="22" t="s">
        <v>47</v>
      </c>
      <c r="C24" s="116">
        <v>95</v>
      </c>
      <c r="D24" s="41">
        <f t="shared" si="0"/>
        <v>0</v>
      </c>
      <c r="E24" s="43">
        <v>100</v>
      </c>
      <c r="F24" s="41">
        <f t="shared" si="1"/>
        <v>0</v>
      </c>
      <c r="G24" s="40">
        <f t="shared" si="2"/>
        <v>10400</v>
      </c>
      <c r="H24" s="116"/>
      <c r="I24" s="34">
        <f t="shared" si="3"/>
        <v>0</v>
      </c>
      <c r="J24" s="116">
        <v>10400</v>
      </c>
      <c r="K24" s="37">
        <f t="shared" si="4"/>
        <v>0</v>
      </c>
      <c r="L24" s="14">
        <f t="shared" si="5"/>
        <v>0</v>
      </c>
      <c r="M24" s="14">
        <f t="shared" si="6"/>
        <v>0</v>
      </c>
    </row>
    <row r="25" spans="2:13">
      <c r="B25" s="22" t="s">
        <v>48</v>
      </c>
      <c r="C25" s="116">
        <v>95</v>
      </c>
      <c r="D25" s="41">
        <f t="shared" si="0"/>
        <v>0</v>
      </c>
      <c r="E25" s="43">
        <v>100</v>
      </c>
      <c r="F25" s="41">
        <f t="shared" si="1"/>
        <v>0</v>
      </c>
      <c r="G25" s="40">
        <f t="shared" si="2"/>
        <v>10100</v>
      </c>
      <c r="H25" s="117"/>
      <c r="I25" s="34">
        <f t="shared" si="3"/>
        <v>0</v>
      </c>
      <c r="J25" s="117">
        <v>10100</v>
      </c>
      <c r="K25" s="37">
        <f t="shared" si="4"/>
        <v>0</v>
      </c>
      <c r="L25" s="14">
        <f t="shared" si="5"/>
        <v>0</v>
      </c>
      <c r="M25" s="14">
        <f t="shared" si="6"/>
        <v>0</v>
      </c>
    </row>
    <row r="26" spans="2:13">
      <c r="B26" s="22" t="s">
        <v>49</v>
      </c>
      <c r="C26" s="116">
        <v>95</v>
      </c>
      <c r="D26" s="41">
        <f t="shared" si="0"/>
        <v>0</v>
      </c>
      <c r="E26" s="40">
        <v>100</v>
      </c>
      <c r="F26" s="41">
        <f t="shared" si="1"/>
        <v>0</v>
      </c>
      <c r="G26" s="40">
        <f t="shared" si="2"/>
        <v>10400</v>
      </c>
      <c r="H26" s="116"/>
      <c r="I26" s="34">
        <f t="shared" si="3"/>
        <v>0</v>
      </c>
      <c r="J26" s="116">
        <v>10400</v>
      </c>
      <c r="K26" s="37">
        <f t="shared" si="4"/>
        <v>0</v>
      </c>
      <c r="L26" s="14">
        <f t="shared" si="5"/>
        <v>0</v>
      </c>
      <c r="M26" s="14">
        <f t="shared" si="6"/>
        <v>0</v>
      </c>
    </row>
    <row r="27" spans="2:13" ht="13.8" thickBot="1">
      <c r="B27" s="22" t="s">
        <v>50</v>
      </c>
      <c r="C27" s="116">
        <v>95</v>
      </c>
      <c r="D27" s="41">
        <f t="shared" si="0"/>
        <v>0</v>
      </c>
      <c r="E27" s="43">
        <v>100</v>
      </c>
      <c r="F27" s="41">
        <f t="shared" si="1"/>
        <v>0</v>
      </c>
      <c r="G27" s="40">
        <f t="shared" si="2"/>
        <v>12300</v>
      </c>
      <c r="H27" s="116"/>
      <c r="I27" s="34">
        <f t="shared" si="3"/>
        <v>0</v>
      </c>
      <c r="J27" s="117">
        <v>12300</v>
      </c>
      <c r="K27" s="37">
        <f t="shared" si="4"/>
        <v>0</v>
      </c>
      <c r="L27" s="14">
        <f t="shared" si="5"/>
        <v>0</v>
      </c>
      <c r="M27" s="14">
        <f t="shared" si="6"/>
        <v>0</v>
      </c>
    </row>
    <row r="28" spans="2:13" ht="13.8" thickBot="1">
      <c r="B28" s="23" t="s">
        <v>38</v>
      </c>
      <c r="C28" s="183"/>
      <c r="D28" s="183"/>
      <c r="E28" s="184"/>
      <c r="F28" s="24"/>
      <c r="G28" s="5">
        <f>SUM(G16:G27)</f>
        <v>149800</v>
      </c>
      <c r="H28" s="5">
        <f t="shared" ref="H28:M28" si="7">SUM(H16:H27)</f>
        <v>45100</v>
      </c>
      <c r="I28" s="5"/>
      <c r="J28" s="5">
        <f t="shared" si="7"/>
        <v>104700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嬉野高等学校（嬉野校舎）</v>
      </c>
      <c r="C35" s="62">
        <f>MAX(C26:C27)</f>
        <v>95</v>
      </c>
      <c r="D35" s="63">
        <f>MAX(D26:D27)</f>
        <v>0</v>
      </c>
      <c r="E35" s="62">
        <f>MAX(E26:E27)</f>
        <v>100</v>
      </c>
      <c r="F35" s="64">
        <f>C35*D35*(185-E35)/100*12</f>
        <v>0</v>
      </c>
      <c r="G35" s="65">
        <f>G28</f>
        <v>149800</v>
      </c>
      <c r="H35" s="65">
        <f>H28</f>
        <v>45100</v>
      </c>
      <c r="I35" s="63">
        <f>MAX(I26:I27)</f>
        <v>0</v>
      </c>
      <c r="J35" s="65">
        <f>J28</f>
        <v>104700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FE86-DA93-4996-BF37-7138830DA444}">
  <sheetPr codeName="Sheet41">
    <pageSetUpPr fitToPage="1"/>
  </sheetPr>
  <dimension ref="A1:O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243" t="s">
        <v>191</v>
      </c>
      <c r="C3" s="243"/>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128</v>
      </c>
      <c r="D16" s="41">
        <f>$E$6</f>
        <v>0</v>
      </c>
      <c r="E16" s="43">
        <v>100</v>
      </c>
      <c r="F16" s="41">
        <f>(C16*D16*(185-E16)/100)</f>
        <v>0</v>
      </c>
      <c r="G16" s="40">
        <f>H16+J16</f>
        <v>30100</v>
      </c>
      <c r="H16" s="116">
        <v>30100</v>
      </c>
      <c r="I16" s="34">
        <f>$E$10</f>
        <v>0</v>
      </c>
      <c r="J16" s="117"/>
      <c r="K16" s="37">
        <f>$G$10</f>
        <v>0</v>
      </c>
      <c r="L16" s="14">
        <f>H16*I16+J16*K16</f>
        <v>0</v>
      </c>
      <c r="M16" s="14">
        <f>ROUNDDOWN(F16+L16,0)</f>
        <v>0</v>
      </c>
    </row>
    <row r="17" spans="2:15">
      <c r="B17" s="22" t="s">
        <v>51</v>
      </c>
      <c r="C17" s="116">
        <v>128</v>
      </c>
      <c r="D17" s="41">
        <f t="shared" ref="D17:D27" si="0">$E$6</f>
        <v>0</v>
      </c>
      <c r="E17" s="43">
        <v>100</v>
      </c>
      <c r="F17" s="41">
        <f t="shared" ref="F17:F27" si="1">(C17*D17*(185-E17)/100)</f>
        <v>0</v>
      </c>
      <c r="G17" s="40">
        <f t="shared" ref="G17:G27" si="2">H17+J17</f>
        <v>28800</v>
      </c>
      <c r="H17" s="117">
        <v>28800</v>
      </c>
      <c r="I17" s="34">
        <f t="shared" ref="I17:I27" si="3">$E$10</f>
        <v>0</v>
      </c>
      <c r="J17" s="116"/>
      <c r="K17" s="37">
        <f t="shared" ref="K17:K27" si="4">$G$10</f>
        <v>0</v>
      </c>
      <c r="L17" s="14">
        <f t="shared" ref="L17:L27" si="5">H17*I17+J17*K17</f>
        <v>0</v>
      </c>
      <c r="M17" s="14">
        <f t="shared" ref="M17:M27" si="6">ROUNDDOWN(F17+L17,0)</f>
        <v>0</v>
      </c>
    </row>
    <row r="18" spans="2:15">
      <c r="B18" s="22" t="s">
        <v>52</v>
      </c>
      <c r="C18" s="116">
        <v>128</v>
      </c>
      <c r="D18" s="41">
        <f t="shared" si="0"/>
        <v>0</v>
      </c>
      <c r="E18" s="43">
        <v>100</v>
      </c>
      <c r="F18" s="41">
        <f t="shared" si="1"/>
        <v>0</v>
      </c>
      <c r="G18" s="40">
        <f t="shared" si="2"/>
        <v>30800</v>
      </c>
      <c r="H18" s="116">
        <v>30800</v>
      </c>
      <c r="I18" s="34">
        <f t="shared" si="3"/>
        <v>0</v>
      </c>
      <c r="J18" s="116"/>
      <c r="K18" s="37">
        <f t="shared" si="4"/>
        <v>0</v>
      </c>
      <c r="L18" s="14">
        <f t="shared" si="5"/>
        <v>0</v>
      </c>
      <c r="M18" s="14">
        <f t="shared" si="6"/>
        <v>0</v>
      </c>
    </row>
    <row r="19" spans="2:15">
      <c r="B19" s="22" t="s">
        <v>53</v>
      </c>
      <c r="C19" s="116">
        <v>128</v>
      </c>
      <c r="D19" s="41">
        <f t="shared" si="0"/>
        <v>0</v>
      </c>
      <c r="E19" s="43">
        <v>100</v>
      </c>
      <c r="F19" s="41">
        <f t="shared" si="1"/>
        <v>0</v>
      </c>
      <c r="G19" s="40">
        <f t="shared" si="2"/>
        <v>22700</v>
      </c>
      <c r="H19" s="116"/>
      <c r="I19" s="34">
        <f t="shared" si="3"/>
        <v>0</v>
      </c>
      <c r="J19" s="116">
        <v>22700</v>
      </c>
      <c r="K19" s="37">
        <f t="shared" si="4"/>
        <v>0</v>
      </c>
      <c r="L19" s="14">
        <f t="shared" si="5"/>
        <v>0</v>
      </c>
      <c r="M19" s="14">
        <f t="shared" si="6"/>
        <v>0</v>
      </c>
      <c r="O19" s="32"/>
    </row>
    <row r="20" spans="2:15">
      <c r="B20" s="22" t="s">
        <v>54</v>
      </c>
      <c r="C20" s="116">
        <v>128</v>
      </c>
      <c r="D20" s="41">
        <f t="shared" si="0"/>
        <v>0</v>
      </c>
      <c r="E20" s="43">
        <v>100</v>
      </c>
      <c r="F20" s="41">
        <f t="shared" si="1"/>
        <v>0</v>
      </c>
      <c r="G20" s="40">
        <f t="shared" si="2"/>
        <v>20200</v>
      </c>
      <c r="H20" s="116"/>
      <c r="I20" s="34">
        <f t="shared" si="3"/>
        <v>0</v>
      </c>
      <c r="J20" s="116">
        <v>20200</v>
      </c>
      <c r="K20" s="37">
        <f t="shared" si="4"/>
        <v>0</v>
      </c>
      <c r="L20" s="14">
        <f t="shared" si="5"/>
        <v>0</v>
      </c>
      <c r="M20" s="14">
        <f t="shared" si="6"/>
        <v>0</v>
      </c>
      <c r="O20" s="32"/>
    </row>
    <row r="21" spans="2:15">
      <c r="B21" s="22" t="s">
        <v>196</v>
      </c>
      <c r="C21" s="116">
        <v>128</v>
      </c>
      <c r="D21" s="41">
        <f t="shared" si="0"/>
        <v>0</v>
      </c>
      <c r="E21" s="43">
        <v>100</v>
      </c>
      <c r="F21" s="41">
        <f t="shared" si="1"/>
        <v>0</v>
      </c>
      <c r="G21" s="40">
        <f t="shared" si="2"/>
        <v>22100</v>
      </c>
      <c r="H21" s="116"/>
      <c r="I21" s="34">
        <f t="shared" si="3"/>
        <v>0</v>
      </c>
      <c r="J21" s="116">
        <v>22100</v>
      </c>
      <c r="K21" s="37">
        <f t="shared" si="4"/>
        <v>0</v>
      </c>
      <c r="L21" s="14">
        <f t="shared" si="5"/>
        <v>0</v>
      </c>
      <c r="M21" s="14">
        <f t="shared" si="6"/>
        <v>0</v>
      </c>
      <c r="O21" s="32"/>
    </row>
    <row r="22" spans="2:15">
      <c r="B22" s="22" t="s">
        <v>221</v>
      </c>
      <c r="C22" s="116">
        <v>128</v>
      </c>
      <c r="D22" s="41">
        <f t="shared" si="0"/>
        <v>0</v>
      </c>
      <c r="E22" s="43">
        <v>100</v>
      </c>
      <c r="F22" s="41">
        <f t="shared" si="1"/>
        <v>0</v>
      </c>
      <c r="G22" s="40">
        <f t="shared" si="2"/>
        <v>23200</v>
      </c>
      <c r="H22" s="116"/>
      <c r="I22" s="34">
        <f t="shared" si="3"/>
        <v>0</v>
      </c>
      <c r="J22" s="116">
        <v>23200</v>
      </c>
      <c r="K22" s="37">
        <f t="shared" si="4"/>
        <v>0</v>
      </c>
      <c r="L22" s="14">
        <f t="shared" si="5"/>
        <v>0</v>
      </c>
      <c r="M22" s="14">
        <f t="shared" si="6"/>
        <v>0</v>
      </c>
      <c r="O22" s="32"/>
    </row>
    <row r="23" spans="2:15">
      <c r="B23" s="22" t="s">
        <v>46</v>
      </c>
      <c r="C23" s="116">
        <v>128</v>
      </c>
      <c r="D23" s="41">
        <f t="shared" si="0"/>
        <v>0</v>
      </c>
      <c r="E23" s="43">
        <v>100</v>
      </c>
      <c r="F23" s="41">
        <f t="shared" si="1"/>
        <v>0</v>
      </c>
      <c r="G23" s="40">
        <f t="shared" si="2"/>
        <v>20500</v>
      </c>
      <c r="H23" s="116"/>
      <c r="I23" s="34">
        <f t="shared" si="3"/>
        <v>0</v>
      </c>
      <c r="J23" s="116">
        <v>20500</v>
      </c>
      <c r="K23" s="37">
        <f t="shared" si="4"/>
        <v>0</v>
      </c>
      <c r="L23" s="14">
        <f t="shared" si="5"/>
        <v>0</v>
      </c>
      <c r="M23" s="14">
        <f t="shared" si="6"/>
        <v>0</v>
      </c>
      <c r="O23" s="32"/>
    </row>
    <row r="24" spans="2:15">
      <c r="B24" s="22" t="s">
        <v>47</v>
      </c>
      <c r="C24" s="116">
        <v>128</v>
      </c>
      <c r="D24" s="41">
        <f t="shared" si="0"/>
        <v>0</v>
      </c>
      <c r="E24" s="43">
        <v>100</v>
      </c>
      <c r="F24" s="41">
        <f t="shared" si="1"/>
        <v>0</v>
      </c>
      <c r="G24" s="40">
        <f t="shared" si="2"/>
        <v>20700</v>
      </c>
      <c r="H24" s="116"/>
      <c r="I24" s="34">
        <f t="shared" si="3"/>
        <v>0</v>
      </c>
      <c r="J24" s="116">
        <v>20700</v>
      </c>
      <c r="K24" s="37">
        <f t="shared" si="4"/>
        <v>0</v>
      </c>
      <c r="L24" s="14">
        <f t="shared" si="5"/>
        <v>0</v>
      </c>
      <c r="M24" s="14">
        <f t="shared" si="6"/>
        <v>0</v>
      </c>
      <c r="O24" s="32"/>
    </row>
    <row r="25" spans="2:15">
      <c r="B25" s="22" t="s">
        <v>48</v>
      </c>
      <c r="C25" s="116">
        <v>128</v>
      </c>
      <c r="D25" s="41">
        <f t="shared" si="0"/>
        <v>0</v>
      </c>
      <c r="E25" s="43">
        <v>100</v>
      </c>
      <c r="F25" s="41">
        <f t="shared" si="1"/>
        <v>0</v>
      </c>
      <c r="G25" s="40">
        <f t="shared" si="2"/>
        <v>18500</v>
      </c>
      <c r="H25" s="117"/>
      <c r="I25" s="34">
        <f t="shared" si="3"/>
        <v>0</v>
      </c>
      <c r="J25" s="117">
        <v>18500</v>
      </c>
      <c r="K25" s="37">
        <f t="shared" si="4"/>
        <v>0</v>
      </c>
      <c r="L25" s="14">
        <f t="shared" si="5"/>
        <v>0</v>
      </c>
      <c r="M25" s="14">
        <f t="shared" si="6"/>
        <v>0</v>
      </c>
      <c r="O25" s="32"/>
    </row>
    <row r="26" spans="2:15">
      <c r="B26" s="22" t="s">
        <v>49</v>
      </c>
      <c r="C26" s="116">
        <v>128</v>
      </c>
      <c r="D26" s="41">
        <f t="shared" si="0"/>
        <v>0</v>
      </c>
      <c r="E26" s="40">
        <v>100</v>
      </c>
      <c r="F26" s="41">
        <f t="shared" si="1"/>
        <v>0</v>
      </c>
      <c r="G26" s="40">
        <f t="shared" si="2"/>
        <v>21400</v>
      </c>
      <c r="H26" s="116"/>
      <c r="I26" s="34">
        <f t="shared" si="3"/>
        <v>0</v>
      </c>
      <c r="J26" s="116">
        <v>21400</v>
      </c>
      <c r="K26" s="37">
        <f t="shared" si="4"/>
        <v>0</v>
      </c>
      <c r="L26" s="14">
        <f t="shared" si="5"/>
        <v>0</v>
      </c>
      <c r="M26" s="14">
        <f t="shared" si="6"/>
        <v>0</v>
      </c>
      <c r="O26" s="32"/>
    </row>
    <row r="27" spans="2:15" ht="13.8" thickBot="1">
      <c r="B27" s="22" t="s">
        <v>50</v>
      </c>
      <c r="C27" s="116">
        <v>128</v>
      </c>
      <c r="D27" s="41">
        <f t="shared" si="0"/>
        <v>0</v>
      </c>
      <c r="E27" s="43">
        <v>100</v>
      </c>
      <c r="F27" s="41">
        <f t="shared" si="1"/>
        <v>0</v>
      </c>
      <c r="G27" s="40">
        <f t="shared" si="2"/>
        <v>22300</v>
      </c>
      <c r="H27" s="116"/>
      <c r="I27" s="34">
        <f t="shared" si="3"/>
        <v>0</v>
      </c>
      <c r="J27" s="117">
        <v>22300</v>
      </c>
      <c r="K27" s="37">
        <f t="shared" si="4"/>
        <v>0</v>
      </c>
      <c r="L27" s="14">
        <f t="shared" si="5"/>
        <v>0</v>
      </c>
      <c r="M27" s="14">
        <f t="shared" si="6"/>
        <v>0</v>
      </c>
      <c r="O27" s="32"/>
    </row>
    <row r="28" spans="2:15" ht="13.8" thickBot="1">
      <c r="B28" s="23" t="s">
        <v>38</v>
      </c>
      <c r="C28" s="183"/>
      <c r="D28" s="183"/>
      <c r="E28" s="184"/>
      <c r="F28" s="24"/>
      <c r="G28" s="5">
        <f>SUM(G16:G27)</f>
        <v>281300</v>
      </c>
      <c r="H28" s="5">
        <f t="shared" ref="H28:M28" si="7">SUM(H16:H27)</f>
        <v>89700</v>
      </c>
      <c r="I28" s="5"/>
      <c r="J28" s="5">
        <f t="shared" si="7"/>
        <v>191600</v>
      </c>
      <c r="K28" s="5"/>
      <c r="L28" s="5">
        <f t="shared" si="7"/>
        <v>0</v>
      </c>
      <c r="M28" s="180">
        <f t="shared" si="7"/>
        <v>0</v>
      </c>
    </row>
    <row r="29" spans="2:15">
      <c r="B29" s="78"/>
      <c r="C29" s="81"/>
      <c r="D29" s="79"/>
      <c r="E29" s="79"/>
      <c r="F29" s="80"/>
      <c r="G29" s="4"/>
      <c r="H29" s="4"/>
      <c r="I29" s="4"/>
      <c r="J29" s="4"/>
      <c r="K29" s="4"/>
      <c r="L29" s="80"/>
      <c r="M29" s="80"/>
    </row>
    <row r="31" spans="2:15">
      <c r="B31" s="25" t="s">
        <v>25</v>
      </c>
    </row>
    <row r="32" spans="2:15">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伊万里実業高等学校（農林キャンパス）</v>
      </c>
      <c r="C35" s="62">
        <f>MAX(C26:C27)</f>
        <v>128</v>
      </c>
      <c r="D35" s="63">
        <f>MAX(D26:D27)</f>
        <v>0</v>
      </c>
      <c r="E35" s="62">
        <f>MAX(E26:E27)</f>
        <v>100</v>
      </c>
      <c r="F35" s="64">
        <f>C35*D35*(185-E35)/100*12</f>
        <v>0</v>
      </c>
      <c r="G35" s="65">
        <f>G28</f>
        <v>281300</v>
      </c>
      <c r="H35" s="65">
        <f>H28</f>
        <v>89700</v>
      </c>
      <c r="I35" s="63">
        <f>MAX(I26:I27)</f>
        <v>0</v>
      </c>
      <c r="J35" s="65">
        <f>J28</f>
        <v>191600</v>
      </c>
      <c r="K35" s="63">
        <f>MAX(K26:K27)</f>
        <v>0</v>
      </c>
      <c r="L35" s="64">
        <f>H35*I35+J35*K35</f>
        <v>0</v>
      </c>
      <c r="M35" s="66">
        <f>ROUNDDOWN((F35+L35),0)</f>
        <v>0</v>
      </c>
    </row>
  </sheetData>
  <mergeCells count="9">
    <mergeCell ref="B3:C3"/>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A269C-7151-4DB8-8E46-4A5E1BDB3574}">
  <sheetPr codeName="Sheet42">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243" t="s">
        <v>192</v>
      </c>
      <c r="C3" s="243"/>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154</v>
      </c>
      <c r="D16" s="41">
        <f>$E$6</f>
        <v>0</v>
      </c>
      <c r="E16" s="43">
        <v>100</v>
      </c>
      <c r="F16" s="41">
        <f>(C16*D16*(185-E16)/100)</f>
        <v>0</v>
      </c>
      <c r="G16" s="40">
        <f>H16+J16</f>
        <v>30000</v>
      </c>
      <c r="H16" s="116">
        <v>30000</v>
      </c>
      <c r="I16" s="34">
        <f>$E$10</f>
        <v>0</v>
      </c>
      <c r="J16" s="117"/>
      <c r="K16" s="37">
        <f>$G$10</f>
        <v>0</v>
      </c>
      <c r="L16" s="14">
        <f>H16*I16+J16*K16</f>
        <v>0</v>
      </c>
      <c r="M16" s="14">
        <f>ROUNDDOWN(F16+L16,0)</f>
        <v>0</v>
      </c>
    </row>
    <row r="17" spans="2:13">
      <c r="B17" s="22" t="s">
        <v>51</v>
      </c>
      <c r="C17" s="116">
        <v>154</v>
      </c>
      <c r="D17" s="41">
        <f t="shared" ref="D17:D27" si="0">$E$6</f>
        <v>0</v>
      </c>
      <c r="E17" s="43">
        <v>100</v>
      </c>
      <c r="F17" s="41">
        <f t="shared" ref="F17:F27" si="1">(C17*D17*(185-E17)/100)</f>
        <v>0</v>
      </c>
      <c r="G17" s="40">
        <f t="shared" ref="G17:G27" si="2">H17+J17</f>
        <v>21700</v>
      </c>
      <c r="H17" s="117">
        <v>21700</v>
      </c>
      <c r="I17" s="34">
        <f t="shared" ref="I17:I27" si="3">$E$10</f>
        <v>0</v>
      </c>
      <c r="J17" s="116"/>
      <c r="K17" s="37">
        <f t="shared" ref="K17:K27" si="4">$G$10</f>
        <v>0</v>
      </c>
      <c r="L17" s="14">
        <f t="shared" ref="L17:L27" si="5">H17*I17+J17*K17</f>
        <v>0</v>
      </c>
      <c r="M17" s="14">
        <f t="shared" ref="M17:M27" si="6">ROUNDDOWN(F17+L17,0)</f>
        <v>0</v>
      </c>
    </row>
    <row r="18" spans="2:13">
      <c r="B18" s="22" t="s">
        <v>52</v>
      </c>
      <c r="C18" s="116">
        <v>154</v>
      </c>
      <c r="D18" s="41">
        <f t="shared" si="0"/>
        <v>0</v>
      </c>
      <c r="E18" s="43">
        <v>100</v>
      </c>
      <c r="F18" s="41">
        <f t="shared" si="1"/>
        <v>0</v>
      </c>
      <c r="G18" s="40">
        <f t="shared" si="2"/>
        <v>28800</v>
      </c>
      <c r="H18" s="116">
        <v>28800</v>
      </c>
      <c r="I18" s="34">
        <f t="shared" si="3"/>
        <v>0</v>
      </c>
      <c r="J18" s="116"/>
      <c r="K18" s="37">
        <f t="shared" si="4"/>
        <v>0</v>
      </c>
      <c r="L18" s="14">
        <f t="shared" si="5"/>
        <v>0</v>
      </c>
      <c r="M18" s="14">
        <f t="shared" si="6"/>
        <v>0</v>
      </c>
    </row>
    <row r="19" spans="2:13">
      <c r="B19" s="22" t="s">
        <v>53</v>
      </c>
      <c r="C19" s="116">
        <v>154</v>
      </c>
      <c r="D19" s="41">
        <f t="shared" si="0"/>
        <v>0</v>
      </c>
      <c r="E19" s="43">
        <v>100</v>
      </c>
      <c r="F19" s="41">
        <f t="shared" si="1"/>
        <v>0</v>
      </c>
      <c r="G19" s="40">
        <f t="shared" si="2"/>
        <v>19400</v>
      </c>
      <c r="H19" s="116"/>
      <c r="I19" s="34">
        <f t="shared" si="3"/>
        <v>0</v>
      </c>
      <c r="J19" s="116">
        <v>19400</v>
      </c>
      <c r="K19" s="37">
        <f t="shared" si="4"/>
        <v>0</v>
      </c>
      <c r="L19" s="14">
        <f t="shared" si="5"/>
        <v>0</v>
      </c>
      <c r="M19" s="14">
        <f t="shared" si="6"/>
        <v>0</v>
      </c>
    </row>
    <row r="20" spans="2:13">
      <c r="B20" s="22" t="s">
        <v>54</v>
      </c>
      <c r="C20" s="116">
        <v>154</v>
      </c>
      <c r="D20" s="41">
        <f t="shared" si="0"/>
        <v>0</v>
      </c>
      <c r="E20" s="43">
        <v>100</v>
      </c>
      <c r="F20" s="41">
        <f t="shared" si="1"/>
        <v>0</v>
      </c>
      <c r="G20" s="40">
        <f t="shared" si="2"/>
        <v>18100</v>
      </c>
      <c r="H20" s="116"/>
      <c r="I20" s="34">
        <f t="shared" si="3"/>
        <v>0</v>
      </c>
      <c r="J20" s="116">
        <v>18100</v>
      </c>
      <c r="K20" s="37">
        <f t="shared" si="4"/>
        <v>0</v>
      </c>
      <c r="L20" s="14">
        <f t="shared" si="5"/>
        <v>0</v>
      </c>
      <c r="M20" s="14">
        <f t="shared" si="6"/>
        <v>0</v>
      </c>
    </row>
    <row r="21" spans="2:13">
      <c r="B21" s="22" t="s">
        <v>196</v>
      </c>
      <c r="C21" s="116">
        <v>154</v>
      </c>
      <c r="D21" s="41">
        <f t="shared" si="0"/>
        <v>0</v>
      </c>
      <c r="E21" s="43">
        <v>100</v>
      </c>
      <c r="F21" s="41">
        <f t="shared" si="1"/>
        <v>0</v>
      </c>
      <c r="G21" s="40">
        <f t="shared" si="2"/>
        <v>21500</v>
      </c>
      <c r="H21" s="116"/>
      <c r="I21" s="34">
        <f t="shared" si="3"/>
        <v>0</v>
      </c>
      <c r="J21" s="116">
        <v>21500</v>
      </c>
      <c r="K21" s="37">
        <f t="shared" si="4"/>
        <v>0</v>
      </c>
      <c r="L21" s="14">
        <f t="shared" si="5"/>
        <v>0</v>
      </c>
      <c r="M21" s="14">
        <f t="shared" si="6"/>
        <v>0</v>
      </c>
    </row>
    <row r="22" spans="2:13">
      <c r="B22" s="22" t="s">
        <v>221</v>
      </c>
      <c r="C22" s="116">
        <v>154</v>
      </c>
      <c r="D22" s="41">
        <f t="shared" si="0"/>
        <v>0</v>
      </c>
      <c r="E22" s="43">
        <v>100</v>
      </c>
      <c r="F22" s="41">
        <f t="shared" si="1"/>
        <v>0</v>
      </c>
      <c r="G22" s="40">
        <f t="shared" si="2"/>
        <v>23500</v>
      </c>
      <c r="H22" s="116"/>
      <c r="I22" s="34">
        <f t="shared" si="3"/>
        <v>0</v>
      </c>
      <c r="J22" s="116">
        <v>23500</v>
      </c>
      <c r="K22" s="37">
        <f t="shared" si="4"/>
        <v>0</v>
      </c>
      <c r="L22" s="14">
        <f t="shared" si="5"/>
        <v>0</v>
      </c>
      <c r="M22" s="14">
        <f t="shared" si="6"/>
        <v>0</v>
      </c>
    </row>
    <row r="23" spans="2:13">
      <c r="B23" s="22" t="s">
        <v>46</v>
      </c>
      <c r="C23" s="116">
        <v>154</v>
      </c>
      <c r="D23" s="41">
        <f t="shared" si="0"/>
        <v>0</v>
      </c>
      <c r="E23" s="43">
        <v>100</v>
      </c>
      <c r="F23" s="41">
        <f t="shared" si="1"/>
        <v>0</v>
      </c>
      <c r="G23" s="40">
        <f t="shared" si="2"/>
        <v>21100</v>
      </c>
      <c r="H23" s="116"/>
      <c r="I23" s="34">
        <f t="shared" si="3"/>
        <v>0</v>
      </c>
      <c r="J23" s="116">
        <v>21100</v>
      </c>
      <c r="K23" s="37">
        <f t="shared" si="4"/>
        <v>0</v>
      </c>
      <c r="L23" s="14">
        <f t="shared" si="5"/>
        <v>0</v>
      </c>
      <c r="M23" s="14">
        <f t="shared" si="6"/>
        <v>0</v>
      </c>
    </row>
    <row r="24" spans="2:13">
      <c r="B24" s="22" t="s">
        <v>47</v>
      </c>
      <c r="C24" s="116">
        <v>154</v>
      </c>
      <c r="D24" s="41">
        <f t="shared" si="0"/>
        <v>0</v>
      </c>
      <c r="E24" s="43">
        <v>100</v>
      </c>
      <c r="F24" s="41">
        <f t="shared" si="1"/>
        <v>0</v>
      </c>
      <c r="G24" s="40">
        <f t="shared" si="2"/>
        <v>17900</v>
      </c>
      <c r="H24" s="116"/>
      <c r="I24" s="34">
        <f t="shared" si="3"/>
        <v>0</v>
      </c>
      <c r="J24" s="116">
        <v>17900</v>
      </c>
      <c r="K24" s="37">
        <f t="shared" si="4"/>
        <v>0</v>
      </c>
      <c r="L24" s="14">
        <f t="shared" si="5"/>
        <v>0</v>
      </c>
      <c r="M24" s="14">
        <f t="shared" si="6"/>
        <v>0</v>
      </c>
    </row>
    <row r="25" spans="2:13">
      <c r="B25" s="22" t="s">
        <v>48</v>
      </c>
      <c r="C25" s="116">
        <v>154</v>
      </c>
      <c r="D25" s="41">
        <f t="shared" si="0"/>
        <v>0</v>
      </c>
      <c r="E25" s="43">
        <v>100</v>
      </c>
      <c r="F25" s="41">
        <f t="shared" si="1"/>
        <v>0</v>
      </c>
      <c r="G25" s="40">
        <f t="shared" si="2"/>
        <v>16400</v>
      </c>
      <c r="H25" s="117"/>
      <c r="I25" s="34">
        <f t="shared" si="3"/>
        <v>0</v>
      </c>
      <c r="J25" s="117">
        <v>16400</v>
      </c>
      <c r="K25" s="37">
        <f t="shared" si="4"/>
        <v>0</v>
      </c>
      <c r="L25" s="14">
        <f t="shared" si="5"/>
        <v>0</v>
      </c>
      <c r="M25" s="14">
        <f t="shared" si="6"/>
        <v>0</v>
      </c>
    </row>
    <row r="26" spans="2:13">
      <c r="B26" s="22" t="s">
        <v>49</v>
      </c>
      <c r="C26" s="116">
        <v>154</v>
      </c>
      <c r="D26" s="41">
        <f t="shared" si="0"/>
        <v>0</v>
      </c>
      <c r="E26" s="40">
        <v>100</v>
      </c>
      <c r="F26" s="41">
        <f t="shared" si="1"/>
        <v>0</v>
      </c>
      <c r="G26" s="40">
        <f t="shared" si="2"/>
        <v>17500</v>
      </c>
      <c r="H26" s="116"/>
      <c r="I26" s="34">
        <f t="shared" si="3"/>
        <v>0</v>
      </c>
      <c r="J26" s="116">
        <v>17500</v>
      </c>
      <c r="K26" s="37">
        <f t="shared" si="4"/>
        <v>0</v>
      </c>
      <c r="L26" s="14">
        <f t="shared" si="5"/>
        <v>0</v>
      </c>
      <c r="M26" s="14">
        <f t="shared" si="6"/>
        <v>0</v>
      </c>
    </row>
    <row r="27" spans="2:13" ht="13.8" thickBot="1">
      <c r="B27" s="22" t="s">
        <v>50</v>
      </c>
      <c r="C27" s="116">
        <v>154</v>
      </c>
      <c r="D27" s="41">
        <f t="shared" si="0"/>
        <v>0</v>
      </c>
      <c r="E27" s="43">
        <v>100</v>
      </c>
      <c r="F27" s="41">
        <f t="shared" si="1"/>
        <v>0</v>
      </c>
      <c r="G27" s="40">
        <f t="shared" si="2"/>
        <v>22300</v>
      </c>
      <c r="H27" s="116"/>
      <c r="I27" s="34">
        <f t="shared" si="3"/>
        <v>0</v>
      </c>
      <c r="J27" s="117">
        <v>22300</v>
      </c>
      <c r="K27" s="37">
        <f t="shared" si="4"/>
        <v>0</v>
      </c>
      <c r="L27" s="14">
        <f t="shared" si="5"/>
        <v>0</v>
      </c>
      <c r="M27" s="14">
        <f t="shared" si="6"/>
        <v>0</v>
      </c>
    </row>
    <row r="28" spans="2:13" ht="13.8" thickBot="1">
      <c r="B28" s="23" t="s">
        <v>38</v>
      </c>
      <c r="C28" s="183"/>
      <c r="D28" s="183"/>
      <c r="E28" s="184"/>
      <c r="F28" s="24"/>
      <c r="G28" s="5">
        <f>SUM(G16:G27)</f>
        <v>258200</v>
      </c>
      <c r="H28" s="5">
        <f t="shared" ref="H28:M28" si="7">SUM(H16:H27)</f>
        <v>80500</v>
      </c>
      <c r="I28" s="5"/>
      <c r="J28" s="5">
        <f t="shared" si="7"/>
        <v>177700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伊万里実業高等学校（商業キャンパス）</v>
      </c>
      <c r="C35" s="62">
        <f>MAX(C26:C27)</f>
        <v>154</v>
      </c>
      <c r="D35" s="63">
        <f>MAX(D26:D27)</f>
        <v>0</v>
      </c>
      <c r="E35" s="62">
        <f>MAX(E26:E27)</f>
        <v>100</v>
      </c>
      <c r="F35" s="64">
        <f>C35*D35*(185-E35)/100*12</f>
        <v>0</v>
      </c>
      <c r="G35" s="65">
        <f>G28</f>
        <v>258200</v>
      </c>
      <c r="H35" s="65">
        <f>H28</f>
        <v>80500</v>
      </c>
      <c r="I35" s="63">
        <f>MAX(I26:I27)</f>
        <v>0</v>
      </c>
      <c r="J35" s="65">
        <f>J28</f>
        <v>177700</v>
      </c>
      <c r="K35" s="63">
        <f>MAX(K26:K27)</f>
        <v>0</v>
      </c>
      <c r="L35" s="64">
        <f>H35*I35+J35*K35</f>
        <v>0</v>
      </c>
      <c r="M35" s="66">
        <f>ROUNDDOWN((F35+L35),0)</f>
        <v>0</v>
      </c>
    </row>
  </sheetData>
  <mergeCells count="9">
    <mergeCell ref="B3:C3"/>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6E366-0A72-44E4-BA53-A64289422EAE}">
  <sheetPr codeName="Sheet43">
    <pageSetUpPr fitToPage="1"/>
  </sheetPr>
  <dimension ref="A1:O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5">
      <c r="M1" s="56"/>
    </row>
    <row r="3" spans="2:15" ht="14.4">
      <c r="B3" s="39" t="s">
        <v>131</v>
      </c>
      <c r="C3" s="39"/>
      <c r="D3" s="166"/>
      <c r="E3" s="167"/>
    </row>
    <row r="5" spans="2:15">
      <c r="B5" s="221" t="s">
        <v>236</v>
      </c>
      <c r="C5" s="185"/>
      <c r="D5" s="185"/>
      <c r="E5" s="185" t="s">
        <v>40</v>
      </c>
      <c r="F5" s="185"/>
      <c r="H5" s="69"/>
      <c r="I5" s="6" t="s">
        <v>73</v>
      </c>
    </row>
    <row r="6" spans="2:15" ht="16.2">
      <c r="B6" s="185"/>
      <c r="C6" s="185"/>
      <c r="D6" s="185"/>
      <c r="E6" s="168"/>
      <c r="F6" s="74" t="s">
        <v>2</v>
      </c>
      <c r="G6" s="3"/>
      <c r="H6" s="3"/>
    </row>
    <row r="7" spans="2:15">
      <c r="E7" s="3"/>
      <c r="F7" s="3"/>
      <c r="G7" s="3"/>
      <c r="H7" s="3"/>
    </row>
    <row r="8" spans="2:15">
      <c r="B8" s="221" t="s">
        <v>237</v>
      </c>
      <c r="C8" s="185"/>
      <c r="D8" s="185"/>
      <c r="E8" s="216" t="s">
        <v>40</v>
      </c>
      <c r="F8" s="217"/>
      <c r="G8" s="217"/>
      <c r="H8" s="218"/>
    </row>
    <row r="9" spans="2:15" ht="13.8" thickBot="1">
      <c r="B9" s="185"/>
      <c r="C9" s="185"/>
      <c r="D9" s="185"/>
      <c r="E9" s="219" t="s">
        <v>4</v>
      </c>
      <c r="F9" s="220"/>
      <c r="G9" s="219" t="s">
        <v>5</v>
      </c>
      <c r="H9" s="220"/>
    </row>
    <row r="10" spans="2:15" ht="16.8" thickTop="1">
      <c r="B10" s="185"/>
      <c r="C10" s="185"/>
      <c r="D10" s="185"/>
      <c r="E10" s="168"/>
      <c r="F10" s="30" t="s">
        <v>7</v>
      </c>
      <c r="G10" s="168"/>
      <c r="H10" s="52" t="s">
        <v>7</v>
      </c>
    </row>
    <row r="13" spans="2:15"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5" ht="16.5" customHeight="1">
      <c r="B14" s="182"/>
      <c r="C14" s="11" t="s">
        <v>11</v>
      </c>
      <c r="D14" s="11" t="s">
        <v>12</v>
      </c>
      <c r="E14" s="73" t="s">
        <v>13</v>
      </c>
      <c r="F14" s="73" t="s">
        <v>0</v>
      </c>
      <c r="G14" s="73" t="s">
        <v>14</v>
      </c>
      <c r="H14" s="73" t="s">
        <v>14</v>
      </c>
      <c r="I14" s="73" t="s">
        <v>6</v>
      </c>
      <c r="J14" s="73" t="s">
        <v>14</v>
      </c>
      <c r="K14" s="73" t="s">
        <v>6</v>
      </c>
      <c r="L14" s="73" t="s">
        <v>0</v>
      </c>
      <c r="M14" s="12" t="s">
        <v>0</v>
      </c>
    </row>
    <row r="15" spans="2:15"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5" ht="13.8" thickTop="1">
      <c r="B16" s="22" t="s">
        <v>220</v>
      </c>
      <c r="C16" s="116">
        <v>107</v>
      </c>
      <c r="D16" s="41">
        <f>$E$6</f>
        <v>0</v>
      </c>
      <c r="E16" s="43">
        <v>100</v>
      </c>
      <c r="F16" s="41">
        <f>(C16*D16*(185-E16)/100)</f>
        <v>0</v>
      </c>
      <c r="G16" s="40">
        <f>H16+J16</f>
        <v>20300</v>
      </c>
      <c r="H16" s="116">
        <v>20300</v>
      </c>
      <c r="I16" s="34">
        <f>$E$10</f>
        <v>0</v>
      </c>
      <c r="J16" s="117"/>
      <c r="K16" s="37">
        <f>$G$10</f>
        <v>0</v>
      </c>
      <c r="L16" s="14">
        <f>H16*I16+J16*K16</f>
        <v>0</v>
      </c>
      <c r="M16" s="14">
        <f>ROUNDDOWN(F16+L16,0)</f>
        <v>0</v>
      </c>
      <c r="O16" s="32"/>
    </row>
    <row r="17" spans="2:15">
      <c r="B17" s="22" t="s">
        <v>51</v>
      </c>
      <c r="C17" s="116">
        <v>107</v>
      </c>
      <c r="D17" s="41">
        <f t="shared" ref="D17:D27" si="0">$E$6</f>
        <v>0</v>
      </c>
      <c r="E17" s="43">
        <v>100</v>
      </c>
      <c r="F17" s="41">
        <f t="shared" ref="F17:F27" si="1">(C17*D17*(185-E17)/100)</f>
        <v>0</v>
      </c>
      <c r="G17" s="40">
        <f t="shared" ref="G17:G27" si="2">H17+J17</f>
        <v>13000</v>
      </c>
      <c r="H17" s="117">
        <v>13000</v>
      </c>
      <c r="I17" s="34">
        <f t="shared" ref="I17:I27" si="3">$E$10</f>
        <v>0</v>
      </c>
      <c r="J17" s="116"/>
      <c r="K17" s="37">
        <f t="shared" ref="K17:K27" si="4">$G$10</f>
        <v>0</v>
      </c>
      <c r="L17" s="14">
        <f t="shared" ref="L17:L27" si="5">H17*I17+J17*K17</f>
        <v>0</v>
      </c>
      <c r="M17" s="14">
        <f t="shared" ref="M17:M27" si="6">ROUNDDOWN(F17+L17,0)</f>
        <v>0</v>
      </c>
      <c r="O17" s="32"/>
    </row>
    <row r="18" spans="2:15">
      <c r="B18" s="22" t="s">
        <v>52</v>
      </c>
      <c r="C18" s="116">
        <v>107</v>
      </c>
      <c r="D18" s="41">
        <f t="shared" si="0"/>
        <v>0</v>
      </c>
      <c r="E18" s="43">
        <v>100</v>
      </c>
      <c r="F18" s="41">
        <f t="shared" si="1"/>
        <v>0</v>
      </c>
      <c r="G18" s="40">
        <f t="shared" si="2"/>
        <v>23000</v>
      </c>
      <c r="H18" s="116">
        <v>23000</v>
      </c>
      <c r="I18" s="34">
        <f t="shared" si="3"/>
        <v>0</v>
      </c>
      <c r="J18" s="116"/>
      <c r="K18" s="37">
        <f t="shared" si="4"/>
        <v>0</v>
      </c>
      <c r="L18" s="14">
        <f t="shared" si="5"/>
        <v>0</v>
      </c>
      <c r="M18" s="14">
        <f t="shared" si="6"/>
        <v>0</v>
      </c>
      <c r="O18" s="32"/>
    </row>
    <row r="19" spans="2:15">
      <c r="B19" s="22" t="s">
        <v>53</v>
      </c>
      <c r="C19" s="116">
        <v>107</v>
      </c>
      <c r="D19" s="41">
        <f t="shared" si="0"/>
        <v>0</v>
      </c>
      <c r="E19" s="43">
        <v>100</v>
      </c>
      <c r="F19" s="41">
        <f t="shared" si="1"/>
        <v>0</v>
      </c>
      <c r="G19" s="40">
        <f t="shared" si="2"/>
        <v>15000</v>
      </c>
      <c r="H19" s="116"/>
      <c r="I19" s="34">
        <f t="shared" si="3"/>
        <v>0</v>
      </c>
      <c r="J19" s="116">
        <v>15000</v>
      </c>
      <c r="K19" s="37">
        <f t="shared" si="4"/>
        <v>0</v>
      </c>
      <c r="L19" s="14">
        <f t="shared" si="5"/>
        <v>0</v>
      </c>
      <c r="M19" s="14">
        <f t="shared" si="6"/>
        <v>0</v>
      </c>
      <c r="O19" s="32"/>
    </row>
    <row r="20" spans="2:15">
      <c r="B20" s="22" t="s">
        <v>54</v>
      </c>
      <c r="C20" s="116">
        <v>107</v>
      </c>
      <c r="D20" s="41">
        <f t="shared" si="0"/>
        <v>0</v>
      </c>
      <c r="E20" s="43">
        <v>100</v>
      </c>
      <c r="F20" s="41">
        <f t="shared" si="1"/>
        <v>0</v>
      </c>
      <c r="G20" s="40">
        <f t="shared" si="2"/>
        <v>12900</v>
      </c>
      <c r="H20" s="116"/>
      <c r="I20" s="34">
        <f t="shared" si="3"/>
        <v>0</v>
      </c>
      <c r="J20" s="116">
        <v>12900</v>
      </c>
      <c r="K20" s="37">
        <f t="shared" si="4"/>
        <v>0</v>
      </c>
      <c r="L20" s="14">
        <f t="shared" si="5"/>
        <v>0</v>
      </c>
      <c r="M20" s="14">
        <f t="shared" si="6"/>
        <v>0</v>
      </c>
      <c r="O20" s="32"/>
    </row>
    <row r="21" spans="2:15">
      <c r="B21" s="22" t="s">
        <v>196</v>
      </c>
      <c r="C21" s="116">
        <v>107</v>
      </c>
      <c r="D21" s="41">
        <f t="shared" si="0"/>
        <v>0</v>
      </c>
      <c r="E21" s="43">
        <v>100</v>
      </c>
      <c r="F21" s="41">
        <f t="shared" si="1"/>
        <v>0</v>
      </c>
      <c r="G21" s="40">
        <f t="shared" si="2"/>
        <v>17200</v>
      </c>
      <c r="H21" s="116"/>
      <c r="I21" s="34">
        <f t="shared" si="3"/>
        <v>0</v>
      </c>
      <c r="J21" s="116">
        <v>17200</v>
      </c>
      <c r="K21" s="37">
        <f t="shared" si="4"/>
        <v>0</v>
      </c>
      <c r="L21" s="14">
        <f t="shared" si="5"/>
        <v>0</v>
      </c>
      <c r="M21" s="14">
        <f t="shared" si="6"/>
        <v>0</v>
      </c>
      <c r="O21" s="32"/>
    </row>
    <row r="22" spans="2:15">
      <c r="B22" s="22" t="s">
        <v>221</v>
      </c>
      <c r="C22" s="116">
        <v>107</v>
      </c>
      <c r="D22" s="41">
        <f t="shared" si="0"/>
        <v>0</v>
      </c>
      <c r="E22" s="43">
        <v>100</v>
      </c>
      <c r="F22" s="41">
        <f t="shared" si="1"/>
        <v>0</v>
      </c>
      <c r="G22" s="40">
        <f t="shared" si="2"/>
        <v>19000</v>
      </c>
      <c r="H22" s="116"/>
      <c r="I22" s="34">
        <f t="shared" si="3"/>
        <v>0</v>
      </c>
      <c r="J22" s="116">
        <v>19000</v>
      </c>
      <c r="K22" s="37">
        <f t="shared" si="4"/>
        <v>0</v>
      </c>
      <c r="L22" s="14">
        <f t="shared" si="5"/>
        <v>0</v>
      </c>
      <c r="M22" s="14">
        <f t="shared" si="6"/>
        <v>0</v>
      </c>
      <c r="O22" s="32"/>
    </row>
    <row r="23" spans="2:15">
      <c r="B23" s="22" t="s">
        <v>46</v>
      </c>
      <c r="C23" s="116">
        <v>107</v>
      </c>
      <c r="D23" s="41">
        <f t="shared" si="0"/>
        <v>0</v>
      </c>
      <c r="E23" s="43">
        <v>100</v>
      </c>
      <c r="F23" s="41">
        <f t="shared" si="1"/>
        <v>0</v>
      </c>
      <c r="G23" s="40">
        <f t="shared" si="2"/>
        <v>17300</v>
      </c>
      <c r="H23" s="116"/>
      <c r="I23" s="34">
        <f t="shared" si="3"/>
        <v>0</v>
      </c>
      <c r="J23" s="116">
        <v>17300</v>
      </c>
      <c r="K23" s="37">
        <f t="shared" si="4"/>
        <v>0</v>
      </c>
      <c r="L23" s="14">
        <f t="shared" si="5"/>
        <v>0</v>
      </c>
      <c r="M23" s="14">
        <f t="shared" si="6"/>
        <v>0</v>
      </c>
      <c r="O23" s="32"/>
    </row>
    <row r="24" spans="2:15">
      <c r="B24" s="22" t="s">
        <v>47</v>
      </c>
      <c r="C24" s="116">
        <v>107</v>
      </c>
      <c r="D24" s="41">
        <f t="shared" si="0"/>
        <v>0</v>
      </c>
      <c r="E24" s="43">
        <v>100</v>
      </c>
      <c r="F24" s="41">
        <f t="shared" si="1"/>
        <v>0</v>
      </c>
      <c r="G24" s="40">
        <f t="shared" si="2"/>
        <v>15500</v>
      </c>
      <c r="H24" s="116"/>
      <c r="I24" s="34">
        <f t="shared" si="3"/>
        <v>0</v>
      </c>
      <c r="J24" s="116">
        <v>15500</v>
      </c>
      <c r="K24" s="37">
        <f t="shared" si="4"/>
        <v>0</v>
      </c>
      <c r="L24" s="14">
        <f t="shared" si="5"/>
        <v>0</v>
      </c>
      <c r="M24" s="14">
        <f t="shared" si="6"/>
        <v>0</v>
      </c>
      <c r="O24" s="32"/>
    </row>
    <row r="25" spans="2:15">
      <c r="B25" s="22" t="s">
        <v>48</v>
      </c>
      <c r="C25" s="116">
        <v>107</v>
      </c>
      <c r="D25" s="41">
        <f t="shared" si="0"/>
        <v>0</v>
      </c>
      <c r="E25" s="43">
        <v>100</v>
      </c>
      <c r="F25" s="41">
        <f t="shared" si="1"/>
        <v>0</v>
      </c>
      <c r="G25" s="40">
        <f t="shared" si="2"/>
        <v>12000</v>
      </c>
      <c r="H25" s="117"/>
      <c r="I25" s="34">
        <f t="shared" si="3"/>
        <v>0</v>
      </c>
      <c r="J25" s="117">
        <v>12000</v>
      </c>
      <c r="K25" s="37">
        <f t="shared" si="4"/>
        <v>0</v>
      </c>
      <c r="L25" s="14">
        <f t="shared" si="5"/>
        <v>0</v>
      </c>
      <c r="M25" s="14">
        <f t="shared" si="6"/>
        <v>0</v>
      </c>
    </row>
    <row r="26" spans="2:15">
      <c r="B26" s="22" t="s">
        <v>49</v>
      </c>
      <c r="C26" s="116">
        <v>107</v>
      </c>
      <c r="D26" s="41">
        <f t="shared" si="0"/>
        <v>0</v>
      </c>
      <c r="E26" s="40">
        <v>100</v>
      </c>
      <c r="F26" s="41">
        <f t="shared" si="1"/>
        <v>0</v>
      </c>
      <c r="G26" s="40">
        <f t="shared" si="2"/>
        <v>13700</v>
      </c>
      <c r="H26" s="116"/>
      <c r="I26" s="34">
        <f t="shared" si="3"/>
        <v>0</v>
      </c>
      <c r="J26" s="116">
        <v>13700</v>
      </c>
      <c r="K26" s="37">
        <f t="shared" si="4"/>
        <v>0</v>
      </c>
      <c r="L26" s="14">
        <f t="shared" si="5"/>
        <v>0</v>
      </c>
      <c r="M26" s="14">
        <f t="shared" si="6"/>
        <v>0</v>
      </c>
    </row>
    <row r="27" spans="2:15" ht="13.8" thickBot="1">
      <c r="B27" s="22" t="s">
        <v>50</v>
      </c>
      <c r="C27" s="116">
        <v>107</v>
      </c>
      <c r="D27" s="41">
        <f t="shared" si="0"/>
        <v>0</v>
      </c>
      <c r="E27" s="43">
        <v>100</v>
      </c>
      <c r="F27" s="41">
        <f t="shared" si="1"/>
        <v>0</v>
      </c>
      <c r="G27" s="40">
        <f t="shared" si="2"/>
        <v>17000</v>
      </c>
      <c r="H27" s="116"/>
      <c r="I27" s="34">
        <f t="shared" si="3"/>
        <v>0</v>
      </c>
      <c r="J27" s="117">
        <v>17000</v>
      </c>
      <c r="K27" s="37">
        <f t="shared" si="4"/>
        <v>0</v>
      </c>
      <c r="L27" s="14">
        <f t="shared" si="5"/>
        <v>0</v>
      </c>
      <c r="M27" s="14">
        <f t="shared" si="6"/>
        <v>0</v>
      </c>
    </row>
    <row r="28" spans="2:15" ht="13.8" thickBot="1">
      <c r="B28" s="23" t="s">
        <v>38</v>
      </c>
      <c r="C28" s="183"/>
      <c r="D28" s="183"/>
      <c r="E28" s="184"/>
      <c r="F28" s="24"/>
      <c r="G28" s="5">
        <f>SUM(G16:G27)</f>
        <v>195900</v>
      </c>
      <c r="H28" s="5">
        <f t="shared" ref="H28:M28" si="7">SUM(H16:H27)</f>
        <v>56300</v>
      </c>
      <c r="I28" s="5"/>
      <c r="J28" s="5">
        <f t="shared" si="7"/>
        <v>139600</v>
      </c>
      <c r="K28" s="5"/>
      <c r="L28" s="5">
        <f t="shared" si="7"/>
        <v>0</v>
      </c>
      <c r="M28" s="180">
        <f t="shared" si="7"/>
        <v>0</v>
      </c>
    </row>
    <row r="29" spans="2:15">
      <c r="B29" s="78"/>
      <c r="C29" s="81"/>
      <c r="D29" s="79"/>
      <c r="E29" s="79"/>
      <c r="F29" s="80"/>
      <c r="G29" s="4"/>
      <c r="H29" s="4"/>
      <c r="I29" s="4"/>
      <c r="J29" s="4"/>
      <c r="K29" s="4"/>
      <c r="L29" s="80"/>
      <c r="M29" s="80"/>
    </row>
    <row r="31" spans="2:15">
      <c r="B31" s="25" t="s">
        <v>25</v>
      </c>
    </row>
    <row r="32" spans="2:15">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盲学校</v>
      </c>
      <c r="C35" s="62">
        <f>MAX(C26:C27)</f>
        <v>107</v>
      </c>
      <c r="D35" s="63">
        <f>MAX(D26:D27)</f>
        <v>0</v>
      </c>
      <c r="E35" s="62">
        <f>MAX(E26:E27)</f>
        <v>100</v>
      </c>
      <c r="F35" s="64">
        <f>C35*D35*(185-E35)/100*12</f>
        <v>0</v>
      </c>
      <c r="G35" s="65">
        <f>G28</f>
        <v>195900</v>
      </c>
      <c r="H35" s="65">
        <f>H28</f>
        <v>56300</v>
      </c>
      <c r="I35" s="63">
        <f>MAX(I26:I27)</f>
        <v>0</v>
      </c>
      <c r="J35" s="65">
        <f>J28</f>
        <v>139600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1DC6-005C-445F-ADDE-1B5C4C0D72F5}">
  <sheetPr codeName="Sheet44">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132</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93</v>
      </c>
      <c r="D16" s="41">
        <f>$E$6</f>
        <v>0</v>
      </c>
      <c r="E16" s="43">
        <v>100</v>
      </c>
      <c r="F16" s="41">
        <f>(C16*D16*(185-E16)/100)</f>
        <v>0</v>
      </c>
      <c r="G16" s="40">
        <f>H16+J16</f>
        <v>17600</v>
      </c>
      <c r="H16" s="116">
        <v>17600</v>
      </c>
      <c r="I16" s="34">
        <f>$E$10</f>
        <v>0</v>
      </c>
      <c r="J16" s="117"/>
      <c r="K16" s="37">
        <f>$G$10</f>
        <v>0</v>
      </c>
      <c r="L16" s="14">
        <f>H16*I16+J16*K16</f>
        <v>0</v>
      </c>
      <c r="M16" s="14">
        <f>ROUNDDOWN(F16+L16,0)</f>
        <v>0</v>
      </c>
    </row>
    <row r="17" spans="2:13">
      <c r="B17" s="22" t="s">
        <v>51</v>
      </c>
      <c r="C17" s="116">
        <v>93</v>
      </c>
      <c r="D17" s="41">
        <f t="shared" ref="D17:D27" si="0">$E$6</f>
        <v>0</v>
      </c>
      <c r="E17" s="43">
        <v>100</v>
      </c>
      <c r="F17" s="41">
        <f t="shared" ref="F17:F27" si="1">(C17*D17*(185-E17)/100)</f>
        <v>0</v>
      </c>
      <c r="G17" s="40">
        <f t="shared" ref="G17:G27" si="2">H17+J17</f>
        <v>13100</v>
      </c>
      <c r="H17" s="117">
        <v>13100</v>
      </c>
      <c r="I17" s="34">
        <f t="shared" ref="I17:I27" si="3">$E$10</f>
        <v>0</v>
      </c>
      <c r="J17" s="116"/>
      <c r="K17" s="37">
        <f t="shared" ref="K17:K27" si="4">$G$10</f>
        <v>0</v>
      </c>
      <c r="L17" s="14">
        <f t="shared" ref="L17:L27" si="5">H17*I17+J17*K17</f>
        <v>0</v>
      </c>
      <c r="M17" s="14">
        <f t="shared" ref="M17:M27" si="6">ROUNDDOWN(F17+L17,0)</f>
        <v>0</v>
      </c>
    </row>
    <row r="18" spans="2:13">
      <c r="B18" s="22" t="s">
        <v>52</v>
      </c>
      <c r="C18" s="116">
        <v>93</v>
      </c>
      <c r="D18" s="41">
        <f t="shared" si="0"/>
        <v>0</v>
      </c>
      <c r="E18" s="43">
        <v>100</v>
      </c>
      <c r="F18" s="41">
        <f t="shared" si="1"/>
        <v>0</v>
      </c>
      <c r="G18" s="40">
        <f t="shared" si="2"/>
        <v>18300</v>
      </c>
      <c r="H18" s="116">
        <v>18300</v>
      </c>
      <c r="I18" s="34">
        <f t="shared" si="3"/>
        <v>0</v>
      </c>
      <c r="J18" s="116"/>
      <c r="K18" s="37">
        <f t="shared" si="4"/>
        <v>0</v>
      </c>
      <c r="L18" s="14">
        <f t="shared" si="5"/>
        <v>0</v>
      </c>
      <c r="M18" s="14">
        <f t="shared" si="6"/>
        <v>0</v>
      </c>
    </row>
    <row r="19" spans="2:13">
      <c r="B19" s="22" t="s">
        <v>53</v>
      </c>
      <c r="C19" s="116">
        <v>93</v>
      </c>
      <c r="D19" s="41">
        <f t="shared" si="0"/>
        <v>0</v>
      </c>
      <c r="E19" s="43">
        <v>100</v>
      </c>
      <c r="F19" s="41">
        <f t="shared" si="1"/>
        <v>0</v>
      </c>
      <c r="G19" s="40">
        <f t="shared" si="2"/>
        <v>12900</v>
      </c>
      <c r="H19" s="116"/>
      <c r="I19" s="34">
        <f t="shared" si="3"/>
        <v>0</v>
      </c>
      <c r="J19" s="116">
        <v>12900</v>
      </c>
      <c r="K19" s="37">
        <f t="shared" si="4"/>
        <v>0</v>
      </c>
      <c r="L19" s="14">
        <f t="shared" si="5"/>
        <v>0</v>
      </c>
      <c r="M19" s="14">
        <f t="shared" si="6"/>
        <v>0</v>
      </c>
    </row>
    <row r="20" spans="2:13">
      <c r="B20" s="22" t="s">
        <v>54</v>
      </c>
      <c r="C20" s="116">
        <v>93</v>
      </c>
      <c r="D20" s="41">
        <f t="shared" si="0"/>
        <v>0</v>
      </c>
      <c r="E20" s="43">
        <v>100</v>
      </c>
      <c r="F20" s="41">
        <f t="shared" si="1"/>
        <v>0</v>
      </c>
      <c r="G20" s="40">
        <f t="shared" si="2"/>
        <v>11900</v>
      </c>
      <c r="H20" s="116"/>
      <c r="I20" s="34">
        <f t="shared" si="3"/>
        <v>0</v>
      </c>
      <c r="J20" s="116">
        <v>11900</v>
      </c>
      <c r="K20" s="37">
        <f t="shared" si="4"/>
        <v>0</v>
      </c>
      <c r="L20" s="14">
        <f t="shared" si="5"/>
        <v>0</v>
      </c>
      <c r="M20" s="14">
        <f t="shared" si="6"/>
        <v>0</v>
      </c>
    </row>
    <row r="21" spans="2:13">
      <c r="B21" s="22" t="s">
        <v>196</v>
      </c>
      <c r="C21" s="116">
        <v>93</v>
      </c>
      <c r="D21" s="41">
        <f t="shared" si="0"/>
        <v>0</v>
      </c>
      <c r="E21" s="43">
        <v>100</v>
      </c>
      <c r="F21" s="41">
        <f t="shared" si="1"/>
        <v>0</v>
      </c>
      <c r="G21" s="40">
        <f t="shared" si="2"/>
        <v>14800</v>
      </c>
      <c r="H21" s="116"/>
      <c r="I21" s="34">
        <f t="shared" si="3"/>
        <v>0</v>
      </c>
      <c r="J21" s="116">
        <v>14800</v>
      </c>
      <c r="K21" s="37">
        <f t="shared" si="4"/>
        <v>0</v>
      </c>
      <c r="L21" s="14">
        <f t="shared" si="5"/>
        <v>0</v>
      </c>
      <c r="M21" s="14">
        <f t="shared" si="6"/>
        <v>0</v>
      </c>
    </row>
    <row r="22" spans="2:13">
      <c r="B22" s="22" t="s">
        <v>221</v>
      </c>
      <c r="C22" s="116">
        <v>93</v>
      </c>
      <c r="D22" s="41">
        <f t="shared" si="0"/>
        <v>0</v>
      </c>
      <c r="E22" s="43">
        <v>100</v>
      </c>
      <c r="F22" s="41">
        <f t="shared" si="1"/>
        <v>0</v>
      </c>
      <c r="G22" s="40">
        <f t="shared" si="2"/>
        <v>16600</v>
      </c>
      <c r="H22" s="116"/>
      <c r="I22" s="34">
        <f t="shared" si="3"/>
        <v>0</v>
      </c>
      <c r="J22" s="116">
        <v>16600</v>
      </c>
      <c r="K22" s="37">
        <f t="shared" si="4"/>
        <v>0</v>
      </c>
      <c r="L22" s="14">
        <f t="shared" si="5"/>
        <v>0</v>
      </c>
      <c r="M22" s="14">
        <f t="shared" si="6"/>
        <v>0</v>
      </c>
    </row>
    <row r="23" spans="2:13">
      <c r="B23" s="22" t="s">
        <v>46</v>
      </c>
      <c r="C23" s="116">
        <v>93</v>
      </c>
      <c r="D23" s="41">
        <f t="shared" si="0"/>
        <v>0</v>
      </c>
      <c r="E23" s="43">
        <v>100</v>
      </c>
      <c r="F23" s="41">
        <f t="shared" si="1"/>
        <v>0</v>
      </c>
      <c r="G23" s="40">
        <f t="shared" si="2"/>
        <v>15900</v>
      </c>
      <c r="H23" s="116"/>
      <c r="I23" s="34">
        <f t="shared" si="3"/>
        <v>0</v>
      </c>
      <c r="J23" s="116">
        <v>15900</v>
      </c>
      <c r="K23" s="37">
        <f t="shared" si="4"/>
        <v>0</v>
      </c>
      <c r="L23" s="14">
        <f t="shared" si="5"/>
        <v>0</v>
      </c>
      <c r="M23" s="14">
        <f t="shared" si="6"/>
        <v>0</v>
      </c>
    </row>
    <row r="24" spans="2:13">
      <c r="B24" s="22" t="s">
        <v>47</v>
      </c>
      <c r="C24" s="116">
        <v>93</v>
      </c>
      <c r="D24" s="41">
        <f t="shared" si="0"/>
        <v>0</v>
      </c>
      <c r="E24" s="43">
        <v>100</v>
      </c>
      <c r="F24" s="41">
        <f t="shared" si="1"/>
        <v>0</v>
      </c>
      <c r="G24" s="40">
        <f t="shared" si="2"/>
        <v>14000</v>
      </c>
      <c r="H24" s="116"/>
      <c r="I24" s="34">
        <f t="shared" si="3"/>
        <v>0</v>
      </c>
      <c r="J24" s="116">
        <v>14000</v>
      </c>
      <c r="K24" s="37">
        <f t="shared" si="4"/>
        <v>0</v>
      </c>
      <c r="L24" s="14">
        <f t="shared" si="5"/>
        <v>0</v>
      </c>
      <c r="M24" s="14">
        <f t="shared" si="6"/>
        <v>0</v>
      </c>
    </row>
    <row r="25" spans="2:13">
      <c r="B25" s="22" t="s">
        <v>48</v>
      </c>
      <c r="C25" s="116">
        <v>93</v>
      </c>
      <c r="D25" s="41">
        <f t="shared" si="0"/>
        <v>0</v>
      </c>
      <c r="E25" s="43">
        <v>100</v>
      </c>
      <c r="F25" s="41">
        <f t="shared" si="1"/>
        <v>0</v>
      </c>
      <c r="G25" s="40">
        <f t="shared" si="2"/>
        <v>11400</v>
      </c>
      <c r="H25" s="117"/>
      <c r="I25" s="34">
        <f t="shared" si="3"/>
        <v>0</v>
      </c>
      <c r="J25" s="117">
        <v>11400</v>
      </c>
      <c r="K25" s="37">
        <f t="shared" si="4"/>
        <v>0</v>
      </c>
      <c r="L25" s="14">
        <f t="shared" si="5"/>
        <v>0</v>
      </c>
      <c r="M25" s="14">
        <f t="shared" si="6"/>
        <v>0</v>
      </c>
    </row>
    <row r="26" spans="2:13">
      <c r="B26" s="22" t="s">
        <v>49</v>
      </c>
      <c r="C26" s="116">
        <v>93</v>
      </c>
      <c r="D26" s="41">
        <f t="shared" si="0"/>
        <v>0</v>
      </c>
      <c r="E26" s="40">
        <v>100</v>
      </c>
      <c r="F26" s="41">
        <f t="shared" si="1"/>
        <v>0</v>
      </c>
      <c r="G26" s="40">
        <f t="shared" si="2"/>
        <v>13100</v>
      </c>
      <c r="H26" s="116"/>
      <c r="I26" s="34">
        <f t="shared" si="3"/>
        <v>0</v>
      </c>
      <c r="J26" s="116">
        <v>13100</v>
      </c>
      <c r="K26" s="37">
        <f t="shared" si="4"/>
        <v>0</v>
      </c>
      <c r="L26" s="14">
        <f t="shared" si="5"/>
        <v>0</v>
      </c>
      <c r="M26" s="14">
        <f t="shared" si="6"/>
        <v>0</v>
      </c>
    </row>
    <row r="27" spans="2:13" ht="13.8" thickBot="1">
      <c r="B27" s="22" t="s">
        <v>50</v>
      </c>
      <c r="C27" s="116">
        <v>93</v>
      </c>
      <c r="D27" s="41">
        <f t="shared" si="0"/>
        <v>0</v>
      </c>
      <c r="E27" s="43">
        <v>100</v>
      </c>
      <c r="F27" s="41">
        <f t="shared" si="1"/>
        <v>0</v>
      </c>
      <c r="G27" s="40">
        <f t="shared" si="2"/>
        <v>15000</v>
      </c>
      <c r="H27" s="116"/>
      <c r="I27" s="34">
        <f t="shared" si="3"/>
        <v>0</v>
      </c>
      <c r="J27" s="117">
        <v>15000</v>
      </c>
      <c r="K27" s="37">
        <f t="shared" si="4"/>
        <v>0</v>
      </c>
      <c r="L27" s="14">
        <f t="shared" si="5"/>
        <v>0</v>
      </c>
      <c r="M27" s="14">
        <f t="shared" si="6"/>
        <v>0</v>
      </c>
    </row>
    <row r="28" spans="2:13" ht="13.8" thickBot="1">
      <c r="B28" s="23" t="s">
        <v>38</v>
      </c>
      <c r="C28" s="183"/>
      <c r="D28" s="183"/>
      <c r="E28" s="184"/>
      <c r="F28" s="24"/>
      <c r="G28" s="5">
        <f>SUM(G16:G27)</f>
        <v>174600</v>
      </c>
      <c r="H28" s="5">
        <f t="shared" ref="H28:M28" si="7">SUM(H16:H27)</f>
        <v>49000</v>
      </c>
      <c r="I28" s="5"/>
      <c r="J28" s="5">
        <f t="shared" si="7"/>
        <v>125600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ろう学校</v>
      </c>
      <c r="C35" s="62">
        <f>MAX(C26:C27)</f>
        <v>93</v>
      </c>
      <c r="D35" s="63">
        <f>MAX(D26:D27)</f>
        <v>0</v>
      </c>
      <c r="E35" s="62">
        <f>MAX(E26:E27)</f>
        <v>100</v>
      </c>
      <c r="F35" s="64">
        <f>C35*D35*(185-E35)/100*12</f>
        <v>0</v>
      </c>
      <c r="G35" s="65">
        <f>G28</f>
        <v>174600</v>
      </c>
      <c r="H35" s="65">
        <f>H28</f>
        <v>49000</v>
      </c>
      <c r="I35" s="63">
        <f>MAX(I26:I27)</f>
        <v>0</v>
      </c>
      <c r="J35" s="65">
        <f>J28</f>
        <v>125600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981FC-0BB8-4381-B396-5E0C1C8ABED1}">
  <sheetPr codeName="Sheet45">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133</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217</v>
      </c>
      <c r="D16" s="41">
        <f>$E$6</f>
        <v>0</v>
      </c>
      <c r="E16" s="43">
        <v>100</v>
      </c>
      <c r="F16" s="41">
        <f>(C16*D16*(185-E16)/100)</f>
        <v>0</v>
      </c>
      <c r="G16" s="40">
        <f>H16+J16</f>
        <v>34700</v>
      </c>
      <c r="H16" s="116">
        <v>34700</v>
      </c>
      <c r="I16" s="34">
        <f>$E$10</f>
        <v>0</v>
      </c>
      <c r="J16" s="117"/>
      <c r="K16" s="37">
        <f>$G$10</f>
        <v>0</v>
      </c>
      <c r="L16" s="14">
        <f>H16*I16+J16*K16</f>
        <v>0</v>
      </c>
      <c r="M16" s="14">
        <f>ROUNDDOWN(F16+L16,0)</f>
        <v>0</v>
      </c>
    </row>
    <row r="17" spans="2:13">
      <c r="B17" s="22" t="s">
        <v>51</v>
      </c>
      <c r="C17" s="116">
        <v>217</v>
      </c>
      <c r="D17" s="41">
        <f t="shared" ref="D17:D27" si="0">$E$6</f>
        <v>0</v>
      </c>
      <c r="E17" s="43">
        <v>100</v>
      </c>
      <c r="F17" s="41">
        <f t="shared" ref="F17:F27" si="1">(C17*D17*(185-E17)/100)</f>
        <v>0</v>
      </c>
      <c r="G17" s="40">
        <f t="shared" ref="G17:G27" si="2">H17+J17</f>
        <v>21500</v>
      </c>
      <c r="H17" s="117">
        <v>21500</v>
      </c>
      <c r="I17" s="34">
        <f t="shared" ref="I17:I27" si="3">$E$10</f>
        <v>0</v>
      </c>
      <c r="J17" s="116"/>
      <c r="K17" s="37">
        <f t="shared" ref="K17:K27" si="4">$G$10</f>
        <v>0</v>
      </c>
      <c r="L17" s="14">
        <f t="shared" ref="L17:L27" si="5">H17*I17+J17*K17</f>
        <v>0</v>
      </c>
      <c r="M17" s="14">
        <f t="shared" ref="M17:M27" si="6">ROUNDDOWN(F17+L17,0)</f>
        <v>0</v>
      </c>
    </row>
    <row r="18" spans="2:13">
      <c r="B18" s="22" t="s">
        <v>52</v>
      </c>
      <c r="C18" s="116">
        <v>217</v>
      </c>
      <c r="D18" s="41">
        <f t="shared" si="0"/>
        <v>0</v>
      </c>
      <c r="E18" s="43">
        <v>100</v>
      </c>
      <c r="F18" s="41">
        <f t="shared" si="1"/>
        <v>0</v>
      </c>
      <c r="G18" s="40">
        <f t="shared" si="2"/>
        <v>38200</v>
      </c>
      <c r="H18" s="116">
        <v>38200</v>
      </c>
      <c r="I18" s="34">
        <f t="shared" si="3"/>
        <v>0</v>
      </c>
      <c r="J18" s="116"/>
      <c r="K18" s="37">
        <f t="shared" si="4"/>
        <v>0</v>
      </c>
      <c r="L18" s="14">
        <f t="shared" si="5"/>
        <v>0</v>
      </c>
      <c r="M18" s="14">
        <f t="shared" si="6"/>
        <v>0</v>
      </c>
    </row>
    <row r="19" spans="2:13">
      <c r="B19" s="22" t="s">
        <v>53</v>
      </c>
      <c r="C19" s="116">
        <v>217</v>
      </c>
      <c r="D19" s="41">
        <f t="shared" si="0"/>
        <v>0</v>
      </c>
      <c r="E19" s="43">
        <v>100</v>
      </c>
      <c r="F19" s="41">
        <f t="shared" si="1"/>
        <v>0</v>
      </c>
      <c r="G19" s="40">
        <f t="shared" si="2"/>
        <v>21300</v>
      </c>
      <c r="H19" s="116"/>
      <c r="I19" s="34">
        <f t="shared" si="3"/>
        <v>0</v>
      </c>
      <c r="J19" s="116">
        <v>21300</v>
      </c>
      <c r="K19" s="37">
        <f t="shared" si="4"/>
        <v>0</v>
      </c>
      <c r="L19" s="14">
        <f t="shared" si="5"/>
        <v>0</v>
      </c>
      <c r="M19" s="14">
        <f t="shared" si="6"/>
        <v>0</v>
      </c>
    </row>
    <row r="20" spans="2:13">
      <c r="B20" s="22" t="s">
        <v>54</v>
      </c>
      <c r="C20" s="116">
        <v>217</v>
      </c>
      <c r="D20" s="41">
        <f t="shared" si="0"/>
        <v>0</v>
      </c>
      <c r="E20" s="43">
        <v>100</v>
      </c>
      <c r="F20" s="41">
        <f t="shared" si="1"/>
        <v>0</v>
      </c>
      <c r="G20" s="40">
        <f t="shared" si="2"/>
        <v>22200</v>
      </c>
      <c r="H20" s="116"/>
      <c r="I20" s="34">
        <f t="shared" si="3"/>
        <v>0</v>
      </c>
      <c r="J20" s="116">
        <v>22200</v>
      </c>
      <c r="K20" s="37">
        <f t="shared" si="4"/>
        <v>0</v>
      </c>
      <c r="L20" s="14">
        <f t="shared" si="5"/>
        <v>0</v>
      </c>
      <c r="M20" s="14">
        <f t="shared" si="6"/>
        <v>0</v>
      </c>
    </row>
    <row r="21" spans="2:13">
      <c r="B21" s="22" t="s">
        <v>196</v>
      </c>
      <c r="C21" s="116">
        <v>217</v>
      </c>
      <c r="D21" s="41">
        <f t="shared" si="0"/>
        <v>0</v>
      </c>
      <c r="E21" s="43">
        <v>100</v>
      </c>
      <c r="F21" s="41">
        <f t="shared" si="1"/>
        <v>0</v>
      </c>
      <c r="G21" s="40">
        <f t="shared" si="2"/>
        <v>30700</v>
      </c>
      <c r="H21" s="116"/>
      <c r="I21" s="34">
        <f t="shared" si="3"/>
        <v>0</v>
      </c>
      <c r="J21" s="116">
        <v>30700</v>
      </c>
      <c r="K21" s="37">
        <f t="shared" si="4"/>
        <v>0</v>
      </c>
      <c r="L21" s="14">
        <f t="shared" si="5"/>
        <v>0</v>
      </c>
      <c r="M21" s="14">
        <f t="shared" si="6"/>
        <v>0</v>
      </c>
    </row>
    <row r="22" spans="2:13">
      <c r="B22" s="22" t="s">
        <v>221</v>
      </c>
      <c r="C22" s="116">
        <v>217</v>
      </c>
      <c r="D22" s="41">
        <f t="shared" si="0"/>
        <v>0</v>
      </c>
      <c r="E22" s="43">
        <v>100</v>
      </c>
      <c r="F22" s="41">
        <f t="shared" si="1"/>
        <v>0</v>
      </c>
      <c r="G22" s="40">
        <f t="shared" si="2"/>
        <v>33200</v>
      </c>
      <c r="H22" s="116"/>
      <c r="I22" s="34">
        <f t="shared" si="3"/>
        <v>0</v>
      </c>
      <c r="J22" s="116">
        <v>33200</v>
      </c>
      <c r="K22" s="37">
        <f t="shared" si="4"/>
        <v>0</v>
      </c>
      <c r="L22" s="14">
        <f t="shared" si="5"/>
        <v>0</v>
      </c>
      <c r="M22" s="14">
        <f t="shared" si="6"/>
        <v>0</v>
      </c>
    </row>
    <row r="23" spans="2:13">
      <c r="B23" s="22" t="s">
        <v>46</v>
      </c>
      <c r="C23" s="116">
        <v>217</v>
      </c>
      <c r="D23" s="41">
        <f t="shared" si="0"/>
        <v>0</v>
      </c>
      <c r="E23" s="43">
        <v>100</v>
      </c>
      <c r="F23" s="41">
        <f t="shared" si="1"/>
        <v>0</v>
      </c>
      <c r="G23" s="40">
        <f t="shared" si="2"/>
        <v>30800</v>
      </c>
      <c r="H23" s="116"/>
      <c r="I23" s="34">
        <f t="shared" si="3"/>
        <v>0</v>
      </c>
      <c r="J23" s="116">
        <v>30800</v>
      </c>
      <c r="K23" s="37">
        <f t="shared" si="4"/>
        <v>0</v>
      </c>
      <c r="L23" s="14">
        <f t="shared" si="5"/>
        <v>0</v>
      </c>
      <c r="M23" s="14">
        <f t="shared" si="6"/>
        <v>0</v>
      </c>
    </row>
    <row r="24" spans="2:13">
      <c r="B24" s="22" t="s">
        <v>47</v>
      </c>
      <c r="C24" s="116">
        <v>217</v>
      </c>
      <c r="D24" s="41">
        <f t="shared" si="0"/>
        <v>0</v>
      </c>
      <c r="E24" s="43">
        <v>100</v>
      </c>
      <c r="F24" s="41">
        <f t="shared" si="1"/>
        <v>0</v>
      </c>
      <c r="G24" s="40">
        <f t="shared" si="2"/>
        <v>26400</v>
      </c>
      <c r="H24" s="116"/>
      <c r="I24" s="34">
        <f t="shared" si="3"/>
        <v>0</v>
      </c>
      <c r="J24" s="116">
        <v>26400</v>
      </c>
      <c r="K24" s="37">
        <f t="shared" si="4"/>
        <v>0</v>
      </c>
      <c r="L24" s="14">
        <f t="shared" si="5"/>
        <v>0</v>
      </c>
      <c r="M24" s="14">
        <f t="shared" si="6"/>
        <v>0</v>
      </c>
    </row>
    <row r="25" spans="2:13">
      <c r="B25" s="22" t="s">
        <v>48</v>
      </c>
      <c r="C25" s="116">
        <v>217</v>
      </c>
      <c r="D25" s="41">
        <f t="shared" si="0"/>
        <v>0</v>
      </c>
      <c r="E25" s="43">
        <v>100</v>
      </c>
      <c r="F25" s="41">
        <f t="shared" si="1"/>
        <v>0</v>
      </c>
      <c r="G25" s="40">
        <f t="shared" si="2"/>
        <v>19400</v>
      </c>
      <c r="H25" s="117"/>
      <c r="I25" s="34">
        <f t="shared" si="3"/>
        <v>0</v>
      </c>
      <c r="J25" s="117">
        <v>19400</v>
      </c>
      <c r="K25" s="37">
        <f t="shared" si="4"/>
        <v>0</v>
      </c>
      <c r="L25" s="14">
        <f t="shared" si="5"/>
        <v>0</v>
      </c>
      <c r="M25" s="14">
        <f t="shared" si="6"/>
        <v>0</v>
      </c>
    </row>
    <row r="26" spans="2:13">
      <c r="B26" s="22" t="s">
        <v>49</v>
      </c>
      <c r="C26" s="116">
        <v>217</v>
      </c>
      <c r="D26" s="41">
        <f t="shared" si="0"/>
        <v>0</v>
      </c>
      <c r="E26" s="40">
        <v>100</v>
      </c>
      <c r="F26" s="41">
        <f t="shared" si="1"/>
        <v>0</v>
      </c>
      <c r="G26" s="40">
        <f t="shared" si="2"/>
        <v>22100</v>
      </c>
      <c r="H26" s="116"/>
      <c r="I26" s="34">
        <f t="shared" si="3"/>
        <v>0</v>
      </c>
      <c r="J26" s="116">
        <v>22100</v>
      </c>
      <c r="K26" s="37">
        <f t="shared" si="4"/>
        <v>0</v>
      </c>
      <c r="L26" s="14">
        <f t="shared" si="5"/>
        <v>0</v>
      </c>
      <c r="M26" s="14">
        <f t="shared" si="6"/>
        <v>0</v>
      </c>
    </row>
    <row r="27" spans="2:13" ht="13.8" thickBot="1">
      <c r="B27" s="22" t="s">
        <v>50</v>
      </c>
      <c r="C27" s="116">
        <v>217</v>
      </c>
      <c r="D27" s="41">
        <f t="shared" si="0"/>
        <v>0</v>
      </c>
      <c r="E27" s="43">
        <v>100</v>
      </c>
      <c r="F27" s="41">
        <f t="shared" si="1"/>
        <v>0</v>
      </c>
      <c r="G27" s="40">
        <f t="shared" si="2"/>
        <v>27200</v>
      </c>
      <c r="H27" s="116"/>
      <c r="I27" s="34">
        <f t="shared" si="3"/>
        <v>0</v>
      </c>
      <c r="J27" s="117">
        <v>27200</v>
      </c>
      <c r="K27" s="37">
        <f t="shared" si="4"/>
        <v>0</v>
      </c>
      <c r="L27" s="14">
        <f t="shared" si="5"/>
        <v>0</v>
      </c>
      <c r="M27" s="14">
        <f t="shared" si="6"/>
        <v>0</v>
      </c>
    </row>
    <row r="28" spans="2:13" ht="13.8" thickBot="1">
      <c r="B28" s="23" t="s">
        <v>38</v>
      </c>
      <c r="C28" s="183"/>
      <c r="D28" s="183"/>
      <c r="E28" s="184"/>
      <c r="F28" s="24"/>
      <c r="G28" s="5">
        <f>SUM(G16:G27)</f>
        <v>327700</v>
      </c>
      <c r="H28" s="5">
        <f t="shared" ref="H28:M28" si="7">SUM(H16:H27)</f>
        <v>94400</v>
      </c>
      <c r="I28" s="5"/>
      <c r="J28" s="5">
        <f t="shared" si="7"/>
        <v>233300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金立特別支援学校</v>
      </c>
      <c r="C35" s="62">
        <f>MAX(C26:C27)</f>
        <v>217</v>
      </c>
      <c r="D35" s="63">
        <f>MAX(D26:D27)</f>
        <v>0</v>
      </c>
      <c r="E35" s="62">
        <f>MAX(E26:E27)</f>
        <v>100</v>
      </c>
      <c r="F35" s="64">
        <f>C35*D35*(185-E35)/100*12</f>
        <v>0</v>
      </c>
      <c r="G35" s="65">
        <f>G28</f>
        <v>327700</v>
      </c>
      <c r="H35" s="65">
        <f>H28</f>
        <v>94400</v>
      </c>
      <c r="I35" s="63">
        <f>MAX(I26:I27)</f>
        <v>0</v>
      </c>
      <c r="J35" s="65">
        <f>J28</f>
        <v>233300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C2644-686B-43E2-AF03-FF93B9B5A972}">
  <sheetPr codeName="Sheet47">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134</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254</v>
      </c>
      <c r="D16" s="41">
        <f>$E$6</f>
        <v>0</v>
      </c>
      <c r="E16" s="43">
        <v>100</v>
      </c>
      <c r="F16" s="41">
        <f>(C16*D16*(185-E16)/100)</f>
        <v>0</v>
      </c>
      <c r="G16" s="40">
        <f>H16+J16</f>
        <v>60000</v>
      </c>
      <c r="H16" s="116">
        <v>60000</v>
      </c>
      <c r="I16" s="34">
        <f>$E$10</f>
        <v>0</v>
      </c>
      <c r="J16" s="117"/>
      <c r="K16" s="37">
        <f>$G$10</f>
        <v>0</v>
      </c>
      <c r="L16" s="14">
        <f>H16*I16+J16*K16</f>
        <v>0</v>
      </c>
      <c r="M16" s="14">
        <f>ROUNDDOWN(F16+L16,0)</f>
        <v>0</v>
      </c>
    </row>
    <row r="17" spans="2:13">
      <c r="B17" s="22" t="s">
        <v>51</v>
      </c>
      <c r="C17" s="116">
        <v>254</v>
      </c>
      <c r="D17" s="41">
        <f t="shared" ref="D17:D27" si="0">$E$6</f>
        <v>0</v>
      </c>
      <c r="E17" s="43">
        <v>100</v>
      </c>
      <c r="F17" s="41">
        <f t="shared" ref="F17:F27" si="1">(C17*D17*(185-E17)/100)</f>
        <v>0</v>
      </c>
      <c r="G17" s="40">
        <f t="shared" ref="G17:G27" si="2">H17+J17</f>
        <v>34100</v>
      </c>
      <c r="H17" s="117">
        <v>34100</v>
      </c>
      <c r="I17" s="34">
        <f t="shared" ref="I17:I27" si="3">$E$10</f>
        <v>0</v>
      </c>
      <c r="J17" s="116"/>
      <c r="K17" s="37">
        <f t="shared" ref="K17:K27" si="4">$G$10</f>
        <v>0</v>
      </c>
      <c r="L17" s="14">
        <f t="shared" ref="L17:L27" si="5">H17*I17+J17*K17</f>
        <v>0</v>
      </c>
      <c r="M17" s="14">
        <f t="shared" ref="M17:M27" si="6">ROUNDDOWN(F17+L17,0)</f>
        <v>0</v>
      </c>
    </row>
    <row r="18" spans="2:13">
      <c r="B18" s="22" t="s">
        <v>52</v>
      </c>
      <c r="C18" s="116">
        <v>254</v>
      </c>
      <c r="D18" s="41">
        <f t="shared" si="0"/>
        <v>0</v>
      </c>
      <c r="E18" s="43">
        <v>100</v>
      </c>
      <c r="F18" s="41">
        <f t="shared" si="1"/>
        <v>0</v>
      </c>
      <c r="G18" s="40">
        <f t="shared" si="2"/>
        <v>63200</v>
      </c>
      <c r="H18" s="116">
        <v>63200</v>
      </c>
      <c r="I18" s="34">
        <f t="shared" si="3"/>
        <v>0</v>
      </c>
      <c r="J18" s="116"/>
      <c r="K18" s="37">
        <f t="shared" si="4"/>
        <v>0</v>
      </c>
      <c r="L18" s="14">
        <f t="shared" si="5"/>
        <v>0</v>
      </c>
      <c r="M18" s="14">
        <f t="shared" si="6"/>
        <v>0</v>
      </c>
    </row>
    <row r="19" spans="2:13">
      <c r="B19" s="22" t="s">
        <v>53</v>
      </c>
      <c r="C19" s="116">
        <v>254</v>
      </c>
      <c r="D19" s="41">
        <f t="shared" si="0"/>
        <v>0</v>
      </c>
      <c r="E19" s="43">
        <v>100</v>
      </c>
      <c r="F19" s="41">
        <f t="shared" si="1"/>
        <v>0</v>
      </c>
      <c r="G19" s="40">
        <f t="shared" si="2"/>
        <v>39200</v>
      </c>
      <c r="H19" s="116"/>
      <c r="I19" s="34">
        <f t="shared" si="3"/>
        <v>0</v>
      </c>
      <c r="J19" s="116">
        <v>39200</v>
      </c>
      <c r="K19" s="37">
        <f t="shared" si="4"/>
        <v>0</v>
      </c>
      <c r="L19" s="14">
        <f t="shared" si="5"/>
        <v>0</v>
      </c>
      <c r="M19" s="14">
        <f t="shared" si="6"/>
        <v>0</v>
      </c>
    </row>
    <row r="20" spans="2:13">
      <c r="B20" s="22" t="s">
        <v>54</v>
      </c>
      <c r="C20" s="116">
        <v>254</v>
      </c>
      <c r="D20" s="41">
        <f t="shared" si="0"/>
        <v>0</v>
      </c>
      <c r="E20" s="43">
        <v>100</v>
      </c>
      <c r="F20" s="41">
        <f t="shared" si="1"/>
        <v>0</v>
      </c>
      <c r="G20" s="40">
        <f t="shared" si="2"/>
        <v>33500</v>
      </c>
      <c r="H20" s="116"/>
      <c r="I20" s="34">
        <f t="shared" si="3"/>
        <v>0</v>
      </c>
      <c r="J20" s="116">
        <v>33500</v>
      </c>
      <c r="K20" s="37">
        <f t="shared" si="4"/>
        <v>0</v>
      </c>
      <c r="L20" s="14">
        <f t="shared" si="5"/>
        <v>0</v>
      </c>
      <c r="M20" s="14">
        <f t="shared" si="6"/>
        <v>0</v>
      </c>
    </row>
    <row r="21" spans="2:13">
      <c r="B21" s="22" t="s">
        <v>196</v>
      </c>
      <c r="C21" s="116">
        <v>254</v>
      </c>
      <c r="D21" s="41">
        <f t="shared" si="0"/>
        <v>0</v>
      </c>
      <c r="E21" s="43">
        <v>100</v>
      </c>
      <c r="F21" s="41">
        <f t="shared" si="1"/>
        <v>0</v>
      </c>
      <c r="G21" s="40">
        <f t="shared" si="2"/>
        <v>44300</v>
      </c>
      <c r="H21" s="116"/>
      <c r="I21" s="34">
        <f t="shared" si="3"/>
        <v>0</v>
      </c>
      <c r="J21" s="116">
        <v>44300</v>
      </c>
      <c r="K21" s="37">
        <f t="shared" si="4"/>
        <v>0</v>
      </c>
      <c r="L21" s="14">
        <f t="shared" si="5"/>
        <v>0</v>
      </c>
      <c r="M21" s="14">
        <f t="shared" si="6"/>
        <v>0</v>
      </c>
    </row>
    <row r="22" spans="2:13">
      <c r="B22" s="22" t="s">
        <v>221</v>
      </c>
      <c r="C22" s="116">
        <v>254</v>
      </c>
      <c r="D22" s="41">
        <f t="shared" si="0"/>
        <v>0</v>
      </c>
      <c r="E22" s="43">
        <v>100</v>
      </c>
      <c r="F22" s="41">
        <f t="shared" si="1"/>
        <v>0</v>
      </c>
      <c r="G22" s="40">
        <f t="shared" si="2"/>
        <v>46400</v>
      </c>
      <c r="H22" s="116"/>
      <c r="I22" s="34">
        <f t="shared" si="3"/>
        <v>0</v>
      </c>
      <c r="J22" s="116">
        <v>46400</v>
      </c>
      <c r="K22" s="37">
        <f t="shared" si="4"/>
        <v>0</v>
      </c>
      <c r="L22" s="14">
        <f t="shared" si="5"/>
        <v>0</v>
      </c>
      <c r="M22" s="14">
        <f t="shared" si="6"/>
        <v>0</v>
      </c>
    </row>
    <row r="23" spans="2:13">
      <c r="B23" s="22" t="s">
        <v>46</v>
      </c>
      <c r="C23" s="116">
        <v>254</v>
      </c>
      <c r="D23" s="41">
        <f t="shared" si="0"/>
        <v>0</v>
      </c>
      <c r="E23" s="43">
        <v>100</v>
      </c>
      <c r="F23" s="41">
        <f t="shared" si="1"/>
        <v>0</v>
      </c>
      <c r="G23" s="40">
        <f t="shared" si="2"/>
        <v>44300</v>
      </c>
      <c r="H23" s="116"/>
      <c r="I23" s="34">
        <f t="shared" si="3"/>
        <v>0</v>
      </c>
      <c r="J23" s="116">
        <v>44300</v>
      </c>
      <c r="K23" s="37">
        <f t="shared" si="4"/>
        <v>0</v>
      </c>
      <c r="L23" s="14">
        <f t="shared" si="5"/>
        <v>0</v>
      </c>
      <c r="M23" s="14">
        <f t="shared" si="6"/>
        <v>0</v>
      </c>
    </row>
    <row r="24" spans="2:13">
      <c r="B24" s="22" t="s">
        <v>47</v>
      </c>
      <c r="C24" s="116">
        <v>254</v>
      </c>
      <c r="D24" s="41">
        <f t="shared" si="0"/>
        <v>0</v>
      </c>
      <c r="E24" s="43">
        <v>100</v>
      </c>
      <c r="F24" s="41">
        <f t="shared" si="1"/>
        <v>0</v>
      </c>
      <c r="G24" s="40">
        <f t="shared" si="2"/>
        <v>39300</v>
      </c>
      <c r="H24" s="116"/>
      <c r="I24" s="34">
        <f t="shared" si="3"/>
        <v>0</v>
      </c>
      <c r="J24" s="116">
        <v>39300</v>
      </c>
      <c r="K24" s="37">
        <f t="shared" si="4"/>
        <v>0</v>
      </c>
      <c r="L24" s="14">
        <f t="shared" si="5"/>
        <v>0</v>
      </c>
      <c r="M24" s="14">
        <f t="shared" si="6"/>
        <v>0</v>
      </c>
    </row>
    <row r="25" spans="2:13">
      <c r="B25" s="22" t="s">
        <v>48</v>
      </c>
      <c r="C25" s="116">
        <v>254</v>
      </c>
      <c r="D25" s="41">
        <f t="shared" si="0"/>
        <v>0</v>
      </c>
      <c r="E25" s="43">
        <v>100</v>
      </c>
      <c r="F25" s="41">
        <f t="shared" si="1"/>
        <v>0</v>
      </c>
      <c r="G25" s="40">
        <f t="shared" si="2"/>
        <v>31900</v>
      </c>
      <c r="H25" s="117"/>
      <c r="I25" s="34">
        <f t="shared" si="3"/>
        <v>0</v>
      </c>
      <c r="J25" s="117">
        <v>31900</v>
      </c>
      <c r="K25" s="37">
        <f t="shared" si="4"/>
        <v>0</v>
      </c>
      <c r="L25" s="14">
        <f t="shared" si="5"/>
        <v>0</v>
      </c>
      <c r="M25" s="14">
        <f t="shared" si="6"/>
        <v>0</v>
      </c>
    </row>
    <row r="26" spans="2:13">
      <c r="B26" s="22" t="s">
        <v>49</v>
      </c>
      <c r="C26" s="116">
        <v>254</v>
      </c>
      <c r="D26" s="41">
        <f t="shared" si="0"/>
        <v>0</v>
      </c>
      <c r="E26" s="40">
        <v>100</v>
      </c>
      <c r="F26" s="41">
        <f t="shared" si="1"/>
        <v>0</v>
      </c>
      <c r="G26" s="40">
        <f t="shared" si="2"/>
        <v>37400</v>
      </c>
      <c r="H26" s="116"/>
      <c r="I26" s="34">
        <f t="shared" si="3"/>
        <v>0</v>
      </c>
      <c r="J26" s="116">
        <v>37400</v>
      </c>
      <c r="K26" s="37">
        <f t="shared" si="4"/>
        <v>0</v>
      </c>
      <c r="L26" s="14">
        <f t="shared" si="5"/>
        <v>0</v>
      </c>
      <c r="M26" s="14">
        <f t="shared" si="6"/>
        <v>0</v>
      </c>
    </row>
    <row r="27" spans="2:13" ht="13.8" thickBot="1">
      <c r="B27" s="22" t="s">
        <v>50</v>
      </c>
      <c r="C27" s="116">
        <v>254</v>
      </c>
      <c r="D27" s="41">
        <f t="shared" si="0"/>
        <v>0</v>
      </c>
      <c r="E27" s="43">
        <v>100</v>
      </c>
      <c r="F27" s="41">
        <f t="shared" si="1"/>
        <v>0</v>
      </c>
      <c r="G27" s="40">
        <f t="shared" si="2"/>
        <v>43200</v>
      </c>
      <c r="H27" s="116"/>
      <c r="I27" s="34">
        <f t="shared" si="3"/>
        <v>0</v>
      </c>
      <c r="J27" s="117">
        <v>43200</v>
      </c>
      <c r="K27" s="37">
        <f t="shared" si="4"/>
        <v>0</v>
      </c>
      <c r="L27" s="14">
        <f t="shared" si="5"/>
        <v>0</v>
      </c>
      <c r="M27" s="14">
        <f t="shared" si="6"/>
        <v>0</v>
      </c>
    </row>
    <row r="28" spans="2:13" ht="13.8" thickBot="1">
      <c r="B28" s="23" t="s">
        <v>38</v>
      </c>
      <c r="C28" s="183"/>
      <c r="D28" s="183"/>
      <c r="E28" s="184"/>
      <c r="F28" s="24"/>
      <c r="G28" s="5">
        <f>SUM(G16:G27)</f>
        <v>516800</v>
      </c>
      <c r="H28" s="5">
        <f t="shared" ref="H28:M28" si="7">SUM(H16:H27)</f>
        <v>157300</v>
      </c>
      <c r="I28" s="5"/>
      <c r="J28" s="5">
        <f t="shared" si="7"/>
        <v>359500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大和特別支援学校</v>
      </c>
      <c r="C35" s="62">
        <f>MAX(C26:C27)</f>
        <v>254</v>
      </c>
      <c r="D35" s="63">
        <f>MAX(D26:D27)</f>
        <v>0</v>
      </c>
      <c r="E35" s="62">
        <f>MAX(E26:E27)</f>
        <v>100</v>
      </c>
      <c r="F35" s="64">
        <f>C35*D35*(185-E35)/100*12</f>
        <v>0</v>
      </c>
      <c r="G35" s="65">
        <f>G28</f>
        <v>516800</v>
      </c>
      <c r="H35" s="65">
        <f>H28</f>
        <v>157300</v>
      </c>
      <c r="I35" s="63">
        <f>MAX(I26:I27)</f>
        <v>0</v>
      </c>
      <c r="J35" s="65">
        <f>J28</f>
        <v>359500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CEB5-B275-460C-BC38-401D7DA2EC3D}">
  <sheetPr codeName="Sheet48">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135</v>
      </c>
      <c r="C3" s="39"/>
      <c r="D3" s="166"/>
      <c r="E3" s="167"/>
    </row>
    <row r="5" spans="2:13">
      <c r="B5" s="221" t="s">
        <v>236</v>
      </c>
      <c r="C5" s="185"/>
      <c r="D5" s="185"/>
      <c r="E5" s="185" t="s">
        <v>40</v>
      </c>
      <c r="F5" s="185"/>
      <c r="H5" s="69"/>
      <c r="I5" s="6" t="s">
        <v>73</v>
      </c>
    </row>
    <row r="6" spans="2:13" ht="16.2">
      <c r="B6" s="185"/>
      <c r="C6" s="185"/>
      <c r="D6" s="185"/>
      <c r="E6" s="168"/>
      <c r="F6" s="9" t="s">
        <v>2</v>
      </c>
    </row>
    <row r="8" spans="2:13">
      <c r="B8" s="221" t="s">
        <v>237</v>
      </c>
      <c r="C8" s="185"/>
      <c r="D8" s="185"/>
      <c r="E8" s="186" t="s">
        <v>40</v>
      </c>
      <c r="F8" s="187"/>
      <c r="G8" s="187"/>
      <c r="H8" s="188"/>
    </row>
    <row r="9" spans="2:13" ht="13.8" thickBot="1">
      <c r="B9" s="185"/>
      <c r="C9" s="185"/>
      <c r="D9" s="185"/>
      <c r="E9" s="189" t="s">
        <v>4</v>
      </c>
      <c r="F9" s="190"/>
      <c r="G9" s="189" t="s">
        <v>5</v>
      </c>
      <c r="H9" s="19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166</v>
      </c>
      <c r="D16" s="41">
        <f>$E$6</f>
        <v>0</v>
      </c>
      <c r="E16" s="43">
        <v>100</v>
      </c>
      <c r="F16" s="41">
        <f>(C16*D16*(185-E16)/100)</f>
        <v>0</v>
      </c>
      <c r="G16" s="40">
        <f>H16+J16</f>
        <v>26500</v>
      </c>
      <c r="H16" s="116">
        <v>26500</v>
      </c>
      <c r="I16" s="34">
        <f>$E$10</f>
        <v>0</v>
      </c>
      <c r="J16" s="117"/>
      <c r="K16" s="37">
        <f>$G$10</f>
        <v>0</v>
      </c>
      <c r="L16" s="14">
        <f>H16*I16+J16*K16</f>
        <v>0</v>
      </c>
      <c r="M16" s="14">
        <f>ROUNDDOWN(F16+L16,0)</f>
        <v>0</v>
      </c>
    </row>
    <row r="17" spans="2:13">
      <c r="B17" s="22" t="s">
        <v>51</v>
      </c>
      <c r="C17" s="116">
        <v>166</v>
      </c>
      <c r="D17" s="41">
        <f t="shared" ref="D17:D27" si="0">$E$6</f>
        <v>0</v>
      </c>
      <c r="E17" s="43">
        <v>100</v>
      </c>
      <c r="F17" s="41">
        <f t="shared" ref="F17:F27" si="1">(C17*D17*(185-E17)/100)</f>
        <v>0</v>
      </c>
      <c r="G17" s="40">
        <f t="shared" ref="G17:G27" si="2">H17+J17</f>
        <v>20700</v>
      </c>
      <c r="H17" s="117">
        <v>20700</v>
      </c>
      <c r="I17" s="34">
        <f t="shared" ref="I17:I27" si="3">$E$10</f>
        <v>0</v>
      </c>
      <c r="J17" s="116"/>
      <c r="K17" s="37">
        <f t="shared" ref="K17:K27" si="4">$G$10</f>
        <v>0</v>
      </c>
      <c r="L17" s="14">
        <f t="shared" ref="L17:L27" si="5">H17*I17+J17*K17</f>
        <v>0</v>
      </c>
      <c r="M17" s="14">
        <f t="shared" ref="M17:M27" si="6">ROUNDDOWN(F17+L17,0)</f>
        <v>0</v>
      </c>
    </row>
    <row r="18" spans="2:13">
      <c r="B18" s="22" t="s">
        <v>52</v>
      </c>
      <c r="C18" s="116">
        <v>166</v>
      </c>
      <c r="D18" s="41">
        <f t="shared" si="0"/>
        <v>0</v>
      </c>
      <c r="E18" s="43">
        <v>100</v>
      </c>
      <c r="F18" s="41">
        <f t="shared" si="1"/>
        <v>0</v>
      </c>
      <c r="G18" s="40">
        <f t="shared" si="2"/>
        <v>30200</v>
      </c>
      <c r="H18" s="116">
        <v>30200</v>
      </c>
      <c r="I18" s="34">
        <f t="shared" si="3"/>
        <v>0</v>
      </c>
      <c r="J18" s="116"/>
      <c r="K18" s="37">
        <f t="shared" si="4"/>
        <v>0</v>
      </c>
      <c r="L18" s="14">
        <f t="shared" si="5"/>
        <v>0</v>
      </c>
      <c r="M18" s="14">
        <f t="shared" si="6"/>
        <v>0</v>
      </c>
    </row>
    <row r="19" spans="2:13">
      <c r="B19" s="22" t="s">
        <v>53</v>
      </c>
      <c r="C19" s="116">
        <v>166</v>
      </c>
      <c r="D19" s="41">
        <f t="shared" si="0"/>
        <v>0</v>
      </c>
      <c r="E19" s="43">
        <v>100</v>
      </c>
      <c r="F19" s="41">
        <f t="shared" si="1"/>
        <v>0</v>
      </c>
      <c r="G19" s="40">
        <f t="shared" si="2"/>
        <v>18000</v>
      </c>
      <c r="H19" s="116"/>
      <c r="I19" s="34">
        <f t="shared" si="3"/>
        <v>0</v>
      </c>
      <c r="J19" s="116">
        <v>18000</v>
      </c>
      <c r="K19" s="37">
        <f t="shared" si="4"/>
        <v>0</v>
      </c>
      <c r="L19" s="14">
        <f t="shared" si="5"/>
        <v>0</v>
      </c>
      <c r="M19" s="14">
        <f t="shared" si="6"/>
        <v>0</v>
      </c>
    </row>
    <row r="20" spans="2:13">
      <c r="B20" s="22" t="s">
        <v>54</v>
      </c>
      <c r="C20" s="116">
        <v>166</v>
      </c>
      <c r="D20" s="41">
        <f t="shared" si="0"/>
        <v>0</v>
      </c>
      <c r="E20" s="43">
        <v>100</v>
      </c>
      <c r="F20" s="41">
        <f t="shared" si="1"/>
        <v>0</v>
      </c>
      <c r="G20" s="40">
        <f t="shared" si="2"/>
        <v>17700</v>
      </c>
      <c r="H20" s="116"/>
      <c r="I20" s="34">
        <f t="shared" si="3"/>
        <v>0</v>
      </c>
      <c r="J20" s="116">
        <v>17700</v>
      </c>
      <c r="K20" s="37">
        <f t="shared" si="4"/>
        <v>0</v>
      </c>
      <c r="L20" s="14">
        <f t="shared" si="5"/>
        <v>0</v>
      </c>
      <c r="M20" s="14">
        <f t="shared" si="6"/>
        <v>0</v>
      </c>
    </row>
    <row r="21" spans="2:13">
      <c r="B21" s="22" t="s">
        <v>196</v>
      </c>
      <c r="C21" s="116">
        <v>166</v>
      </c>
      <c r="D21" s="41">
        <f t="shared" si="0"/>
        <v>0</v>
      </c>
      <c r="E21" s="43">
        <v>100</v>
      </c>
      <c r="F21" s="41">
        <f t="shared" si="1"/>
        <v>0</v>
      </c>
      <c r="G21" s="40">
        <f t="shared" si="2"/>
        <v>23700</v>
      </c>
      <c r="H21" s="116"/>
      <c r="I21" s="34">
        <f t="shared" si="3"/>
        <v>0</v>
      </c>
      <c r="J21" s="116">
        <v>23700</v>
      </c>
      <c r="K21" s="37">
        <f t="shared" si="4"/>
        <v>0</v>
      </c>
      <c r="L21" s="14">
        <f t="shared" si="5"/>
        <v>0</v>
      </c>
      <c r="M21" s="14">
        <f t="shared" si="6"/>
        <v>0</v>
      </c>
    </row>
    <row r="22" spans="2:13">
      <c r="B22" s="22" t="s">
        <v>221</v>
      </c>
      <c r="C22" s="116">
        <v>166</v>
      </c>
      <c r="D22" s="41">
        <f t="shared" si="0"/>
        <v>0</v>
      </c>
      <c r="E22" s="43">
        <v>100</v>
      </c>
      <c r="F22" s="41">
        <f t="shared" si="1"/>
        <v>0</v>
      </c>
      <c r="G22" s="40">
        <f t="shared" si="2"/>
        <v>25700</v>
      </c>
      <c r="H22" s="116"/>
      <c r="I22" s="34">
        <f t="shared" si="3"/>
        <v>0</v>
      </c>
      <c r="J22" s="116">
        <v>25700</v>
      </c>
      <c r="K22" s="37">
        <f t="shared" si="4"/>
        <v>0</v>
      </c>
      <c r="L22" s="14">
        <f t="shared" si="5"/>
        <v>0</v>
      </c>
      <c r="M22" s="14">
        <f t="shared" si="6"/>
        <v>0</v>
      </c>
    </row>
    <row r="23" spans="2:13">
      <c r="B23" s="22" t="s">
        <v>46</v>
      </c>
      <c r="C23" s="116">
        <v>166</v>
      </c>
      <c r="D23" s="41">
        <f t="shared" si="0"/>
        <v>0</v>
      </c>
      <c r="E23" s="43">
        <v>100</v>
      </c>
      <c r="F23" s="41">
        <f t="shared" si="1"/>
        <v>0</v>
      </c>
      <c r="G23" s="40">
        <f t="shared" si="2"/>
        <v>23800</v>
      </c>
      <c r="H23" s="116"/>
      <c r="I23" s="34">
        <f t="shared" si="3"/>
        <v>0</v>
      </c>
      <c r="J23" s="116">
        <v>23800</v>
      </c>
      <c r="K23" s="37">
        <f t="shared" si="4"/>
        <v>0</v>
      </c>
      <c r="L23" s="14">
        <f t="shared" si="5"/>
        <v>0</v>
      </c>
      <c r="M23" s="14">
        <f t="shared" si="6"/>
        <v>0</v>
      </c>
    </row>
    <row r="24" spans="2:13">
      <c r="B24" s="22" t="s">
        <v>47</v>
      </c>
      <c r="C24" s="116">
        <v>166</v>
      </c>
      <c r="D24" s="41">
        <f t="shared" si="0"/>
        <v>0</v>
      </c>
      <c r="E24" s="43">
        <v>100</v>
      </c>
      <c r="F24" s="41">
        <f t="shared" si="1"/>
        <v>0</v>
      </c>
      <c r="G24" s="40">
        <f t="shared" si="2"/>
        <v>20900</v>
      </c>
      <c r="H24" s="116"/>
      <c r="I24" s="34">
        <f t="shared" si="3"/>
        <v>0</v>
      </c>
      <c r="J24" s="116">
        <v>20900</v>
      </c>
      <c r="K24" s="37">
        <f t="shared" si="4"/>
        <v>0</v>
      </c>
      <c r="L24" s="14">
        <f t="shared" si="5"/>
        <v>0</v>
      </c>
      <c r="M24" s="14">
        <f t="shared" si="6"/>
        <v>0</v>
      </c>
    </row>
    <row r="25" spans="2:13">
      <c r="B25" s="22" t="s">
        <v>48</v>
      </c>
      <c r="C25" s="116">
        <v>166</v>
      </c>
      <c r="D25" s="41">
        <f t="shared" si="0"/>
        <v>0</v>
      </c>
      <c r="E25" s="43">
        <v>100</v>
      </c>
      <c r="F25" s="41">
        <f t="shared" si="1"/>
        <v>0</v>
      </c>
      <c r="G25" s="40">
        <f t="shared" si="2"/>
        <v>16000</v>
      </c>
      <c r="H25" s="117"/>
      <c r="I25" s="34">
        <f t="shared" si="3"/>
        <v>0</v>
      </c>
      <c r="J25" s="117">
        <v>16000</v>
      </c>
      <c r="K25" s="37">
        <f t="shared" si="4"/>
        <v>0</v>
      </c>
      <c r="L25" s="14">
        <f t="shared" si="5"/>
        <v>0</v>
      </c>
      <c r="M25" s="14">
        <f t="shared" si="6"/>
        <v>0</v>
      </c>
    </row>
    <row r="26" spans="2:13">
      <c r="B26" s="21" t="s">
        <v>49</v>
      </c>
      <c r="C26" s="116">
        <v>166</v>
      </c>
      <c r="D26" s="41">
        <f t="shared" si="0"/>
        <v>0</v>
      </c>
      <c r="E26" s="40">
        <v>100</v>
      </c>
      <c r="F26" s="41">
        <f t="shared" si="1"/>
        <v>0</v>
      </c>
      <c r="G26" s="40">
        <f t="shared" si="2"/>
        <v>16400</v>
      </c>
      <c r="H26" s="116"/>
      <c r="I26" s="34">
        <f t="shared" si="3"/>
        <v>0</v>
      </c>
      <c r="J26" s="116">
        <v>16400</v>
      </c>
      <c r="K26" s="37">
        <f t="shared" si="4"/>
        <v>0</v>
      </c>
      <c r="L26" s="14">
        <f t="shared" si="5"/>
        <v>0</v>
      </c>
      <c r="M26" s="14">
        <f t="shared" si="6"/>
        <v>0</v>
      </c>
    </row>
    <row r="27" spans="2:13" ht="13.8" thickBot="1">
      <c r="B27" s="22" t="s">
        <v>50</v>
      </c>
      <c r="C27" s="116">
        <v>166</v>
      </c>
      <c r="D27" s="41">
        <f t="shared" si="0"/>
        <v>0</v>
      </c>
      <c r="E27" s="43">
        <v>100</v>
      </c>
      <c r="F27" s="41">
        <f t="shared" si="1"/>
        <v>0</v>
      </c>
      <c r="G27" s="40">
        <f t="shared" si="2"/>
        <v>19100</v>
      </c>
      <c r="H27" s="116"/>
      <c r="I27" s="34">
        <f t="shared" si="3"/>
        <v>0</v>
      </c>
      <c r="J27" s="117">
        <v>19100</v>
      </c>
      <c r="K27" s="37">
        <f t="shared" si="4"/>
        <v>0</v>
      </c>
      <c r="L27" s="14">
        <f t="shared" si="5"/>
        <v>0</v>
      </c>
      <c r="M27" s="14">
        <f t="shared" si="6"/>
        <v>0</v>
      </c>
    </row>
    <row r="28" spans="2:13" ht="13.8" thickBot="1">
      <c r="B28" s="23" t="s">
        <v>38</v>
      </c>
      <c r="C28" s="183"/>
      <c r="D28" s="183"/>
      <c r="E28" s="184"/>
      <c r="F28" s="24"/>
      <c r="G28" s="5">
        <f>SUM(G16:G27)</f>
        <v>258700</v>
      </c>
      <c r="H28" s="5">
        <f t="shared" ref="H28:M28" si="7">SUM(H16:H27)</f>
        <v>77400</v>
      </c>
      <c r="I28" s="5"/>
      <c r="J28" s="5">
        <f t="shared" si="7"/>
        <v>181300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34</v>
      </c>
      <c r="B35" s="59" t="str">
        <f>B3</f>
        <v>中原特別支援学校（本校舎）</v>
      </c>
      <c r="C35" s="62">
        <f>MAX(C26:C27)</f>
        <v>166</v>
      </c>
      <c r="D35" s="63">
        <f>MAX(D26:D27)</f>
        <v>0</v>
      </c>
      <c r="E35" s="62">
        <f>MAX(E26:E27)</f>
        <v>100</v>
      </c>
      <c r="F35" s="64">
        <f>C35*D35*(185-E35)/100*12</f>
        <v>0</v>
      </c>
      <c r="G35" s="65">
        <f>G28</f>
        <v>258700</v>
      </c>
      <c r="H35" s="65">
        <f>H28</f>
        <v>77400</v>
      </c>
      <c r="I35" s="63">
        <f>MAX(I26:I27)</f>
        <v>0</v>
      </c>
      <c r="J35" s="65">
        <f>J28</f>
        <v>181300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0FEBE-8A8F-43F6-9FF0-79392DC965CD}">
  <sheetPr codeName="Sheet49">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136</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188</v>
      </c>
      <c r="D16" s="41">
        <f>$E$6</f>
        <v>0</v>
      </c>
      <c r="E16" s="43">
        <v>100</v>
      </c>
      <c r="F16" s="41">
        <f>(C16*D16*(185-E16)/100)</f>
        <v>0</v>
      </c>
      <c r="G16" s="40">
        <f>H16+J16</f>
        <v>32400</v>
      </c>
      <c r="H16" s="116">
        <v>32400</v>
      </c>
      <c r="I16" s="34">
        <f>$E$10</f>
        <v>0</v>
      </c>
      <c r="J16" s="117"/>
      <c r="K16" s="37">
        <f>$G$10</f>
        <v>0</v>
      </c>
      <c r="L16" s="14">
        <f>H16*I16+J16*K16</f>
        <v>0</v>
      </c>
      <c r="M16" s="14">
        <f>ROUNDDOWN(F16+L16,0)</f>
        <v>0</v>
      </c>
    </row>
    <row r="17" spans="2:13">
      <c r="B17" s="22" t="s">
        <v>51</v>
      </c>
      <c r="C17" s="116">
        <v>188</v>
      </c>
      <c r="D17" s="41">
        <f t="shared" ref="D17:D27" si="0">$E$6</f>
        <v>0</v>
      </c>
      <c r="E17" s="43">
        <v>100</v>
      </c>
      <c r="F17" s="41">
        <f t="shared" ref="F17:F27" si="1">(C17*D17*(185-E17)/100)</f>
        <v>0</v>
      </c>
      <c r="G17" s="40">
        <f t="shared" ref="G17:G27" si="2">H17+J17</f>
        <v>20100</v>
      </c>
      <c r="H17" s="117">
        <v>20100</v>
      </c>
      <c r="I17" s="34">
        <f t="shared" ref="I17:I27" si="3">$E$10</f>
        <v>0</v>
      </c>
      <c r="J17" s="116"/>
      <c r="K17" s="37">
        <f t="shared" ref="K17:K27" si="4">$G$10</f>
        <v>0</v>
      </c>
      <c r="L17" s="14">
        <f t="shared" ref="L17:L27" si="5">H17*I17+J17*K17</f>
        <v>0</v>
      </c>
      <c r="M17" s="14">
        <f t="shared" ref="M17:M27" si="6">ROUNDDOWN(F17+L17,0)</f>
        <v>0</v>
      </c>
    </row>
    <row r="18" spans="2:13">
      <c r="B18" s="22" t="s">
        <v>52</v>
      </c>
      <c r="C18" s="116">
        <v>188</v>
      </c>
      <c r="D18" s="41">
        <f t="shared" si="0"/>
        <v>0</v>
      </c>
      <c r="E18" s="43">
        <v>100</v>
      </c>
      <c r="F18" s="41">
        <f t="shared" si="1"/>
        <v>0</v>
      </c>
      <c r="G18" s="40">
        <f t="shared" si="2"/>
        <v>35100</v>
      </c>
      <c r="H18" s="116">
        <v>35100</v>
      </c>
      <c r="I18" s="34">
        <f t="shared" si="3"/>
        <v>0</v>
      </c>
      <c r="J18" s="116"/>
      <c r="K18" s="37">
        <f t="shared" si="4"/>
        <v>0</v>
      </c>
      <c r="L18" s="14">
        <f t="shared" si="5"/>
        <v>0</v>
      </c>
      <c r="M18" s="14">
        <f t="shared" si="6"/>
        <v>0</v>
      </c>
    </row>
    <row r="19" spans="2:13">
      <c r="B19" s="22" t="s">
        <v>53</v>
      </c>
      <c r="C19" s="116">
        <v>188</v>
      </c>
      <c r="D19" s="41">
        <f t="shared" si="0"/>
        <v>0</v>
      </c>
      <c r="E19" s="43">
        <v>100</v>
      </c>
      <c r="F19" s="41">
        <f t="shared" si="1"/>
        <v>0</v>
      </c>
      <c r="G19" s="40">
        <f t="shared" si="2"/>
        <v>21800</v>
      </c>
      <c r="H19" s="116"/>
      <c r="I19" s="34">
        <f t="shared" si="3"/>
        <v>0</v>
      </c>
      <c r="J19" s="116">
        <v>21800</v>
      </c>
      <c r="K19" s="37">
        <f t="shared" si="4"/>
        <v>0</v>
      </c>
      <c r="L19" s="14">
        <f t="shared" si="5"/>
        <v>0</v>
      </c>
      <c r="M19" s="14">
        <f t="shared" si="6"/>
        <v>0</v>
      </c>
    </row>
    <row r="20" spans="2:13">
      <c r="B20" s="22" t="s">
        <v>54</v>
      </c>
      <c r="C20" s="116">
        <v>188</v>
      </c>
      <c r="D20" s="41">
        <f t="shared" si="0"/>
        <v>0</v>
      </c>
      <c r="E20" s="43">
        <v>100</v>
      </c>
      <c r="F20" s="41">
        <f t="shared" si="1"/>
        <v>0</v>
      </c>
      <c r="G20" s="40">
        <f t="shared" si="2"/>
        <v>18600</v>
      </c>
      <c r="H20" s="116"/>
      <c r="I20" s="34">
        <f t="shared" si="3"/>
        <v>0</v>
      </c>
      <c r="J20" s="116">
        <v>18600</v>
      </c>
      <c r="K20" s="37">
        <f t="shared" si="4"/>
        <v>0</v>
      </c>
      <c r="L20" s="14">
        <f t="shared" si="5"/>
        <v>0</v>
      </c>
      <c r="M20" s="14">
        <f t="shared" si="6"/>
        <v>0</v>
      </c>
    </row>
    <row r="21" spans="2:13">
      <c r="B21" s="22" t="s">
        <v>196</v>
      </c>
      <c r="C21" s="116">
        <v>188</v>
      </c>
      <c r="D21" s="41">
        <f t="shared" si="0"/>
        <v>0</v>
      </c>
      <c r="E21" s="43">
        <v>100</v>
      </c>
      <c r="F21" s="41">
        <f t="shared" si="1"/>
        <v>0</v>
      </c>
      <c r="G21" s="40">
        <f t="shared" si="2"/>
        <v>28500</v>
      </c>
      <c r="H21" s="116"/>
      <c r="I21" s="34">
        <f t="shared" si="3"/>
        <v>0</v>
      </c>
      <c r="J21" s="116">
        <v>28500</v>
      </c>
      <c r="K21" s="37">
        <f t="shared" si="4"/>
        <v>0</v>
      </c>
      <c r="L21" s="14">
        <f t="shared" si="5"/>
        <v>0</v>
      </c>
      <c r="M21" s="14">
        <f t="shared" si="6"/>
        <v>0</v>
      </c>
    </row>
    <row r="22" spans="2:13">
      <c r="B22" s="22" t="s">
        <v>221</v>
      </c>
      <c r="C22" s="116">
        <v>188</v>
      </c>
      <c r="D22" s="41">
        <f t="shared" si="0"/>
        <v>0</v>
      </c>
      <c r="E22" s="43">
        <v>100</v>
      </c>
      <c r="F22" s="41">
        <f t="shared" si="1"/>
        <v>0</v>
      </c>
      <c r="G22" s="40">
        <f t="shared" si="2"/>
        <v>31600</v>
      </c>
      <c r="H22" s="116"/>
      <c r="I22" s="34">
        <f t="shared" si="3"/>
        <v>0</v>
      </c>
      <c r="J22" s="116">
        <v>31600</v>
      </c>
      <c r="K22" s="37">
        <f t="shared" si="4"/>
        <v>0</v>
      </c>
      <c r="L22" s="14">
        <f t="shared" si="5"/>
        <v>0</v>
      </c>
      <c r="M22" s="14">
        <f t="shared" si="6"/>
        <v>0</v>
      </c>
    </row>
    <row r="23" spans="2:13">
      <c r="B23" s="22" t="s">
        <v>46</v>
      </c>
      <c r="C23" s="116">
        <v>188</v>
      </c>
      <c r="D23" s="41">
        <f t="shared" si="0"/>
        <v>0</v>
      </c>
      <c r="E23" s="43">
        <v>100</v>
      </c>
      <c r="F23" s="41">
        <f t="shared" si="1"/>
        <v>0</v>
      </c>
      <c r="G23" s="40">
        <f t="shared" si="2"/>
        <v>28700</v>
      </c>
      <c r="H23" s="116"/>
      <c r="I23" s="34">
        <f t="shared" si="3"/>
        <v>0</v>
      </c>
      <c r="J23" s="116">
        <v>28700</v>
      </c>
      <c r="K23" s="37">
        <f t="shared" si="4"/>
        <v>0</v>
      </c>
      <c r="L23" s="14">
        <f t="shared" si="5"/>
        <v>0</v>
      </c>
      <c r="M23" s="14">
        <f t="shared" si="6"/>
        <v>0</v>
      </c>
    </row>
    <row r="24" spans="2:13">
      <c r="B24" s="22" t="s">
        <v>47</v>
      </c>
      <c r="C24" s="116">
        <v>188</v>
      </c>
      <c r="D24" s="41">
        <f t="shared" si="0"/>
        <v>0</v>
      </c>
      <c r="E24" s="43">
        <v>100</v>
      </c>
      <c r="F24" s="41">
        <f t="shared" si="1"/>
        <v>0</v>
      </c>
      <c r="G24" s="40">
        <f t="shared" si="2"/>
        <v>24100</v>
      </c>
      <c r="H24" s="116"/>
      <c r="I24" s="34">
        <f t="shared" si="3"/>
        <v>0</v>
      </c>
      <c r="J24" s="116">
        <v>24100</v>
      </c>
      <c r="K24" s="37">
        <f t="shared" si="4"/>
        <v>0</v>
      </c>
      <c r="L24" s="14">
        <f t="shared" si="5"/>
        <v>0</v>
      </c>
      <c r="M24" s="14">
        <f t="shared" si="6"/>
        <v>0</v>
      </c>
    </row>
    <row r="25" spans="2:13">
      <c r="B25" s="22" t="s">
        <v>48</v>
      </c>
      <c r="C25" s="116">
        <v>188</v>
      </c>
      <c r="D25" s="41">
        <f t="shared" si="0"/>
        <v>0</v>
      </c>
      <c r="E25" s="43">
        <v>100</v>
      </c>
      <c r="F25" s="41">
        <f t="shared" si="1"/>
        <v>0</v>
      </c>
      <c r="G25" s="40">
        <f t="shared" si="2"/>
        <v>17500</v>
      </c>
      <c r="H25" s="117"/>
      <c r="I25" s="34">
        <f t="shared" si="3"/>
        <v>0</v>
      </c>
      <c r="J25" s="117">
        <v>17500</v>
      </c>
      <c r="K25" s="37">
        <f t="shared" si="4"/>
        <v>0</v>
      </c>
      <c r="L25" s="14">
        <f t="shared" si="5"/>
        <v>0</v>
      </c>
      <c r="M25" s="14">
        <f t="shared" si="6"/>
        <v>0</v>
      </c>
    </row>
    <row r="26" spans="2:13">
      <c r="B26" s="22" t="s">
        <v>49</v>
      </c>
      <c r="C26" s="116">
        <v>188</v>
      </c>
      <c r="D26" s="41">
        <f t="shared" si="0"/>
        <v>0</v>
      </c>
      <c r="E26" s="40">
        <v>100</v>
      </c>
      <c r="F26" s="41">
        <f t="shared" si="1"/>
        <v>0</v>
      </c>
      <c r="G26" s="40">
        <f t="shared" si="2"/>
        <v>18700</v>
      </c>
      <c r="H26" s="116"/>
      <c r="I26" s="34">
        <f t="shared" si="3"/>
        <v>0</v>
      </c>
      <c r="J26" s="116">
        <v>18700</v>
      </c>
      <c r="K26" s="37">
        <f t="shared" si="4"/>
        <v>0</v>
      </c>
      <c r="L26" s="14">
        <f t="shared" si="5"/>
        <v>0</v>
      </c>
      <c r="M26" s="14">
        <f t="shared" si="6"/>
        <v>0</v>
      </c>
    </row>
    <row r="27" spans="2:13" ht="13.8" thickBot="1">
      <c r="B27" s="22" t="s">
        <v>50</v>
      </c>
      <c r="C27" s="116">
        <v>188</v>
      </c>
      <c r="D27" s="41">
        <f t="shared" si="0"/>
        <v>0</v>
      </c>
      <c r="E27" s="43">
        <v>100</v>
      </c>
      <c r="F27" s="41">
        <f t="shared" si="1"/>
        <v>0</v>
      </c>
      <c r="G27" s="40">
        <f t="shared" si="2"/>
        <v>23300</v>
      </c>
      <c r="H27" s="116"/>
      <c r="I27" s="34">
        <f t="shared" si="3"/>
        <v>0</v>
      </c>
      <c r="J27" s="117">
        <v>23300</v>
      </c>
      <c r="K27" s="37">
        <f t="shared" si="4"/>
        <v>0</v>
      </c>
      <c r="L27" s="14">
        <f t="shared" si="5"/>
        <v>0</v>
      </c>
      <c r="M27" s="14">
        <f t="shared" si="6"/>
        <v>0</v>
      </c>
    </row>
    <row r="28" spans="2:13" ht="13.8" thickBot="1">
      <c r="B28" s="23" t="s">
        <v>38</v>
      </c>
      <c r="C28" s="183"/>
      <c r="D28" s="183"/>
      <c r="E28" s="184"/>
      <c r="F28" s="24"/>
      <c r="G28" s="5">
        <f>SUM(G16:G27)</f>
        <v>300400</v>
      </c>
      <c r="H28" s="5">
        <f t="shared" ref="H28:M28" si="7">SUM(H16:H27)</f>
        <v>87600</v>
      </c>
      <c r="I28" s="5"/>
      <c r="J28" s="5">
        <f t="shared" si="7"/>
        <v>212800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伊万里特別支援学校</v>
      </c>
      <c r="C35" s="62">
        <f>MAX(C26:C27)</f>
        <v>188</v>
      </c>
      <c r="D35" s="63">
        <f>MAX(D26:D27)</f>
        <v>0</v>
      </c>
      <c r="E35" s="62">
        <f>MAX(E26:E27)</f>
        <v>100</v>
      </c>
      <c r="F35" s="64">
        <f>C35*D35*(185-E35)/100*12</f>
        <v>0</v>
      </c>
      <c r="G35" s="65">
        <f>G28</f>
        <v>300400</v>
      </c>
      <c r="H35" s="65">
        <f>H28</f>
        <v>87600</v>
      </c>
      <c r="I35" s="63">
        <f>MAX(I26:I27)</f>
        <v>0</v>
      </c>
      <c r="J35" s="65">
        <f>J28</f>
        <v>212800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334BB-B531-4624-8322-FE17BB033560}">
  <sheetPr codeName="Sheet50">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137</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164</v>
      </c>
      <c r="D16" s="41">
        <f>$E$6</f>
        <v>0</v>
      </c>
      <c r="E16" s="43">
        <v>100</v>
      </c>
      <c r="F16" s="41">
        <f>(C16*D16*(185-E16)/100)</f>
        <v>0</v>
      </c>
      <c r="G16" s="40">
        <f>H16+J16</f>
        <v>30400</v>
      </c>
      <c r="H16" s="116">
        <v>30400</v>
      </c>
      <c r="I16" s="34">
        <f>$E$10</f>
        <v>0</v>
      </c>
      <c r="J16" s="117"/>
      <c r="K16" s="37">
        <f>$G$10</f>
        <v>0</v>
      </c>
      <c r="L16" s="14">
        <f>H16*I16+J16*K16</f>
        <v>0</v>
      </c>
      <c r="M16" s="14">
        <f>ROUNDDOWN(F16+L16,0)</f>
        <v>0</v>
      </c>
    </row>
    <row r="17" spans="2:13">
      <c r="B17" s="22" t="s">
        <v>51</v>
      </c>
      <c r="C17" s="116">
        <v>164</v>
      </c>
      <c r="D17" s="41">
        <f t="shared" ref="D17:D27" si="0">$E$6</f>
        <v>0</v>
      </c>
      <c r="E17" s="43">
        <v>100</v>
      </c>
      <c r="F17" s="41">
        <f t="shared" ref="F17:F27" si="1">(C17*D17*(185-E17)/100)</f>
        <v>0</v>
      </c>
      <c r="G17" s="40">
        <f t="shared" ref="G17:G27" si="2">H17+J17</f>
        <v>15200</v>
      </c>
      <c r="H17" s="117">
        <v>15200</v>
      </c>
      <c r="I17" s="34">
        <f t="shared" ref="I17:I27" si="3">$E$10</f>
        <v>0</v>
      </c>
      <c r="J17" s="116"/>
      <c r="K17" s="37">
        <f t="shared" ref="K17:K27" si="4">$G$10</f>
        <v>0</v>
      </c>
      <c r="L17" s="14">
        <f t="shared" ref="L17:L27" si="5">H17*I17+J17*K17</f>
        <v>0</v>
      </c>
      <c r="M17" s="14">
        <f t="shared" ref="M17:M27" si="6">ROUNDDOWN(F17+L17,0)</f>
        <v>0</v>
      </c>
    </row>
    <row r="18" spans="2:13">
      <c r="B18" s="22" t="s">
        <v>52</v>
      </c>
      <c r="C18" s="116">
        <v>164</v>
      </c>
      <c r="D18" s="41">
        <f t="shared" si="0"/>
        <v>0</v>
      </c>
      <c r="E18" s="43">
        <v>100</v>
      </c>
      <c r="F18" s="41">
        <f t="shared" si="1"/>
        <v>0</v>
      </c>
      <c r="G18" s="40">
        <f t="shared" si="2"/>
        <v>32100</v>
      </c>
      <c r="H18" s="116">
        <v>32100</v>
      </c>
      <c r="I18" s="34">
        <f t="shared" si="3"/>
        <v>0</v>
      </c>
      <c r="J18" s="116"/>
      <c r="K18" s="37">
        <f t="shared" si="4"/>
        <v>0</v>
      </c>
      <c r="L18" s="14">
        <f t="shared" si="5"/>
        <v>0</v>
      </c>
      <c r="M18" s="14">
        <f t="shared" si="6"/>
        <v>0</v>
      </c>
    </row>
    <row r="19" spans="2:13">
      <c r="B19" s="22" t="s">
        <v>53</v>
      </c>
      <c r="C19" s="116">
        <v>164</v>
      </c>
      <c r="D19" s="41">
        <f t="shared" si="0"/>
        <v>0</v>
      </c>
      <c r="E19" s="43">
        <v>100</v>
      </c>
      <c r="F19" s="41">
        <f t="shared" si="1"/>
        <v>0</v>
      </c>
      <c r="G19" s="40">
        <f t="shared" si="2"/>
        <v>23600</v>
      </c>
      <c r="H19" s="116"/>
      <c r="I19" s="34">
        <f t="shared" si="3"/>
        <v>0</v>
      </c>
      <c r="J19" s="116">
        <v>23600</v>
      </c>
      <c r="K19" s="37">
        <f t="shared" si="4"/>
        <v>0</v>
      </c>
      <c r="L19" s="14">
        <f t="shared" si="5"/>
        <v>0</v>
      </c>
      <c r="M19" s="14">
        <f t="shared" si="6"/>
        <v>0</v>
      </c>
    </row>
    <row r="20" spans="2:13">
      <c r="B20" s="22" t="s">
        <v>54</v>
      </c>
      <c r="C20" s="116">
        <v>164</v>
      </c>
      <c r="D20" s="41">
        <f t="shared" si="0"/>
        <v>0</v>
      </c>
      <c r="E20" s="43">
        <v>100</v>
      </c>
      <c r="F20" s="41">
        <f t="shared" si="1"/>
        <v>0</v>
      </c>
      <c r="G20" s="40">
        <f t="shared" si="2"/>
        <v>20100</v>
      </c>
      <c r="H20" s="116"/>
      <c r="I20" s="34">
        <f t="shared" si="3"/>
        <v>0</v>
      </c>
      <c r="J20" s="116">
        <v>20100</v>
      </c>
      <c r="K20" s="37">
        <f t="shared" si="4"/>
        <v>0</v>
      </c>
      <c r="L20" s="14">
        <f t="shared" si="5"/>
        <v>0</v>
      </c>
      <c r="M20" s="14">
        <f t="shared" si="6"/>
        <v>0</v>
      </c>
    </row>
    <row r="21" spans="2:13">
      <c r="B21" s="22" t="s">
        <v>196</v>
      </c>
      <c r="C21" s="116">
        <v>164</v>
      </c>
      <c r="D21" s="41">
        <f t="shared" si="0"/>
        <v>0</v>
      </c>
      <c r="E21" s="43">
        <v>100</v>
      </c>
      <c r="F21" s="41">
        <f t="shared" si="1"/>
        <v>0</v>
      </c>
      <c r="G21" s="40">
        <f t="shared" si="2"/>
        <v>26600</v>
      </c>
      <c r="H21" s="116"/>
      <c r="I21" s="34">
        <f t="shared" si="3"/>
        <v>0</v>
      </c>
      <c r="J21" s="116">
        <v>26600</v>
      </c>
      <c r="K21" s="37">
        <f t="shared" si="4"/>
        <v>0</v>
      </c>
      <c r="L21" s="14">
        <f t="shared" si="5"/>
        <v>0</v>
      </c>
      <c r="M21" s="14">
        <f t="shared" si="6"/>
        <v>0</v>
      </c>
    </row>
    <row r="22" spans="2:13">
      <c r="B22" s="22" t="s">
        <v>221</v>
      </c>
      <c r="C22" s="116">
        <v>164</v>
      </c>
      <c r="D22" s="41">
        <f t="shared" si="0"/>
        <v>0</v>
      </c>
      <c r="E22" s="43">
        <v>100</v>
      </c>
      <c r="F22" s="41">
        <f t="shared" si="1"/>
        <v>0</v>
      </c>
      <c r="G22" s="40">
        <f t="shared" si="2"/>
        <v>28600</v>
      </c>
      <c r="H22" s="116"/>
      <c r="I22" s="34">
        <f t="shared" si="3"/>
        <v>0</v>
      </c>
      <c r="J22" s="116">
        <v>28600</v>
      </c>
      <c r="K22" s="37">
        <f t="shared" si="4"/>
        <v>0</v>
      </c>
      <c r="L22" s="14">
        <f t="shared" si="5"/>
        <v>0</v>
      </c>
      <c r="M22" s="14">
        <f t="shared" si="6"/>
        <v>0</v>
      </c>
    </row>
    <row r="23" spans="2:13">
      <c r="B23" s="22" t="s">
        <v>46</v>
      </c>
      <c r="C23" s="116">
        <v>164</v>
      </c>
      <c r="D23" s="41">
        <f t="shared" si="0"/>
        <v>0</v>
      </c>
      <c r="E23" s="43">
        <v>100</v>
      </c>
      <c r="F23" s="41">
        <f t="shared" si="1"/>
        <v>0</v>
      </c>
      <c r="G23" s="40">
        <f t="shared" si="2"/>
        <v>28400</v>
      </c>
      <c r="H23" s="116"/>
      <c r="I23" s="34">
        <f t="shared" si="3"/>
        <v>0</v>
      </c>
      <c r="J23" s="116">
        <v>28400</v>
      </c>
      <c r="K23" s="37">
        <f t="shared" si="4"/>
        <v>0</v>
      </c>
      <c r="L23" s="14">
        <f t="shared" si="5"/>
        <v>0</v>
      </c>
      <c r="M23" s="14">
        <f t="shared" si="6"/>
        <v>0</v>
      </c>
    </row>
    <row r="24" spans="2:13">
      <c r="B24" s="22" t="s">
        <v>47</v>
      </c>
      <c r="C24" s="116">
        <v>164</v>
      </c>
      <c r="D24" s="41">
        <f t="shared" si="0"/>
        <v>0</v>
      </c>
      <c r="E24" s="43">
        <v>100</v>
      </c>
      <c r="F24" s="41">
        <f t="shared" si="1"/>
        <v>0</v>
      </c>
      <c r="G24" s="40">
        <f t="shared" si="2"/>
        <v>22800</v>
      </c>
      <c r="H24" s="116"/>
      <c r="I24" s="34">
        <f t="shared" si="3"/>
        <v>0</v>
      </c>
      <c r="J24" s="116">
        <v>22800</v>
      </c>
      <c r="K24" s="37">
        <f t="shared" si="4"/>
        <v>0</v>
      </c>
      <c r="L24" s="14">
        <f t="shared" si="5"/>
        <v>0</v>
      </c>
      <c r="M24" s="14">
        <f t="shared" si="6"/>
        <v>0</v>
      </c>
    </row>
    <row r="25" spans="2:13">
      <c r="B25" s="22" t="s">
        <v>48</v>
      </c>
      <c r="C25" s="116">
        <v>164</v>
      </c>
      <c r="D25" s="41">
        <f t="shared" si="0"/>
        <v>0</v>
      </c>
      <c r="E25" s="43">
        <v>100</v>
      </c>
      <c r="F25" s="41">
        <f t="shared" si="1"/>
        <v>0</v>
      </c>
      <c r="G25" s="40">
        <f t="shared" si="2"/>
        <v>17700</v>
      </c>
      <c r="H25" s="117"/>
      <c r="I25" s="34">
        <f t="shared" si="3"/>
        <v>0</v>
      </c>
      <c r="J25" s="117">
        <v>17700</v>
      </c>
      <c r="K25" s="37">
        <f t="shared" si="4"/>
        <v>0</v>
      </c>
      <c r="L25" s="14">
        <f t="shared" si="5"/>
        <v>0</v>
      </c>
      <c r="M25" s="14">
        <f t="shared" si="6"/>
        <v>0</v>
      </c>
    </row>
    <row r="26" spans="2:13">
      <c r="B26" s="22" t="s">
        <v>49</v>
      </c>
      <c r="C26" s="116">
        <v>164</v>
      </c>
      <c r="D26" s="41">
        <f t="shared" si="0"/>
        <v>0</v>
      </c>
      <c r="E26" s="40">
        <v>100</v>
      </c>
      <c r="F26" s="41">
        <f t="shared" si="1"/>
        <v>0</v>
      </c>
      <c r="G26" s="40">
        <f t="shared" si="2"/>
        <v>20800</v>
      </c>
      <c r="H26" s="116"/>
      <c r="I26" s="34">
        <f t="shared" si="3"/>
        <v>0</v>
      </c>
      <c r="J26" s="116">
        <v>20800</v>
      </c>
      <c r="K26" s="37">
        <f t="shared" si="4"/>
        <v>0</v>
      </c>
      <c r="L26" s="14">
        <f t="shared" si="5"/>
        <v>0</v>
      </c>
      <c r="M26" s="14">
        <f t="shared" si="6"/>
        <v>0</v>
      </c>
    </row>
    <row r="27" spans="2:13" ht="13.8" thickBot="1">
      <c r="B27" s="22" t="s">
        <v>50</v>
      </c>
      <c r="C27" s="116">
        <v>164</v>
      </c>
      <c r="D27" s="41">
        <f t="shared" si="0"/>
        <v>0</v>
      </c>
      <c r="E27" s="43">
        <v>100</v>
      </c>
      <c r="F27" s="41">
        <f t="shared" si="1"/>
        <v>0</v>
      </c>
      <c r="G27" s="40">
        <f t="shared" si="2"/>
        <v>23400</v>
      </c>
      <c r="H27" s="116"/>
      <c r="I27" s="34">
        <f t="shared" si="3"/>
        <v>0</v>
      </c>
      <c r="J27" s="117">
        <v>23400</v>
      </c>
      <c r="K27" s="37">
        <f t="shared" si="4"/>
        <v>0</v>
      </c>
      <c r="L27" s="14">
        <f t="shared" si="5"/>
        <v>0</v>
      </c>
      <c r="M27" s="14">
        <f t="shared" si="6"/>
        <v>0</v>
      </c>
    </row>
    <row r="28" spans="2:13" ht="13.8" thickBot="1">
      <c r="B28" s="23" t="s">
        <v>38</v>
      </c>
      <c r="C28" s="183"/>
      <c r="D28" s="183"/>
      <c r="E28" s="184"/>
      <c r="F28" s="24"/>
      <c r="G28" s="5">
        <f>SUM(G16:G27)</f>
        <v>289700</v>
      </c>
      <c r="H28" s="5">
        <f t="shared" ref="H28:M28" si="7">SUM(H16:H27)</f>
        <v>77700</v>
      </c>
      <c r="I28" s="5"/>
      <c r="J28" s="5">
        <f t="shared" si="7"/>
        <v>212000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唐津特別支援学校</v>
      </c>
      <c r="C35" s="62">
        <f>MAX(C26:C27)</f>
        <v>164</v>
      </c>
      <c r="D35" s="63">
        <f>MAX(D26:D27)</f>
        <v>0</v>
      </c>
      <c r="E35" s="62">
        <f>MAX(E26:E27)</f>
        <v>100</v>
      </c>
      <c r="F35" s="64">
        <f>C35*D35*(185-E35)/100*12</f>
        <v>0</v>
      </c>
      <c r="G35" s="65">
        <f>G28</f>
        <v>289700</v>
      </c>
      <c r="H35" s="65">
        <f>H28</f>
        <v>77700</v>
      </c>
      <c r="I35" s="63">
        <f>MAX(I26:I27)</f>
        <v>0</v>
      </c>
      <c r="J35" s="65">
        <f>J28</f>
        <v>212000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49D3-F061-4E63-8984-A0A4FF984942}">
  <sheetPr codeName="Sheet51">
    <pageSetUpPr fitToPage="1"/>
  </sheetPr>
  <dimension ref="A1:M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3">
      <c r="M1" s="56"/>
    </row>
    <row r="3" spans="2:13" ht="14.4">
      <c r="B3" s="39" t="s">
        <v>138</v>
      </c>
      <c r="C3" s="39"/>
      <c r="D3" s="166"/>
      <c r="E3" s="167"/>
    </row>
    <row r="5" spans="2:13">
      <c r="B5" s="221" t="s">
        <v>236</v>
      </c>
      <c r="C5" s="185"/>
      <c r="D5" s="185"/>
      <c r="E5" s="185" t="s">
        <v>40</v>
      </c>
      <c r="F5" s="185"/>
      <c r="H5" s="69"/>
      <c r="I5" s="6" t="s">
        <v>73</v>
      </c>
    </row>
    <row r="6" spans="2:13" ht="16.2">
      <c r="B6" s="185"/>
      <c r="C6" s="185"/>
      <c r="D6" s="185"/>
      <c r="E6" s="168"/>
      <c r="F6" s="74" t="s">
        <v>2</v>
      </c>
      <c r="G6" s="3"/>
      <c r="H6" s="3"/>
    </row>
    <row r="7" spans="2:13">
      <c r="E7" s="3"/>
      <c r="F7" s="3"/>
      <c r="G7" s="3"/>
      <c r="H7" s="3"/>
    </row>
    <row r="8" spans="2:13">
      <c r="B8" s="221" t="s">
        <v>237</v>
      </c>
      <c r="C8" s="185"/>
      <c r="D8" s="185"/>
      <c r="E8" s="216" t="s">
        <v>40</v>
      </c>
      <c r="F8" s="217"/>
      <c r="G8" s="217"/>
      <c r="H8" s="218"/>
    </row>
    <row r="9" spans="2:13" ht="13.8" thickBot="1">
      <c r="B9" s="185"/>
      <c r="C9" s="185"/>
      <c r="D9" s="185"/>
      <c r="E9" s="219" t="s">
        <v>4</v>
      </c>
      <c r="F9" s="220"/>
      <c r="G9" s="219" t="s">
        <v>5</v>
      </c>
      <c r="H9" s="220"/>
    </row>
    <row r="10" spans="2:13" ht="16.8" thickTop="1">
      <c r="B10" s="185"/>
      <c r="C10" s="185"/>
      <c r="D10" s="185"/>
      <c r="E10" s="168"/>
      <c r="F10" s="30" t="s">
        <v>7</v>
      </c>
      <c r="G10" s="168"/>
      <c r="H10" s="52" t="s">
        <v>7</v>
      </c>
    </row>
    <row r="13" spans="2:13"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3" ht="16.5" customHeight="1">
      <c r="B14" s="182"/>
      <c r="C14" s="11" t="s">
        <v>11</v>
      </c>
      <c r="D14" s="11" t="s">
        <v>12</v>
      </c>
      <c r="E14" s="73" t="s">
        <v>13</v>
      </c>
      <c r="F14" s="73" t="s">
        <v>0</v>
      </c>
      <c r="G14" s="73" t="s">
        <v>14</v>
      </c>
      <c r="H14" s="73" t="s">
        <v>14</v>
      </c>
      <c r="I14" s="73" t="s">
        <v>6</v>
      </c>
      <c r="J14" s="73" t="s">
        <v>14</v>
      </c>
      <c r="K14" s="73" t="s">
        <v>6</v>
      </c>
      <c r="L14" s="73" t="s">
        <v>0</v>
      </c>
      <c r="M14" s="12" t="s">
        <v>0</v>
      </c>
    </row>
    <row r="15" spans="2:13"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3" ht="13.8" thickTop="1">
      <c r="B16" s="22" t="s">
        <v>220</v>
      </c>
      <c r="C16" s="116">
        <v>102</v>
      </c>
      <c r="D16" s="41">
        <f>$E$6</f>
        <v>0</v>
      </c>
      <c r="E16" s="43">
        <v>100</v>
      </c>
      <c r="F16" s="41">
        <f>(C16*D16*(185-E16)/100)</f>
        <v>0</v>
      </c>
      <c r="G16" s="40">
        <f>H16+J16</f>
        <v>21800</v>
      </c>
      <c r="H16" s="116">
        <v>21800</v>
      </c>
      <c r="I16" s="34">
        <f>$E$10</f>
        <v>0</v>
      </c>
      <c r="J16" s="117"/>
      <c r="K16" s="37">
        <f>$G$10</f>
        <v>0</v>
      </c>
      <c r="L16" s="14">
        <f>H16*I16+J16*K16</f>
        <v>0</v>
      </c>
      <c r="M16" s="14">
        <f>ROUNDDOWN(F16+L16,0)</f>
        <v>0</v>
      </c>
    </row>
    <row r="17" spans="2:13">
      <c r="B17" s="22" t="s">
        <v>51</v>
      </c>
      <c r="C17" s="116">
        <v>102</v>
      </c>
      <c r="D17" s="41">
        <f t="shared" ref="D17:D27" si="0">$E$6</f>
        <v>0</v>
      </c>
      <c r="E17" s="43">
        <v>100</v>
      </c>
      <c r="F17" s="41">
        <f t="shared" ref="F17:F27" si="1">(C17*D17*(185-E17)/100)</f>
        <v>0</v>
      </c>
      <c r="G17" s="40">
        <f t="shared" ref="G17:G27" si="2">H17+J17</f>
        <v>21200</v>
      </c>
      <c r="H17" s="117">
        <v>21200</v>
      </c>
      <c r="I17" s="34">
        <f t="shared" ref="I17:I27" si="3">$E$10</f>
        <v>0</v>
      </c>
      <c r="J17" s="116"/>
      <c r="K17" s="37">
        <f t="shared" ref="K17:K27" si="4">$G$10</f>
        <v>0</v>
      </c>
      <c r="L17" s="14">
        <f t="shared" ref="L17:L27" si="5">H17*I17+J17*K17</f>
        <v>0</v>
      </c>
      <c r="M17" s="14">
        <f t="shared" ref="M17:M27" si="6">ROUNDDOWN(F17+L17,0)</f>
        <v>0</v>
      </c>
    </row>
    <row r="18" spans="2:13">
      <c r="B18" s="22" t="s">
        <v>52</v>
      </c>
      <c r="C18" s="116">
        <v>102</v>
      </c>
      <c r="D18" s="41">
        <f t="shared" si="0"/>
        <v>0</v>
      </c>
      <c r="E18" s="43">
        <v>100</v>
      </c>
      <c r="F18" s="41">
        <f t="shared" si="1"/>
        <v>0</v>
      </c>
      <c r="G18" s="40">
        <f t="shared" si="2"/>
        <v>22700</v>
      </c>
      <c r="H18" s="116">
        <v>22700</v>
      </c>
      <c r="I18" s="34">
        <f t="shared" si="3"/>
        <v>0</v>
      </c>
      <c r="J18" s="116"/>
      <c r="K18" s="37">
        <f t="shared" si="4"/>
        <v>0</v>
      </c>
      <c r="L18" s="14">
        <f t="shared" si="5"/>
        <v>0</v>
      </c>
      <c r="M18" s="14">
        <f t="shared" si="6"/>
        <v>0</v>
      </c>
    </row>
    <row r="19" spans="2:13">
      <c r="B19" s="22" t="s">
        <v>53</v>
      </c>
      <c r="C19" s="116">
        <v>102</v>
      </c>
      <c r="D19" s="41">
        <f t="shared" si="0"/>
        <v>0</v>
      </c>
      <c r="E19" s="43">
        <v>100</v>
      </c>
      <c r="F19" s="41">
        <f t="shared" si="1"/>
        <v>0</v>
      </c>
      <c r="G19" s="40">
        <f t="shared" si="2"/>
        <v>20600</v>
      </c>
      <c r="H19" s="116"/>
      <c r="I19" s="34">
        <f t="shared" si="3"/>
        <v>0</v>
      </c>
      <c r="J19" s="116">
        <v>20600</v>
      </c>
      <c r="K19" s="37">
        <f t="shared" si="4"/>
        <v>0</v>
      </c>
      <c r="L19" s="14">
        <f t="shared" si="5"/>
        <v>0</v>
      </c>
      <c r="M19" s="14">
        <f t="shared" si="6"/>
        <v>0</v>
      </c>
    </row>
    <row r="20" spans="2:13">
      <c r="B20" s="22" t="s">
        <v>54</v>
      </c>
      <c r="C20" s="116">
        <v>102</v>
      </c>
      <c r="D20" s="41">
        <f t="shared" si="0"/>
        <v>0</v>
      </c>
      <c r="E20" s="43">
        <v>100</v>
      </c>
      <c r="F20" s="41">
        <f t="shared" si="1"/>
        <v>0</v>
      </c>
      <c r="G20" s="40">
        <f t="shared" si="2"/>
        <v>19700</v>
      </c>
      <c r="H20" s="116"/>
      <c r="I20" s="34">
        <f t="shared" si="3"/>
        <v>0</v>
      </c>
      <c r="J20" s="116">
        <v>19700</v>
      </c>
      <c r="K20" s="37">
        <f t="shared" si="4"/>
        <v>0</v>
      </c>
      <c r="L20" s="14">
        <f t="shared" si="5"/>
        <v>0</v>
      </c>
      <c r="M20" s="14">
        <f t="shared" si="6"/>
        <v>0</v>
      </c>
    </row>
    <row r="21" spans="2:13">
      <c r="B21" s="22" t="s">
        <v>196</v>
      </c>
      <c r="C21" s="116">
        <v>102</v>
      </c>
      <c r="D21" s="41">
        <f t="shared" si="0"/>
        <v>0</v>
      </c>
      <c r="E21" s="43">
        <v>100</v>
      </c>
      <c r="F21" s="41">
        <f t="shared" si="1"/>
        <v>0</v>
      </c>
      <c r="G21" s="40">
        <f t="shared" si="2"/>
        <v>21700</v>
      </c>
      <c r="H21" s="116"/>
      <c r="I21" s="34">
        <f t="shared" si="3"/>
        <v>0</v>
      </c>
      <c r="J21" s="116">
        <v>21700</v>
      </c>
      <c r="K21" s="37">
        <f t="shared" si="4"/>
        <v>0</v>
      </c>
      <c r="L21" s="14">
        <f t="shared" si="5"/>
        <v>0</v>
      </c>
      <c r="M21" s="14">
        <f t="shared" si="6"/>
        <v>0</v>
      </c>
    </row>
    <row r="22" spans="2:13">
      <c r="B22" s="22" t="s">
        <v>221</v>
      </c>
      <c r="C22" s="116">
        <v>102</v>
      </c>
      <c r="D22" s="41">
        <f t="shared" si="0"/>
        <v>0</v>
      </c>
      <c r="E22" s="43">
        <v>100</v>
      </c>
      <c r="F22" s="41">
        <f t="shared" si="1"/>
        <v>0</v>
      </c>
      <c r="G22" s="40">
        <f t="shared" si="2"/>
        <v>24400</v>
      </c>
      <c r="H22" s="116"/>
      <c r="I22" s="34">
        <f t="shared" si="3"/>
        <v>0</v>
      </c>
      <c r="J22" s="116">
        <v>24400</v>
      </c>
      <c r="K22" s="37">
        <f t="shared" si="4"/>
        <v>0</v>
      </c>
      <c r="L22" s="14">
        <f t="shared" si="5"/>
        <v>0</v>
      </c>
      <c r="M22" s="14">
        <f t="shared" si="6"/>
        <v>0</v>
      </c>
    </row>
    <row r="23" spans="2:13">
      <c r="B23" s="22" t="s">
        <v>46</v>
      </c>
      <c r="C23" s="116">
        <v>102</v>
      </c>
      <c r="D23" s="41">
        <f t="shared" si="0"/>
        <v>0</v>
      </c>
      <c r="E23" s="43">
        <v>100</v>
      </c>
      <c r="F23" s="41">
        <f t="shared" si="1"/>
        <v>0</v>
      </c>
      <c r="G23" s="40">
        <f t="shared" si="2"/>
        <v>23000</v>
      </c>
      <c r="H23" s="116"/>
      <c r="I23" s="34">
        <f t="shared" si="3"/>
        <v>0</v>
      </c>
      <c r="J23" s="116">
        <v>23000</v>
      </c>
      <c r="K23" s="37">
        <f t="shared" si="4"/>
        <v>0</v>
      </c>
      <c r="L23" s="14">
        <f t="shared" si="5"/>
        <v>0</v>
      </c>
      <c r="M23" s="14">
        <f t="shared" si="6"/>
        <v>0</v>
      </c>
    </row>
    <row r="24" spans="2:13">
      <c r="B24" s="22" t="s">
        <v>47</v>
      </c>
      <c r="C24" s="116">
        <v>102</v>
      </c>
      <c r="D24" s="41">
        <f t="shared" si="0"/>
        <v>0</v>
      </c>
      <c r="E24" s="43">
        <v>100</v>
      </c>
      <c r="F24" s="41">
        <f t="shared" si="1"/>
        <v>0</v>
      </c>
      <c r="G24" s="40">
        <f t="shared" si="2"/>
        <v>20200</v>
      </c>
      <c r="H24" s="116"/>
      <c r="I24" s="34">
        <f t="shared" si="3"/>
        <v>0</v>
      </c>
      <c r="J24" s="116">
        <v>20200</v>
      </c>
      <c r="K24" s="37">
        <f t="shared" si="4"/>
        <v>0</v>
      </c>
      <c r="L24" s="14">
        <f t="shared" si="5"/>
        <v>0</v>
      </c>
      <c r="M24" s="14">
        <f t="shared" si="6"/>
        <v>0</v>
      </c>
    </row>
    <row r="25" spans="2:13">
      <c r="B25" s="22" t="s">
        <v>48</v>
      </c>
      <c r="C25" s="116">
        <v>102</v>
      </c>
      <c r="D25" s="41">
        <f t="shared" si="0"/>
        <v>0</v>
      </c>
      <c r="E25" s="43">
        <v>100</v>
      </c>
      <c r="F25" s="41">
        <f t="shared" si="1"/>
        <v>0</v>
      </c>
      <c r="G25" s="40">
        <f t="shared" si="2"/>
        <v>20000</v>
      </c>
      <c r="H25" s="117"/>
      <c r="I25" s="34">
        <f t="shared" si="3"/>
        <v>0</v>
      </c>
      <c r="J25" s="117">
        <v>20000</v>
      </c>
      <c r="K25" s="37">
        <f t="shared" si="4"/>
        <v>0</v>
      </c>
      <c r="L25" s="14">
        <f t="shared" si="5"/>
        <v>0</v>
      </c>
      <c r="M25" s="14">
        <f t="shared" si="6"/>
        <v>0</v>
      </c>
    </row>
    <row r="26" spans="2:13">
      <c r="B26" s="22" t="s">
        <v>49</v>
      </c>
      <c r="C26" s="116">
        <v>102</v>
      </c>
      <c r="D26" s="41">
        <f t="shared" si="0"/>
        <v>0</v>
      </c>
      <c r="E26" s="40">
        <v>100</v>
      </c>
      <c r="F26" s="41">
        <f t="shared" si="1"/>
        <v>0</v>
      </c>
      <c r="G26" s="40">
        <f t="shared" si="2"/>
        <v>22000</v>
      </c>
      <c r="H26" s="116"/>
      <c r="I26" s="34">
        <f t="shared" si="3"/>
        <v>0</v>
      </c>
      <c r="J26" s="116">
        <v>22000</v>
      </c>
      <c r="K26" s="37">
        <f t="shared" si="4"/>
        <v>0</v>
      </c>
      <c r="L26" s="14">
        <f t="shared" si="5"/>
        <v>0</v>
      </c>
      <c r="M26" s="14">
        <f t="shared" si="6"/>
        <v>0</v>
      </c>
    </row>
    <row r="27" spans="2:13" ht="13.8" thickBot="1">
      <c r="B27" s="22" t="s">
        <v>50</v>
      </c>
      <c r="C27" s="116">
        <v>102</v>
      </c>
      <c r="D27" s="41">
        <f t="shared" si="0"/>
        <v>0</v>
      </c>
      <c r="E27" s="43">
        <v>100</v>
      </c>
      <c r="F27" s="41">
        <f t="shared" si="1"/>
        <v>0</v>
      </c>
      <c r="G27" s="40">
        <f t="shared" si="2"/>
        <v>22200</v>
      </c>
      <c r="H27" s="116"/>
      <c r="I27" s="34">
        <f t="shared" si="3"/>
        <v>0</v>
      </c>
      <c r="J27" s="117">
        <v>22200</v>
      </c>
      <c r="K27" s="37">
        <f t="shared" si="4"/>
        <v>0</v>
      </c>
      <c r="L27" s="14">
        <f t="shared" si="5"/>
        <v>0</v>
      </c>
      <c r="M27" s="14">
        <f t="shared" si="6"/>
        <v>0</v>
      </c>
    </row>
    <row r="28" spans="2:13" ht="13.8" thickBot="1">
      <c r="B28" s="23" t="s">
        <v>38</v>
      </c>
      <c r="C28" s="183"/>
      <c r="D28" s="183"/>
      <c r="E28" s="184"/>
      <c r="F28" s="24"/>
      <c r="G28" s="5">
        <f>SUM(G16:G27)</f>
        <v>259500</v>
      </c>
      <c r="H28" s="5">
        <f t="shared" ref="H28:M28" si="7">SUM(H16:H27)</f>
        <v>65700</v>
      </c>
      <c r="I28" s="5"/>
      <c r="J28" s="5">
        <f t="shared" si="7"/>
        <v>193800</v>
      </c>
      <c r="K28" s="5"/>
      <c r="L28" s="5">
        <f t="shared" si="7"/>
        <v>0</v>
      </c>
      <c r="M28" s="180">
        <f t="shared" si="7"/>
        <v>0</v>
      </c>
    </row>
    <row r="29" spans="2:13">
      <c r="B29" s="78"/>
      <c r="C29" s="81"/>
      <c r="D29" s="79"/>
      <c r="E29" s="79"/>
      <c r="F29" s="80"/>
      <c r="G29" s="4"/>
      <c r="H29" s="4"/>
      <c r="I29" s="4"/>
      <c r="J29" s="4"/>
      <c r="K29" s="4"/>
      <c r="L29" s="80"/>
      <c r="M29" s="80"/>
    </row>
    <row r="31" spans="2:13">
      <c r="B31" s="25" t="s">
        <v>25</v>
      </c>
    </row>
    <row r="32" spans="2:13">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うれしの特別支援学校</v>
      </c>
      <c r="C35" s="62">
        <f>MAX(C26:C27)</f>
        <v>102</v>
      </c>
      <c r="D35" s="63">
        <f>MAX(D26:D27)</f>
        <v>0</v>
      </c>
      <c r="E35" s="62">
        <f>MAX(E26:E27)</f>
        <v>100</v>
      </c>
      <c r="F35" s="64">
        <f>C35*D35*(185-E35)/100*12</f>
        <v>0</v>
      </c>
      <c r="G35" s="65">
        <f>G28</f>
        <v>259500</v>
      </c>
      <c r="H35" s="65">
        <f>H28</f>
        <v>65700</v>
      </c>
      <c r="I35" s="63">
        <f>MAX(I26:I27)</f>
        <v>0</v>
      </c>
      <c r="J35" s="65">
        <f>J28</f>
        <v>193800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ED2B-535F-4620-955D-D93680C167F6}">
  <sheetPr codeName="Sheet52">
    <pageSetUpPr fitToPage="1"/>
  </sheetPr>
  <dimension ref="A1:O35"/>
  <sheetViews>
    <sheetView workbookViewId="0">
      <selection activeCell="B2" sqref="B2:I2"/>
    </sheetView>
  </sheetViews>
  <sheetFormatPr defaultColWidth="9" defaultRowHeight="13.2"/>
  <cols>
    <col min="1" max="1" width="4.21875" style="6" customWidth="1"/>
    <col min="2" max="2" width="13.21875" style="6" customWidth="1"/>
    <col min="3" max="12" width="13.77734375" style="6" customWidth="1"/>
    <col min="13" max="13" width="15.21875" style="6" bestFit="1" customWidth="1"/>
    <col min="14" max="14" width="8.77734375" style="6" customWidth="1"/>
    <col min="15" max="16384" width="9" style="6"/>
  </cols>
  <sheetData>
    <row r="1" spans="2:15">
      <c r="M1" s="56"/>
    </row>
    <row r="3" spans="2:15" ht="14.4">
      <c r="B3" s="39" t="s">
        <v>107</v>
      </c>
      <c r="C3" s="39"/>
      <c r="D3" s="166"/>
      <c r="E3" s="167"/>
    </row>
    <row r="5" spans="2:15">
      <c r="B5" s="221" t="s">
        <v>236</v>
      </c>
      <c r="C5" s="185"/>
      <c r="D5" s="185"/>
      <c r="E5" s="185" t="s">
        <v>40</v>
      </c>
      <c r="F5" s="185"/>
      <c r="H5" s="69"/>
      <c r="I5" s="6" t="s">
        <v>73</v>
      </c>
    </row>
    <row r="6" spans="2:15" ht="16.2">
      <c r="B6" s="185"/>
      <c r="C6" s="185"/>
      <c r="D6" s="185"/>
      <c r="E6" s="168"/>
      <c r="F6" s="74" t="s">
        <v>2</v>
      </c>
      <c r="G6" s="3"/>
      <c r="H6" s="3"/>
    </row>
    <row r="7" spans="2:15">
      <c r="E7" s="3"/>
      <c r="F7" s="3"/>
      <c r="G7" s="3"/>
      <c r="H7" s="3"/>
    </row>
    <row r="8" spans="2:15">
      <c r="B8" s="221" t="s">
        <v>237</v>
      </c>
      <c r="C8" s="185"/>
      <c r="D8" s="185"/>
      <c r="E8" s="216" t="s">
        <v>40</v>
      </c>
      <c r="F8" s="217"/>
      <c r="G8" s="217"/>
      <c r="H8" s="218"/>
    </row>
    <row r="9" spans="2:15" ht="13.8" thickBot="1">
      <c r="B9" s="185"/>
      <c r="C9" s="185"/>
      <c r="D9" s="185"/>
      <c r="E9" s="219" t="s">
        <v>4</v>
      </c>
      <c r="F9" s="220"/>
      <c r="G9" s="219" t="s">
        <v>5</v>
      </c>
      <c r="H9" s="220"/>
    </row>
    <row r="10" spans="2:15" ht="16.8" thickTop="1">
      <c r="B10" s="185"/>
      <c r="C10" s="185"/>
      <c r="D10" s="185"/>
      <c r="E10" s="168"/>
      <c r="F10" s="30" t="s">
        <v>7</v>
      </c>
      <c r="G10" s="168"/>
      <c r="H10" s="52" t="s">
        <v>7</v>
      </c>
    </row>
    <row r="13" spans="2:15" ht="30.75" customHeight="1">
      <c r="B13" s="182" t="s">
        <v>27</v>
      </c>
      <c r="C13" s="11" t="s">
        <v>140</v>
      </c>
      <c r="D13" s="11" t="s">
        <v>9</v>
      </c>
      <c r="E13" s="75" t="s">
        <v>10</v>
      </c>
      <c r="F13" s="18" t="s">
        <v>28</v>
      </c>
      <c r="G13" s="18" t="s">
        <v>141</v>
      </c>
      <c r="H13" s="75" t="s">
        <v>30</v>
      </c>
      <c r="I13" s="75" t="s">
        <v>31</v>
      </c>
      <c r="J13" s="75" t="s">
        <v>32</v>
      </c>
      <c r="K13" s="75" t="s">
        <v>33</v>
      </c>
      <c r="L13" s="75" t="s">
        <v>34</v>
      </c>
      <c r="M13" s="19" t="s">
        <v>35</v>
      </c>
    </row>
    <row r="14" spans="2:15" ht="16.5" customHeight="1">
      <c r="B14" s="182"/>
      <c r="C14" s="11" t="s">
        <v>11</v>
      </c>
      <c r="D14" s="11" t="s">
        <v>12</v>
      </c>
      <c r="E14" s="73" t="s">
        <v>13</v>
      </c>
      <c r="F14" s="73" t="s">
        <v>0</v>
      </c>
      <c r="G14" s="73" t="s">
        <v>14</v>
      </c>
      <c r="H14" s="73" t="s">
        <v>14</v>
      </c>
      <c r="I14" s="73" t="s">
        <v>6</v>
      </c>
      <c r="J14" s="73" t="s">
        <v>14</v>
      </c>
      <c r="K14" s="73" t="s">
        <v>6</v>
      </c>
      <c r="L14" s="73" t="s">
        <v>0</v>
      </c>
      <c r="M14" s="12" t="s">
        <v>0</v>
      </c>
    </row>
    <row r="15" spans="2:15" ht="18.75" customHeight="1" thickBot="1">
      <c r="B15" s="13" t="s">
        <v>36</v>
      </c>
      <c r="C15" s="13" t="s">
        <v>15</v>
      </c>
      <c r="D15" s="13" t="s">
        <v>16</v>
      </c>
      <c r="E15" s="13" t="s">
        <v>17</v>
      </c>
      <c r="F15" s="20" t="s">
        <v>37</v>
      </c>
      <c r="G15" s="13" t="s">
        <v>18</v>
      </c>
      <c r="H15" s="13" t="s">
        <v>19</v>
      </c>
      <c r="I15" s="13" t="s">
        <v>20</v>
      </c>
      <c r="J15" s="13" t="s">
        <v>21</v>
      </c>
      <c r="K15" s="13" t="s">
        <v>22</v>
      </c>
      <c r="L15" s="13" t="s">
        <v>23</v>
      </c>
      <c r="M15" s="20" t="s">
        <v>72</v>
      </c>
    </row>
    <row r="16" spans="2:15" ht="13.8" thickTop="1">
      <c r="B16" s="22" t="s">
        <v>220</v>
      </c>
      <c r="C16" s="116">
        <v>98</v>
      </c>
      <c r="D16" s="41">
        <f>$E$6</f>
        <v>0</v>
      </c>
      <c r="E16" s="43">
        <v>100</v>
      </c>
      <c r="F16" s="41">
        <f>(C16*D16*(185-E16)/100)</f>
        <v>0</v>
      </c>
      <c r="G16" s="40">
        <f>H16+J16</f>
        <v>20800</v>
      </c>
      <c r="H16" s="116">
        <v>20800</v>
      </c>
      <c r="I16" s="34">
        <f>$E$10</f>
        <v>0</v>
      </c>
      <c r="J16" s="117"/>
      <c r="K16" s="37">
        <f>$G$10</f>
        <v>0</v>
      </c>
      <c r="L16" s="14">
        <f>H16*I16+J16*K16</f>
        <v>0</v>
      </c>
      <c r="M16" s="14">
        <f>ROUNDDOWN(F16+L16,0)</f>
        <v>0</v>
      </c>
      <c r="O16" s="32"/>
    </row>
    <row r="17" spans="2:15">
      <c r="B17" s="22" t="s">
        <v>51</v>
      </c>
      <c r="C17" s="116">
        <v>98</v>
      </c>
      <c r="D17" s="41">
        <f t="shared" ref="D17:D27" si="0">$E$6</f>
        <v>0</v>
      </c>
      <c r="E17" s="43">
        <v>100</v>
      </c>
      <c r="F17" s="41">
        <f t="shared" ref="F17:F27" si="1">(C17*D17*(185-E17)/100)</f>
        <v>0</v>
      </c>
      <c r="G17" s="40">
        <f t="shared" ref="G17:G27" si="2">H17+J17</f>
        <v>9500</v>
      </c>
      <c r="H17" s="117">
        <v>9500</v>
      </c>
      <c r="I17" s="34">
        <f t="shared" ref="I17:I27" si="3">$E$10</f>
        <v>0</v>
      </c>
      <c r="J17" s="116"/>
      <c r="K17" s="37">
        <f t="shared" ref="K17:K27" si="4">$G$10</f>
        <v>0</v>
      </c>
      <c r="L17" s="14">
        <f t="shared" ref="L17:L27" si="5">H17*I17+J17*K17</f>
        <v>0</v>
      </c>
      <c r="M17" s="14">
        <f t="shared" ref="M17:M27" si="6">ROUNDDOWN(F17+L17,0)</f>
        <v>0</v>
      </c>
      <c r="O17" s="32"/>
    </row>
    <row r="18" spans="2:15">
      <c r="B18" s="22" t="s">
        <v>52</v>
      </c>
      <c r="C18" s="116">
        <v>98</v>
      </c>
      <c r="D18" s="41">
        <f t="shared" si="0"/>
        <v>0</v>
      </c>
      <c r="E18" s="43">
        <v>100</v>
      </c>
      <c r="F18" s="41">
        <f t="shared" si="1"/>
        <v>0</v>
      </c>
      <c r="G18" s="40">
        <f t="shared" si="2"/>
        <v>19400</v>
      </c>
      <c r="H18" s="116">
        <v>19400</v>
      </c>
      <c r="I18" s="34">
        <f t="shared" si="3"/>
        <v>0</v>
      </c>
      <c r="J18" s="116"/>
      <c r="K18" s="37">
        <f t="shared" si="4"/>
        <v>0</v>
      </c>
      <c r="L18" s="14">
        <f t="shared" si="5"/>
        <v>0</v>
      </c>
      <c r="M18" s="14">
        <f t="shared" si="6"/>
        <v>0</v>
      </c>
      <c r="O18" s="32"/>
    </row>
    <row r="19" spans="2:15">
      <c r="B19" s="22" t="s">
        <v>53</v>
      </c>
      <c r="C19" s="116">
        <v>98</v>
      </c>
      <c r="D19" s="41">
        <f t="shared" si="0"/>
        <v>0</v>
      </c>
      <c r="E19" s="43">
        <v>100</v>
      </c>
      <c r="F19" s="41">
        <f t="shared" si="1"/>
        <v>0</v>
      </c>
      <c r="G19" s="40">
        <f t="shared" si="2"/>
        <v>12300</v>
      </c>
      <c r="H19" s="116"/>
      <c r="I19" s="34">
        <f t="shared" si="3"/>
        <v>0</v>
      </c>
      <c r="J19" s="116">
        <v>12300</v>
      </c>
      <c r="K19" s="37">
        <f t="shared" si="4"/>
        <v>0</v>
      </c>
      <c r="L19" s="14">
        <f t="shared" si="5"/>
        <v>0</v>
      </c>
      <c r="M19" s="14">
        <f t="shared" si="6"/>
        <v>0</v>
      </c>
      <c r="O19" s="32"/>
    </row>
    <row r="20" spans="2:15">
      <c r="B20" s="22" t="s">
        <v>54</v>
      </c>
      <c r="C20" s="116">
        <v>98</v>
      </c>
      <c r="D20" s="41">
        <f t="shared" si="0"/>
        <v>0</v>
      </c>
      <c r="E20" s="43">
        <v>100</v>
      </c>
      <c r="F20" s="41">
        <f t="shared" si="1"/>
        <v>0</v>
      </c>
      <c r="G20" s="40">
        <f t="shared" si="2"/>
        <v>9600</v>
      </c>
      <c r="H20" s="116"/>
      <c r="I20" s="34">
        <f t="shared" si="3"/>
        <v>0</v>
      </c>
      <c r="J20" s="116">
        <v>9600</v>
      </c>
      <c r="K20" s="37">
        <f t="shared" si="4"/>
        <v>0</v>
      </c>
      <c r="L20" s="14">
        <f t="shared" si="5"/>
        <v>0</v>
      </c>
      <c r="M20" s="14">
        <f t="shared" si="6"/>
        <v>0</v>
      </c>
      <c r="O20" s="32"/>
    </row>
    <row r="21" spans="2:15">
      <c r="B21" s="22" t="s">
        <v>196</v>
      </c>
      <c r="C21" s="116">
        <v>98</v>
      </c>
      <c r="D21" s="41">
        <f t="shared" si="0"/>
        <v>0</v>
      </c>
      <c r="E21" s="43">
        <v>100</v>
      </c>
      <c r="F21" s="41">
        <f t="shared" si="1"/>
        <v>0</v>
      </c>
      <c r="G21" s="40">
        <f t="shared" si="2"/>
        <v>13900</v>
      </c>
      <c r="H21" s="116"/>
      <c r="I21" s="34">
        <f t="shared" si="3"/>
        <v>0</v>
      </c>
      <c r="J21" s="116">
        <v>13900</v>
      </c>
      <c r="K21" s="37">
        <f t="shared" si="4"/>
        <v>0</v>
      </c>
      <c r="L21" s="14">
        <f t="shared" si="5"/>
        <v>0</v>
      </c>
      <c r="M21" s="14">
        <f t="shared" si="6"/>
        <v>0</v>
      </c>
      <c r="O21" s="32"/>
    </row>
    <row r="22" spans="2:15">
      <c r="B22" s="22" t="s">
        <v>221</v>
      </c>
      <c r="C22" s="116">
        <v>98</v>
      </c>
      <c r="D22" s="41">
        <f t="shared" si="0"/>
        <v>0</v>
      </c>
      <c r="E22" s="43">
        <v>100</v>
      </c>
      <c r="F22" s="41">
        <f t="shared" si="1"/>
        <v>0</v>
      </c>
      <c r="G22" s="40">
        <f t="shared" si="2"/>
        <v>15000</v>
      </c>
      <c r="H22" s="116"/>
      <c r="I22" s="34">
        <f t="shared" si="3"/>
        <v>0</v>
      </c>
      <c r="J22" s="116">
        <v>15000</v>
      </c>
      <c r="K22" s="37">
        <f t="shared" si="4"/>
        <v>0</v>
      </c>
      <c r="L22" s="14">
        <f t="shared" si="5"/>
        <v>0</v>
      </c>
      <c r="M22" s="14">
        <f t="shared" si="6"/>
        <v>0</v>
      </c>
      <c r="O22" s="32"/>
    </row>
    <row r="23" spans="2:15">
      <c r="B23" s="22" t="s">
        <v>46</v>
      </c>
      <c r="C23" s="116">
        <v>98</v>
      </c>
      <c r="D23" s="41">
        <f t="shared" si="0"/>
        <v>0</v>
      </c>
      <c r="E23" s="43">
        <v>100</v>
      </c>
      <c r="F23" s="41">
        <f t="shared" si="1"/>
        <v>0</v>
      </c>
      <c r="G23" s="40">
        <f t="shared" si="2"/>
        <v>13000</v>
      </c>
      <c r="H23" s="116"/>
      <c r="I23" s="34">
        <f t="shared" si="3"/>
        <v>0</v>
      </c>
      <c r="J23" s="116">
        <v>13000</v>
      </c>
      <c r="K23" s="37">
        <f t="shared" si="4"/>
        <v>0</v>
      </c>
      <c r="L23" s="14">
        <f t="shared" si="5"/>
        <v>0</v>
      </c>
      <c r="M23" s="14">
        <f t="shared" si="6"/>
        <v>0</v>
      </c>
      <c r="O23" s="32"/>
    </row>
    <row r="24" spans="2:15">
      <c r="B24" s="22" t="s">
        <v>47</v>
      </c>
      <c r="C24" s="116">
        <v>98</v>
      </c>
      <c r="D24" s="41">
        <f t="shared" si="0"/>
        <v>0</v>
      </c>
      <c r="E24" s="43">
        <v>100</v>
      </c>
      <c r="F24" s="41">
        <f t="shared" si="1"/>
        <v>0</v>
      </c>
      <c r="G24" s="40">
        <f t="shared" si="2"/>
        <v>11400</v>
      </c>
      <c r="H24" s="116"/>
      <c r="I24" s="34">
        <f t="shared" si="3"/>
        <v>0</v>
      </c>
      <c r="J24" s="116">
        <v>11400</v>
      </c>
      <c r="K24" s="37">
        <f t="shared" si="4"/>
        <v>0</v>
      </c>
      <c r="L24" s="14">
        <f t="shared" si="5"/>
        <v>0</v>
      </c>
      <c r="M24" s="14">
        <f t="shared" si="6"/>
        <v>0</v>
      </c>
      <c r="O24" s="32"/>
    </row>
    <row r="25" spans="2:15">
      <c r="B25" s="22" t="s">
        <v>48</v>
      </c>
      <c r="C25" s="116">
        <v>98</v>
      </c>
      <c r="D25" s="41">
        <f t="shared" si="0"/>
        <v>0</v>
      </c>
      <c r="E25" s="43">
        <v>100</v>
      </c>
      <c r="F25" s="41">
        <f t="shared" si="1"/>
        <v>0</v>
      </c>
      <c r="G25" s="40">
        <f t="shared" si="2"/>
        <v>9000</v>
      </c>
      <c r="H25" s="117"/>
      <c r="I25" s="34">
        <f t="shared" si="3"/>
        <v>0</v>
      </c>
      <c r="J25" s="117">
        <v>9000</v>
      </c>
      <c r="K25" s="37">
        <f t="shared" si="4"/>
        <v>0</v>
      </c>
      <c r="L25" s="14">
        <f t="shared" si="5"/>
        <v>0</v>
      </c>
      <c r="M25" s="14">
        <f t="shared" si="6"/>
        <v>0</v>
      </c>
      <c r="O25" s="32"/>
    </row>
    <row r="26" spans="2:15">
      <c r="B26" s="22" t="s">
        <v>49</v>
      </c>
      <c r="C26" s="116">
        <v>98</v>
      </c>
      <c r="D26" s="41">
        <f t="shared" si="0"/>
        <v>0</v>
      </c>
      <c r="E26" s="40">
        <v>100</v>
      </c>
      <c r="F26" s="41">
        <f t="shared" si="1"/>
        <v>0</v>
      </c>
      <c r="G26" s="40">
        <f t="shared" si="2"/>
        <v>10600</v>
      </c>
      <c r="H26" s="116"/>
      <c r="I26" s="34">
        <f t="shared" si="3"/>
        <v>0</v>
      </c>
      <c r="J26" s="116">
        <v>10600</v>
      </c>
      <c r="K26" s="37">
        <f t="shared" si="4"/>
        <v>0</v>
      </c>
      <c r="L26" s="14">
        <f t="shared" si="5"/>
        <v>0</v>
      </c>
      <c r="M26" s="14">
        <f t="shared" si="6"/>
        <v>0</v>
      </c>
      <c r="O26" s="32"/>
    </row>
    <row r="27" spans="2:15" ht="13.8" thickBot="1">
      <c r="B27" s="22" t="s">
        <v>50</v>
      </c>
      <c r="C27" s="116">
        <v>98</v>
      </c>
      <c r="D27" s="41">
        <f t="shared" si="0"/>
        <v>0</v>
      </c>
      <c r="E27" s="43">
        <v>100</v>
      </c>
      <c r="F27" s="41">
        <f t="shared" si="1"/>
        <v>0</v>
      </c>
      <c r="G27" s="40">
        <f t="shared" si="2"/>
        <v>18500</v>
      </c>
      <c r="H27" s="116"/>
      <c r="I27" s="34">
        <f t="shared" si="3"/>
        <v>0</v>
      </c>
      <c r="J27" s="117">
        <v>18500</v>
      </c>
      <c r="K27" s="37">
        <f t="shared" si="4"/>
        <v>0</v>
      </c>
      <c r="L27" s="14">
        <f t="shared" si="5"/>
        <v>0</v>
      </c>
      <c r="M27" s="14">
        <f t="shared" si="6"/>
        <v>0</v>
      </c>
      <c r="O27" s="32"/>
    </row>
    <row r="28" spans="2:15" ht="13.8" thickBot="1">
      <c r="B28" s="23" t="s">
        <v>38</v>
      </c>
      <c r="C28" s="183"/>
      <c r="D28" s="183"/>
      <c r="E28" s="184"/>
      <c r="F28" s="24"/>
      <c r="G28" s="5">
        <f>SUM(G16:G27)</f>
        <v>163000</v>
      </c>
      <c r="H28" s="5">
        <f t="shared" ref="H28:M28" si="7">SUM(H16:H27)</f>
        <v>49700</v>
      </c>
      <c r="I28" s="5"/>
      <c r="J28" s="5">
        <f t="shared" si="7"/>
        <v>113300</v>
      </c>
      <c r="K28" s="5"/>
      <c r="L28" s="5">
        <f t="shared" si="7"/>
        <v>0</v>
      </c>
      <c r="M28" s="180">
        <f t="shared" si="7"/>
        <v>0</v>
      </c>
      <c r="O28" s="32"/>
    </row>
    <row r="29" spans="2:15">
      <c r="B29" s="78"/>
      <c r="C29" s="81"/>
      <c r="D29" s="79"/>
      <c r="E29" s="79"/>
      <c r="F29" s="80"/>
      <c r="G29" s="4"/>
      <c r="H29" s="4"/>
      <c r="I29" s="4"/>
      <c r="J29" s="4"/>
      <c r="K29" s="4"/>
      <c r="L29" s="80"/>
      <c r="M29" s="80"/>
    </row>
    <row r="31" spans="2:15">
      <c r="B31" s="25" t="s">
        <v>25</v>
      </c>
    </row>
    <row r="32" spans="2:15">
      <c r="B32" s="55" t="s">
        <v>26</v>
      </c>
    </row>
    <row r="34" spans="1:13" ht="19.8" hidden="1" thickBot="1">
      <c r="B34" s="59" t="s">
        <v>55</v>
      </c>
      <c r="C34" s="60" t="s">
        <v>15</v>
      </c>
      <c r="D34" s="60" t="s">
        <v>16</v>
      </c>
      <c r="E34" s="60" t="s">
        <v>17</v>
      </c>
      <c r="F34" s="61" t="s">
        <v>71</v>
      </c>
      <c r="G34" s="60" t="s">
        <v>18</v>
      </c>
      <c r="H34" s="60" t="s">
        <v>19</v>
      </c>
      <c r="I34" s="60" t="s">
        <v>20</v>
      </c>
      <c r="J34" s="60" t="s">
        <v>21</v>
      </c>
      <c r="K34" s="60" t="s">
        <v>22</v>
      </c>
      <c r="L34" s="60" t="s">
        <v>23</v>
      </c>
      <c r="M34" s="60" t="s">
        <v>24</v>
      </c>
    </row>
    <row r="35" spans="1:13" ht="13.8" hidden="1" thickBot="1">
      <c r="A35" s="6">
        <v>1</v>
      </c>
      <c r="B35" s="59" t="str">
        <f>B3</f>
        <v>武雄青陵中学校</v>
      </c>
      <c r="C35" s="62">
        <f>MAX(C26:C27)</f>
        <v>98</v>
      </c>
      <c r="D35" s="63">
        <f>MAX(D26:D27)</f>
        <v>0</v>
      </c>
      <c r="E35" s="62">
        <f>MAX(E26:E27)</f>
        <v>100</v>
      </c>
      <c r="F35" s="64">
        <f>C35*D35*(185-E35)/100*12</f>
        <v>0</v>
      </c>
      <c r="G35" s="65">
        <f>G28</f>
        <v>163000</v>
      </c>
      <c r="H35" s="65">
        <f>H28</f>
        <v>49700</v>
      </c>
      <c r="I35" s="63">
        <f>MAX(I26:I27)</f>
        <v>0</v>
      </c>
      <c r="J35" s="65">
        <f>J28</f>
        <v>113300</v>
      </c>
      <c r="K35" s="63">
        <f>MAX(K26:K27)</f>
        <v>0</v>
      </c>
      <c r="L35" s="64">
        <f>H35*I35+J35*K35</f>
        <v>0</v>
      </c>
      <c r="M35" s="66">
        <f>ROUNDDOWN((F35+L35),0)</f>
        <v>0</v>
      </c>
    </row>
  </sheetData>
  <mergeCells count="8">
    <mergeCell ref="B13:B14"/>
    <mergeCell ref="C28:E28"/>
    <mergeCell ref="B5:D6"/>
    <mergeCell ref="E5:F5"/>
    <mergeCell ref="B8:D10"/>
    <mergeCell ref="E8:H8"/>
    <mergeCell ref="E9:F9"/>
    <mergeCell ref="G9:H9"/>
  </mergeCells>
  <phoneticPr fontId="3"/>
  <pageMargins left="0.70866141732283472" right="0.70866141732283472" top="0.74803149606299213" bottom="0.74803149606299213" header="0.31496062992125984" footer="0.31496062992125984"/>
  <pageSetup paperSize="9" scale="78" fitToHeight="0" orientation="landscape" r:id="rId1"/>
  <headerFooter>
    <oddFooter>&amp;R明細書&amp;A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3</vt:i4>
      </vt:variant>
    </vt:vector>
  </HeadingPairs>
  <TitlesOfParts>
    <vt:vector size="51" baseType="lpstr">
      <vt:lpstr>作成補足</vt:lpstr>
      <vt:lpstr>入札書</vt:lpstr>
      <vt:lpstr>積算内訳書（まとめ）</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作成補足!Print_Area</vt:lpstr>
      <vt:lpstr>'積算内訳書（まとめ）'!Print_Area</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江崎　紗彩（三養基高等学校）</dc:creator>
  <cp:lastModifiedBy>松本　桃子（教育総務課）</cp:lastModifiedBy>
  <cp:lastPrinted>2025-01-29T05:47:33Z</cp:lastPrinted>
  <dcterms:created xsi:type="dcterms:W3CDTF">2016-11-10T07:21:05Z</dcterms:created>
  <dcterms:modified xsi:type="dcterms:W3CDTF">2025-02-13T04:59:43Z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