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20475" windowHeight="9630" activeTab="0"/>
  </bookViews>
  <sheets>
    <sheet name="- 31 -" sheetId="1" r:id="rId1"/>
    <sheet name="- 32 -" sheetId="2" r:id="rId2"/>
    <sheet name="- 33 -" sheetId="3" r:id="rId3"/>
    <sheet name="- 34 -" sheetId="4" r:id="rId4"/>
    <sheet name="- 35 -" sheetId="5" r:id="rId5"/>
    <sheet name="- 36 -" sheetId="6" r:id="rId6"/>
    <sheet name="- 37 -" sheetId="7" r:id="rId7"/>
    <sheet name="- 38 -" sheetId="8" r:id="rId8"/>
    <sheet name="- 39 -" sheetId="9" r:id="rId9"/>
  </sheets>
  <definedNames>
    <definedName name="_xlnm.Print_Area" localSheetId="0">'- 31 -'!$A$1:$P$37</definedName>
    <definedName name="_xlnm.Print_Area" localSheetId="5">'- 36 -'!$A$1:$N$47</definedName>
    <definedName name="_xlnm.Print_Area" localSheetId="6">'- 37 -'!$A$1:$I$48</definedName>
    <definedName name="_xlnm.Print_Area" localSheetId="8">'- 39 -'!$A$1:$T$48</definedName>
  </definedNames>
  <calcPr fullCalcOnLoad="1"/>
</workbook>
</file>

<file path=xl/sharedStrings.xml><?xml version="1.0" encoding="utf-8"?>
<sst xmlns="http://schemas.openxmlformats.org/spreadsheetml/2006/main" count="603" uniqueCount="271">
  <si>
    <t xml:space="preserve">     ある。</t>
  </si>
  <si>
    <t>　　 ２「専修学校(一般課程)等入学者」は、専修学校(一般課程、高等課程)、及び各種学校へ入学した者で</t>
  </si>
  <si>
    <t xml:space="preserve">   　別科、高等学校等の専攻科へ進学した者である。</t>
  </si>
  <si>
    <t xml:space="preserve"> (注)１「大学等進学者」は、大学学部、短期大学本科、大学・短期大学の通信教育部、大学及び短期大学の</t>
  </si>
  <si>
    <t>-</t>
  </si>
  <si>
    <t>-</t>
  </si>
  <si>
    <t>Dの  うち</t>
  </si>
  <si>
    <t>Cの  うち</t>
  </si>
  <si>
    <t>Bの  うち</t>
  </si>
  <si>
    <t>Aの  うち</t>
  </si>
  <si>
    <t>計</t>
  </si>
  <si>
    <t>左記ABCDのうち就職している者</t>
  </si>
  <si>
    <t>死亡・不詳者</t>
  </si>
  <si>
    <t>左記以外の者</t>
  </si>
  <si>
    <t>一時的な仕事に就いた者</t>
  </si>
  <si>
    <t>就職者</t>
  </si>
  <si>
    <t>D 公共職業能力開発施設等入学者</t>
  </si>
  <si>
    <t>C
専修学校(一般課程)等入学者</t>
  </si>
  <si>
    <t>B
専修学校(専門課程)進学者</t>
  </si>
  <si>
    <t>A 大学等進学者</t>
  </si>
  <si>
    <t>年度</t>
  </si>
  <si>
    <t>(単位：人)</t>
  </si>
  <si>
    <t>表-48  高等学校卒業者の進路状況</t>
  </si>
  <si>
    <t xml:space="preserve">     </t>
  </si>
  <si>
    <t xml:space="preserve">      者7.6％（同 7.3％）となっている。</t>
  </si>
  <si>
    <t xml:space="preserve">      者の29.8％(同30.1％)、専修学校(専門課程)進学者17.8％(同 17.5％）、専修学校(一般課程)等入学</t>
  </si>
  <si>
    <t xml:space="preserve">     ・卒業者の進路別構成比をみると、最も多いのが大学等進学者の41.8％(前年度41.4％)、次いで就職</t>
  </si>
  <si>
    <t xml:space="preserve">      度より57人（23.2％）減少している。      </t>
  </si>
  <si>
    <t xml:space="preserve">     ・「一時的な仕事に就いた者」は34人で、「左記以外の者」の155人と合わせると189人となり、前年</t>
  </si>
  <si>
    <t xml:space="preserve">     ・「就職者」は2,538人(男1,600人、女938人)で、前年度と同数となっている。</t>
  </si>
  <si>
    <t xml:space="preserve">  　　は70人（男65人、女5人）となっている。</t>
  </si>
  <si>
    <t xml:space="preserve">     ・「専修学校(一般課程)等入学者」は、649人(男404人、女245人)、「公共職業能力開発施設等入学者」</t>
  </si>
  <si>
    <t xml:space="preserve">      している。</t>
  </si>
  <si>
    <t xml:space="preserve">     ・「専修学校(専門課程)進学者」は、1,515人(男594人、女921人)で、前年度より38人(2.6％)増加</t>
  </si>
  <si>
    <t xml:space="preserve">   　 （男1,621人、女1,937人)で前年度より70人(2.0％)増加している。</t>
  </si>
  <si>
    <t xml:space="preserve">     ・「大学等進学者」(昭和59年度より大学、短期大学の通信教育部へ進学した者を含む)は、3,558人</t>
  </si>
  <si>
    <t xml:space="preserve"> (1)  平成25年3月の高等学校卒業者は8,519人(男4,362人、女4,157人)で、前年度より96人(1.1％)増加した。</t>
  </si>
  <si>
    <t>11 高等学校の卒業後の状況</t>
  </si>
  <si>
    <t>* G 上記以外の者の中には、海外の大学等進学者、進学目標自宅学習者も含まれる。</t>
  </si>
  <si>
    <t>* F 平成16年度から「一時的な仕事に就いた者」を調査項目に加えた。</t>
  </si>
  <si>
    <t xml:space="preserve">  ただし、大学等進学率には含まれない。</t>
  </si>
  <si>
    <t>* 平成3年度から専修学校専門課程入学者は進学者として捉える。</t>
  </si>
  <si>
    <t>就 職 率</t>
  </si>
  <si>
    <t>大 学 等 進 学 率</t>
  </si>
  <si>
    <t>短期大学</t>
  </si>
  <si>
    <t>大学</t>
  </si>
  <si>
    <t xml:space="preserve"> 計のうち大学(学部)･短期大学(本科)入学志願者</t>
  </si>
  <si>
    <t>掲</t>
  </si>
  <si>
    <t>Dのうち</t>
  </si>
  <si>
    <t>Cのうち</t>
  </si>
  <si>
    <t>Bのうち</t>
  </si>
  <si>
    <t>再</t>
  </si>
  <si>
    <t>Aのうち</t>
  </si>
  <si>
    <t>ABCDのうち就職している者</t>
  </si>
  <si>
    <t xml:space="preserve"> H 死 亡･不 詳 者</t>
  </si>
  <si>
    <t xml:space="preserve"> G 上 記 以 外 の 者</t>
  </si>
  <si>
    <t xml:space="preserve"> F 一時的な仕事に就いた者</t>
  </si>
  <si>
    <t xml:space="preserve"> E 就 職 者 (上記ABCD除く)</t>
  </si>
  <si>
    <t xml:space="preserve"> D 公共職業能力開発施設等入学者</t>
  </si>
  <si>
    <t>各 種 学 校</t>
  </si>
  <si>
    <t>等入学者</t>
  </si>
  <si>
    <t>専修学校一般課程</t>
  </si>
  <si>
    <t>(一般課程)</t>
  </si>
  <si>
    <t>C 専修学校</t>
  </si>
  <si>
    <t xml:space="preserve"> B 専修学校(専門課程)進学者</t>
  </si>
  <si>
    <t>特別支援学校高等部専攻科</t>
  </si>
  <si>
    <t>者</t>
  </si>
  <si>
    <t>高 等 学 校 専 攻 科</t>
  </si>
  <si>
    <t>学</t>
  </si>
  <si>
    <t>大 学･短 大 の 別 科</t>
  </si>
  <si>
    <t>進</t>
  </si>
  <si>
    <t>大学･短大の通教部及び放送大学</t>
  </si>
  <si>
    <t>等</t>
  </si>
  <si>
    <t>短 期 大 学 本 科</t>
  </si>
  <si>
    <t>大  学  学  部</t>
  </si>
  <si>
    <t>大</t>
  </si>
  <si>
    <t>A</t>
  </si>
  <si>
    <t>卒業者総数A+B+C+D+E+F+G+H</t>
  </si>
  <si>
    <t>女</t>
  </si>
  <si>
    <t>男</t>
  </si>
  <si>
    <t>私   立</t>
  </si>
  <si>
    <t>公   立</t>
  </si>
  <si>
    <t>合   計</t>
  </si>
  <si>
    <t>進 路 区 分</t>
  </si>
  <si>
    <t>(単位：人・％)</t>
  </si>
  <si>
    <t>表-49 高等学校の進路別卒業者数</t>
  </si>
  <si>
    <t>基山町</t>
  </si>
  <si>
    <t>伊万里市</t>
  </si>
  <si>
    <t>唐津市</t>
  </si>
  <si>
    <t>佐賀市</t>
  </si>
  <si>
    <t>私　立</t>
  </si>
  <si>
    <t>太良町</t>
  </si>
  <si>
    <t>白石町</t>
  </si>
  <si>
    <t>大町町</t>
  </si>
  <si>
    <t>有田町</t>
  </si>
  <si>
    <t>玄海町</t>
  </si>
  <si>
    <t>みやき町</t>
  </si>
  <si>
    <t>神埼市</t>
  </si>
  <si>
    <t>嬉野市</t>
  </si>
  <si>
    <t>小城市</t>
  </si>
  <si>
    <t>鹿島市</t>
  </si>
  <si>
    <t>武雄市</t>
  </si>
  <si>
    <t>多久市</t>
  </si>
  <si>
    <t>鳥栖市</t>
  </si>
  <si>
    <t>唐津市</t>
  </si>
  <si>
    <t>公　　　　　　　　　立</t>
  </si>
  <si>
    <t>合  計</t>
  </si>
  <si>
    <t>H死亡・
不詳者</t>
  </si>
  <si>
    <t>G左記
以外の者</t>
  </si>
  <si>
    <t>F一時的な仕事に
就いた者</t>
  </si>
  <si>
    <t>E就職者
(ABCDを除く者)</t>
  </si>
  <si>
    <t>D 公共職業能力開発施設等入学者</t>
  </si>
  <si>
    <t>C専修学校
(一般課程)
等進学者</t>
  </si>
  <si>
    <r>
      <t xml:space="preserve">B
</t>
    </r>
    <r>
      <rPr>
        <sz val="7"/>
        <color indexed="8"/>
        <rFont val="ＭＳ 明朝"/>
        <family val="1"/>
      </rPr>
      <t>専修学校
(専門課程)
進学者</t>
    </r>
  </si>
  <si>
    <t>A
大学等
進学者</t>
  </si>
  <si>
    <t>計
(A+B+C+D+E+F+G+H)</t>
  </si>
  <si>
    <t>高校</t>
  </si>
  <si>
    <t>(単位：人)</t>
  </si>
  <si>
    <t>表-50 高等学校の市町別・進路別卒業者数</t>
  </si>
  <si>
    <t>-</t>
  </si>
  <si>
    <t>-</t>
  </si>
  <si>
    <t>計</t>
  </si>
  <si>
    <t>特別支援学校
高等部専攻科</t>
  </si>
  <si>
    <t>高等学校
専攻科</t>
  </si>
  <si>
    <t>大学・短大の
別科</t>
  </si>
  <si>
    <t>大学・短大の
通教部及び
放送大学</t>
  </si>
  <si>
    <t>短期大学本科</t>
  </si>
  <si>
    <t>大学学部</t>
  </si>
  <si>
    <t>高  校</t>
  </si>
  <si>
    <t>(     再     掲     )　Aのうち</t>
  </si>
  <si>
    <t>(単位：人)</t>
  </si>
  <si>
    <t>私　　立</t>
  </si>
  <si>
    <t>公　　　　　　　　　　　立</t>
  </si>
  <si>
    <t>志願者</t>
  </si>
  <si>
    <t>入学</t>
  </si>
  <si>
    <t>ち県内</t>
  </si>
  <si>
    <t>等入学</t>
  </si>
  <si>
    <t>Dのうち</t>
  </si>
  <si>
    <t>Cのうち</t>
  </si>
  <si>
    <t>Bのうち</t>
  </si>
  <si>
    <t>Aのうち</t>
  </si>
  <si>
    <t>就職率(％)</t>
  </si>
  <si>
    <t>大学等
進学率(％)</t>
  </si>
  <si>
    <t>卒業者
のうち</t>
  </si>
  <si>
    <t>就職者
計のう</t>
  </si>
  <si>
    <t>計のうち大学</t>
  </si>
  <si>
    <t>ABCD のうち就職している者</t>
  </si>
  <si>
    <t>過年度</t>
  </si>
  <si>
    <t>(     再     掲     )</t>
  </si>
  <si>
    <t>志願率</t>
  </si>
  <si>
    <t>短期大学(本科)</t>
  </si>
  <si>
    <t>大学(学部)</t>
  </si>
  <si>
    <t>年度</t>
  </si>
  <si>
    <t>(単位：人・％)</t>
  </si>
  <si>
    <t>表-52 高等学校卒業者の大学・短期大学への志願者数及び志願率</t>
  </si>
  <si>
    <t xml:space="preserve">     ・男女別に志願率をみると、男子が45.6％、女子が49.4％となっている。</t>
  </si>
  <si>
    <t>(4)  志願率は47.4％で、前年度より0.5ポイント減少している。</t>
  </si>
  <si>
    <t xml:space="preserve">     いる。</t>
  </si>
  <si>
    <t xml:space="preserve">     ・短期大学本科への志願者数のうち女子の占める割合は92.2％で、前年度より1.5ポイント増加して</t>
  </si>
  <si>
    <t xml:space="preserve">     ・短期大学本科への志願者数は488人(男38人、女450人)で、前年度より3人(0.6％)増加している｡</t>
  </si>
  <si>
    <t xml:space="preserve">     る。</t>
  </si>
  <si>
    <t xml:space="preserve">     ・大学学部への志願者数は3,552人(男1,950人、女1,602人)で前年度より1人(0.0％)減少してい</t>
  </si>
  <si>
    <t xml:space="preserve">   している。</t>
  </si>
  <si>
    <t>(3)  大学・短期大学への入学志願者数は4,040人(男1,988人、女2,052人)で前年度より2人(0.0％)増加</t>
  </si>
  <si>
    <t>対前年差</t>
  </si>
  <si>
    <t>特別支援学校の高等部専攻科</t>
  </si>
  <si>
    <t>高等学校の専攻科</t>
  </si>
  <si>
    <t>大学・短期大学の別科</t>
  </si>
  <si>
    <t>大学・短大の通信教育部</t>
  </si>
  <si>
    <t>短 期 大 学 本 科</t>
  </si>
  <si>
    <t>大 学 学 部</t>
  </si>
  <si>
    <t>表-51  高等学校卒業者の大学・短期大学別・男女別進学者数</t>
  </si>
  <si>
    <t xml:space="preserve">     (21.2％)、県外が3,212人(78.8％)となっている。</t>
  </si>
  <si>
    <t xml:space="preserve">     ・過年度卒業を含む大学・短大への進学者は4,074人で、これを進学地別にみると県内が862人</t>
  </si>
  <si>
    <t xml:space="preserve">      1.6ポイント増加している。</t>
  </si>
  <si>
    <t xml:space="preserve">      減少している。また、短期大学本科への進学者のうち女子の占める割合は92.2％で、前年度より</t>
  </si>
  <si>
    <t xml:space="preserve">     ・大学等進学者のうち短期大学本科への進学者の占める割合は13.6％で、前年度より0.2ポイント</t>
  </si>
  <si>
    <t xml:space="preserve">     ・短期大学本科への進学者数は485人(男38人、女447人)で、前年度より4人(0.8％)増加している。</t>
  </si>
  <si>
    <t xml:space="preserve">     ・大学学部への進学数は2,995人(男1,583人、女1,412人)で、前年度より71人(2.4％)増加している。</t>
  </si>
  <si>
    <t>(2)  大学等へ進学した者は3,558人で、前年度より70人(2.0％)増加している。</t>
  </si>
  <si>
    <t>割合</t>
  </si>
  <si>
    <t>短大</t>
  </si>
  <si>
    <t>大学</t>
  </si>
  <si>
    <t>その他</t>
  </si>
  <si>
    <t>京都府</t>
  </si>
  <si>
    <t>神奈川県</t>
  </si>
  <si>
    <t>熊本県</t>
  </si>
  <si>
    <t>長崎県</t>
  </si>
  <si>
    <t>東京都</t>
  </si>
  <si>
    <t>福岡県</t>
  </si>
  <si>
    <t>佐賀県</t>
  </si>
  <si>
    <t>平成２３年</t>
  </si>
  <si>
    <t>平成２２年</t>
  </si>
  <si>
    <t>平成２１年</t>
  </si>
  <si>
    <t xml:space="preserve">   は41.8％となり、前年度(39.8％)より2.0ポイント増加している。</t>
  </si>
  <si>
    <t>(6)  就職者総数のうち県外へ就職した者は1,103人(男811人、女292人)で、就職者総数に占める割合</t>
  </si>
  <si>
    <t>掘従事者208人(7.9％)、保安職業従事者161人(6.1％)、の順となっている。</t>
  </si>
  <si>
    <t>職業従事者526人(19.9％)、販売従事者233人（8.8％）、事務従事者232人(8.8％)、建設・採</t>
  </si>
  <si>
    <t>・就職者総数を職業別にみると、最も多いのは生産工程従事者990人(37.5％)、次いでサービス</t>
  </si>
  <si>
    <t>除く）150人(5.7％)の順となっている。</t>
  </si>
  <si>
    <t>平成２０年</t>
  </si>
  <si>
    <t>人(10.6％)、医療・福祉業276人(10.5％)、建設業252人(9.5％)、公務（他に分類されるものを</t>
  </si>
  <si>
    <t>・就職者総数を産業別にみると、最も多いのは製造業の995人(37.7％)、次いで卸売・小売業279</t>
  </si>
  <si>
    <t>平成２５年</t>
  </si>
  <si>
    <t>また、全国平均(16.9％)より14.1ポイント高くなっている。</t>
  </si>
  <si>
    <t>・就職率は31.0％(男37.3％、女24.4％)で、前年度(31.1％)より0.1ポイント減少している。</t>
  </si>
  <si>
    <t xml:space="preserve">   （男25人、女76人）、計2,639人で前年度より23人増加している。</t>
  </si>
  <si>
    <t xml:space="preserve">   者、専修学校(一般課程)等入学者及び公共職業能力開発施設等入学者のうち就職している者101人</t>
  </si>
  <si>
    <t>(5)  就職者総数は、就職者2,538人(男1,600人、女938人)並びに大学等進学者、専修学校(専門課程）</t>
  </si>
  <si>
    <t>平成１９年（新）</t>
  </si>
  <si>
    <t>25年度</t>
  </si>
  <si>
    <t>24年度</t>
  </si>
  <si>
    <t>(単位：％)</t>
  </si>
  <si>
    <t>平成１９年（旧）</t>
  </si>
  <si>
    <t>平成２４年</t>
  </si>
  <si>
    <t>平成１８年</t>
  </si>
  <si>
    <t>=    県内就職者数÷就職者総数 × 100</t>
  </si>
  <si>
    <t xml:space="preserve">      県内就職率</t>
  </si>
  <si>
    <t>=    就職者総数÷高等学校卒業者数 × 100</t>
  </si>
  <si>
    <t xml:space="preserve">      就職率</t>
  </si>
  <si>
    <t>=    大学等の進学者数÷高等学校卒業者数 × 100</t>
  </si>
  <si>
    <t xml:space="preserve">(注)  大学等進学率    </t>
  </si>
  <si>
    <t>県内    就職率</t>
  </si>
  <si>
    <t>女</t>
  </si>
  <si>
    <t>男</t>
  </si>
  <si>
    <t>通信制    を除く</t>
  </si>
  <si>
    <t>就職率</t>
  </si>
  <si>
    <t>通信制     を除く</t>
  </si>
  <si>
    <t>進学率    (現役)</t>
  </si>
  <si>
    <t>進学率(現役）</t>
  </si>
  <si>
    <t>全   国</t>
  </si>
  <si>
    <t>佐   賀   県</t>
  </si>
  <si>
    <t>(単位：％)</t>
  </si>
  <si>
    <t>表-54 大学等進学率・就職率の推移</t>
  </si>
  <si>
    <t xml:space="preserve">     ・昭和48年度から男子より女子の進学率が高くなっている。</t>
  </si>
  <si>
    <t xml:space="preserve">     ・男女別に進学率をみると、男子が37.2％、女子が46.6％となっている。</t>
  </si>
  <si>
    <t xml:space="preserve">   11.4ポイント低くなっている｡</t>
  </si>
  <si>
    <t>(7)  大学等進学率は41.8％で､前年度より0.4ポイント増加している｡全国平均(53.2％)と比較すると、</t>
  </si>
  <si>
    <t>県外就職率</t>
  </si>
  <si>
    <t>県内就職率</t>
  </si>
  <si>
    <t>県外就職者数</t>
  </si>
  <si>
    <t>県内就職者数</t>
  </si>
  <si>
    <t>就職者総数</t>
  </si>
  <si>
    <t xml:space="preserve"> (単位：人･％)</t>
  </si>
  <si>
    <t>表-53 高等学校の県内・県外別就職者の推移 (就職進学者を含む)</t>
  </si>
  <si>
    <t>神奈川</t>
  </si>
  <si>
    <t>広島</t>
  </si>
  <si>
    <t>長崎</t>
  </si>
  <si>
    <t>大阪</t>
  </si>
  <si>
    <t>東京</t>
  </si>
  <si>
    <t>愛知</t>
  </si>
  <si>
    <t>福岡</t>
  </si>
  <si>
    <t>佐賀</t>
  </si>
  <si>
    <t>-</t>
  </si>
  <si>
    <t>就職者数</t>
  </si>
  <si>
    <t>静岡</t>
  </si>
  <si>
    <t>奈良</t>
  </si>
  <si>
    <t>三重</t>
  </si>
  <si>
    <t>京都</t>
  </si>
  <si>
    <t>埼玉</t>
  </si>
  <si>
    <t>岡山</t>
  </si>
  <si>
    <t>千葉</t>
  </si>
  <si>
    <t>兵庫</t>
  </si>
  <si>
    <t>山口</t>
  </si>
  <si>
    <t>大分</t>
  </si>
  <si>
    <t>神奈川</t>
  </si>
  <si>
    <t>県外</t>
  </si>
  <si>
    <t>(単位：人)</t>
  </si>
  <si>
    <t>表-55 高等学校の主な県外就職者数の推移(就職進学者等を含む)</t>
  </si>
  <si>
    <t xml:space="preserve">     の200人(同7.6％)、東京都128人(同4.9％)、大阪府96人(同3.6％)の順となっている。</t>
  </si>
  <si>
    <t xml:space="preserve"> (8)   県外就職者のうち、最も多いのは福岡県の359人(就職者総数の13.6％)、次いで愛知県</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</si>
</sst>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_ * &quot;-&quot;_ ;_ @_ "/>
    <numFmt numFmtId="179" formatCode="#,###;\-#,###;&quot;-&quot;"/>
    <numFmt numFmtId="180" formatCode="_ * #,##0.0_ ;_ * \-#,##0.0_ ;_ * &quot;-&quot;?_ ;_ @_ "/>
    <numFmt numFmtId="181" formatCode="0.0_);[Red]\(0.0\)"/>
    <numFmt numFmtId="182" formatCode="#,##0.0;&quot;△&quot;\ #,##0.0;\ * &quot;-&quot;_ ;_ @_ "/>
    <numFmt numFmtId="183" formatCode="#,##0;&quot;△&quot;\ #,##0;_ * &quot;-&quot;_ ;_ @_ "/>
    <numFmt numFmtId="184" formatCode="0.0_ "/>
    <numFmt numFmtId="185" formatCode="0_);[Red]\(0\)"/>
    <numFmt numFmtId="186" formatCode="#,##0.0_ ;[Red]\-#,##0.0\ "/>
    <numFmt numFmtId="187" formatCode="#,##0_ ;[Red]\-#,##0\ "/>
    <numFmt numFmtId="188" formatCode="#,##0.0_ "/>
  </numFmts>
  <fonts count="71">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明朝"/>
      <family val="1"/>
    </font>
    <font>
      <sz val="11"/>
      <color indexed="8"/>
      <name val="ＭＳ 明朝"/>
      <family val="1"/>
    </font>
    <font>
      <sz val="6"/>
      <name val="ＭＳ Ｐゴシック"/>
      <family val="3"/>
    </font>
    <font>
      <sz val="10"/>
      <color indexed="8"/>
      <name val="ＭＳ 明朝"/>
      <family val="1"/>
    </font>
    <font>
      <sz val="6"/>
      <name val="ＭＳ Ｐ明朝"/>
      <family val="1"/>
    </font>
    <font>
      <sz val="8"/>
      <color indexed="8"/>
      <name val="ＭＳ 明朝"/>
      <family val="1"/>
    </font>
    <font>
      <sz val="9"/>
      <color indexed="8"/>
      <name val="ＭＳ 明朝"/>
      <family val="1"/>
    </font>
    <font>
      <b/>
      <sz val="11"/>
      <color indexed="8"/>
      <name val="ＭＳ ゴシック"/>
      <family val="3"/>
    </font>
    <font>
      <sz val="12"/>
      <color indexed="8"/>
      <name val="ＭＳ 明朝"/>
      <family val="1"/>
    </font>
    <font>
      <sz val="10"/>
      <name val="ＭＳ 明朝"/>
      <family val="1"/>
    </font>
    <font>
      <sz val="7"/>
      <color indexed="8"/>
      <name val="ＭＳ 明朝"/>
      <family val="1"/>
    </font>
    <font>
      <sz val="9"/>
      <color indexed="8"/>
      <name val="ＭＳ ゴシック"/>
      <family val="3"/>
    </font>
    <font>
      <sz val="11"/>
      <color indexed="9"/>
      <name val="ＭＳ 明朝"/>
      <family val="1"/>
    </font>
    <font>
      <sz val="8"/>
      <color indexed="9"/>
      <name val="ＭＳ 明朝"/>
      <family val="1"/>
    </font>
    <font>
      <sz val="12"/>
      <color indexed="9"/>
      <name val="ＭＳ 明朝"/>
      <family val="1"/>
    </font>
    <font>
      <sz val="10"/>
      <color indexed="9"/>
      <name val="ＭＳ 明朝"/>
      <family val="1"/>
    </font>
    <font>
      <sz val="16.75"/>
      <color indexed="8"/>
      <name val="ＭＳ Ｐゴシック"/>
      <family val="3"/>
    </font>
    <font>
      <sz val="10"/>
      <color indexed="8"/>
      <name val="ＭＳ Ｐゴシック"/>
      <family val="3"/>
    </font>
    <font>
      <b/>
      <sz val="10.75"/>
      <color indexed="8"/>
      <name val="ＭＳ ゴシック"/>
      <family val="3"/>
    </font>
    <font>
      <sz val="9.2"/>
      <color indexed="8"/>
      <name val="ＭＳ 明朝"/>
      <family val="1"/>
    </font>
    <font>
      <sz val="10.75"/>
      <color indexed="8"/>
      <name val="ＭＳ Ｐ明朝"/>
      <family val="1"/>
    </font>
    <font>
      <sz val="11"/>
      <color indexed="8"/>
      <name val="ＭＳ Ｐ明朝"/>
      <family val="1"/>
    </font>
    <font>
      <sz val="9.8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8"/>
      <color theme="1"/>
      <name val="ＭＳ 明朝"/>
      <family val="1"/>
    </font>
    <font>
      <sz val="11"/>
      <color theme="1"/>
      <name val="ＭＳ Ｐゴシック"/>
      <family val="3"/>
    </font>
    <font>
      <sz val="9"/>
      <color theme="1"/>
      <name val="ＭＳ 明朝"/>
      <family val="1"/>
    </font>
    <font>
      <b/>
      <sz val="11"/>
      <color theme="1"/>
      <name val="ＭＳ ゴシック"/>
      <family val="3"/>
    </font>
    <font>
      <sz val="12"/>
      <color theme="1"/>
      <name val="ＭＳ 明朝"/>
      <family val="1"/>
    </font>
    <font>
      <sz val="9"/>
      <color theme="1"/>
      <name val="ＭＳ ゴシック"/>
      <family val="3"/>
    </font>
    <font>
      <sz val="11"/>
      <color theme="0"/>
      <name val="ＭＳ 明朝"/>
      <family val="1"/>
    </font>
    <font>
      <sz val="8"/>
      <color theme="0"/>
      <name val="ＭＳ 明朝"/>
      <family val="1"/>
    </font>
    <font>
      <sz val="12"/>
      <color theme="0"/>
      <name val="ＭＳ 明朝"/>
      <family val="1"/>
    </font>
    <font>
      <sz val="10"/>
      <color theme="0"/>
      <name val="ＭＳ 明朝"/>
      <family val="1"/>
    </font>
    <font>
      <sz val="7"/>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diagonalUp="1">
      <left>
        <color indexed="63"/>
      </left>
      <right style="thin"/>
      <top>
        <color indexed="63"/>
      </top>
      <bottom style="thin"/>
      <diagonal style="thin"/>
    </border>
    <border diagonalUp="1">
      <left>
        <color indexed="63"/>
      </left>
      <right>
        <color indexed="63"/>
      </right>
      <top>
        <color indexed="63"/>
      </top>
      <bottom style="thin"/>
      <diagonal style="thin"/>
    </border>
    <border diagonalUp="1">
      <left style="thin"/>
      <right>
        <color indexed="63"/>
      </right>
      <top>
        <color indexed="63"/>
      </top>
      <bottom style="thin"/>
      <diagonal style="thin"/>
    </border>
    <border diagonalUp="1">
      <left>
        <color indexed="63"/>
      </left>
      <right style="thin"/>
      <top style="thin"/>
      <bottom>
        <color indexed="63"/>
      </bottom>
      <diagonal style="thin"/>
    </border>
    <border diagonalUp="1">
      <left>
        <color indexed="63"/>
      </left>
      <right>
        <color indexed="63"/>
      </right>
      <top style="thin"/>
      <bottom>
        <color indexed="63"/>
      </bottom>
      <diagonal style="thin"/>
    </border>
    <border diagonalUp="1">
      <left style="thin"/>
      <right>
        <color indexed="63"/>
      </right>
      <top style="thin"/>
      <bottom>
        <color indexed="63"/>
      </bottom>
      <diagonal style="thin"/>
    </border>
    <border>
      <left>
        <color indexed="63"/>
      </left>
      <right>
        <color indexed="63"/>
      </right>
      <top style="thin"/>
      <bottom>
        <color indexed="63"/>
      </botto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thin"/>
      <top style="medium"/>
      <bottom>
        <color indexed="63"/>
      </bottom>
    </border>
    <border>
      <left style="thin"/>
      <right style="thin"/>
      <top style="thin"/>
      <bottom style="medium"/>
    </border>
    <border>
      <left style="thin"/>
      <right style="thin"/>
      <top style="medium"/>
      <bottom style="thin"/>
    </border>
    <border>
      <left>
        <color indexed="63"/>
      </left>
      <right style="thin"/>
      <top style="medium"/>
      <bottom>
        <color indexed="63"/>
      </bottom>
    </border>
    <border>
      <left style="thin"/>
      <right style="thin"/>
      <top>
        <color indexed="63"/>
      </top>
      <bottom style="medium"/>
    </border>
  </borders>
  <cellStyleXfs count="64">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41" fillId="0" borderId="0" applyFont="0" applyFill="0" applyBorder="0" applyAlignment="0" applyProtection="0"/>
    <xf numFmtId="0" fontId="4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4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41" fillId="0" borderId="0" applyFont="0" applyFill="0" applyBorder="0" applyAlignment="0" applyProtection="0"/>
    <xf numFmtId="8" fontId="41" fillId="0" borderId="0" applyFont="0" applyFill="0" applyBorder="0" applyAlignment="0" applyProtection="0"/>
    <xf numFmtId="0" fontId="56" fillId="31" borderId="4" applyNumberFormat="0" applyAlignment="0" applyProtection="0"/>
    <xf numFmtId="0" fontId="18" fillId="0" borderId="0">
      <alignment/>
      <protection/>
    </xf>
    <xf numFmtId="0" fontId="18" fillId="0" borderId="0">
      <alignment/>
      <protection/>
    </xf>
    <xf numFmtId="0" fontId="18" fillId="0" borderId="0">
      <alignment/>
      <protection/>
    </xf>
    <xf numFmtId="0" fontId="57" fillId="32" borderId="0" applyNumberFormat="0" applyBorder="0" applyAlignment="0" applyProtection="0"/>
  </cellStyleXfs>
  <cellXfs count="357">
    <xf numFmtId="0" fontId="0" fillId="0" borderId="0" xfId="0" applyAlignment="1">
      <alignment/>
    </xf>
    <xf numFmtId="0" fontId="58" fillId="0" borderId="0" xfId="62" applyFont="1" applyAlignment="1">
      <alignment vertical="center"/>
      <protection/>
    </xf>
    <xf numFmtId="0" fontId="59" fillId="0" borderId="0" xfId="62" applyFont="1" applyAlignment="1">
      <alignment vertical="center"/>
      <protection/>
    </xf>
    <xf numFmtId="38" fontId="58" fillId="0" borderId="0" xfId="48" applyFont="1" applyBorder="1" applyAlignment="1">
      <alignment vertical="center"/>
    </xf>
    <xf numFmtId="176" fontId="58" fillId="0" borderId="0" xfId="48" applyNumberFormat="1" applyFont="1" applyBorder="1" applyAlignment="1">
      <alignment vertical="center"/>
    </xf>
    <xf numFmtId="0" fontId="58" fillId="0" borderId="0" xfId="62" applyFont="1" applyBorder="1" applyAlignment="1">
      <alignment horizontal="center" vertical="center"/>
      <protection/>
    </xf>
    <xf numFmtId="0" fontId="58" fillId="0" borderId="10" xfId="62" applyFont="1" applyBorder="1" applyAlignment="1">
      <alignment horizontal="right" vertical="center"/>
      <protection/>
    </xf>
    <xf numFmtId="38" fontId="59" fillId="0" borderId="10" xfId="48" applyFont="1" applyBorder="1" applyAlignment="1">
      <alignment vertical="center"/>
    </xf>
    <xf numFmtId="38" fontId="59" fillId="0" borderId="10" xfId="48" applyFont="1" applyBorder="1" applyAlignment="1">
      <alignment horizontal="right" vertical="center"/>
    </xf>
    <xf numFmtId="0" fontId="59" fillId="0" borderId="10" xfId="62" applyFont="1" applyBorder="1" applyAlignment="1">
      <alignment horizontal="center" vertical="center"/>
      <protection/>
    </xf>
    <xf numFmtId="38" fontId="59" fillId="0" borderId="11" xfId="48" applyFont="1" applyBorder="1" applyAlignment="1">
      <alignment vertical="center"/>
    </xf>
    <xf numFmtId="38" fontId="59" fillId="0" borderId="11" xfId="48" applyFont="1" applyBorder="1" applyAlignment="1">
      <alignment horizontal="center" vertical="center"/>
    </xf>
    <xf numFmtId="38" fontId="59" fillId="0" borderId="12" xfId="48" applyFont="1" applyBorder="1" applyAlignment="1">
      <alignment horizontal="center" vertical="center"/>
    </xf>
    <xf numFmtId="0" fontId="60" fillId="0" borderId="13" xfId="62" applyFont="1" applyBorder="1" applyAlignment="1">
      <alignment horizontal="center" vertical="center" wrapText="1"/>
      <protection/>
    </xf>
    <xf numFmtId="0" fontId="59" fillId="0" borderId="13" xfId="62" applyFont="1" applyBorder="1" applyAlignment="1">
      <alignment horizontal="center" vertical="center"/>
      <protection/>
    </xf>
    <xf numFmtId="0" fontId="61" fillId="0" borderId="13" xfId="0" applyFont="1" applyBorder="1" applyAlignment="1">
      <alignment vertical="center" wrapText="1"/>
    </xf>
    <xf numFmtId="0" fontId="62" fillId="0" borderId="13" xfId="62" applyFont="1" applyBorder="1" applyAlignment="1">
      <alignment horizontal="center" vertical="center" wrapText="1"/>
      <protection/>
    </xf>
    <xf numFmtId="0" fontId="59" fillId="0" borderId="13" xfId="62" applyFont="1" applyBorder="1" applyAlignment="1">
      <alignment vertical="center"/>
      <protection/>
    </xf>
    <xf numFmtId="0" fontId="61" fillId="0" borderId="13" xfId="0" applyFont="1" applyBorder="1" applyAlignment="1">
      <alignment vertical="center" textRotation="255"/>
    </xf>
    <xf numFmtId="0" fontId="60" fillId="0" borderId="14" xfId="62" applyFont="1" applyBorder="1" applyAlignment="1">
      <alignment horizontal="center" vertical="center" wrapText="1"/>
      <protection/>
    </xf>
    <xf numFmtId="0" fontId="59" fillId="0" borderId="14" xfId="62" applyFont="1" applyBorder="1" applyAlignment="1">
      <alignment horizontal="center" vertical="center"/>
      <protection/>
    </xf>
    <xf numFmtId="0" fontId="60" fillId="0" borderId="15" xfId="62" applyFont="1" applyBorder="1" applyAlignment="1">
      <alignment horizontal="center" vertical="center" wrapText="1"/>
      <protection/>
    </xf>
    <xf numFmtId="0" fontId="61" fillId="0" borderId="15" xfId="0" applyFont="1" applyBorder="1" applyAlignment="1">
      <alignment vertical="center" wrapText="1"/>
    </xf>
    <xf numFmtId="0" fontId="62" fillId="0" borderId="15" xfId="62" applyFont="1" applyBorder="1" applyAlignment="1">
      <alignment horizontal="center" vertical="center" wrapText="1"/>
      <protection/>
    </xf>
    <xf numFmtId="0" fontId="59" fillId="0" borderId="15" xfId="62" applyFont="1" applyBorder="1" applyAlignment="1">
      <alignment horizontal="center" vertical="center"/>
      <protection/>
    </xf>
    <xf numFmtId="0" fontId="61" fillId="0" borderId="15" xfId="0" applyFont="1" applyBorder="1" applyAlignment="1">
      <alignment vertical="center" textRotation="255"/>
    </xf>
    <xf numFmtId="0" fontId="60" fillId="0" borderId="11" xfId="62" applyFont="1" applyBorder="1" applyAlignment="1">
      <alignment horizontal="center" vertical="center"/>
      <protection/>
    </xf>
    <xf numFmtId="0" fontId="60" fillId="0" borderId="16" xfId="62" applyFont="1" applyBorder="1" applyAlignment="1">
      <alignment horizontal="center" vertical="center"/>
      <protection/>
    </xf>
    <xf numFmtId="0" fontId="60" fillId="0" borderId="12" xfId="62" applyFont="1" applyBorder="1" applyAlignment="1">
      <alignment horizontal="center" vertical="center"/>
      <protection/>
    </xf>
    <xf numFmtId="0" fontId="62" fillId="0" borderId="14" xfId="62" applyFont="1" applyBorder="1" applyAlignment="1">
      <alignment horizontal="center" vertical="center" wrapText="1"/>
      <protection/>
    </xf>
    <xf numFmtId="0" fontId="59" fillId="0" borderId="14" xfId="62" applyFont="1" applyBorder="1" applyAlignment="1">
      <alignment vertical="center"/>
      <protection/>
    </xf>
    <xf numFmtId="0" fontId="59" fillId="0" borderId="14" xfId="62" applyFont="1" applyBorder="1" applyAlignment="1">
      <alignment vertical="center" textRotation="255"/>
      <protection/>
    </xf>
    <xf numFmtId="0" fontId="59" fillId="0" borderId="0" xfId="62" applyFont="1" applyAlignment="1">
      <alignment horizontal="right" vertical="center"/>
      <protection/>
    </xf>
    <xf numFmtId="0" fontId="63" fillId="0" borderId="0" xfId="62" applyFont="1" applyAlignment="1">
      <alignment vertical="center"/>
      <protection/>
    </xf>
    <xf numFmtId="0" fontId="59" fillId="0" borderId="0" xfId="62" applyFont="1" applyAlignment="1">
      <alignment horizontal="left" vertical="center"/>
      <protection/>
    </xf>
    <xf numFmtId="0" fontId="59" fillId="33" borderId="0" xfId="62" applyFont="1" applyFill="1" applyAlignment="1">
      <alignment vertical="center"/>
      <protection/>
    </xf>
    <xf numFmtId="0" fontId="58" fillId="33" borderId="0" xfId="62" applyFont="1" applyFill="1" applyAlignment="1">
      <alignment vertical="center"/>
      <protection/>
    </xf>
    <xf numFmtId="0" fontId="59" fillId="33" borderId="0" xfId="62" applyFont="1" applyFill="1" applyAlignment="1" quotePrefix="1">
      <alignment horizontal="left" vertical="center"/>
      <protection/>
    </xf>
    <xf numFmtId="0" fontId="59" fillId="0" borderId="0" xfId="62" applyFont="1" applyAlignment="1" quotePrefix="1">
      <alignment horizontal="left" vertical="center"/>
      <protection/>
    </xf>
    <xf numFmtId="0" fontId="58" fillId="0" borderId="0" xfId="60" applyFont="1" applyAlignment="1">
      <alignment vertical="center"/>
      <protection/>
    </xf>
    <xf numFmtId="0" fontId="64" fillId="0" borderId="0" xfId="62" applyFont="1" applyAlignment="1">
      <alignment vertical="center"/>
      <protection/>
    </xf>
    <xf numFmtId="0" fontId="58" fillId="0" borderId="0" xfId="62" applyFont="1" applyFill="1" applyAlignment="1">
      <alignment vertical="center"/>
      <protection/>
    </xf>
    <xf numFmtId="177" fontId="59" fillId="0" borderId="10" xfId="62" applyNumberFormat="1" applyFont="1" applyBorder="1" applyAlignment="1">
      <alignment horizontal="right" vertical="center"/>
      <protection/>
    </xf>
    <xf numFmtId="0" fontId="59" fillId="0" borderId="11" xfId="62" applyFont="1" applyBorder="1" applyAlignment="1">
      <alignment horizontal="center" vertical="center"/>
      <protection/>
    </xf>
    <xf numFmtId="0" fontId="59" fillId="0" borderId="16" xfId="62" applyFont="1" applyBorder="1" applyAlignment="1">
      <alignment horizontal="center" vertical="center"/>
      <protection/>
    </xf>
    <xf numFmtId="0" fontId="59" fillId="0" borderId="12" xfId="62" applyFont="1" applyBorder="1" applyAlignment="1">
      <alignment horizontal="center" vertical="center"/>
      <protection/>
    </xf>
    <xf numFmtId="0" fontId="59" fillId="0" borderId="11" xfId="62" applyFont="1" applyBorder="1" applyAlignment="1">
      <alignment horizontal="centerContinuous" vertical="center"/>
      <protection/>
    </xf>
    <xf numFmtId="0" fontId="59" fillId="0" borderId="16" xfId="62" applyFont="1" applyBorder="1" applyAlignment="1">
      <alignment horizontal="centerContinuous" vertical="center"/>
      <protection/>
    </xf>
    <xf numFmtId="0" fontId="59" fillId="0" borderId="12" xfId="62" applyFont="1" applyBorder="1" applyAlignment="1">
      <alignment horizontal="centerContinuous" vertical="center"/>
      <protection/>
    </xf>
    <xf numFmtId="178" fontId="59" fillId="0" borderId="10" xfId="48" applyNumberFormat="1" applyFont="1" applyBorder="1" applyAlignment="1">
      <alignment vertical="center"/>
    </xf>
    <xf numFmtId="178" fontId="59" fillId="0" borderId="10" xfId="48" applyNumberFormat="1" applyFont="1" applyBorder="1" applyAlignment="1">
      <alignment horizontal="right" vertical="center"/>
    </xf>
    <xf numFmtId="178" fontId="59" fillId="0" borderId="10" xfId="48" applyNumberFormat="1" applyFont="1" applyFill="1" applyBorder="1" applyAlignment="1">
      <alignment horizontal="right" vertical="center"/>
    </xf>
    <xf numFmtId="0" fontId="59" fillId="0" borderId="0" xfId="62" applyFont="1" applyBorder="1" applyAlignment="1">
      <alignment horizontal="center" vertical="center"/>
      <protection/>
    </xf>
    <xf numFmtId="0" fontId="62" fillId="0" borderId="17" xfId="62" applyFont="1" applyBorder="1" applyAlignment="1">
      <alignment horizontal="right" vertical="center" wrapText="1"/>
      <protection/>
    </xf>
    <xf numFmtId="0" fontId="62" fillId="0" borderId="18" xfId="62" applyFont="1" applyBorder="1" applyAlignment="1">
      <alignment horizontal="right" vertical="center" wrapText="1"/>
      <protection/>
    </xf>
    <xf numFmtId="0" fontId="59" fillId="0" borderId="13" xfId="62" applyFont="1" applyBorder="1" applyAlignment="1">
      <alignment horizontal="center" vertical="center"/>
      <protection/>
    </xf>
    <xf numFmtId="0" fontId="62" fillId="0" borderId="19" xfId="62" applyFont="1" applyBorder="1" applyAlignment="1">
      <alignment horizontal="right" vertical="center" wrapText="1"/>
      <protection/>
    </xf>
    <xf numFmtId="0" fontId="62" fillId="0" borderId="20" xfId="62" applyFont="1" applyBorder="1" applyAlignment="1">
      <alignment horizontal="right" vertical="center" wrapText="1"/>
      <protection/>
    </xf>
    <xf numFmtId="0" fontId="59" fillId="0" borderId="17" xfId="62" applyFont="1" applyBorder="1" applyAlignment="1">
      <alignment horizontal="left" vertical="center" wrapText="1" indent="1"/>
      <protection/>
    </xf>
    <xf numFmtId="0" fontId="59" fillId="0" borderId="18" xfId="62" applyFont="1" applyBorder="1" applyAlignment="1">
      <alignment horizontal="left" vertical="center" wrapText="1" indent="1"/>
      <protection/>
    </xf>
    <xf numFmtId="0" fontId="59" fillId="0" borderId="21" xfId="62" applyFont="1" applyBorder="1" applyAlignment="1">
      <alignment horizontal="left" vertical="center" wrapText="1" indent="1"/>
      <protection/>
    </xf>
    <xf numFmtId="0" fontId="59" fillId="0" borderId="22" xfId="62" applyFont="1" applyBorder="1" applyAlignment="1">
      <alignment horizontal="left" vertical="center" wrapText="1" indent="1"/>
      <protection/>
    </xf>
    <xf numFmtId="0" fontId="59" fillId="0" borderId="22" xfId="62" applyFont="1" applyBorder="1" applyAlignment="1">
      <alignment horizontal="center" vertical="center"/>
      <protection/>
    </xf>
    <xf numFmtId="0" fontId="59" fillId="0" borderId="19" xfId="62" applyFont="1" applyBorder="1" applyAlignment="1">
      <alignment horizontal="left" vertical="center" wrapText="1" indent="1"/>
      <protection/>
    </xf>
    <xf numFmtId="0" fontId="59" fillId="0" borderId="20" xfId="62" applyFont="1" applyBorder="1" applyAlignment="1">
      <alignment horizontal="left" vertical="center" wrapText="1" indent="1"/>
      <protection/>
    </xf>
    <xf numFmtId="0" fontId="59" fillId="0" borderId="14" xfId="62" applyFont="1" applyBorder="1" applyAlignment="1">
      <alignment horizontal="center" vertical="center"/>
      <protection/>
    </xf>
    <xf numFmtId="0" fontId="59" fillId="0" borderId="11" xfId="62" applyFont="1" applyBorder="1" applyAlignment="1">
      <alignment vertical="center"/>
      <protection/>
    </xf>
    <xf numFmtId="0" fontId="59" fillId="0" borderId="16" xfId="62" applyFont="1" applyBorder="1" applyAlignment="1">
      <alignment vertical="center"/>
      <protection/>
    </xf>
    <xf numFmtId="0" fontId="59" fillId="0" borderId="12" xfId="62" applyFont="1" applyBorder="1" applyAlignment="1">
      <alignment vertical="center"/>
      <protection/>
    </xf>
    <xf numFmtId="0" fontId="59" fillId="0" borderId="23" xfId="62" applyFont="1" applyBorder="1" applyAlignment="1">
      <alignment vertical="center"/>
      <protection/>
    </xf>
    <xf numFmtId="0" fontId="59" fillId="0" borderId="18" xfId="62" applyFont="1" applyBorder="1" applyAlignment="1">
      <alignment vertical="center"/>
      <protection/>
    </xf>
    <xf numFmtId="178" fontId="59" fillId="0" borderId="10" xfId="62" applyNumberFormat="1" applyFont="1" applyBorder="1" applyAlignment="1">
      <alignment horizontal="right" vertical="center"/>
      <protection/>
    </xf>
    <xf numFmtId="178" fontId="59" fillId="0" borderId="24" xfId="62" applyNumberFormat="1" applyFont="1" applyBorder="1" applyAlignment="1">
      <alignment horizontal="center" vertical="center"/>
      <protection/>
    </xf>
    <xf numFmtId="178" fontId="59" fillId="0" borderId="25" xfId="62" applyNumberFormat="1" applyFont="1" applyBorder="1" applyAlignment="1">
      <alignment horizontal="center" vertical="center"/>
      <protection/>
    </xf>
    <xf numFmtId="178" fontId="59" fillId="0" borderId="26" xfId="62" applyNumberFormat="1" applyFont="1" applyBorder="1" applyAlignment="1">
      <alignment horizontal="center" vertical="center"/>
      <protection/>
    </xf>
    <xf numFmtId="0" fontId="59" fillId="0" borderId="17" xfId="62" applyFont="1" applyBorder="1" applyAlignment="1">
      <alignment horizontal="centerContinuous" vertical="center"/>
      <protection/>
    </xf>
    <xf numFmtId="0" fontId="59" fillId="0" borderId="23" xfId="62" applyFont="1" applyBorder="1" applyAlignment="1">
      <alignment horizontal="centerContinuous" vertical="center"/>
      <protection/>
    </xf>
    <xf numFmtId="0" fontId="59" fillId="0" borderId="21" xfId="62" applyFont="1" applyBorder="1" applyAlignment="1">
      <alignment horizontal="centerContinuous" vertical="center"/>
      <protection/>
    </xf>
    <xf numFmtId="0" fontId="59" fillId="0" borderId="18" xfId="62" applyFont="1" applyBorder="1" applyAlignment="1">
      <alignment horizontal="centerContinuous" vertical="center"/>
      <protection/>
    </xf>
    <xf numFmtId="178" fontId="59" fillId="0" borderId="27" xfId="62" applyNumberFormat="1" applyFont="1" applyBorder="1" applyAlignment="1">
      <alignment horizontal="center" vertical="center"/>
      <protection/>
    </xf>
    <xf numFmtId="178" fontId="59" fillId="0" borderId="28" xfId="62" applyNumberFormat="1" applyFont="1" applyBorder="1" applyAlignment="1">
      <alignment horizontal="center" vertical="center"/>
      <protection/>
    </xf>
    <xf numFmtId="178" fontId="59" fillId="0" borderId="29" xfId="62" applyNumberFormat="1" applyFont="1" applyBorder="1" applyAlignment="1">
      <alignment horizontal="center" vertical="center"/>
      <protection/>
    </xf>
    <xf numFmtId="0" fontId="59" fillId="0" borderId="22" xfId="62" applyFont="1" applyBorder="1" applyAlignment="1">
      <alignment horizontal="centerContinuous" vertical="center"/>
      <protection/>
    </xf>
    <xf numFmtId="0" fontId="59" fillId="0" borderId="0" xfId="62" applyFont="1" applyBorder="1" applyAlignment="1">
      <alignment horizontal="centerContinuous" vertical="center"/>
      <protection/>
    </xf>
    <xf numFmtId="0" fontId="59" fillId="0" borderId="19" xfId="62" applyFont="1" applyBorder="1" applyAlignment="1">
      <alignment horizontal="centerContinuous" vertical="center"/>
      <protection/>
    </xf>
    <xf numFmtId="0" fontId="59" fillId="0" borderId="20" xfId="62" applyFont="1" applyBorder="1" applyAlignment="1">
      <alignment horizontal="centerContinuous" vertical="center"/>
      <protection/>
    </xf>
    <xf numFmtId="0" fontId="59" fillId="0" borderId="11" xfId="62" applyFont="1" applyBorder="1" applyAlignment="1">
      <alignment horizontal="distributed" vertical="center"/>
      <protection/>
    </xf>
    <xf numFmtId="0" fontId="59" fillId="0" borderId="16" xfId="62" applyFont="1" applyBorder="1" applyAlignment="1">
      <alignment horizontal="distributed" vertical="center"/>
      <protection/>
    </xf>
    <xf numFmtId="0" fontId="59" fillId="0" borderId="12" xfId="62" applyFont="1" applyBorder="1" applyAlignment="1">
      <alignment horizontal="distributed" vertical="center"/>
      <protection/>
    </xf>
    <xf numFmtId="0" fontId="59" fillId="0" borderId="11" xfId="62" applyFont="1" applyBorder="1" applyAlignment="1">
      <alignment horizontal="center" vertical="center"/>
      <protection/>
    </xf>
    <xf numFmtId="0" fontId="59" fillId="0" borderId="16" xfId="62" applyFont="1" applyBorder="1" applyAlignment="1">
      <alignment horizontal="center" vertical="center"/>
      <protection/>
    </xf>
    <xf numFmtId="0" fontId="59" fillId="0" borderId="12" xfId="62" applyFont="1" applyBorder="1" applyAlignment="1">
      <alignment horizontal="center" vertical="center"/>
      <protection/>
    </xf>
    <xf numFmtId="178" fontId="59" fillId="0" borderId="10" xfId="48" applyNumberFormat="1" applyFont="1" applyFill="1" applyBorder="1" applyAlignment="1">
      <alignment vertical="center"/>
    </xf>
    <xf numFmtId="0" fontId="59" fillId="0" borderId="17" xfId="62" applyFont="1" applyBorder="1" applyAlignment="1">
      <alignment horizontal="center" vertical="center"/>
      <protection/>
    </xf>
    <xf numFmtId="0" fontId="59" fillId="0" borderId="23" xfId="62" applyFont="1" applyBorder="1" applyAlignment="1">
      <alignment horizontal="center" vertical="center"/>
      <protection/>
    </xf>
    <xf numFmtId="0" fontId="59" fillId="0" borderId="18" xfId="62" applyFont="1" applyBorder="1" applyAlignment="1">
      <alignment horizontal="center" vertical="center"/>
      <protection/>
    </xf>
    <xf numFmtId="0" fontId="59" fillId="0" borderId="30" xfId="62" applyFont="1" applyBorder="1" applyAlignment="1">
      <alignment horizontal="centerContinuous" vertical="center"/>
      <protection/>
    </xf>
    <xf numFmtId="0" fontId="59" fillId="0" borderId="19" xfId="62" applyFont="1" applyBorder="1" applyAlignment="1">
      <alignment horizontal="center" vertical="center"/>
      <protection/>
    </xf>
    <xf numFmtId="0" fontId="59" fillId="0" borderId="30" xfId="62" applyFont="1" applyBorder="1" applyAlignment="1">
      <alignment horizontal="center" vertical="center"/>
      <protection/>
    </xf>
    <xf numFmtId="0" fontId="59" fillId="0" borderId="20" xfId="62" applyFont="1" applyBorder="1" applyAlignment="1">
      <alignment horizontal="center" vertical="center"/>
      <protection/>
    </xf>
    <xf numFmtId="0" fontId="59" fillId="0" borderId="0" xfId="62" applyFont="1" applyAlignment="1">
      <alignment horizontal="right"/>
      <protection/>
    </xf>
    <xf numFmtId="0" fontId="59" fillId="0" borderId="0" xfId="62" applyFont="1" applyFill="1" applyAlignment="1">
      <alignment vertical="center"/>
      <protection/>
    </xf>
    <xf numFmtId="179" fontId="59" fillId="0" borderId="17" xfId="48" applyNumberFormat="1" applyFont="1" applyFill="1" applyBorder="1" applyAlignment="1">
      <alignment horizontal="right" vertical="center"/>
    </xf>
    <xf numFmtId="179" fontId="59" fillId="0" borderId="10" xfId="48" applyNumberFormat="1" applyFont="1" applyFill="1" applyBorder="1" applyAlignment="1">
      <alignment horizontal="right" vertical="center"/>
    </xf>
    <xf numFmtId="179" fontId="59" fillId="0" borderId="10" xfId="48" applyNumberFormat="1" applyFont="1" applyBorder="1" applyAlignment="1" applyProtection="1">
      <alignment horizontal="right" vertical="center"/>
      <protection locked="0"/>
    </xf>
    <xf numFmtId="179" fontId="59" fillId="0" borderId="12" xfId="48" applyNumberFormat="1" applyFont="1" applyFill="1" applyBorder="1" applyAlignment="1">
      <alignment horizontal="right" vertical="center"/>
    </xf>
    <xf numFmtId="179" fontId="59" fillId="0" borderId="11" xfId="48" applyNumberFormat="1" applyFont="1" applyBorder="1" applyAlignment="1" applyProtection="1">
      <alignment horizontal="right" vertical="center"/>
      <protection locked="0"/>
    </xf>
    <xf numFmtId="179" fontId="59" fillId="0" borderId="10" xfId="48" applyNumberFormat="1" applyFont="1" applyFill="1" applyBorder="1" applyAlignment="1">
      <alignment vertical="center"/>
    </xf>
    <xf numFmtId="179" fontId="59" fillId="0" borderId="18" xfId="48" applyNumberFormat="1" applyFont="1" applyBorder="1" applyAlignment="1">
      <alignment vertical="center"/>
    </xf>
    <xf numFmtId="179" fontId="59" fillId="0" borderId="10" xfId="48" applyNumberFormat="1" applyFont="1" applyBorder="1" applyAlignment="1">
      <alignment vertical="center"/>
    </xf>
    <xf numFmtId="0" fontId="62" fillId="0" borderId="10" xfId="62" applyFont="1" applyBorder="1" applyAlignment="1">
      <alignment horizontal="distributed" vertical="center"/>
      <protection/>
    </xf>
    <xf numFmtId="0" fontId="59" fillId="0" borderId="13" xfId="62" applyFont="1" applyBorder="1" applyAlignment="1">
      <alignment horizontal="center" vertical="center" textRotation="255"/>
      <protection/>
    </xf>
    <xf numFmtId="179" fontId="59" fillId="0" borderId="13" xfId="48" applyNumberFormat="1" applyFont="1" applyBorder="1" applyAlignment="1">
      <alignment vertical="center"/>
    </xf>
    <xf numFmtId="0" fontId="59" fillId="0" borderId="15" xfId="62" applyFont="1" applyBorder="1" applyAlignment="1">
      <alignment horizontal="center" vertical="center" textRotation="255"/>
      <protection/>
    </xf>
    <xf numFmtId="179" fontId="59" fillId="0" borderId="13" xfId="48" applyNumberFormat="1" applyFont="1" applyFill="1" applyBorder="1" applyAlignment="1">
      <alignment horizontal="right" vertical="center"/>
    </xf>
    <xf numFmtId="179" fontId="59" fillId="0" borderId="12" xfId="48" applyNumberFormat="1" applyFont="1" applyBorder="1" applyAlignment="1" applyProtection="1">
      <alignment horizontal="right" vertical="center"/>
      <protection locked="0"/>
    </xf>
    <xf numFmtId="179" fontId="59" fillId="0" borderId="18" xfId="48" applyNumberFormat="1" applyFont="1" applyFill="1" applyBorder="1" applyAlignment="1">
      <alignment horizontal="right" vertical="center"/>
    </xf>
    <xf numFmtId="179" fontId="59" fillId="0" borderId="13" xfId="48" applyNumberFormat="1" applyFont="1" applyFill="1" applyBorder="1" applyAlignment="1">
      <alignment vertical="center"/>
    </xf>
    <xf numFmtId="0" fontId="62" fillId="0" borderId="13" xfId="62" applyFont="1" applyBorder="1" applyAlignment="1">
      <alignment horizontal="distributed" vertical="center"/>
      <protection/>
    </xf>
    <xf numFmtId="179" fontId="59" fillId="0" borderId="31" xfId="48" applyNumberFormat="1" applyFont="1" applyFill="1" applyBorder="1" applyAlignment="1">
      <alignment horizontal="right" vertical="center"/>
    </xf>
    <xf numFmtId="179" fontId="59" fillId="0" borderId="32" xfId="48" applyNumberFormat="1" applyFont="1" applyFill="1" applyBorder="1" applyAlignment="1">
      <alignment horizontal="right" vertical="center"/>
    </xf>
    <xf numFmtId="179" fontId="59" fillId="0" borderId="32" xfId="48" applyNumberFormat="1" applyFont="1" applyFill="1" applyBorder="1" applyAlignment="1">
      <alignment vertical="center"/>
    </xf>
    <xf numFmtId="179" fontId="59" fillId="0" borderId="33" xfId="48" applyNumberFormat="1" applyFont="1" applyFill="1" applyBorder="1" applyAlignment="1">
      <alignment vertical="center"/>
    </xf>
    <xf numFmtId="179" fontId="59" fillId="0" borderId="31" xfId="48" applyNumberFormat="1" applyFont="1" applyFill="1" applyBorder="1" applyAlignment="1">
      <alignment vertical="center"/>
    </xf>
    <xf numFmtId="179" fontId="59" fillId="0" borderId="33" xfId="48" applyNumberFormat="1" applyFont="1" applyBorder="1" applyAlignment="1">
      <alignment vertical="center"/>
    </xf>
    <xf numFmtId="179" fontId="59" fillId="0" borderId="32" xfId="48" applyNumberFormat="1" applyFont="1" applyBorder="1" applyAlignment="1">
      <alignment vertical="center"/>
    </xf>
    <xf numFmtId="0" fontId="62" fillId="0" borderId="32" xfId="62" applyFont="1" applyBorder="1" applyAlignment="1">
      <alignment horizontal="distributed" vertical="center"/>
      <protection/>
    </xf>
    <xf numFmtId="0" fontId="59" fillId="0" borderId="34" xfId="62" applyFont="1" applyBorder="1" applyAlignment="1">
      <alignment horizontal="center" vertical="center" textRotation="255"/>
      <protection/>
    </xf>
    <xf numFmtId="179" fontId="59" fillId="0" borderId="35" xfId="48" applyNumberFormat="1" applyFont="1" applyFill="1" applyBorder="1" applyAlignment="1">
      <alignment horizontal="right" vertical="center"/>
    </xf>
    <xf numFmtId="179" fontId="59" fillId="0" borderId="35" xfId="48" applyNumberFormat="1" applyFont="1" applyFill="1" applyBorder="1" applyAlignment="1" applyProtection="1">
      <alignment horizontal="right" vertical="center"/>
      <protection locked="0"/>
    </xf>
    <xf numFmtId="179" fontId="59" fillId="0" borderId="35" xfId="48" applyNumberFormat="1" applyFont="1" applyFill="1" applyBorder="1" applyAlignment="1">
      <alignment vertical="center"/>
    </xf>
    <xf numFmtId="179" fontId="59" fillId="0" borderId="35" xfId="48" applyNumberFormat="1" applyFont="1" applyBorder="1" applyAlignment="1" applyProtection="1">
      <alignment horizontal="right" vertical="center"/>
      <protection locked="0"/>
    </xf>
    <xf numFmtId="179" fontId="59" fillId="0" borderId="10" xfId="48" applyNumberFormat="1" applyFont="1" applyFill="1" applyBorder="1" applyAlignment="1" applyProtection="1">
      <alignment horizontal="right" vertical="center"/>
      <protection locked="0"/>
    </xf>
    <xf numFmtId="0" fontId="62" fillId="0" borderId="10" xfId="62" applyFont="1" applyFill="1" applyBorder="1" applyAlignment="1">
      <alignment horizontal="distributed" vertical="center"/>
      <protection/>
    </xf>
    <xf numFmtId="0" fontId="59" fillId="0" borderId="10" xfId="62" applyFont="1" applyBorder="1" applyAlignment="1">
      <alignment horizontal="distributed" vertical="center"/>
      <protection/>
    </xf>
    <xf numFmtId="179" fontId="59" fillId="0" borderId="10" xfId="48" applyNumberFormat="1" applyFont="1" applyBorder="1" applyAlignment="1">
      <alignment horizontal="right" vertical="center"/>
    </xf>
    <xf numFmtId="179" fontId="59" fillId="0" borderId="36" xfId="48" applyNumberFormat="1" applyFont="1" applyFill="1" applyBorder="1" applyAlignment="1">
      <alignment horizontal="right" vertical="center"/>
    </xf>
    <xf numFmtId="179" fontId="59" fillId="0" borderId="36" xfId="48" applyNumberFormat="1" applyFont="1" applyBorder="1" applyAlignment="1">
      <alignment horizontal="right" vertical="center"/>
    </xf>
    <xf numFmtId="179" fontId="59" fillId="0" borderId="36" xfId="48" applyNumberFormat="1" applyFont="1" applyBorder="1" applyAlignment="1" applyProtection="1">
      <alignment horizontal="right" vertical="center"/>
      <protection locked="0"/>
    </xf>
    <xf numFmtId="179" fontId="59" fillId="0" borderId="36" xfId="48" applyNumberFormat="1" applyFont="1" applyFill="1" applyBorder="1" applyAlignment="1">
      <alignment vertical="center"/>
    </xf>
    <xf numFmtId="179" fontId="59" fillId="0" borderId="36" xfId="48" applyNumberFormat="1" applyFont="1" applyBorder="1" applyAlignment="1">
      <alignment vertical="center"/>
    </xf>
    <xf numFmtId="0" fontId="59" fillId="0" borderId="32" xfId="62" applyFont="1" applyBorder="1" applyAlignment="1">
      <alignment horizontal="distributed" vertical="center"/>
      <protection/>
    </xf>
    <xf numFmtId="179" fontId="59" fillId="0" borderId="37" xfId="48" applyNumberFormat="1" applyFont="1" applyFill="1" applyBorder="1" applyAlignment="1">
      <alignment horizontal="right" vertical="center"/>
    </xf>
    <xf numFmtId="179" fontId="59" fillId="0" borderId="34" xfId="48" applyNumberFormat="1" applyFont="1" applyFill="1" applyBorder="1" applyAlignment="1">
      <alignment horizontal="right" vertical="center"/>
    </xf>
    <xf numFmtId="0" fontId="59" fillId="0" borderId="38" xfId="62" applyFont="1" applyBorder="1" applyAlignment="1">
      <alignment horizontal="centerContinuous" vertical="center"/>
      <protection/>
    </xf>
    <xf numFmtId="0" fontId="59" fillId="0" borderId="14" xfId="62" applyFont="1" applyFill="1" applyBorder="1" applyAlignment="1">
      <alignment horizontal="center" vertical="center"/>
      <protection/>
    </xf>
    <xf numFmtId="0" fontId="59" fillId="0" borderId="35" xfId="62" applyFont="1" applyBorder="1" applyAlignment="1">
      <alignment horizontal="center" vertical="center"/>
      <protection/>
    </xf>
    <xf numFmtId="0" fontId="60" fillId="0" borderId="10" xfId="62" applyFont="1" applyFill="1" applyBorder="1" applyAlignment="1">
      <alignment horizontal="center" vertical="center" wrapText="1"/>
      <protection/>
    </xf>
    <xf numFmtId="0" fontId="59" fillId="0" borderId="10" xfId="62" applyFont="1" applyBorder="1" applyAlignment="1">
      <alignment horizontal="center" vertical="center"/>
      <protection/>
    </xf>
    <xf numFmtId="0" fontId="59" fillId="0" borderId="10" xfId="62" applyFont="1" applyBorder="1" applyAlignment="1">
      <alignment horizontal="center" vertical="center" wrapText="1"/>
      <protection/>
    </xf>
    <xf numFmtId="0" fontId="59" fillId="0" borderId="0" xfId="62" applyFont="1" applyFill="1" applyAlignment="1">
      <alignment horizontal="right"/>
      <protection/>
    </xf>
    <xf numFmtId="0" fontId="58" fillId="0" borderId="0" xfId="62" applyFont="1" applyFill="1">
      <alignment/>
      <protection/>
    </xf>
    <xf numFmtId="0" fontId="65" fillId="0" borderId="0" xfId="0" applyFont="1" applyAlignment="1">
      <alignment vertical="center" shrinkToFit="1"/>
    </xf>
    <xf numFmtId="179" fontId="59" fillId="0" borderId="13" xfId="48" applyNumberFormat="1" applyFont="1" applyBorder="1" applyAlignment="1" applyProtection="1">
      <alignment horizontal="right" vertical="center"/>
      <protection locked="0"/>
    </xf>
    <xf numFmtId="179" fontId="59" fillId="0" borderId="34" xfId="48" applyNumberFormat="1" applyFont="1" applyBorder="1" applyAlignment="1" applyProtection="1">
      <alignment horizontal="right" vertical="center"/>
      <protection locked="0"/>
    </xf>
    <xf numFmtId="179" fontId="59" fillId="0" borderId="32" xfId="48" applyNumberFormat="1" applyFont="1" applyBorder="1" applyAlignment="1" applyProtection="1">
      <alignment horizontal="right" vertical="center"/>
      <protection/>
    </xf>
    <xf numFmtId="179" fontId="59" fillId="0" borderId="32" xfId="48" applyNumberFormat="1" applyFont="1" applyBorder="1" applyAlignment="1" applyProtection="1">
      <alignment horizontal="right" vertical="center"/>
      <protection locked="0"/>
    </xf>
    <xf numFmtId="179" fontId="59" fillId="0" borderId="14" xfId="48" applyNumberFormat="1" applyFont="1" applyBorder="1" applyAlignment="1" applyProtection="1">
      <alignment horizontal="right" vertical="center"/>
      <protection locked="0"/>
    </xf>
    <xf numFmtId="0" fontId="58" fillId="0" borderId="38" xfId="62" applyFont="1" applyBorder="1" applyAlignment="1">
      <alignment vertical="center"/>
      <protection/>
    </xf>
    <xf numFmtId="0" fontId="58" fillId="0" borderId="15" xfId="62" applyFont="1" applyBorder="1" applyAlignment="1">
      <alignment vertical="center"/>
      <protection/>
    </xf>
    <xf numFmtId="179" fontId="59" fillId="0" borderId="32" xfId="48" applyNumberFormat="1" applyFont="1" applyBorder="1" applyAlignment="1" applyProtection="1">
      <alignment horizontal="right" vertical="center"/>
      <protection hidden="1" locked="0"/>
    </xf>
    <xf numFmtId="0" fontId="59" fillId="0" borderId="33" xfId="62" applyFont="1" applyBorder="1" applyAlignment="1">
      <alignment horizontal="centerContinuous" vertical="center"/>
      <protection/>
    </xf>
    <xf numFmtId="0" fontId="59" fillId="0" borderId="34" xfId="62" applyFont="1" applyBorder="1" applyAlignment="1">
      <alignment horizontal="centerContinuous" vertical="center"/>
      <protection/>
    </xf>
    <xf numFmtId="0" fontId="59" fillId="0" borderId="35" xfId="62" applyFont="1" applyBorder="1" applyAlignment="1">
      <alignment horizontal="center" vertical="center"/>
      <protection/>
    </xf>
    <xf numFmtId="0" fontId="58" fillId="0" borderId="0" xfId="62" applyFont="1" applyBorder="1" applyAlignment="1">
      <alignment vertical="center"/>
      <protection/>
    </xf>
    <xf numFmtId="0" fontId="58" fillId="0" borderId="22" xfId="62" applyFont="1" applyBorder="1" applyAlignment="1">
      <alignment vertical="center"/>
      <protection/>
    </xf>
    <xf numFmtId="0" fontId="62" fillId="0" borderId="10" xfId="62" applyFont="1" applyBorder="1" applyAlignment="1">
      <alignment horizontal="center" vertical="center" wrapText="1"/>
      <protection/>
    </xf>
    <xf numFmtId="0" fontId="60" fillId="0" borderId="10" xfId="62" applyFont="1" applyBorder="1" applyAlignment="1">
      <alignment horizontal="center" vertical="center" wrapText="1"/>
      <protection/>
    </xf>
    <xf numFmtId="0" fontId="62" fillId="0" borderId="17" xfId="62" applyFont="1" applyBorder="1" applyAlignment="1">
      <alignment horizontal="center" vertical="center" wrapText="1"/>
      <protection/>
    </xf>
    <xf numFmtId="0" fontId="62" fillId="0" borderId="23" xfId="62" applyFont="1" applyBorder="1" applyAlignment="1">
      <alignment horizontal="center" vertical="center" wrapText="1"/>
      <protection/>
    </xf>
    <xf numFmtId="0" fontId="62" fillId="0" borderId="18" xfId="62" applyFont="1" applyBorder="1" applyAlignment="1">
      <alignment horizontal="center" vertical="center" wrapText="1"/>
      <protection/>
    </xf>
    <xf numFmtId="0" fontId="62" fillId="0" borderId="19" xfId="62" applyFont="1" applyBorder="1" applyAlignment="1">
      <alignment horizontal="center" vertical="center" wrapText="1"/>
      <protection/>
    </xf>
    <xf numFmtId="0" fontId="62" fillId="0" borderId="30" xfId="62" applyFont="1" applyBorder="1" applyAlignment="1">
      <alignment horizontal="center" vertical="center" wrapText="1"/>
      <protection/>
    </xf>
    <xf numFmtId="0" fontId="62" fillId="0" borderId="20" xfId="62" applyFont="1" applyBorder="1" applyAlignment="1">
      <alignment horizontal="center" vertical="center" wrapText="1"/>
      <protection/>
    </xf>
    <xf numFmtId="0" fontId="59" fillId="0" borderId="0" xfId="62" applyFont="1" applyBorder="1" applyAlignment="1">
      <alignment/>
      <protection/>
    </xf>
    <xf numFmtId="0" fontId="58" fillId="0" borderId="11" xfId="62" applyFont="1" applyFill="1" applyBorder="1" applyAlignment="1">
      <alignment horizontal="centerContinuous" vertical="center"/>
      <protection/>
    </xf>
    <xf numFmtId="0" fontId="58" fillId="0" borderId="16" xfId="62" applyFont="1" applyBorder="1" applyAlignment="1">
      <alignment horizontal="centerContinuous" vertical="center"/>
      <protection/>
    </xf>
    <xf numFmtId="0" fontId="58" fillId="0" borderId="16" xfId="62" applyFont="1" applyFill="1" applyBorder="1" applyAlignment="1">
      <alignment horizontal="centerContinuous" vertical="center"/>
      <protection/>
    </xf>
    <xf numFmtId="0" fontId="59" fillId="0" borderId="16" xfId="62" applyFont="1" applyBorder="1" applyAlignment="1">
      <alignment horizontal="left" vertical="center"/>
      <protection/>
    </xf>
    <xf numFmtId="0" fontId="58" fillId="0" borderId="19" xfId="62" applyFont="1" applyBorder="1" applyAlignment="1">
      <alignment vertical="center"/>
      <protection/>
    </xf>
    <xf numFmtId="0" fontId="58" fillId="0" borderId="20" xfId="62" applyFont="1" applyBorder="1" applyAlignment="1">
      <alignment vertical="center"/>
      <protection/>
    </xf>
    <xf numFmtId="180" fontId="58" fillId="0" borderId="0" xfId="62" applyNumberFormat="1" applyFont="1" applyAlignment="1">
      <alignment horizontal="right" vertical="center"/>
      <protection/>
    </xf>
    <xf numFmtId="180" fontId="58" fillId="0" borderId="0" xfId="62" applyNumberFormat="1" applyFont="1" applyAlignment="1">
      <alignment vertical="center"/>
      <protection/>
    </xf>
    <xf numFmtId="181" fontId="58" fillId="0" borderId="0" xfId="62" applyNumberFormat="1" applyFont="1" applyAlignment="1">
      <alignment vertical="center"/>
      <protection/>
    </xf>
    <xf numFmtId="182" fontId="59" fillId="0" borderId="10" xfId="62" applyNumberFormat="1" applyFont="1" applyBorder="1" applyAlignment="1">
      <alignment vertical="center"/>
      <protection/>
    </xf>
    <xf numFmtId="182" fontId="59" fillId="0" borderId="10" xfId="62" applyNumberFormat="1" applyFont="1" applyBorder="1" applyAlignment="1">
      <alignment horizontal="right" vertical="center"/>
      <protection/>
    </xf>
    <xf numFmtId="182" fontId="59" fillId="0" borderId="10" xfId="48" applyNumberFormat="1" applyFont="1" applyBorder="1" applyAlignment="1" applyProtection="1">
      <alignment horizontal="right" vertical="center"/>
      <protection locked="0"/>
    </xf>
    <xf numFmtId="179" fontId="59" fillId="0" borderId="10" xfId="62" applyNumberFormat="1" applyFont="1" applyBorder="1" applyAlignment="1">
      <alignment horizontal="right" vertical="center"/>
      <protection/>
    </xf>
    <xf numFmtId="0" fontId="58" fillId="0" borderId="13" xfId="62" applyFont="1" applyBorder="1" applyAlignment="1">
      <alignment vertical="center" textRotation="255"/>
      <protection/>
    </xf>
    <xf numFmtId="0" fontId="58" fillId="0" borderId="15" xfId="62" applyFont="1" applyBorder="1" applyAlignment="1">
      <alignment vertical="center" textRotation="255"/>
      <protection/>
    </xf>
    <xf numFmtId="182" fontId="59" fillId="0" borderId="34" xfId="62" applyNumberFormat="1" applyFont="1" applyBorder="1" applyAlignment="1">
      <alignment vertical="center"/>
      <protection/>
    </xf>
    <xf numFmtId="182" fontId="59" fillId="0" borderId="36" xfId="62" applyNumberFormat="1" applyFont="1" applyBorder="1" applyAlignment="1">
      <alignment vertical="center"/>
      <protection/>
    </xf>
    <xf numFmtId="182" fontId="59" fillId="0" borderId="32" xfId="62" applyNumberFormat="1" applyFont="1" applyBorder="1" applyAlignment="1">
      <alignment vertical="center"/>
      <protection/>
    </xf>
    <xf numFmtId="179" fontId="59" fillId="0" borderId="32" xfId="62" applyNumberFormat="1" applyFont="1" applyBorder="1" applyAlignment="1">
      <alignment vertical="center"/>
      <protection/>
    </xf>
    <xf numFmtId="182" fontId="59" fillId="0" borderId="14" xfId="62" applyNumberFormat="1" applyFont="1" applyBorder="1" applyAlignment="1">
      <alignment vertical="center"/>
      <protection/>
    </xf>
    <xf numFmtId="179" fontId="59" fillId="0" borderId="14" xfId="48" applyNumberFormat="1" applyFont="1" applyBorder="1" applyAlignment="1">
      <alignment vertical="center"/>
    </xf>
    <xf numFmtId="0" fontId="62" fillId="0" borderId="0" xfId="0" applyFont="1" applyAlignment="1">
      <alignment vertical="center" shrinkToFit="1"/>
    </xf>
    <xf numFmtId="0" fontId="62" fillId="0" borderId="14" xfId="62" applyFont="1" applyBorder="1" applyAlignment="1">
      <alignment horizontal="distributed" vertical="center"/>
      <protection/>
    </xf>
    <xf numFmtId="179" fontId="59" fillId="0" borderId="10" xfId="62" applyNumberFormat="1" applyFont="1" applyBorder="1" applyAlignment="1">
      <alignment vertical="center"/>
      <protection/>
    </xf>
    <xf numFmtId="182" fontId="59" fillId="0" borderId="13" xfId="62" applyNumberFormat="1" applyFont="1" applyBorder="1" applyAlignment="1">
      <alignment vertical="center"/>
      <protection/>
    </xf>
    <xf numFmtId="179" fontId="59" fillId="0" borderId="10" xfId="62" applyNumberFormat="1" applyFont="1" applyFill="1" applyBorder="1" applyAlignment="1">
      <alignment horizontal="right" vertical="center"/>
      <protection/>
    </xf>
    <xf numFmtId="0" fontId="59" fillId="0" borderId="15" xfId="62" applyFont="1" applyBorder="1" applyAlignment="1">
      <alignment vertical="center" textRotation="255"/>
      <protection/>
    </xf>
    <xf numFmtId="0" fontId="58" fillId="0" borderId="34" xfId="62" applyFont="1" applyBorder="1" applyAlignment="1">
      <alignment vertical="center"/>
      <protection/>
    </xf>
    <xf numFmtId="0" fontId="59" fillId="0" borderId="32" xfId="62" applyFont="1" applyBorder="1" applyAlignment="1">
      <alignment horizontal="centerContinuous" vertical="center"/>
      <protection/>
    </xf>
    <xf numFmtId="180" fontId="59" fillId="0" borderId="14" xfId="62" applyNumberFormat="1" applyFont="1" applyBorder="1" applyAlignment="1">
      <alignment horizontal="center" vertical="center"/>
      <protection/>
    </xf>
    <xf numFmtId="181" fontId="59" fillId="0" borderId="14" xfId="62" applyNumberFormat="1" applyFont="1" applyBorder="1" applyAlignment="1">
      <alignment horizontal="center" vertical="center"/>
      <protection/>
    </xf>
    <xf numFmtId="0" fontId="62" fillId="0" borderId="15" xfId="62" applyFont="1" applyBorder="1" applyAlignment="1">
      <alignment horizontal="center" vertical="center"/>
      <protection/>
    </xf>
    <xf numFmtId="0" fontId="62" fillId="0" borderId="0" xfId="62" applyFont="1" applyBorder="1" applyAlignment="1">
      <alignment horizontal="center" vertical="center"/>
      <protection/>
    </xf>
    <xf numFmtId="0" fontId="59" fillId="0" borderId="15" xfId="62" applyFont="1" applyFill="1" applyBorder="1" applyAlignment="1">
      <alignment horizontal="center" vertical="center"/>
      <protection/>
    </xf>
    <xf numFmtId="0" fontId="61" fillId="0" borderId="38" xfId="0" applyFont="1" applyBorder="1" applyAlignment="1">
      <alignment horizontal="center" vertical="center" wrapText="1"/>
    </xf>
    <xf numFmtId="0" fontId="58" fillId="0" borderId="21" xfId="62" applyFont="1" applyBorder="1" applyAlignment="1">
      <alignment vertical="center"/>
      <protection/>
    </xf>
    <xf numFmtId="180" fontId="58" fillId="0" borderId="17" xfId="62" applyNumberFormat="1" applyFont="1" applyBorder="1" applyAlignment="1">
      <alignment vertical="center"/>
      <protection/>
    </xf>
    <xf numFmtId="180" fontId="58" fillId="0" borderId="23" xfId="62" applyNumberFormat="1" applyFont="1" applyBorder="1" applyAlignment="1">
      <alignment vertical="center"/>
      <protection/>
    </xf>
    <xf numFmtId="180" fontId="58" fillId="0" borderId="18" xfId="62" applyNumberFormat="1" applyFont="1" applyBorder="1" applyAlignment="1">
      <alignment vertical="center"/>
      <protection/>
    </xf>
    <xf numFmtId="181" fontId="58" fillId="0" borderId="17" xfId="62" applyNumberFormat="1" applyFont="1" applyBorder="1" applyAlignment="1">
      <alignment vertical="center"/>
      <protection/>
    </xf>
    <xf numFmtId="181" fontId="58" fillId="0" borderId="23" xfId="62" applyNumberFormat="1" applyFont="1" applyBorder="1" applyAlignment="1">
      <alignment vertical="center"/>
      <protection/>
    </xf>
    <xf numFmtId="181" fontId="58" fillId="0" borderId="18" xfId="62" applyNumberFormat="1" applyFont="1" applyBorder="1" applyAlignment="1">
      <alignment vertical="center"/>
      <protection/>
    </xf>
    <xf numFmtId="0" fontId="58" fillId="0" borderId="11" xfId="62" applyFont="1" applyBorder="1" applyAlignment="1">
      <alignment horizontal="center" vertical="center"/>
      <protection/>
    </xf>
    <xf numFmtId="0" fontId="62" fillId="0" borderId="12" xfId="62" applyFont="1" applyBorder="1" applyAlignment="1">
      <alignment horizontal="center" vertical="center"/>
      <protection/>
    </xf>
    <xf numFmtId="0" fontId="58" fillId="0" borderId="11" xfId="62" applyFont="1" applyFill="1" applyBorder="1" applyAlignment="1">
      <alignment horizontal="center" vertical="center"/>
      <protection/>
    </xf>
    <xf numFmtId="0" fontId="62" fillId="0" borderId="12" xfId="62" applyFont="1" applyFill="1" applyBorder="1" applyAlignment="1">
      <alignment horizontal="center" vertical="center"/>
      <protection/>
    </xf>
    <xf numFmtId="0" fontId="59" fillId="0" borderId="14" xfId="62" applyFont="1" applyBorder="1" applyAlignment="1">
      <alignment horizontal="center" vertical="center" wrapText="1"/>
      <protection/>
    </xf>
    <xf numFmtId="180" fontId="59" fillId="0" borderId="21" xfId="62" applyNumberFormat="1" applyFont="1" applyBorder="1" applyAlignment="1">
      <alignment horizontal="centerContinuous" vertical="center"/>
      <protection/>
    </xf>
    <xf numFmtId="180" fontId="59" fillId="0" borderId="0" xfId="62" applyNumberFormat="1" applyFont="1" applyBorder="1" applyAlignment="1">
      <alignment horizontal="centerContinuous" vertical="center"/>
      <protection/>
    </xf>
    <xf numFmtId="180" fontId="59" fillId="0" borderId="22" xfId="62" applyNumberFormat="1" applyFont="1" applyBorder="1" applyAlignment="1">
      <alignment horizontal="centerContinuous" vertical="center"/>
      <protection/>
    </xf>
    <xf numFmtId="181" fontId="59" fillId="0" borderId="21" xfId="62" applyNumberFormat="1" applyFont="1" applyBorder="1" applyAlignment="1">
      <alignment horizontal="centerContinuous" vertical="center"/>
      <protection/>
    </xf>
    <xf numFmtId="181" fontId="59" fillId="0" borderId="0" xfId="62" applyNumberFormat="1" applyFont="1" applyBorder="1" applyAlignment="1">
      <alignment horizontal="centerContinuous" vertical="center"/>
      <protection/>
    </xf>
    <xf numFmtId="181" fontId="59" fillId="0" borderId="22" xfId="62" applyNumberFormat="1" applyFont="1" applyBorder="1" applyAlignment="1">
      <alignment horizontal="centerContinuous" vertical="center" wrapText="1"/>
      <protection/>
    </xf>
    <xf numFmtId="0" fontId="62" fillId="0" borderId="15" xfId="62" applyFont="1" applyBorder="1" applyAlignment="1">
      <alignment horizontal="center" vertical="center" wrapText="1"/>
      <protection/>
    </xf>
    <xf numFmtId="0" fontId="62" fillId="0" borderId="0" xfId="62" applyFont="1" applyBorder="1" applyAlignment="1" quotePrefix="1">
      <alignment horizontal="center" vertical="center" wrapText="1"/>
      <protection/>
    </xf>
    <xf numFmtId="0" fontId="62" fillId="0" borderId="14" xfId="62" applyFont="1" applyBorder="1" applyAlignment="1">
      <alignment horizontal="center" vertical="center" wrapText="1"/>
      <protection/>
    </xf>
    <xf numFmtId="0" fontId="59" fillId="0" borderId="21" xfId="62" applyFont="1" applyBorder="1" applyAlignment="1">
      <alignment/>
      <protection/>
    </xf>
    <xf numFmtId="180" fontId="58" fillId="0" borderId="19" xfId="62" applyNumberFormat="1" applyFont="1" applyBorder="1" applyAlignment="1">
      <alignment vertical="center"/>
      <protection/>
    </xf>
    <xf numFmtId="180" fontId="58" fillId="0" borderId="30" xfId="62" applyNumberFormat="1" applyFont="1" applyBorder="1" applyAlignment="1">
      <alignment vertical="center"/>
      <protection/>
    </xf>
    <xf numFmtId="180" fontId="58" fillId="0" borderId="20" xfId="62" applyNumberFormat="1" applyFont="1" applyBorder="1" applyAlignment="1">
      <alignment vertical="center"/>
      <protection/>
    </xf>
    <xf numFmtId="181" fontId="58" fillId="0" borderId="19" xfId="62" applyNumberFormat="1" applyFont="1" applyBorder="1" applyAlignment="1">
      <alignment vertical="center"/>
      <protection/>
    </xf>
    <xf numFmtId="181" fontId="58" fillId="0" borderId="30" xfId="62" applyNumberFormat="1" applyFont="1" applyBorder="1" applyAlignment="1">
      <alignment vertical="center"/>
      <protection/>
    </xf>
    <xf numFmtId="181" fontId="58" fillId="0" borderId="20" xfId="62" applyNumberFormat="1" applyFont="1" applyBorder="1" applyAlignment="1">
      <alignment vertical="center"/>
      <protection/>
    </xf>
    <xf numFmtId="0" fontId="62" fillId="0" borderId="14" xfId="62" applyFont="1" applyBorder="1" applyAlignment="1">
      <alignment horizontal="center" vertical="center"/>
      <protection/>
    </xf>
    <xf numFmtId="0" fontId="58" fillId="0" borderId="11" xfId="62" applyFont="1" applyBorder="1" applyAlignment="1">
      <alignment horizontal="centerContinuous" vertical="center"/>
      <protection/>
    </xf>
    <xf numFmtId="177" fontId="59" fillId="0" borderId="10" xfId="62" applyNumberFormat="1" applyFont="1" applyFill="1" applyBorder="1" applyAlignment="1">
      <alignment vertical="center"/>
      <protection/>
    </xf>
    <xf numFmtId="177" fontId="59" fillId="0" borderId="10" xfId="62" applyNumberFormat="1" applyFont="1" applyBorder="1" applyAlignment="1">
      <alignment vertical="center"/>
      <protection/>
    </xf>
    <xf numFmtId="0" fontId="58" fillId="0" borderId="0" xfId="62" applyFont="1" applyAlignment="1">
      <alignment horizontal="right" vertical="center"/>
      <protection/>
    </xf>
    <xf numFmtId="183" fontId="59" fillId="0" borderId="10" xfId="48" applyNumberFormat="1" applyFont="1" applyFill="1" applyBorder="1" applyAlignment="1">
      <alignment horizontal="right" vertical="center"/>
    </xf>
    <xf numFmtId="0" fontId="60" fillId="0" borderId="10" xfId="62" applyFont="1" applyBorder="1" applyAlignment="1">
      <alignment vertical="center"/>
      <protection/>
    </xf>
    <xf numFmtId="183" fontId="59" fillId="0" borderId="10" xfId="62" applyNumberFormat="1" applyFont="1" applyBorder="1" applyAlignment="1">
      <alignment horizontal="center" vertical="center"/>
      <protection/>
    </xf>
    <xf numFmtId="183" fontId="59" fillId="0" borderId="10" xfId="62" applyNumberFormat="1" applyFont="1" applyBorder="1" applyAlignment="1">
      <alignment horizontal="right" vertical="center"/>
      <protection/>
    </xf>
    <xf numFmtId="0" fontId="0" fillId="0" borderId="11" xfId="0" applyBorder="1" applyAlignment="1">
      <alignment vertical="center" shrinkToFit="1"/>
    </xf>
    <xf numFmtId="0" fontId="0" fillId="0" borderId="16" xfId="0" applyBorder="1" applyAlignment="1">
      <alignment vertical="center" shrinkToFit="1"/>
    </xf>
    <xf numFmtId="0" fontId="60" fillId="0" borderId="12" xfId="62" applyFont="1" applyBorder="1" applyAlignment="1">
      <alignment vertical="center" shrinkToFit="1"/>
      <protection/>
    </xf>
    <xf numFmtId="0" fontId="62" fillId="0" borderId="30" xfId="62" applyFont="1" applyBorder="1" applyAlignment="1">
      <alignment horizontal="centerContinuous" vertical="center"/>
      <protection/>
    </xf>
    <xf numFmtId="0" fontId="59" fillId="0" borderId="0" xfId="62" applyFont="1" applyFill="1" applyAlignment="1" quotePrefix="1">
      <alignment horizontal="left" vertical="center"/>
      <protection/>
    </xf>
    <xf numFmtId="0" fontId="58" fillId="0" borderId="0" xfId="61" applyFont="1" applyAlignment="1">
      <alignment vertical="center"/>
      <protection/>
    </xf>
    <xf numFmtId="0" fontId="66" fillId="34" borderId="0" xfId="61" applyFont="1" applyFill="1" applyBorder="1" applyAlignment="1">
      <alignment vertical="center"/>
      <protection/>
    </xf>
    <xf numFmtId="0" fontId="67" fillId="34" borderId="0" xfId="61" applyFont="1" applyFill="1" applyBorder="1" applyAlignment="1">
      <alignment vertical="center"/>
      <protection/>
    </xf>
    <xf numFmtId="0" fontId="66" fillId="34" borderId="0" xfId="61" applyFont="1" applyFill="1">
      <alignment/>
      <protection/>
    </xf>
    <xf numFmtId="0" fontId="66" fillId="34" borderId="0" xfId="61" applyFont="1" applyFill="1" applyAlignment="1">
      <alignment vertical="center"/>
      <protection/>
    </xf>
    <xf numFmtId="184" fontId="67" fillId="34" borderId="12" xfId="61" applyNumberFormat="1" applyFont="1" applyFill="1" applyBorder="1" applyAlignment="1">
      <alignment vertical="center"/>
      <protection/>
    </xf>
    <xf numFmtId="184" fontId="67" fillId="34" borderId="10" xfId="61" applyNumberFormat="1" applyFont="1" applyFill="1" applyBorder="1" applyAlignment="1">
      <alignment vertical="center"/>
      <protection/>
    </xf>
    <xf numFmtId="0" fontId="67" fillId="34" borderId="10" xfId="61" applyFont="1" applyFill="1" applyBorder="1" applyAlignment="1">
      <alignment horizontal="center" vertical="center"/>
      <protection/>
    </xf>
    <xf numFmtId="0" fontId="67" fillId="34" borderId="12" xfId="61" applyFont="1" applyFill="1" applyBorder="1" applyAlignment="1">
      <alignment vertical="center"/>
      <protection/>
    </xf>
    <xf numFmtId="0" fontId="67" fillId="34" borderId="10" xfId="61" applyFont="1" applyFill="1" applyBorder="1" applyAlignment="1">
      <alignment vertical="center"/>
      <protection/>
    </xf>
    <xf numFmtId="0" fontId="67" fillId="34" borderId="0" xfId="61" applyFont="1" applyFill="1" applyAlignment="1">
      <alignment vertical="center"/>
      <protection/>
    </xf>
    <xf numFmtId="185" fontId="67" fillId="34" borderId="0" xfId="61" applyNumberFormat="1" applyFont="1" applyFill="1" applyBorder="1" applyAlignment="1">
      <alignment vertical="center"/>
      <protection/>
    </xf>
    <xf numFmtId="0" fontId="67" fillId="34" borderId="0" xfId="61" applyFont="1" applyFill="1" applyAlignment="1">
      <alignment horizontal="left" vertical="center"/>
      <protection/>
    </xf>
    <xf numFmtId="0" fontId="58" fillId="0" borderId="0" xfId="61" applyFont="1">
      <alignment/>
      <protection/>
    </xf>
    <xf numFmtId="0" fontId="59" fillId="0" borderId="0" xfId="61" applyFont="1" applyAlignment="1" quotePrefix="1">
      <alignment horizontal="left" vertical="center"/>
      <protection/>
    </xf>
    <xf numFmtId="0" fontId="59" fillId="33" borderId="0" xfId="61" applyFont="1" applyFill="1" applyAlignment="1" quotePrefix="1">
      <alignment horizontal="left" vertical="center"/>
      <protection/>
    </xf>
    <xf numFmtId="0" fontId="59" fillId="0" borderId="0" xfId="61" applyFont="1" applyAlignment="1" quotePrefix="1">
      <alignment horizontal="left" vertical="center" indent="2"/>
      <protection/>
    </xf>
    <xf numFmtId="0" fontId="59" fillId="0" borderId="0" xfId="61" applyFont="1" applyAlignment="1">
      <alignment horizontal="left" vertical="center" indent="1"/>
      <protection/>
    </xf>
    <xf numFmtId="0" fontId="67" fillId="34" borderId="0" xfId="61" applyFont="1" applyFill="1" applyAlignment="1">
      <alignment horizontal="center" vertical="center"/>
      <protection/>
    </xf>
    <xf numFmtId="0" fontId="59" fillId="0" borderId="0" xfId="61" applyFont="1" applyAlignment="1" quotePrefix="1">
      <alignment horizontal="left" vertical="center" indent="1"/>
      <protection/>
    </xf>
    <xf numFmtId="0" fontId="58" fillId="0" borderId="0" xfId="61" applyFont="1" applyFill="1" applyAlignment="1">
      <alignment vertical="center"/>
      <protection/>
    </xf>
    <xf numFmtId="0" fontId="67" fillId="34" borderId="0" xfId="61" applyFont="1" applyFill="1" applyBorder="1" applyAlignment="1">
      <alignment horizontal="center" vertical="center"/>
      <protection/>
    </xf>
    <xf numFmtId="0" fontId="59" fillId="0" borderId="0" xfId="61" applyFont="1" applyFill="1" applyAlignment="1" quotePrefix="1">
      <alignment horizontal="left" vertical="center" indent="2"/>
      <protection/>
    </xf>
    <xf numFmtId="0" fontId="59" fillId="0" borderId="0" xfId="61" applyFont="1" applyFill="1" applyAlignment="1" quotePrefix="1">
      <alignment horizontal="left" vertical="center" indent="1"/>
      <protection/>
    </xf>
    <xf numFmtId="177" fontId="58" fillId="0" borderId="10" xfId="61" applyNumberFormat="1" applyFont="1" applyFill="1" applyBorder="1" applyAlignment="1">
      <alignment vertical="center"/>
      <protection/>
    </xf>
    <xf numFmtId="0" fontId="58" fillId="0" borderId="12" xfId="61" applyFont="1" applyBorder="1" applyAlignment="1">
      <alignment horizontal="center" vertical="center"/>
      <protection/>
    </xf>
    <xf numFmtId="177" fontId="58" fillId="0" borderId="10" xfId="61" applyNumberFormat="1" applyFont="1" applyBorder="1" applyAlignment="1">
      <alignment vertical="center"/>
      <protection/>
    </xf>
    <xf numFmtId="184" fontId="66" fillId="34" borderId="0" xfId="61" applyNumberFormat="1" applyFont="1" applyFill="1" applyBorder="1" applyAlignment="1">
      <alignment vertical="center"/>
      <protection/>
    </xf>
    <xf numFmtId="0" fontId="66" fillId="34" borderId="0" xfId="61" applyFont="1" applyFill="1" applyBorder="1" applyAlignment="1">
      <alignment horizontal="center" vertical="center"/>
      <protection/>
    </xf>
    <xf numFmtId="0" fontId="58" fillId="0" borderId="10" xfId="61" applyFont="1" applyBorder="1" applyAlignment="1">
      <alignment horizontal="center" vertical="center"/>
      <protection/>
    </xf>
    <xf numFmtId="0" fontId="58" fillId="0" borderId="10" xfId="61" applyFont="1" applyBorder="1" applyAlignment="1">
      <alignment vertical="center"/>
      <protection/>
    </xf>
    <xf numFmtId="0" fontId="58" fillId="0" borderId="0" xfId="61" applyFont="1" applyAlignment="1">
      <alignment horizontal="right" vertical="center"/>
      <protection/>
    </xf>
    <xf numFmtId="0" fontId="68" fillId="34" borderId="0" xfId="61" applyFont="1" applyFill="1" applyBorder="1" applyAlignment="1">
      <alignment vertical="center"/>
      <protection/>
    </xf>
    <xf numFmtId="185" fontId="66" fillId="34" borderId="0" xfId="61" applyNumberFormat="1" applyFont="1" applyFill="1" applyBorder="1" applyAlignment="1">
      <alignment vertical="center"/>
      <protection/>
    </xf>
    <xf numFmtId="0" fontId="66" fillId="34" borderId="0" xfId="61" applyFont="1" applyFill="1" applyBorder="1" applyAlignment="1">
      <alignment horizontal="left" vertical="center"/>
      <protection/>
    </xf>
    <xf numFmtId="0" fontId="59" fillId="0" borderId="0" xfId="61" applyFont="1" applyAlignment="1">
      <alignment vertical="center"/>
      <protection/>
    </xf>
    <xf numFmtId="0" fontId="69" fillId="34" borderId="0" xfId="62" applyFont="1" applyFill="1" applyAlignment="1">
      <alignment vertical="center"/>
      <protection/>
    </xf>
    <xf numFmtId="0" fontId="59" fillId="0" borderId="0" xfId="62" applyFont="1">
      <alignment/>
      <protection/>
    </xf>
    <xf numFmtId="0" fontId="59" fillId="0" borderId="0" xfId="62" applyFont="1" applyBorder="1" applyAlignment="1">
      <alignment vertical="center"/>
      <protection/>
    </xf>
    <xf numFmtId="177" fontId="59" fillId="0" borderId="0" xfId="62" applyNumberFormat="1" applyFont="1" applyBorder="1" applyAlignment="1">
      <alignment vertical="center"/>
      <protection/>
    </xf>
    <xf numFmtId="177" fontId="59" fillId="0" borderId="10" xfId="62" applyNumberFormat="1" applyFont="1" applyFill="1" applyBorder="1" applyAlignment="1">
      <alignment horizontal="right" vertical="center"/>
      <protection/>
    </xf>
    <xf numFmtId="177" fontId="59" fillId="0" borderId="12" xfId="62" applyNumberFormat="1" applyFont="1" applyBorder="1" applyAlignment="1">
      <alignment horizontal="right" vertical="center"/>
      <protection/>
    </xf>
    <xf numFmtId="181" fontId="59" fillId="0" borderId="10" xfId="62" applyNumberFormat="1" applyFont="1" applyBorder="1" applyAlignment="1">
      <alignment vertical="center"/>
      <protection/>
    </xf>
    <xf numFmtId="181" fontId="59" fillId="0" borderId="10" xfId="62" applyNumberFormat="1" applyFont="1" applyBorder="1" applyAlignment="1">
      <alignment horizontal="right" vertical="center"/>
      <protection/>
    </xf>
    <xf numFmtId="177" fontId="59" fillId="0" borderId="14" xfId="62" applyNumberFormat="1" applyFont="1" applyFill="1" applyBorder="1" applyAlignment="1">
      <alignment horizontal="right" vertical="center"/>
      <protection/>
    </xf>
    <xf numFmtId="0" fontId="59" fillId="0" borderId="0" xfId="62" applyFont="1" applyAlignment="1">
      <alignment horizontal="center" vertical="center" wrapText="1"/>
      <protection/>
    </xf>
    <xf numFmtId="0" fontId="59" fillId="0" borderId="13" xfId="62" applyFont="1" applyBorder="1" applyAlignment="1">
      <alignment horizontal="center" vertical="center" wrapText="1"/>
      <protection/>
    </xf>
    <xf numFmtId="0" fontId="59" fillId="0" borderId="13" xfId="62" applyFont="1" applyBorder="1" applyAlignment="1" quotePrefix="1">
      <alignment horizontal="center" vertical="center" wrapText="1"/>
      <protection/>
    </xf>
    <xf numFmtId="0" fontId="60" fillId="0" borderId="10" xfId="62" applyFont="1" applyBorder="1" applyAlignment="1" quotePrefix="1">
      <alignment horizontal="center" vertical="center" wrapText="1"/>
      <protection/>
    </xf>
    <xf numFmtId="0" fontId="59" fillId="0" borderId="10" xfId="62" applyFont="1" applyBorder="1" applyAlignment="1">
      <alignment horizontal="center" vertical="center" wrapText="1"/>
      <protection/>
    </xf>
    <xf numFmtId="0" fontId="59" fillId="0" borderId="14" xfId="62" applyFont="1" applyBorder="1" applyAlignment="1" quotePrefix="1">
      <alignment horizontal="center" vertical="center" wrapText="1"/>
      <protection/>
    </xf>
    <xf numFmtId="0" fontId="59" fillId="0" borderId="11" xfId="62" applyFont="1" applyBorder="1" applyAlignment="1">
      <alignment horizontal="center" vertical="center" wrapText="1"/>
      <protection/>
    </xf>
    <xf numFmtId="0" fontId="59" fillId="0" borderId="16" xfId="62" applyFont="1" applyBorder="1" applyAlignment="1">
      <alignment horizontal="center" vertical="center" wrapText="1"/>
      <protection/>
    </xf>
    <xf numFmtId="0" fontId="59" fillId="0" borderId="12" xfId="62" applyFont="1" applyBorder="1" applyAlignment="1">
      <alignment horizontal="center" vertical="center" wrapText="1"/>
      <protection/>
    </xf>
    <xf numFmtId="0" fontId="59" fillId="0" borderId="11" xfId="62" applyFont="1" applyBorder="1" applyAlignment="1" quotePrefix="1">
      <alignment horizontal="center" vertical="center" wrapText="1"/>
      <protection/>
    </xf>
    <xf numFmtId="0" fontId="59" fillId="0" borderId="16" xfId="62" applyFont="1" applyBorder="1" applyAlignment="1" quotePrefix="1">
      <alignment horizontal="center" vertical="center" wrapText="1"/>
      <protection/>
    </xf>
    <xf numFmtId="0" fontId="59" fillId="0" borderId="12" xfId="62" applyFont="1" applyBorder="1" applyAlignment="1" quotePrefix="1">
      <alignment horizontal="center" vertical="center" wrapText="1"/>
      <protection/>
    </xf>
    <xf numFmtId="0" fontId="59" fillId="0" borderId="15" xfId="62" applyFont="1" applyBorder="1" applyAlignment="1">
      <alignment horizontal="center" vertical="center" wrapText="1"/>
      <protection/>
    </xf>
    <xf numFmtId="0" fontId="59" fillId="0" borderId="10" xfId="62" applyFont="1" applyBorder="1" applyAlignment="1">
      <alignment horizontal="centerContinuous" vertical="center"/>
      <protection/>
    </xf>
    <xf numFmtId="0" fontId="59" fillId="0" borderId="0" xfId="62" applyFont="1" applyAlignment="1" quotePrefix="1">
      <alignment horizontal="right" vertical="center"/>
      <protection/>
    </xf>
    <xf numFmtId="0" fontId="27" fillId="0" borderId="0" xfId="62" applyFont="1">
      <alignment/>
      <protection/>
    </xf>
    <xf numFmtId="0" fontId="27" fillId="0" borderId="0" xfId="62" applyFont="1" applyAlignment="1" quotePrefix="1">
      <alignment horizontal="left" vertical="center"/>
      <protection/>
    </xf>
    <xf numFmtId="0" fontId="27" fillId="0" borderId="0" xfId="62" applyFont="1" applyAlignment="1">
      <alignment horizontal="left" vertical="center"/>
      <protection/>
    </xf>
    <xf numFmtId="186" fontId="59" fillId="0" borderId="11" xfId="48" applyNumberFormat="1" applyFont="1" applyBorder="1" applyAlignment="1">
      <alignment horizontal="right" vertical="center"/>
    </xf>
    <xf numFmtId="186" fontId="59" fillId="0" borderId="12" xfId="48" applyNumberFormat="1" applyFont="1" applyBorder="1" applyAlignment="1">
      <alignment horizontal="right" vertical="center"/>
    </xf>
    <xf numFmtId="0" fontId="61" fillId="0" borderId="11" xfId="0" applyFont="1" applyBorder="1" applyAlignment="1">
      <alignment horizontal="right" vertical="center"/>
    </xf>
    <xf numFmtId="187" fontId="59" fillId="0" borderId="11" xfId="48" applyNumberFormat="1" applyFont="1" applyBorder="1" applyAlignment="1">
      <alignment horizontal="right" vertical="center"/>
    </xf>
    <xf numFmtId="187" fontId="59" fillId="0" borderId="12" xfId="48" applyNumberFormat="1" applyFont="1" applyBorder="1" applyAlignment="1">
      <alignment horizontal="right" vertical="center"/>
    </xf>
    <xf numFmtId="0" fontId="59" fillId="0" borderId="0" xfId="62" applyFont="1" applyFill="1">
      <alignment/>
      <protection/>
    </xf>
    <xf numFmtId="0" fontId="58" fillId="0" borderId="0" xfId="61" applyFont="1" applyBorder="1" applyAlignment="1">
      <alignment vertical="center"/>
      <protection/>
    </xf>
    <xf numFmtId="0" fontId="60" fillId="0" borderId="0" xfId="61" applyFont="1" applyBorder="1" applyAlignment="1">
      <alignment vertical="center"/>
      <protection/>
    </xf>
    <xf numFmtId="0" fontId="66" fillId="0" borderId="0" xfId="61" applyFont="1" applyAlignment="1">
      <alignment vertical="center"/>
      <protection/>
    </xf>
    <xf numFmtId="184" fontId="67" fillId="0" borderId="0" xfId="61" applyNumberFormat="1" applyFont="1" applyAlignment="1">
      <alignment vertical="center"/>
      <protection/>
    </xf>
    <xf numFmtId="0" fontId="67" fillId="0" borderId="0" xfId="61" applyFont="1" applyAlignment="1">
      <alignment vertical="center"/>
      <protection/>
    </xf>
    <xf numFmtId="0" fontId="67" fillId="0" borderId="0" xfId="61" applyFont="1" applyBorder="1" applyAlignment="1">
      <alignment vertical="center"/>
      <protection/>
    </xf>
    <xf numFmtId="177" fontId="58" fillId="0" borderId="11" xfId="61" applyNumberFormat="1" applyFont="1" applyBorder="1" applyAlignment="1">
      <alignment horizontal="right" vertical="center"/>
      <protection/>
    </xf>
    <xf numFmtId="177" fontId="58" fillId="0" borderId="12" xfId="61" applyNumberFormat="1" applyFont="1" applyBorder="1" applyAlignment="1">
      <alignment horizontal="right" vertical="center"/>
      <protection/>
    </xf>
    <xf numFmtId="0" fontId="59" fillId="0" borderId="12" xfId="61" applyFont="1" applyBorder="1" applyAlignment="1">
      <alignment horizontal="center" vertical="center"/>
      <protection/>
    </xf>
    <xf numFmtId="177" fontId="58" fillId="0" borderId="11" xfId="61" applyNumberFormat="1" applyFont="1" applyBorder="1" applyAlignment="1">
      <alignment horizontal="center" vertical="center"/>
      <protection/>
    </xf>
    <xf numFmtId="177" fontId="58" fillId="0" borderId="12" xfId="61" applyNumberFormat="1" applyFont="1" applyBorder="1" applyAlignment="1">
      <alignment horizontal="center" vertical="center"/>
      <protection/>
    </xf>
    <xf numFmtId="0" fontId="58" fillId="0" borderId="12" xfId="61" applyFont="1" applyBorder="1" applyAlignment="1">
      <alignment vertical="center"/>
      <protection/>
    </xf>
    <xf numFmtId="184" fontId="60" fillId="0" borderId="0" xfId="61" applyNumberFormat="1" applyFont="1" applyBorder="1" applyAlignment="1">
      <alignment vertical="center"/>
      <protection/>
    </xf>
    <xf numFmtId="0" fontId="60" fillId="0" borderId="0" xfId="61" applyFont="1" applyBorder="1" applyAlignment="1">
      <alignment horizontal="center" vertical="center"/>
      <protection/>
    </xf>
    <xf numFmtId="38" fontId="62" fillId="0" borderId="11" xfId="61" applyNumberFormat="1" applyFont="1" applyFill="1" applyBorder="1" applyAlignment="1">
      <alignment vertical="center"/>
      <protection/>
    </xf>
    <xf numFmtId="0" fontId="62" fillId="0" borderId="11" xfId="61" applyFont="1" applyBorder="1" applyAlignment="1">
      <alignment vertical="center"/>
      <protection/>
    </xf>
    <xf numFmtId="0" fontId="62" fillId="0" borderId="10" xfId="61" applyFont="1" applyBorder="1" applyAlignment="1">
      <alignment vertical="center"/>
      <protection/>
    </xf>
    <xf numFmtId="38" fontId="62" fillId="0" borderId="11" xfId="61" applyNumberFormat="1" applyFont="1" applyBorder="1" applyAlignment="1">
      <alignment vertical="center"/>
      <protection/>
    </xf>
    <xf numFmtId="38" fontId="59" fillId="0" borderId="11" xfId="61" applyNumberFormat="1" applyFont="1" applyBorder="1" applyAlignment="1">
      <alignment vertical="center"/>
      <protection/>
    </xf>
    <xf numFmtId="0" fontId="62" fillId="0" borderId="0" xfId="61" applyFont="1" applyBorder="1" applyAlignment="1">
      <alignment vertical="center"/>
      <protection/>
    </xf>
    <xf numFmtId="0" fontId="60" fillId="0" borderId="0" xfId="61" applyFont="1" applyFill="1" applyBorder="1" applyAlignment="1">
      <alignment vertical="center"/>
      <protection/>
    </xf>
    <xf numFmtId="0" fontId="62" fillId="0" borderId="10" xfId="61" applyFont="1" applyBorder="1" applyAlignment="1">
      <alignment horizontal="right" vertical="center"/>
      <protection/>
    </xf>
    <xf numFmtId="0" fontId="59" fillId="0" borderId="0" xfId="61" applyFont="1" applyBorder="1" applyAlignment="1">
      <alignment vertical="center"/>
      <protection/>
    </xf>
    <xf numFmtId="0" fontId="59" fillId="0" borderId="17" xfId="61" applyFont="1" applyBorder="1" applyAlignment="1">
      <alignment horizontal="center" vertical="center" textRotation="255"/>
      <protection/>
    </xf>
    <xf numFmtId="0" fontId="59" fillId="0" borderId="13" xfId="61" applyFont="1" applyBorder="1" applyAlignment="1">
      <alignment horizontal="center" vertical="distributed" textRotation="255"/>
      <protection/>
    </xf>
    <xf numFmtId="0" fontId="59" fillId="0" borderId="13" xfId="61" applyFont="1" applyBorder="1" applyAlignment="1">
      <alignment horizontal="center" vertical="center" textRotation="255"/>
      <protection/>
    </xf>
    <xf numFmtId="0" fontId="70" fillId="0" borderId="0" xfId="61" applyFont="1" applyBorder="1" applyAlignment="1">
      <alignment horizontal="center" vertical="center"/>
      <protection/>
    </xf>
    <xf numFmtId="0" fontId="59" fillId="0" borderId="13" xfId="61" applyFont="1" applyBorder="1" applyAlignment="1">
      <alignment horizontal="center" vertical="center"/>
      <protection/>
    </xf>
    <xf numFmtId="0" fontId="59" fillId="0" borderId="19" xfId="61" applyFont="1" applyBorder="1" applyAlignment="1">
      <alignment horizontal="center" vertical="center" textRotation="255"/>
      <protection/>
    </xf>
    <xf numFmtId="0" fontId="59" fillId="0" borderId="14" xfId="61" applyFont="1" applyBorder="1" applyAlignment="1">
      <alignment horizontal="center" vertical="distributed" textRotation="255"/>
      <protection/>
    </xf>
    <xf numFmtId="0" fontId="59" fillId="0" borderId="14" xfId="61" applyFont="1" applyBorder="1" applyAlignment="1">
      <alignment horizontal="center" vertical="center" textRotation="255"/>
      <protection/>
    </xf>
    <xf numFmtId="0" fontId="70" fillId="0" borderId="30" xfId="61" applyFont="1" applyBorder="1" applyAlignment="1">
      <alignment horizontal="center" vertical="center"/>
      <protection/>
    </xf>
    <xf numFmtId="0" fontId="59" fillId="0" borderId="14" xfId="61" applyFont="1" applyBorder="1" applyAlignment="1">
      <alignment horizontal="center" vertical="center"/>
      <protection/>
    </xf>
    <xf numFmtId="0" fontId="59" fillId="0" borderId="0" xfId="61" applyFont="1" applyAlignment="1" quotePrefix="1">
      <alignment horizontal="right" vertical="center"/>
      <protection/>
    </xf>
    <xf numFmtId="0" fontId="63" fillId="0" borderId="0" xfId="61" applyFont="1" applyAlignment="1">
      <alignment vertical="center"/>
      <protection/>
    </xf>
    <xf numFmtId="0" fontId="59" fillId="0" borderId="0" xfId="61" applyFont="1" applyFill="1" applyAlignment="1" quotePrefix="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gattukoukihonn_2007_11" xfId="60"/>
    <cellStyle name="標準_gattukoukihonn_2007_12" xfId="61"/>
    <cellStyle name="標準_gattukoukihonn_2010_12(31-39)" xfId="62"/>
    <cellStyle name="良い" xfId="63"/>
  </cellStyles>
  <dxfs count="14">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rPr>
              <a:t>図</a:t>
            </a:r>
            <a:r>
              <a:rPr lang="en-US" cap="none" sz="1075" b="1" i="0" u="none" baseline="0">
                <a:solidFill>
                  <a:srgbClr val="000000"/>
                </a:solidFill>
              </a:rPr>
              <a:t>-3</a:t>
            </a:r>
            <a:r>
              <a:rPr lang="en-US" cap="none" sz="1075" b="1" i="0" u="none" baseline="0">
                <a:solidFill>
                  <a:srgbClr val="000000"/>
                </a:solidFill>
              </a:rPr>
              <a:t>　大学・短大への進学者（過年度卒業者を含む）の進学地別割合</a:t>
            </a:r>
          </a:p>
        </c:rich>
      </c:tx>
      <c:layout>
        <c:manualLayout>
          <c:xMode val="factor"/>
          <c:yMode val="factor"/>
          <c:x val="-0.06675"/>
          <c:y val="-0.01225"/>
        </c:manualLayout>
      </c:layout>
      <c:spPr>
        <a:noFill/>
        <a:ln w="3175">
          <a:noFill/>
        </a:ln>
      </c:spPr>
    </c:title>
    <c:plotArea>
      <c:layout>
        <c:manualLayout>
          <c:xMode val="edge"/>
          <c:yMode val="edge"/>
          <c:x val="0.06075"/>
          <c:y val="0.0905"/>
          <c:w val="0.82525"/>
          <c:h val="0.88925"/>
        </c:manualLayout>
      </c:layout>
      <c:barChart>
        <c:barDir val="col"/>
        <c:grouping val="clustered"/>
        <c:varyColors val="0"/>
        <c:ser>
          <c:idx val="0"/>
          <c:order val="0"/>
          <c:tx>
            <c:strRef>
              <c:f>'- 37 -'!$A$28</c:f>
              <c:strCache>
                <c:ptCount val="1"/>
                <c:pt idx="0">
                  <c:v>25年度</c:v>
                </c:pt>
              </c:strCache>
            </c:strRef>
          </c:tx>
          <c:spPr>
            <a:pattFill prst="pct10">
              <a:fgClr>
                <a:srgbClr val="4F81BD"/>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'- 37 -'!$B$26:$I$26</c:f>
              <c:strCache/>
            </c:strRef>
          </c:cat>
          <c:val>
            <c:numRef>
              <c:f>'- 37 -'!$B$28:$I$28</c:f>
              <c:numCache/>
            </c:numRef>
          </c:val>
        </c:ser>
        <c:ser>
          <c:idx val="1"/>
          <c:order val="1"/>
          <c:tx>
            <c:strRef>
              <c:f>'- 37 -'!$A$27</c:f>
              <c:strCache>
                <c:ptCount val="1"/>
                <c:pt idx="0">
                  <c:v>24年度</c:v>
                </c:pt>
              </c:strCache>
            </c:strRef>
          </c:tx>
          <c:spPr>
            <a:pattFill prst="dkUpDiag">
              <a:fgClr>
                <a:srgbClr val="4F81BD"/>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'- 37 -'!$B$26:$I$26</c:f>
              <c:strCache/>
            </c:strRef>
          </c:cat>
          <c:val>
            <c:numRef>
              <c:f>'- 37 -'!$B$27:$I$27</c:f>
              <c:numCache/>
            </c:numRef>
          </c:val>
        </c:ser>
        <c:axId val="65155761"/>
        <c:axId val="49530938"/>
      </c:barChart>
      <c:catAx>
        <c:axId val="6515576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9530938"/>
        <c:crosses val="autoZero"/>
        <c:auto val="1"/>
        <c:lblOffset val="100"/>
        <c:tickLblSkip val="1"/>
        <c:noMultiLvlLbl val="0"/>
      </c:catAx>
      <c:valAx>
        <c:axId val="49530938"/>
        <c:scaling>
          <c:orientation val="minMax"/>
        </c:scaling>
        <c:axPos val="l"/>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a:t>
                </a:r>
              </a:p>
            </c:rich>
          </c:tx>
          <c:layout>
            <c:manualLayout>
              <c:xMode val="factor"/>
              <c:yMode val="factor"/>
              <c:x val="-0.00425"/>
              <c:y val="0.139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5155761"/>
        <c:crossesAt val="1"/>
        <c:crossBetween val="between"/>
        <c:dispUnits/>
      </c:valAx>
      <c:spPr>
        <a:noFill/>
        <a:ln>
          <a:noFill/>
        </a:ln>
      </c:spPr>
    </c:plotArea>
    <c:legend>
      <c:legendPos val="r"/>
      <c:layout>
        <c:manualLayout>
          <c:xMode val="edge"/>
          <c:yMode val="edge"/>
          <c:x val="0.90525"/>
          <c:y val="0.4555"/>
          <c:w val="0.09175"/>
          <c:h val="0.101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ＭＳ Ｐゴシック"/>
                <a:ea typeface="ＭＳ Ｐゴシック"/>
                <a:cs typeface="ＭＳ Ｐゴシック"/>
              </a:rPr>
              <a:t>図</a:t>
            </a:r>
            <a:r>
              <a:rPr lang="en-US" cap="none" sz="1100" b="1" i="0" u="none" baseline="0">
                <a:solidFill>
                  <a:srgbClr val="000000"/>
                </a:solidFill>
                <a:latin typeface="ＭＳ Ｐゴシック"/>
                <a:ea typeface="ＭＳ Ｐゴシック"/>
                <a:cs typeface="ＭＳ Ｐゴシック"/>
              </a:rPr>
              <a:t>-4</a:t>
            </a:r>
            <a:r>
              <a:rPr lang="en-US" cap="none" sz="1100" b="1" i="0" u="none" baseline="0">
                <a:solidFill>
                  <a:srgbClr val="000000"/>
                </a:solidFill>
                <a:latin typeface="ＭＳ Ｐゴシック"/>
                <a:ea typeface="ＭＳ Ｐゴシック"/>
                <a:cs typeface="ＭＳ Ｐゴシック"/>
              </a:rPr>
              <a:t>　就職者の就職地別割合</a:t>
            </a:r>
          </a:p>
        </c:rich>
      </c:tx>
      <c:layout>
        <c:manualLayout>
          <c:xMode val="factor"/>
          <c:yMode val="factor"/>
          <c:x val="-0.355"/>
          <c:y val="0.005"/>
        </c:manualLayout>
      </c:layout>
      <c:spPr>
        <a:noFill/>
        <a:ln w="3175">
          <a:noFill/>
        </a:ln>
      </c:spPr>
    </c:title>
    <c:plotArea>
      <c:layout>
        <c:manualLayout>
          <c:xMode val="edge"/>
          <c:yMode val="edge"/>
          <c:x val="0.0455"/>
          <c:y val="0.13625"/>
          <c:w val="0.93275"/>
          <c:h val="0.848"/>
        </c:manualLayout>
      </c:layout>
      <c:barChart>
        <c:barDir val="col"/>
        <c:grouping val="clustered"/>
        <c:varyColors val="0"/>
        <c:ser>
          <c:idx val="0"/>
          <c:order val="0"/>
          <c:tx>
            <c:strRef>
              <c:f>'- 39 -'!$B$51</c:f>
              <c:strCache>
                <c:ptCount val="1"/>
                <c:pt idx="0">
                  <c:v>24年度</c:v>
                </c:pt>
              </c:strCache>
            </c:strRef>
          </c:tx>
          <c:spPr>
            <a:pattFill prst="pct10">
              <a:fgClr>
                <a:srgbClr val="4F81BD"/>
              </a:fgClr>
              <a:bgClr>
                <a:srgbClr val="FFFFFF"/>
              </a:bgClr>
            </a:patt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'- 39 -'!$C$50:$K$50</c:f>
              <c:strCache/>
            </c:strRef>
          </c:cat>
          <c:val>
            <c:numRef>
              <c:f>'- 39 -'!$C$51:$K$51</c:f>
              <c:numCache/>
            </c:numRef>
          </c:val>
        </c:ser>
        <c:ser>
          <c:idx val="1"/>
          <c:order val="1"/>
          <c:tx>
            <c:strRef>
              <c:f>'- 39 -'!$B$52</c:f>
              <c:strCache>
                <c:ptCount val="1"/>
                <c:pt idx="0">
                  <c:v>25年度</c:v>
                </c:pt>
              </c:strCache>
            </c:strRef>
          </c:tx>
          <c:spPr>
            <a:pattFill prst="dkUpDiag">
              <a:fgClr>
                <a:srgbClr val="4F81BD"/>
              </a:fgClr>
              <a:bgClr>
                <a:srgbClr val="FFFFFF"/>
              </a:bgClr>
            </a:patt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'- 39 -'!$C$50:$K$50</c:f>
              <c:strCache/>
            </c:strRef>
          </c:cat>
          <c:val>
            <c:numRef>
              <c:f>'- 39 -'!$C$52:$K$52</c:f>
              <c:numCache/>
            </c:numRef>
          </c:val>
        </c:ser>
        <c:gapWidth val="153"/>
        <c:axId val="43125259"/>
        <c:axId val="52583012"/>
      </c:barChart>
      <c:catAx>
        <c:axId val="4312525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00" b="0" i="0" u="none" baseline="0">
                <a:solidFill>
                  <a:srgbClr val="000000"/>
                </a:solidFill>
              </a:defRPr>
            </a:pPr>
          </a:p>
        </c:txPr>
        <c:crossAx val="52583012"/>
        <c:crosses val="autoZero"/>
        <c:auto val="1"/>
        <c:lblOffset val="100"/>
        <c:tickLblSkip val="1"/>
        <c:noMultiLvlLbl val="0"/>
      </c:catAx>
      <c:valAx>
        <c:axId val="52583012"/>
        <c:scaling>
          <c:orientation val="minMax"/>
        </c:scaling>
        <c:axPos val="l"/>
        <c:title>
          <c:tx>
            <c:rich>
              <a:bodyPr vert="wordArtVert" rot="0" anchor="ctr"/>
              <a:lstStyle/>
              <a:p>
                <a:pPr algn="ctr">
                  <a:defRPr/>
                </a:pPr>
                <a:r>
                  <a:rPr lang="en-US" cap="none" sz="1100" b="0" i="0" u="none" baseline="0">
                    <a:solidFill>
                      <a:srgbClr val="000000"/>
                    </a:solidFill>
                  </a:rPr>
                  <a:t>(%)</a:t>
                </a:r>
              </a:p>
            </c:rich>
          </c:tx>
          <c:layout>
            <c:manualLayout>
              <c:xMode val="factor"/>
              <c:yMode val="factor"/>
              <c:x val="-0.01025"/>
              <c:y val="0.1225"/>
            </c:manualLayout>
          </c:layout>
          <c:overlay val="0"/>
          <c:spPr>
            <a:noFill/>
            <a:ln w="3175">
              <a:noFill/>
            </a:ln>
          </c:spPr>
        </c:title>
        <c:majorGridlines>
          <c:spPr>
            <a:ln w="3175">
              <a:solidFill>
                <a:srgbClr val="000000"/>
              </a:solidFill>
              <a:prstDash val="sysDot"/>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defRPr>
            </a:pPr>
          </a:p>
        </c:txPr>
        <c:crossAx val="43125259"/>
        <c:crossesAt val="1"/>
        <c:crossBetween val="between"/>
        <c:dispUnits/>
      </c:valAx>
      <c:spPr>
        <a:noFill/>
        <a:ln>
          <a:noFill/>
        </a:ln>
      </c:spPr>
    </c:plotArea>
    <c:legend>
      <c:legendPos val="r"/>
      <c:layout>
        <c:manualLayout>
          <c:xMode val="edge"/>
          <c:yMode val="edge"/>
          <c:x val="0.82625"/>
          <c:y val="0.209"/>
          <c:w val="0.11325"/>
          <c:h val="0.107"/>
        </c:manualLayout>
      </c:layout>
      <c:overlay val="0"/>
      <c:spPr>
        <a:solidFill>
          <a:srgbClr val="FFFFFF"/>
        </a:solidFill>
        <a:ln w="3175">
          <a:solidFill>
            <a:srgbClr val="000000"/>
          </a:solidFill>
        </a:ln>
      </c:spPr>
      <c:txPr>
        <a:bodyPr vert="horz" rot="0"/>
        <a:lstStyle/>
        <a:p>
          <a:pPr>
            <a:defRPr lang="en-US" cap="none" sz="98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161925</xdr:rowOff>
    </xdr:from>
    <xdr:to>
      <xdr:col>8</xdr:col>
      <xdr:colOff>657225</xdr:colOff>
      <xdr:row>20</xdr:row>
      <xdr:rowOff>85725</xdr:rowOff>
    </xdr:to>
    <xdr:graphicFrame>
      <xdr:nvGraphicFramePr>
        <xdr:cNvPr id="1" name="グラフ 1"/>
        <xdr:cNvGraphicFramePr/>
      </xdr:nvGraphicFramePr>
      <xdr:xfrm>
        <a:off x="76200" y="352425"/>
        <a:ext cx="6210300" cy="3181350"/>
      </xdr:xfrm>
      <a:graphic>
        <a:graphicData uri="http://schemas.openxmlformats.org/drawingml/2006/chart">
          <c:chart xmlns:c="http://schemas.openxmlformats.org/drawingml/2006/chart" r:id="rId1"/>
        </a:graphicData>
      </a:graphic>
    </xdr:graphicFrame>
    <xdr:clientData/>
  </xdr:twoCellAnchor>
  <xdr:twoCellAnchor>
    <xdr:from>
      <xdr:col>12</xdr:col>
      <xdr:colOff>276225</xdr:colOff>
      <xdr:row>4</xdr:row>
      <xdr:rowOff>161925</xdr:rowOff>
    </xdr:from>
    <xdr:to>
      <xdr:col>14</xdr:col>
      <xdr:colOff>19050</xdr:colOff>
      <xdr:row>5</xdr:row>
      <xdr:rowOff>152400</xdr:rowOff>
    </xdr:to>
    <xdr:sp>
      <xdr:nvSpPr>
        <xdr:cNvPr id="2" name="Text Box 2"/>
        <xdr:cNvSpPr txBox="1">
          <a:spLocks noChangeArrowheads="1"/>
        </xdr:cNvSpPr>
      </xdr:nvSpPr>
      <xdr:spPr>
        <a:xfrm>
          <a:off x="6677025" y="876300"/>
          <a:ext cx="0" cy="1714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9525</xdr:rowOff>
    </xdr:from>
    <xdr:to>
      <xdr:col>19</xdr:col>
      <xdr:colOff>209550</xdr:colOff>
      <xdr:row>41</xdr:row>
      <xdr:rowOff>152400</xdr:rowOff>
    </xdr:to>
    <xdr:graphicFrame>
      <xdr:nvGraphicFramePr>
        <xdr:cNvPr id="1" name="グラフ 1"/>
        <xdr:cNvGraphicFramePr/>
      </xdr:nvGraphicFramePr>
      <xdr:xfrm>
        <a:off x="28575" y="4962525"/>
        <a:ext cx="6391275" cy="3924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6">
    <tabColor theme="5" tint="0.5999900102615356"/>
  </sheetPr>
  <dimension ref="A1:S37"/>
  <sheetViews>
    <sheetView showGridLines="0" tabSelected="1" zoomScaleSheetLayoutView="90" workbookViewId="0" topLeftCell="A1">
      <selection activeCell="J34" sqref="J34"/>
    </sheetView>
  </sheetViews>
  <sheetFormatPr defaultColWidth="8.875" defaultRowHeight="13.5"/>
  <cols>
    <col min="1" max="1" width="4.00390625" style="1" customWidth="1"/>
    <col min="2" max="3" width="6.375" style="1" customWidth="1"/>
    <col min="4" max="4" width="8.25390625" style="1" customWidth="1"/>
    <col min="5" max="5" width="8.125" style="1" customWidth="1"/>
    <col min="6" max="6" width="7.125" style="1" customWidth="1"/>
    <col min="7" max="8" width="6.50390625" style="1" customWidth="1"/>
    <col min="9" max="9" width="5.125" style="1" customWidth="1"/>
    <col min="10" max="10" width="5.375" style="1" customWidth="1"/>
    <col min="11" max="11" width="4.625" style="1" customWidth="1"/>
    <col min="12" max="15" width="4.25390625" style="1" customWidth="1"/>
    <col min="16" max="16" width="3.75390625" style="1" customWidth="1"/>
    <col min="17" max="16384" width="8.875" style="1" customWidth="1"/>
  </cols>
  <sheetData>
    <row r="1" spans="1:5" ht="21" customHeight="1">
      <c r="A1" s="33" t="s">
        <v>37</v>
      </c>
      <c r="E1" s="41"/>
    </row>
    <row r="2" ht="15" customHeight="1">
      <c r="A2" s="40"/>
    </row>
    <row r="3" s="2" customFormat="1" ht="18" customHeight="1">
      <c r="A3" s="38" t="s">
        <v>36</v>
      </c>
    </row>
    <row r="4" s="2" customFormat="1" ht="18" customHeight="1">
      <c r="A4" s="38" t="s">
        <v>35</v>
      </c>
    </row>
    <row r="5" s="2" customFormat="1" ht="15" customHeight="1">
      <c r="A5" s="38" t="s">
        <v>34</v>
      </c>
    </row>
    <row r="6" s="2" customFormat="1" ht="18" customHeight="1">
      <c r="A6" s="38" t="s">
        <v>33</v>
      </c>
    </row>
    <row r="7" s="2" customFormat="1" ht="18" customHeight="1">
      <c r="A7" s="38" t="s">
        <v>32</v>
      </c>
    </row>
    <row r="8" s="2" customFormat="1" ht="18" customHeight="1">
      <c r="A8" s="38" t="s">
        <v>31</v>
      </c>
    </row>
    <row r="9" s="2" customFormat="1" ht="15" customHeight="1">
      <c r="A9" s="2" t="s">
        <v>30</v>
      </c>
    </row>
    <row r="10" spans="1:19" s="2" customFormat="1" ht="18" customHeight="1">
      <c r="A10" s="38" t="s">
        <v>29</v>
      </c>
      <c r="S10" s="39"/>
    </row>
    <row r="11" s="2" customFormat="1" ht="18" customHeight="1">
      <c r="A11" s="38" t="s">
        <v>28</v>
      </c>
    </row>
    <row r="12" s="2" customFormat="1" ht="18" customHeight="1">
      <c r="A12" s="38" t="s">
        <v>27</v>
      </c>
    </row>
    <row r="13" s="2" customFormat="1" ht="18" customHeight="1">
      <c r="A13" s="38" t="s">
        <v>26</v>
      </c>
    </row>
    <row r="14" spans="1:15" s="35" customFormat="1" ht="15" customHeight="1">
      <c r="A14" s="37" t="s">
        <v>25</v>
      </c>
      <c r="B14" s="36"/>
      <c r="C14" s="36"/>
      <c r="D14" s="36"/>
      <c r="E14" s="36"/>
      <c r="F14" s="36"/>
      <c r="G14" s="36"/>
      <c r="H14" s="36"/>
      <c r="I14" s="36"/>
      <c r="J14" s="36"/>
      <c r="K14" s="36"/>
      <c r="L14" s="36"/>
      <c r="M14" s="36"/>
      <c r="N14" s="36"/>
      <c r="O14" s="2"/>
    </row>
    <row r="15" spans="1:15" s="35" customFormat="1" ht="18" customHeight="1">
      <c r="A15" s="37" t="s">
        <v>24</v>
      </c>
      <c r="C15" s="36"/>
      <c r="D15" s="36"/>
      <c r="E15" s="36"/>
      <c r="F15" s="36"/>
      <c r="G15" s="36"/>
      <c r="H15" s="36"/>
      <c r="I15" s="36"/>
      <c r="J15" s="36"/>
      <c r="K15" s="36"/>
      <c r="L15" s="36"/>
      <c r="M15" s="36"/>
      <c r="N15" s="36"/>
      <c r="O15" s="2"/>
    </row>
    <row r="16" s="2" customFormat="1" ht="12" customHeight="1">
      <c r="A16" s="34" t="s">
        <v>23</v>
      </c>
    </row>
    <row r="17" spans="1:15" ht="18.75" customHeight="1">
      <c r="A17" s="33" t="s">
        <v>22</v>
      </c>
      <c r="O17" s="32" t="s">
        <v>21</v>
      </c>
    </row>
    <row r="18" spans="1:15" ht="16.5" customHeight="1">
      <c r="A18" s="31" t="s">
        <v>20</v>
      </c>
      <c r="B18" s="30"/>
      <c r="C18" s="29" t="s">
        <v>19</v>
      </c>
      <c r="D18" s="19" t="s">
        <v>18</v>
      </c>
      <c r="E18" s="19" t="s">
        <v>17</v>
      </c>
      <c r="F18" s="19" t="s">
        <v>16</v>
      </c>
      <c r="G18" s="29" t="s">
        <v>15</v>
      </c>
      <c r="H18" s="19" t="s">
        <v>14</v>
      </c>
      <c r="I18" s="19" t="s">
        <v>13</v>
      </c>
      <c r="J18" s="19" t="s">
        <v>12</v>
      </c>
      <c r="K18" s="28" t="s">
        <v>11</v>
      </c>
      <c r="L18" s="27"/>
      <c r="M18" s="27"/>
      <c r="N18" s="27"/>
      <c r="O18" s="26"/>
    </row>
    <row r="19" spans="1:15" ht="16.5" customHeight="1">
      <c r="A19" s="25"/>
      <c r="B19" s="24" t="s">
        <v>10</v>
      </c>
      <c r="C19" s="23"/>
      <c r="D19" s="21"/>
      <c r="E19" s="21"/>
      <c r="F19" s="21"/>
      <c r="G19" s="22"/>
      <c r="H19" s="21"/>
      <c r="I19" s="21"/>
      <c r="J19" s="21"/>
      <c r="K19" s="20" t="s">
        <v>10</v>
      </c>
      <c r="L19" s="19" t="s">
        <v>9</v>
      </c>
      <c r="M19" s="19" t="s">
        <v>8</v>
      </c>
      <c r="N19" s="19" t="s">
        <v>7</v>
      </c>
      <c r="O19" s="19" t="s">
        <v>6</v>
      </c>
    </row>
    <row r="20" spans="1:15" ht="16.5" customHeight="1">
      <c r="A20" s="18"/>
      <c r="B20" s="17"/>
      <c r="C20" s="16"/>
      <c r="D20" s="13"/>
      <c r="E20" s="13"/>
      <c r="F20" s="13"/>
      <c r="G20" s="15"/>
      <c r="H20" s="13"/>
      <c r="I20" s="13"/>
      <c r="J20" s="13"/>
      <c r="K20" s="14"/>
      <c r="L20" s="13"/>
      <c r="M20" s="13"/>
      <c r="N20" s="13"/>
      <c r="O20" s="13"/>
    </row>
    <row r="21" spans="1:15" ht="18" customHeight="1">
      <c r="A21" s="9">
        <v>14</v>
      </c>
      <c r="B21" s="7">
        <f>SUM(C21:J21)</f>
        <v>10981</v>
      </c>
      <c r="C21" s="7">
        <v>4069</v>
      </c>
      <c r="D21" s="7">
        <v>2007</v>
      </c>
      <c r="E21" s="7">
        <v>826</v>
      </c>
      <c r="F21" s="7">
        <v>66</v>
      </c>
      <c r="G21" s="7">
        <v>3289</v>
      </c>
      <c r="H21" s="12">
        <v>704</v>
      </c>
      <c r="I21" s="11"/>
      <c r="J21" s="7">
        <v>20</v>
      </c>
      <c r="K21" s="7">
        <f>SUM(L21:O21)</f>
        <v>92</v>
      </c>
      <c r="L21" s="7">
        <v>2</v>
      </c>
      <c r="M21" s="7">
        <v>60</v>
      </c>
      <c r="N21" s="7">
        <v>30</v>
      </c>
      <c r="O21" s="6" t="s">
        <v>5</v>
      </c>
    </row>
    <row r="22" spans="1:15" ht="18" customHeight="1">
      <c r="A22" s="9">
        <v>15</v>
      </c>
      <c r="B22" s="7">
        <f>SUM(C22:J22)</f>
        <v>11021</v>
      </c>
      <c r="C22" s="7">
        <v>4125</v>
      </c>
      <c r="D22" s="7">
        <v>1946</v>
      </c>
      <c r="E22" s="7">
        <v>932</v>
      </c>
      <c r="F22" s="7">
        <v>85</v>
      </c>
      <c r="G22" s="7">
        <v>3338</v>
      </c>
      <c r="H22" s="12">
        <v>562</v>
      </c>
      <c r="I22" s="11"/>
      <c r="J22" s="7">
        <v>33</v>
      </c>
      <c r="K22" s="7">
        <f>SUM(L22:O22)</f>
        <v>89</v>
      </c>
      <c r="L22" s="8" t="s">
        <v>5</v>
      </c>
      <c r="M22" s="7">
        <v>49</v>
      </c>
      <c r="N22" s="7">
        <v>40</v>
      </c>
      <c r="O22" s="6" t="s">
        <v>5</v>
      </c>
    </row>
    <row r="23" spans="1:15" ht="18" customHeight="1">
      <c r="A23" s="9">
        <v>16</v>
      </c>
      <c r="B23" s="7">
        <f>SUM(C23:J23)</f>
        <v>10794</v>
      </c>
      <c r="C23" s="7">
        <v>4148</v>
      </c>
      <c r="D23" s="7">
        <v>2050</v>
      </c>
      <c r="E23" s="7">
        <v>847</v>
      </c>
      <c r="F23" s="7">
        <v>103</v>
      </c>
      <c r="G23" s="7">
        <v>3073</v>
      </c>
      <c r="H23" s="7">
        <v>183</v>
      </c>
      <c r="I23" s="10">
        <v>390</v>
      </c>
      <c r="J23" s="8" t="s">
        <v>5</v>
      </c>
      <c r="K23" s="7">
        <f>SUM(L23:O23)</f>
        <v>91</v>
      </c>
      <c r="L23" s="8">
        <v>1</v>
      </c>
      <c r="M23" s="7">
        <v>57</v>
      </c>
      <c r="N23" s="7">
        <v>33</v>
      </c>
      <c r="O23" s="6" t="s">
        <v>5</v>
      </c>
    </row>
    <row r="24" spans="1:15" ht="18" customHeight="1">
      <c r="A24" s="9">
        <v>17</v>
      </c>
      <c r="B24" s="7">
        <f>SUM(C24:J24)</f>
        <v>10411</v>
      </c>
      <c r="C24" s="7">
        <v>4165</v>
      </c>
      <c r="D24" s="7">
        <v>1891</v>
      </c>
      <c r="E24" s="7">
        <v>717</v>
      </c>
      <c r="F24" s="7">
        <v>82</v>
      </c>
      <c r="G24" s="7">
        <v>3097</v>
      </c>
      <c r="H24" s="7">
        <v>120</v>
      </c>
      <c r="I24" s="7">
        <v>332</v>
      </c>
      <c r="J24" s="8">
        <v>7</v>
      </c>
      <c r="K24" s="7">
        <f>SUM(L24:O24)</f>
        <v>96</v>
      </c>
      <c r="L24" s="8">
        <v>2</v>
      </c>
      <c r="M24" s="7">
        <v>40</v>
      </c>
      <c r="N24" s="7">
        <v>54</v>
      </c>
      <c r="O24" s="6" t="s">
        <v>5</v>
      </c>
    </row>
    <row r="25" spans="1:15" ht="18" customHeight="1">
      <c r="A25" s="9">
        <v>18</v>
      </c>
      <c r="B25" s="7">
        <f>SUM(C25:J25)</f>
        <v>9825</v>
      </c>
      <c r="C25" s="7">
        <v>4084</v>
      </c>
      <c r="D25" s="7">
        <v>1638</v>
      </c>
      <c r="E25" s="7">
        <v>613</v>
      </c>
      <c r="F25" s="7">
        <v>76</v>
      </c>
      <c r="G25" s="7">
        <v>3026</v>
      </c>
      <c r="H25" s="7">
        <v>94</v>
      </c>
      <c r="I25" s="7">
        <v>294</v>
      </c>
      <c r="J25" s="8" t="s">
        <v>5</v>
      </c>
      <c r="K25" s="7">
        <f>SUM(L25:O25)</f>
        <v>82</v>
      </c>
      <c r="L25" s="8" t="s">
        <v>5</v>
      </c>
      <c r="M25" s="7">
        <v>44</v>
      </c>
      <c r="N25" s="7">
        <v>38</v>
      </c>
      <c r="O25" s="6" t="s">
        <v>5</v>
      </c>
    </row>
    <row r="26" spans="1:15" ht="18" customHeight="1">
      <c r="A26" s="9">
        <v>19</v>
      </c>
      <c r="B26" s="7">
        <f>SUM(C26:J26)</f>
        <v>9500</v>
      </c>
      <c r="C26" s="7">
        <v>4001</v>
      </c>
      <c r="D26" s="7">
        <v>1445</v>
      </c>
      <c r="E26" s="7">
        <v>586</v>
      </c>
      <c r="F26" s="7">
        <v>81</v>
      </c>
      <c r="G26" s="7">
        <v>3035</v>
      </c>
      <c r="H26" s="7">
        <v>104</v>
      </c>
      <c r="I26" s="7">
        <v>245</v>
      </c>
      <c r="J26" s="8">
        <v>3</v>
      </c>
      <c r="K26" s="7">
        <f>SUM(L26:O26)</f>
        <v>78</v>
      </c>
      <c r="L26" s="8" t="s">
        <v>5</v>
      </c>
      <c r="M26" s="7">
        <v>42</v>
      </c>
      <c r="N26" s="7">
        <v>36</v>
      </c>
      <c r="O26" s="6" t="s">
        <v>5</v>
      </c>
    </row>
    <row r="27" spans="1:15" ht="18" customHeight="1">
      <c r="A27" s="9">
        <v>20</v>
      </c>
      <c r="B27" s="7">
        <f>SUM(C27:J27)</f>
        <v>9062</v>
      </c>
      <c r="C27" s="7">
        <v>3857</v>
      </c>
      <c r="D27" s="7">
        <v>1307</v>
      </c>
      <c r="E27" s="7">
        <v>617</v>
      </c>
      <c r="F27" s="7">
        <v>65</v>
      </c>
      <c r="G27" s="7">
        <v>2952</v>
      </c>
      <c r="H27" s="7">
        <v>56</v>
      </c>
      <c r="I27" s="7">
        <v>208</v>
      </c>
      <c r="J27" s="8" t="s">
        <v>5</v>
      </c>
      <c r="K27" s="7">
        <f>SUM(L27:O27)</f>
        <v>81</v>
      </c>
      <c r="L27" s="8" t="s">
        <v>5</v>
      </c>
      <c r="M27" s="7">
        <v>30</v>
      </c>
      <c r="N27" s="7">
        <v>51</v>
      </c>
      <c r="O27" s="6" t="s">
        <v>5</v>
      </c>
    </row>
    <row r="28" spans="1:15" ht="18" customHeight="1">
      <c r="A28" s="9">
        <v>21</v>
      </c>
      <c r="B28" s="7">
        <f>SUM(C28:J28)</f>
        <v>9017</v>
      </c>
      <c r="C28" s="7">
        <v>3937</v>
      </c>
      <c r="D28" s="7">
        <v>1240</v>
      </c>
      <c r="E28" s="7">
        <v>636</v>
      </c>
      <c r="F28" s="7">
        <v>65</v>
      </c>
      <c r="G28" s="7">
        <v>2806</v>
      </c>
      <c r="H28" s="7">
        <v>84</v>
      </c>
      <c r="I28" s="7">
        <v>249</v>
      </c>
      <c r="J28" s="8" t="s">
        <v>5</v>
      </c>
      <c r="K28" s="7">
        <f>SUM(L28:O28)</f>
        <v>81</v>
      </c>
      <c r="L28" s="8" t="s">
        <v>5</v>
      </c>
      <c r="M28" s="7">
        <v>30</v>
      </c>
      <c r="N28" s="7">
        <v>51</v>
      </c>
      <c r="O28" s="6" t="s">
        <v>5</v>
      </c>
    </row>
    <row r="29" spans="1:15" ht="18" customHeight="1">
      <c r="A29" s="9">
        <v>22</v>
      </c>
      <c r="B29" s="7">
        <f>SUM(C29:J29)</f>
        <v>8779</v>
      </c>
      <c r="C29" s="7">
        <v>3818</v>
      </c>
      <c r="D29" s="7">
        <v>1441</v>
      </c>
      <c r="E29" s="7">
        <v>597</v>
      </c>
      <c r="F29" s="7">
        <v>72</v>
      </c>
      <c r="G29" s="7">
        <v>2534</v>
      </c>
      <c r="H29" s="7">
        <v>68</v>
      </c>
      <c r="I29" s="7">
        <v>249</v>
      </c>
      <c r="J29" s="8" t="s">
        <v>5</v>
      </c>
      <c r="K29" s="7">
        <f>SUM(L29:O29)</f>
        <v>93</v>
      </c>
      <c r="L29" s="8" t="s">
        <v>5</v>
      </c>
      <c r="M29" s="7">
        <v>32</v>
      </c>
      <c r="N29" s="7">
        <v>61</v>
      </c>
      <c r="O29" s="6" t="s">
        <v>5</v>
      </c>
    </row>
    <row r="30" spans="1:15" ht="18" customHeight="1">
      <c r="A30" s="9">
        <v>23</v>
      </c>
      <c r="B30" s="7">
        <f>SUM(C30:J30)</f>
        <v>8732</v>
      </c>
      <c r="C30" s="7">
        <v>3697</v>
      </c>
      <c r="D30" s="7">
        <v>1418</v>
      </c>
      <c r="E30" s="7">
        <v>626</v>
      </c>
      <c r="F30" s="7">
        <v>76</v>
      </c>
      <c r="G30" s="7">
        <v>2653</v>
      </c>
      <c r="H30" s="7">
        <v>60</v>
      </c>
      <c r="I30" s="7">
        <v>202</v>
      </c>
      <c r="J30" s="8" t="s">
        <v>5</v>
      </c>
      <c r="K30" s="7">
        <f>SUM(L30:O30)</f>
        <v>105</v>
      </c>
      <c r="L30" s="8" t="s">
        <v>5</v>
      </c>
      <c r="M30" s="7">
        <v>30</v>
      </c>
      <c r="N30" s="7">
        <v>75</v>
      </c>
      <c r="O30" s="6" t="s">
        <v>5</v>
      </c>
    </row>
    <row r="31" spans="1:15" ht="18" customHeight="1">
      <c r="A31" s="9">
        <v>24</v>
      </c>
      <c r="B31" s="7">
        <f>SUM(C31:J31)</f>
        <v>8423</v>
      </c>
      <c r="C31" s="7">
        <v>3488</v>
      </c>
      <c r="D31" s="7">
        <v>1477</v>
      </c>
      <c r="E31" s="7">
        <v>616</v>
      </c>
      <c r="F31" s="7">
        <v>58</v>
      </c>
      <c r="G31" s="7">
        <v>2538</v>
      </c>
      <c r="H31" s="7">
        <v>37</v>
      </c>
      <c r="I31" s="7">
        <v>209</v>
      </c>
      <c r="J31" s="8" t="s">
        <v>4</v>
      </c>
      <c r="K31" s="7">
        <f>SUM(L31:O31)</f>
        <v>78</v>
      </c>
      <c r="L31" s="8" t="s">
        <v>4</v>
      </c>
      <c r="M31" s="7">
        <v>38</v>
      </c>
      <c r="N31" s="7">
        <v>40</v>
      </c>
      <c r="O31" s="6" t="s">
        <v>4</v>
      </c>
    </row>
    <row r="32" spans="1:15" ht="18" customHeight="1">
      <c r="A32" s="9">
        <v>25</v>
      </c>
      <c r="B32" s="7">
        <f>SUM(C32:J32)</f>
        <v>8519</v>
      </c>
      <c r="C32" s="7">
        <v>3558</v>
      </c>
      <c r="D32" s="7">
        <v>1515</v>
      </c>
      <c r="E32" s="7">
        <v>649</v>
      </c>
      <c r="F32" s="7">
        <v>70</v>
      </c>
      <c r="G32" s="7">
        <v>2538</v>
      </c>
      <c r="H32" s="7">
        <v>34</v>
      </c>
      <c r="I32" s="7">
        <v>155</v>
      </c>
      <c r="J32" s="8" t="s">
        <v>4</v>
      </c>
      <c r="K32" s="7">
        <f>SUM(L32:O32)</f>
        <v>101</v>
      </c>
      <c r="L32" s="8" t="s">
        <v>4</v>
      </c>
      <c r="M32" s="7">
        <v>18</v>
      </c>
      <c r="N32" s="7">
        <v>83</v>
      </c>
      <c r="O32" s="6" t="s">
        <v>4</v>
      </c>
    </row>
    <row r="33" spans="1:14" ht="16.5" customHeight="1">
      <c r="A33" s="5"/>
      <c r="B33" s="3"/>
      <c r="C33" s="4"/>
      <c r="D33" s="4"/>
      <c r="E33" s="4"/>
      <c r="F33" s="4"/>
      <c r="G33" s="4"/>
      <c r="H33" s="4"/>
      <c r="I33" s="4"/>
      <c r="J33" s="4"/>
      <c r="K33" s="3"/>
      <c r="L33" s="3"/>
      <c r="M33" s="3"/>
      <c r="N33" s="3"/>
    </row>
    <row r="34" s="2" customFormat="1" ht="18.75" customHeight="1">
      <c r="A34" s="2" t="s">
        <v>3</v>
      </c>
    </row>
    <row r="35" s="2" customFormat="1" ht="16.5" customHeight="1">
      <c r="A35" s="2" t="s">
        <v>2</v>
      </c>
    </row>
    <row r="36" s="2" customFormat="1" ht="18.75" customHeight="1">
      <c r="A36" s="2" t="s">
        <v>1</v>
      </c>
    </row>
    <row r="37" ht="13.5">
      <c r="A37" s="2" t="s">
        <v>0</v>
      </c>
    </row>
  </sheetData>
  <sheetProtection/>
  <mergeCells count="17">
    <mergeCell ref="A18:A20"/>
    <mergeCell ref="C18:C20"/>
    <mergeCell ref="D18:D20"/>
    <mergeCell ref="E18:E20"/>
    <mergeCell ref="F18:F20"/>
    <mergeCell ref="O19:O20"/>
    <mergeCell ref="K19:K20"/>
    <mergeCell ref="J18:J20"/>
    <mergeCell ref="L19:L20"/>
    <mergeCell ref="M19:M20"/>
    <mergeCell ref="H22:I22"/>
    <mergeCell ref="G18:G20"/>
    <mergeCell ref="H18:H20"/>
    <mergeCell ref="H21:I21"/>
    <mergeCell ref="N19:N20"/>
    <mergeCell ref="I18:I20"/>
    <mergeCell ref="K18:O18"/>
  </mergeCells>
  <conditionalFormatting sqref="A1:IV65536">
    <cfRule type="expression" priority="1" dxfId="1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6"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sheetPr codeName="Sheet37">
    <tabColor theme="5" tint="0.5999900102615356"/>
  </sheetPr>
  <dimension ref="A1:O35"/>
  <sheetViews>
    <sheetView showGridLines="0" zoomScaleSheetLayoutView="100" workbookViewId="0" topLeftCell="A1">
      <selection activeCell="J34" sqref="J34"/>
    </sheetView>
  </sheetViews>
  <sheetFormatPr defaultColWidth="8.875" defaultRowHeight="13.5"/>
  <cols>
    <col min="1" max="1" width="3.00390625" style="1" customWidth="1"/>
    <col min="2" max="4" width="9.375" style="1" customWidth="1"/>
    <col min="5" max="13" width="6.125" style="1" customWidth="1"/>
    <col min="14" max="16384" width="8.875" style="1" customWidth="1"/>
  </cols>
  <sheetData>
    <row r="1" spans="1:13" ht="30" customHeight="1">
      <c r="A1" s="33" t="s">
        <v>85</v>
      </c>
      <c r="E1" s="101"/>
      <c r="F1" s="2"/>
      <c r="G1" s="2"/>
      <c r="H1" s="2"/>
      <c r="I1" s="2"/>
      <c r="J1" s="2"/>
      <c r="K1" s="2"/>
      <c r="M1" s="100" t="s">
        <v>84</v>
      </c>
    </row>
    <row r="2" spans="1:13" ht="21" customHeight="1">
      <c r="A2" s="99" t="s">
        <v>83</v>
      </c>
      <c r="B2" s="98"/>
      <c r="C2" s="98"/>
      <c r="D2" s="97"/>
      <c r="E2" s="48" t="s">
        <v>82</v>
      </c>
      <c r="F2" s="47"/>
      <c r="G2" s="46"/>
      <c r="H2" s="96" t="s">
        <v>81</v>
      </c>
      <c r="I2" s="96"/>
      <c r="J2" s="96"/>
      <c r="K2" s="48" t="s">
        <v>80</v>
      </c>
      <c r="L2" s="47"/>
      <c r="M2" s="46"/>
    </row>
    <row r="3" spans="1:13" ht="21" customHeight="1">
      <c r="A3" s="95"/>
      <c r="B3" s="94"/>
      <c r="C3" s="94"/>
      <c r="D3" s="93"/>
      <c r="E3" s="9" t="s">
        <v>10</v>
      </c>
      <c r="F3" s="9" t="s">
        <v>79</v>
      </c>
      <c r="G3" s="9" t="s">
        <v>78</v>
      </c>
      <c r="H3" s="9" t="s">
        <v>10</v>
      </c>
      <c r="I3" s="9" t="s">
        <v>79</v>
      </c>
      <c r="J3" s="9" t="s">
        <v>78</v>
      </c>
      <c r="K3" s="9" t="s">
        <v>10</v>
      </c>
      <c r="L3" s="9" t="s">
        <v>79</v>
      </c>
      <c r="M3" s="9" t="s">
        <v>78</v>
      </c>
    </row>
    <row r="4" spans="1:13" ht="21" customHeight="1">
      <c r="A4" s="45" t="s">
        <v>77</v>
      </c>
      <c r="B4" s="44"/>
      <c r="C4" s="44"/>
      <c r="D4" s="43"/>
      <c r="E4" s="50">
        <f>E5+E12+E13+E16+E17+E18+E19+E20</f>
        <v>8519</v>
      </c>
      <c r="F4" s="50">
        <f>F5+F12+F13+F16+F17+F18+F19+F20</f>
        <v>4362</v>
      </c>
      <c r="G4" s="50">
        <f>G5+G12+G13+G16+G17+G18+G19+G20</f>
        <v>4157</v>
      </c>
      <c r="H4" s="50">
        <f>H5+H12+H13+H16+H17+H18+H19+H20</f>
        <v>6716</v>
      </c>
      <c r="I4" s="50">
        <f>I5+I12+I13+I16+I17+I18+I19+I20</f>
        <v>3475</v>
      </c>
      <c r="J4" s="50">
        <f>J5+J12+J13+J16+J17+J18+J19+J20</f>
        <v>3241</v>
      </c>
      <c r="K4" s="50">
        <f>K5+K12+K13+K16+K17+K18+K19+K20</f>
        <v>1803</v>
      </c>
      <c r="L4" s="50">
        <f>L5+L12+L13+L16+L17+L18+L19+L20</f>
        <v>887</v>
      </c>
      <c r="M4" s="50">
        <f>M5+M12+M13+M16+M17+M18+M19+M20</f>
        <v>916</v>
      </c>
    </row>
    <row r="5" spans="1:13" ht="21" customHeight="1">
      <c r="A5" s="65" t="s">
        <v>76</v>
      </c>
      <c r="B5" s="83" t="s">
        <v>10</v>
      </c>
      <c r="C5" s="83"/>
      <c r="D5" s="46"/>
      <c r="E5" s="50">
        <f>SUM(E6:E11)</f>
        <v>3558</v>
      </c>
      <c r="F5" s="50">
        <f>SUM(F6:F11)</f>
        <v>1621</v>
      </c>
      <c r="G5" s="50">
        <f>SUM(G6:G11)</f>
        <v>1937</v>
      </c>
      <c r="H5" s="50">
        <f>SUM(H6:H11)</f>
        <v>2786</v>
      </c>
      <c r="I5" s="50">
        <f>SUM(I6:I11)</f>
        <v>1305</v>
      </c>
      <c r="J5" s="50">
        <f>SUM(J6:J11)</f>
        <v>1481</v>
      </c>
      <c r="K5" s="50">
        <f>SUM(K6:K11)</f>
        <v>772</v>
      </c>
      <c r="L5" s="50">
        <f>SUM(L6:L11)</f>
        <v>316</v>
      </c>
      <c r="M5" s="50">
        <f>SUM(M6:M11)</f>
        <v>456</v>
      </c>
    </row>
    <row r="6" spans="1:13" ht="21" customHeight="1">
      <c r="A6" s="24" t="s">
        <v>75</v>
      </c>
      <c r="B6" s="88" t="s">
        <v>74</v>
      </c>
      <c r="C6" s="87"/>
      <c r="D6" s="86"/>
      <c r="E6" s="50">
        <f>SUM(F6:G6)</f>
        <v>2995</v>
      </c>
      <c r="F6" s="51">
        <f>I6+L6</f>
        <v>1583</v>
      </c>
      <c r="G6" s="51">
        <f>J6+M6</f>
        <v>1412</v>
      </c>
      <c r="H6" s="50">
        <f>I6+J6</f>
        <v>2460</v>
      </c>
      <c r="I6" s="92">
        <v>1285</v>
      </c>
      <c r="J6" s="92">
        <v>1175</v>
      </c>
      <c r="K6" s="50">
        <f>L6+M6</f>
        <v>535</v>
      </c>
      <c r="L6" s="92">
        <v>298</v>
      </c>
      <c r="M6" s="92">
        <v>237</v>
      </c>
    </row>
    <row r="7" spans="1:13" ht="21" customHeight="1">
      <c r="A7" s="24" t="s">
        <v>68</v>
      </c>
      <c r="B7" s="88" t="s">
        <v>73</v>
      </c>
      <c r="C7" s="87"/>
      <c r="D7" s="86"/>
      <c r="E7" s="50">
        <f>SUM(F7:G7)</f>
        <v>485</v>
      </c>
      <c r="F7" s="51">
        <f>I7+L7</f>
        <v>38</v>
      </c>
      <c r="G7" s="51">
        <f>J7+M7</f>
        <v>447</v>
      </c>
      <c r="H7" s="50">
        <f>I7+J7</f>
        <v>325</v>
      </c>
      <c r="I7" s="92">
        <v>20</v>
      </c>
      <c r="J7" s="92">
        <v>305</v>
      </c>
      <c r="K7" s="50">
        <f>L7+M7</f>
        <v>160</v>
      </c>
      <c r="L7" s="92">
        <v>18</v>
      </c>
      <c r="M7" s="92">
        <v>142</v>
      </c>
    </row>
    <row r="8" spans="1:13" ht="21" customHeight="1">
      <c r="A8" s="24" t="s">
        <v>72</v>
      </c>
      <c r="B8" s="91" t="s">
        <v>71</v>
      </c>
      <c r="C8" s="90"/>
      <c r="D8" s="89"/>
      <c r="E8" s="50">
        <f>SUM(F8:G8)</f>
        <v>0</v>
      </c>
      <c r="F8" s="51">
        <f>I8+L8</f>
        <v>0</v>
      </c>
      <c r="G8" s="51">
        <f>J8+M8</f>
        <v>0</v>
      </c>
      <c r="H8" s="50">
        <f>I8+J8</f>
        <v>0</v>
      </c>
      <c r="I8" s="50">
        <v>0</v>
      </c>
      <c r="J8" s="50">
        <v>0</v>
      </c>
      <c r="K8" s="50">
        <f>L8+M8</f>
        <v>0</v>
      </c>
      <c r="L8" s="50">
        <v>0</v>
      </c>
      <c r="M8" s="50">
        <v>0</v>
      </c>
    </row>
    <row r="9" spans="1:15" ht="21" customHeight="1">
      <c r="A9" s="24" t="s">
        <v>70</v>
      </c>
      <c r="B9" s="88" t="s">
        <v>69</v>
      </c>
      <c r="C9" s="87"/>
      <c r="D9" s="86"/>
      <c r="E9" s="50">
        <f>SUM(F9:G9)</f>
        <v>1</v>
      </c>
      <c r="F9" s="51">
        <f>I9+L9</f>
        <v>0</v>
      </c>
      <c r="G9" s="51">
        <f>J9+M9</f>
        <v>1</v>
      </c>
      <c r="H9" s="50">
        <f>I9+J9</f>
        <v>1</v>
      </c>
      <c r="I9" s="50">
        <v>0</v>
      </c>
      <c r="J9" s="50">
        <v>1</v>
      </c>
      <c r="K9" s="50">
        <f>L9+M9</f>
        <v>0</v>
      </c>
      <c r="L9" s="51">
        <v>0</v>
      </c>
      <c r="M9" s="50">
        <v>0</v>
      </c>
      <c r="O9" s="2"/>
    </row>
    <row r="10" spans="1:13" ht="21" customHeight="1">
      <c r="A10" s="24" t="s">
        <v>68</v>
      </c>
      <c r="B10" s="88" t="s">
        <v>67</v>
      </c>
      <c r="C10" s="87"/>
      <c r="D10" s="86"/>
      <c r="E10" s="50">
        <f>SUM(F10:G10)</f>
        <v>77</v>
      </c>
      <c r="F10" s="51">
        <f>I10+L10</f>
        <v>0</v>
      </c>
      <c r="G10" s="51">
        <f>J10+M10</f>
        <v>77</v>
      </c>
      <c r="H10" s="50">
        <f>I10+J10</f>
        <v>0</v>
      </c>
      <c r="I10" s="50">
        <v>0</v>
      </c>
      <c r="J10" s="50">
        <v>0</v>
      </c>
      <c r="K10" s="50">
        <f>L10+M10</f>
        <v>77</v>
      </c>
      <c r="L10" s="50">
        <v>0</v>
      </c>
      <c r="M10" s="51">
        <v>77</v>
      </c>
    </row>
    <row r="11" spans="1:13" ht="21" customHeight="1">
      <c r="A11" s="55" t="s">
        <v>66</v>
      </c>
      <c r="B11" s="88" t="s">
        <v>65</v>
      </c>
      <c r="C11" s="87"/>
      <c r="D11" s="86"/>
      <c r="E11" s="50">
        <f>SUM(F11:G11)</f>
        <v>0</v>
      </c>
      <c r="F11" s="51">
        <f>I11+L11</f>
        <v>0</v>
      </c>
      <c r="G11" s="51">
        <f>J11+M11</f>
        <v>0</v>
      </c>
      <c r="H11" s="50">
        <f>I11+J11</f>
        <v>0</v>
      </c>
      <c r="I11" s="50">
        <v>0</v>
      </c>
      <c r="J11" s="50">
        <v>0</v>
      </c>
      <c r="K11" s="50">
        <f>L11+M11</f>
        <v>0</v>
      </c>
      <c r="L11" s="50">
        <v>0</v>
      </c>
      <c r="M11" s="50">
        <v>0</v>
      </c>
    </row>
    <row r="12" spans="1:13" ht="21" customHeight="1">
      <c r="A12" s="68" t="s">
        <v>64</v>
      </c>
      <c r="B12" s="67"/>
      <c r="C12" s="67"/>
      <c r="D12" s="66"/>
      <c r="E12" s="50">
        <f>SUM(F12:G12)</f>
        <v>1515</v>
      </c>
      <c r="F12" s="51">
        <f>I12+L12</f>
        <v>594</v>
      </c>
      <c r="G12" s="51">
        <f>J12+M12</f>
        <v>921</v>
      </c>
      <c r="H12" s="50">
        <f>I12+J12</f>
        <v>1213</v>
      </c>
      <c r="I12" s="49">
        <v>475</v>
      </c>
      <c r="J12" s="49">
        <v>738</v>
      </c>
      <c r="K12" s="50">
        <f>L12+M12</f>
        <v>302</v>
      </c>
      <c r="L12" s="49">
        <v>119</v>
      </c>
      <c r="M12" s="49">
        <v>183</v>
      </c>
    </row>
    <row r="13" spans="1:13" ht="21" customHeight="1">
      <c r="A13" s="85" t="s">
        <v>63</v>
      </c>
      <c r="B13" s="84"/>
      <c r="C13" s="83" t="s">
        <v>10</v>
      </c>
      <c r="D13" s="83"/>
      <c r="E13" s="50">
        <f>SUM(F13:G13)</f>
        <v>649</v>
      </c>
      <c r="F13" s="51">
        <f>I13+L13</f>
        <v>404</v>
      </c>
      <c r="G13" s="51">
        <f>J13+M13</f>
        <v>245</v>
      </c>
      <c r="H13" s="50">
        <f>I13+J13</f>
        <v>423</v>
      </c>
      <c r="I13" s="49">
        <v>243</v>
      </c>
      <c r="J13" s="49">
        <v>180</v>
      </c>
      <c r="K13" s="50">
        <f>L13+M13</f>
        <v>226</v>
      </c>
      <c r="L13" s="49">
        <v>161</v>
      </c>
      <c r="M13" s="49">
        <v>65</v>
      </c>
    </row>
    <row r="14" spans="1:13" ht="21" customHeight="1">
      <c r="A14" s="82" t="s">
        <v>62</v>
      </c>
      <c r="B14" s="77"/>
      <c r="C14" s="48" t="s">
        <v>61</v>
      </c>
      <c r="D14" s="46"/>
      <c r="E14" s="50">
        <f>SUM(F14:G14)</f>
        <v>626</v>
      </c>
      <c r="F14" s="51">
        <v>394</v>
      </c>
      <c r="G14" s="51">
        <v>232</v>
      </c>
      <c r="H14" s="81"/>
      <c r="I14" s="80"/>
      <c r="J14" s="80"/>
      <c r="K14" s="80"/>
      <c r="L14" s="80"/>
      <c r="M14" s="79"/>
    </row>
    <row r="15" spans="1:13" ht="21" customHeight="1">
      <c r="A15" s="78" t="s">
        <v>60</v>
      </c>
      <c r="B15" s="77"/>
      <c r="C15" s="76" t="s">
        <v>59</v>
      </c>
      <c r="D15" s="75"/>
      <c r="E15" s="50">
        <f>SUM(F15:G15)</f>
        <v>23</v>
      </c>
      <c r="F15" s="51">
        <v>10</v>
      </c>
      <c r="G15" s="51">
        <v>13</v>
      </c>
      <c r="H15" s="74"/>
      <c r="I15" s="73"/>
      <c r="J15" s="73"/>
      <c r="K15" s="73"/>
      <c r="L15" s="73"/>
      <c r="M15" s="72"/>
    </row>
    <row r="16" spans="1:13" ht="21" customHeight="1">
      <c r="A16" s="70" t="s">
        <v>58</v>
      </c>
      <c r="B16" s="68"/>
      <c r="C16" s="67"/>
      <c r="D16" s="66"/>
      <c r="E16" s="50">
        <f>SUM(F16:G16)</f>
        <v>70</v>
      </c>
      <c r="F16" s="51">
        <f>I16+L16</f>
        <v>65</v>
      </c>
      <c r="G16" s="51">
        <f>J16+M16</f>
        <v>5</v>
      </c>
      <c r="H16" s="50">
        <f>I16+J16</f>
        <v>62</v>
      </c>
      <c r="I16" s="71">
        <v>58</v>
      </c>
      <c r="J16" s="71">
        <v>4</v>
      </c>
      <c r="K16" s="50">
        <f>L16+M16</f>
        <v>8</v>
      </c>
      <c r="L16" s="71">
        <v>7</v>
      </c>
      <c r="M16" s="50">
        <v>1</v>
      </c>
    </row>
    <row r="17" spans="1:13" ht="21" customHeight="1">
      <c r="A17" s="70" t="s">
        <v>57</v>
      </c>
      <c r="B17" s="70"/>
      <c r="C17" s="67"/>
      <c r="D17" s="66"/>
      <c r="E17" s="50">
        <f>SUM(F17:G17)</f>
        <v>2538</v>
      </c>
      <c r="F17" s="51">
        <f>I17+L17</f>
        <v>1600</v>
      </c>
      <c r="G17" s="51">
        <f>J17+M17</f>
        <v>938</v>
      </c>
      <c r="H17" s="50">
        <f>I17+J17</f>
        <v>2098</v>
      </c>
      <c r="I17" s="49">
        <v>1333</v>
      </c>
      <c r="J17" s="49">
        <v>765</v>
      </c>
      <c r="K17" s="50">
        <f>L17+M17</f>
        <v>440</v>
      </c>
      <c r="L17" s="49">
        <v>267</v>
      </c>
      <c r="M17" s="49">
        <v>173</v>
      </c>
    </row>
    <row r="18" spans="1:13" ht="21" customHeight="1">
      <c r="A18" s="70" t="s">
        <v>56</v>
      </c>
      <c r="B18" s="69"/>
      <c r="C18" s="67"/>
      <c r="D18" s="66"/>
      <c r="E18" s="50">
        <f>SUM(F18:G18)</f>
        <v>34</v>
      </c>
      <c r="F18" s="51">
        <f>I18+L18</f>
        <v>21</v>
      </c>
      <c r="G18" s="51">
        <f>J18+M18</f>
        <v>13</v>
      </c>
      <c r="H18" s="50">
        <f>I18+J18</f>
        <v>23</v>
      </c>
      <c r="I18" s="49">
        <v>16</v>
      </c>
      <c r="J18" s="49">
        <v>7</v>
      </c>
      <c r="K18" s="50">
        <f>L18+M18</f>
        <v>11</v>
      </c>
      <c r="L18" s="49">
        <v>5</v>
      </c>
      <c r="M18" s="49">
        <v>6</v>
      </c>
    </row>
    <row r="19" spans="1:13" ht="21" customHeight="1">
      <c r="A19" s="68" t="s">
        <v>55</v>
      </c>
      <c r="B19" s="67"/>
      <c r="C19" s="67"/>
      <c r="D19" s="66"/>
      <c r="E19" s="50">
        <f>SUM(F19:G19)</f>
        <v>155</v>
      </c>
      <c r="F19" s="51">
        <f>I19+L19</f>
        <v>57</v>
      </c>
      <c r="G19" s="51">
        <f>J19+M19</f>
        <v>98</v>
      </c>
      <c r="H19" s="50">
        <f>I19+J19</f>
        <v>111</v>
      </c>
      <c r="I19" s="49">
        <v>45</v>
      </c>
      <c r="J19" s="49">
        <v>66</v>
      </c>
      <c r="K19" s="50">
        <f>L19+M19</f>
        <v>44</v>
      </c>
      <c r="L19" s="49">
        <v>12</v>
      </c>
      <c r="M19" s="49">
        <v>32</v>
      </c>
    </row>
    <row r="20" spans="1:13" ht="21" customHeight="1">
      <c r="A20" s="68" t="s">
        <v>54</v>
      </c>
      <c r="B20" s="67"/>
      <c r="C20" s="67"/>
      <c r="D20" s="66"/>
      <c r="E20" s="50">
        <f>SUM(F20:G20)</f>
        <v>0</v>
      </c>
      <c r="F20" s="51">
        <f>I20+L20</f>
        <v>0</v>
      </c>
      <c r="G20" s="51">
        <f>J20+M20</f>
        <v>0</v>
      </c>
      <c r="H20" s="50">
        <f>I20+J20</f>
        <v>0</v>
      </c>
      <c r="I20" s="50">
        <v>0</v>
      </c>
      <c r="J20" s="50">
        <v>0</v>
      </c>
      <c r="K20" s="50">
        <f>L20+M20</f>
        <v>0</v>
      </c>
      <c r="L20" s="50">
        <v>0</v>
      </c>
      <c r="M20" s="50">
        <v>0</v>
      </c>
    </row>
    <row r="21" spans="1:13" ht="21" customHeight="1">
      <c r="A21" s="65"/>
      <c r="B21" s="64" t="s">
        <v>53</v>
      </c>
      <c r="C21" s="63"/>
      <c r="D21" s="52" t="s">
        <v>52</v>
      </c>
      <c r="E21" s="50">
        <f>SUM(F21:G21)</f>
        <v>0</v>
      </c>
      <c r="F21" s="51">
        <f>I21+L21</f>
        <v>0</v>
      </c>
      <c r="G21" s="51">
        <f>J21+M21</f>
        <v>0</v>
      </c>
      <c r="H21" s="50">
        <f>I21+J21</f>
        <v>0</v>
      </c>
      <c r="I21" s="50">
        <v>0</v>
      </c>
      <c r="J21" s="50">
        <v>0</v>
      </c>
      <c r="K21" s="50">
        <f>L21+M21</f>
        <v>0</v>
      </c>
      <c r="L21" s="50">
        <v>0</v>
      </c>
      <c r="M21" s="50">
        <v>0</v>
      </c>
    </row>
    <row r="22" spans="1:13" ht="21" customHeight="1">
      <c r="A22" s="24" t="s">
        <v>51</v>
      </c>
      <c r="B22" s="61"/>
      <c r="C22" s="60"/>
      <c r="D22" s="9" t="s">
        <v>50</v>
      </c>
      <c r="E22" s="50">
        <f>SUM(F22:G22)</f>
        <v>18</v>
      </c>
      <c r="F22" s="51">
        <f>I22+L22</f>
        <v>0</v>
      </c>
      <c r="G22" s="51">
        <f>J22+M22</f>
        <v>18</v>
      </c>
      <c r="H22" s="50">
        <f>I22+J22</f>
        <v>3</v>
      </c>
      <c r="I22" s="49">
        <v>0</v>
      </c>
      <c r="J22" s="49">
        <v>3</v>
      </c>
      <c r="K22" s="50">
        <f>L22+M22</f>
        <v>15</v>
      </c>
      <c r="L22" s="50">
        <v>0</v>
      </c>
      <c r="M22" s="49">
        <v>15</v>
      </c>
    </row>
    <row r="23" spans="1:13" ht="21" customHeight="1">
      <c r="A23" s="62"/>
      <c r="B23" s="61"/>
      <c r="C23" s="60"/>
      <c r="D23" s="52" t="s">
        <v>49</v>
      </c>
      <c r="E23" s="50">
        <f>SUM(F23:G23)</f>
        <v>83</v>
      </c>
      <c r="F23" s="51">
        <f>I23+L23</f>
        <v>25</v>
      </c>
      <c r="G23" s="51">
        <f>J23+M23</f>
        <v>58</v>
      </c>
      <c r="H23" s="50">
        <f>I23+J23</f>
        <v>81</v>
      </c>
      <c r="I23" s="49">
        <v>25</v>
      </c>
      <c r="J23" s="49">
        <v>56</v>
      </c>
      <c r="K23" s="50">
        <f>L23+M23</f>
        <v>2</v>
      </c>
      <c r="L23" s="50">
        <v>0</v>
      </c>
      <c r="M23" s="50">
        <v>2</v>
      </c>
    </row>
    <row r="24" spans="1:13" ht="21" customHeight="1">
      <c r="A24" s="24"/>
      <c r="B24" s="59"/>
      <c r="C24" s="58"/>
      <c r="D24" s="9" t="s">
        <v>48</v>
      </c>
      <c r="E24" s="50">
        <f>SUM(F24:G24)</f>
        <v>0</v>
      </c>
      <c r="F24" s="51">
        <f>I24+L24</f>
        <v>0</v>
      </c>
      <c r="G24" s="51">
        <f>J24+M24</f>
        <v>0</v>
      </c>
      <c r="H24" s="50">
        <f>I24+J24</f>
        <v>0</v>
      </c>
      <c r="I24" s="50">
        <v>0</v>
      </c>
      <c r="J24" s="50">
        <v>0</v>
      </c>
      <c r="K24" s="50">
        <f>L24+M24</f>
        <v>0</v>
      </c>
      <c r="L24" s="50">
        <v>0</v>
      </c>
      <c r="M24" s="50">
        <v>0</v>
      </c>
    </row>
    <row r="25" spans="1:13" ht="21" customHeight="1">
      <c r="A25" s="24" t="s">
        <v>47</v>
      </c>
      <c r="B25" s="57" t="s">
        <v>46</v>
      </c>
      <c r="C25" s="56"/>
      <c r="D25" s="9" t="s">
        <v>45</v>
      </c>
      <c r="E25" s="50">
        <f>SUM(F25:G25)</f>
        <v>3552</v>
      </c>
      <c r="F25" s="51">
        <f>I25+L25</f>
        <v>1950</v>
      </c>
      <c r="G25" s="51">
        <f>J25+M25</f>
        <v>1602</v>
      </c>
      <c r="H25" s="50">
        <f>I25+J25</f>
        <v>2832</v>
      </c>
      <c r="I25" s="49">
        <v>1517</v>
      </c>
      <c r="J25" s="49">
        <v>1315</v>
      </c>
      <c r="K25" s="50">
        <f>L25+M25</f>
        <v>720</v>
      </c>
      <c r="L25" s="49">
        <v>433</v>
      </c>
      <c r="M25" s="49">
        <v>287</v>
      </c>
    </row>
    <row r="26" spans="1:13" ht="21" customHeight="1">
      <c r="A26" s="55"/>
      <c r="B26" s="54"/>
      <c r="C26" s="53"/>
      <c r="D26" s="52" t="s">
        <v>44</v>
      </c>
      <c r="E26" s="50">
        <f>SUM(F26:G26)</f>
        <v>488</v>
      </c>
      <c r="F26" s="51">
        <f>I26+L26</f>
        <v>38</v>
      </c>
      <c r="G26" s="51">
        <f>J26+M26</f>
        <v>450</v>
      </c>
      <c r="H26" s="50">
        <f>I26+J26</f>
        <v>328</v>
      </c>
      <c r="I26" s="49">
        <v>20</v>
      </c>
      <c r="J26" s="49">
        <v>308</v>
      </c>
      <c r="K26" s="50">
        <f>L26+M26</f>
        <v>160</v>
      </c>
      <c r="L26" s="49">
        <v>18</v>
      </c>
      <c r="M26" s="49">
        <v>142</v>
      </c>
    </row>
    <row r="27" spans="1:13" ht="21" customHeight="1">
      <c r="A27" s="48" t="s">
        <v>43</v>
      </c>
      <c r="B27" s="47"/>
      <c r="C27" s="47"/>
      <c r="D27" s="46"/>
      <c r="E27" s="42">
        <f>E5/E4*100</f>
        <v>41.76546543021482</v>
      </c>
      <c r="F27" s="42">
        <f>F5/F4*100</f>
        <v>37.16185236130215</v>
      </c>
      <c r="G27" s="42">
        <f>G5/G4*100</f>
        <v>46.59610295886456</v>
      </c>
      <c r="H27" s="42">
        <f>H5/H4*100</f>
        <v>41.483025610482436</v>
      </c>
      <c r="I27" s="42">
        <f>I5/I4*100</f>
        <v>37.55395683453238</v>
      </c>
      <c r="J27" s="42">
        <f>J5/J4*100</f>
        <v>45.6957729095958</v>
      </c>
      <c r="K27" s="42">
        <f>K5/K4*100</f>
        <v>42.817526344980585</v>
      </c>
      <c r="L27" s="42">
        <f>L5/L4*100</f>
        <v>35.62570462232244</v>
      </c>
      <c r="M27" s="42">
        <f>M5/M4*100</f>
        <v>49.78165938864629</v>
      </c>
    </row>
    <row r="28" spans="1:13" ht="21" customHeight="1">
      <c r="A28" s="45" t="s">
        <v>42</v>
      </c>
      <c r="B28" s="44"/>
      <c r="C28" s="44"/>
      <c r="D28" s="43"/>
      <c r="E28" s="42">
        <f>(E17+SUM(E21:E24))/E4*100</f>
        <v>30.977814297452756</v>
      </c>
      <c r="F28" s="42">
        <f>(F17+SUM(F21:F24))/F4*100</f>
        <v>37.25355341586428</v>
      </c>
      <c r="G28" s="42">
        <f>(G17+SUM(G21:G24))/G4*100</f>
        <v>24.39259081068078</v>
      </c>
      <c r="H28" s="42">
        <f>(H17+SUM(H21:H24))/H4*100</f>
        <v>32.4895771292436</v>
      </c>
      <c r="I28" s="42">
        <f>(I17+SUM(I21:I24))/I4*100</f>
        <v>39.07913669064748</v>
      </c>
      <c r="J28" s="42">
        <f>(J17+SUM(J21:J24))/J4*100</f>
        <v>25.42425177414378</v>
      </c>
      <c r="K28" s="42">
        <f>(K17+SUM(K21:K24))/K4*100</f>
        <v>25.346644481419855</v>
      </c>
      <c r="L28" s="42">
        <f>(L17+SUM(L21:L24))/L4*100</f>
        <v>30.101465614430666</v>
      </c>
      <c r="M28" s="42">
        <f>(M17+SUM(M21:M24))/M4*100</f>
        <v>20.74235807860262</v>
      </c>
    </row>
    <row r="30" ht="18" customHeight="1">
      <c r="B30" s="2" t="s">
        <v>41</v>
      </c>
    </row>
    <row r="31" ht="18" customHeight="1">
      <c r="B31" s="2" t="s">
        <v>40</v>
      </c>
    </row>
    <row r="32" ht="8.25" customHeight="1"/>
    <row r="33" ht="18" customHeight="1">
      <c r="B33" s="2" t="s">
        <v>39</v>
      </c>
    </row>
    <row r="35" ht="13.5">
      <c r="B35" s="2" t="s">
        <v>38</v>
      </c>
    </row>
  </sheetData>
  <sheetProtection/>
  <mergeCells count="12">
    <mergeCell ref="A28:D28"/>
    <mergeCell ref="B10:D10"/>
    <mergeCell ref="B11:D11"/>
    <mergeCell ref="B21:C24"/>
    <mergeCell ref="H14:M15"/>
    <mergeCell ref="B25:C26"/>
    <mergeCell ref="B8:D8"/>
    <mergeCell ref="A4:D4"/>
    <mergeCell ref="A2:D3"/>
    <mergeCell ref="B6:D6"/>
    <mergeCell ref="B7:D7"/>
    <mergeCell ref="B9:D9"/>
  </mergeCells>
  <conditionalFormatting sqref="A1:IV65536">
    <cfRule type="expression" priority="1" dxfId="1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codeName="Sheet38">
    <tabColor theme="5" tint="0.5999900102615356"/>
  </sheetPr>
  <dimension ref="A1:U28"/>
  <sheetViews>
    <sheetView showGridLines="0" showZeros="0" zoomScale="160" zoomScaleNormal="160" zoomScaleSheetLayoutView="100" workbookViewId="0" topLeftCell="A4">
      <selection activeCell="J34" sqref="J34"/>
    </sheetView>
  </sheetViews>
  <sheetFormatPr defaultColWidth="8.875" defaultRowHeight="13.5"/>
  <cols>
    <col min="1" max="1" width="2.875" style="1" customWidth="1"/>
    <col min="2" max="2" width="7.75390625" style="1" customWidth="1"/>
    <col min="3" max="3" width="5.375" style="1" customWidth="1"/>
    <col min="4" max="4" width="5.25390625" style="1" customWidth="1"/>
    <col min="5" max="5" width="5.375" style="1" customWidth="1"/>
    <col min="6" max="7" width="5.25390625" style="41" customWidth="1"/>
    <col min="8" max="8" width="3.875" style="41" customWidth="1"/>
    <col min="9" max="9" width="3.625" style="41" customWidth="1"/>
    <col min="10" max="10" width="4.375" style="41" customWidth="1"/>
    <col min="11" max="11" width="3.75390625" style="41" customWidth="1"/>
    <col min="12" max="12" width="3.25390625" style="41" customWidth="1"/>
    <col min="13" max="13" width="3.00390625" style="41" customWidth="1"/>
    <col min="14" max="14" width="5.875" style="41" customWidth="1"/>
    <col min="15" max="15" width="4.75390625" style="41" customWidth="1"/>
    <col min="16" max="17" width="3.25390625" style="41" customWidth="1"/>
    <col min="18" max="19" width="3.375" style="41" customWidth="1"/>
    <col min="20" max="21" width="3.00390625" style="41" customWidth="1"/>
    <col min="22" max="16384" width="8.875" style="1" customWidth="1"/>
  </cols>
  <sheetData>
    <row r="1" spans="1:21" ht="18" customHeight="1">
      <c r="A1" s="33" t="s">
        <v>118</v>
      </c>
      <c r="T1" s="151"/>
      <c r="U1" s="150" t="s">
        <v>117</v>
      </c>
    </row>
    <row r="2" spans="1:21" ht="13.5" customHeight="1">
      <c r="A2" s="148" t="s">
        <v>116</v>
      </c>
      <c r="B2" s="148"/>
      <c r="C2" s="149" t="s">
        <v>115</v>
      </c>
      <c r="D2" s="148"/>
      <c r="E2" s="148"/>
      <c r="F2" s="147" t="s">
        <v>114</v>
      </c>
      <c r="G2" s="147"/>
      <c r="H2" s="147" t="s">
        <v>113</v>
      </c>
      <c r="I2" s="147"/>
      <c r="J2" s="147" t="s">
        <v>112</v>
      </c>
      <c r="K2" s="147"/>
      <c r="L2" s="147" t="s">
        <v>111</v>
      </c>
      <c r="M2" s="147"/>
      <c r="N2" s="147" t="s">
        <v>110</v>
      </c>
      <c r="O2" s="147"/>
      <c r="P2" s="147" t="s">
        <v>109</v>
      </c>
      <c r="Q2" s="147"/>
      <c r="R2" s="147" t="s">
        <v>108</v>
      </c>
      <c r="S2" s="147"/>
      <c r="T2" s="147" t="s">
        <v>107</v>
      </c>
      <c r="U2" s="147"/>
    </row>
    <row r="3" spans="1:21" ht="24" customHeight="1">
      <c r="A3" s="148"/>
      <c r="B3" s="148"/>
      <c r="C3" s="148"/>
      <c r="D3" s="148"/>
      <c r="E3" s="148"/>
      <c r="F3" s="147"/>
      <c r="G3" s="147"/>
      <c r="H3" s="147"/>
      <c r="I3" s="147"/>
      <c r="J3" s="147"/>
      <c r="K3" s="147"/>
      <c r="L3" s="147"/>
      <c r="M3" s="147"/>
      <c r="N3" s="147"/>
      <c r="O3" s="147"/>
      <c r="P3" s="147"/>
      <c r="Q3" s="147"/>
      <c r="R3" s="147"/>
      <c r="S3" s="147"/>
      <c r="T3" s="147"/>
      <c r="U3" s="147"/>
    </row>
    <row r="4" spans="1:21" ht="15" customHeight="1">
      <c r="A4" s="148"/>
      <c r="B4" s="148"/>
      <c r="C4" s="148"/>
      <c r="D4" s="148"/>
      <c r="E4" s="148"/>
      <c r="F4" s="147"/>
      <c r="G4" s="147"/>
      <c r="H4" s="147"/>
      <c r="I4" s="147"/>
      <c r="J4" s="147"/>
      <c r="K4" s="147"/>
      <c r="L4" s="147"/>
      <c r="M4" s="147"/>
      <c r="N4" s="147"/>
      <c r="O4" s="147"/>
      <c r="P4" s="147"/>
      <c r="Q4" s="147"/>
      <c r="R4" s="147"/>
      <c r="S4" s="147"/>
      <c r="T4" s="147"/>
      <c r="U4" s="147"/>
    </row>
    <row r="5" spans="1:21" ht="15" customHeight="1" thickBot="1">
      <c r="A5" s="146"/>
      <c r="B5" s="146"/>
      <c r="C5" s="65" t="s">
        <v>10</v>
      </c>
      <c r="D5" s="65" t="s">
        <v>79</v>
      </c>
      <c r="E5" s="65" t="s">
        <v>78</v>
      </c>
      <c r="F5" s="145" t="s">
        <v>79</v>
      </c>
      <c r="G5" s="145" t="s">
        <v>78</v>
      </c>
      <c r="H5" s="145" t="s">
        <v>79</v>
      </c>
      <c r="I5" s="145" t="s">
        <v>78</v>
      </c>
      <c r="J5" s="145" t="s">
        <v>79</v>
      </c>
      <c r="K5" s="145" t="s">
        <v>78</v>
      </c>
      <c r="L5" s="145" t="s">
        <v>79</v>
      </c>
      <c r="M5" s="145" t="s">
        <v>78</v>
      </c>
      <c r="N5" s="145" t="s">
        <v>79</v>
      </c>
      <c r="O5" s="145" t="s">
        <v>78</v>
      </c>
      <c r="P5" s="145" t="s">
        <v>79</v>
      </c>
      <c r="Q5" s="145" t="s">
        <v>78</v>
      </c>
      <c r="R5" s="145" t="s">
        <v>79</v>
      </c>
      <c r="S5" s="145" t="s">
        <v>78</v>
      </c>
      <c r="T5" s="145" t="s">
        <v>79</v>
      </c>
      <c r="U5" s="145" t="s">
        <v>78</v>
      </c>
    </row>
    <row r="6" spans="1:21" ht="18" customHeight="1" thickBot="1">
      <c r="A6" s="144" t="s">
        <v>106</v>
      </c>
      <c r="B6" s="144"/>
      <c r="C6" s="125">
        <f>C7+C24</f>
        <v>8519</v>
      </c>
      <c r="D6" s="125">
        <f>D7+D24</f>
        <v>4362</v>
      </c>
      <c r="E6" s="125">
        <f>E7+E24</f>
        <v>4157</v>
      </c>
      <c r="F6" s="125">
        <f>F7+F24</f>
        <v>1621</v>
      </c>
      <c r="G6" s="121">
        <f>G7+G24</f>
        <v>1937</v>
      </c>
      <c r="H6" s="121">
        <f>H7+H24</f>
        <v>594</v>
      </c>
      <c r="I6" s="121">
        <f>I7+I24</f>
        <v>921</v>
      </c>
      <c r="J6" s="121">
        <f>J7+J24</f>
        <v>404</v>
      </c>
      <c r="K6" s="121">
        <f>K7+K24</f>
        <v>245</v>
      </c>
      <c r="L6" s="121">
        <f>L7+L24</f>
        <v>65</v>
      </c>
      <c r="M6" s="121">
        <f>M7+M24</f>
        <v>5</v>
      </c>
      <c r="N6" s="121">
        <f>N7+N24</f>
        <v>1600</v>
      </c>
      <c r="O6" s="121">
        <f>O7+O24</f>
        <v>938</v>
      </c>
      <c r="P6" s="121">
        <f>P7+P24</f>
        <v>21</v>
      </c>
      <c r="Q6" s="121">
        <f>Q7+Q24</f>
        <v>13</v>
      </c>
      <c r="R6" s="121">
        <f>R7+R24</f>
        <v>57</v>
      </c>
      <c r="S6" s="121">
        <f>S7+S24</f>
        <v>98</v>
      </c>
      <c r="T6" s="143">
        <f>T7+T24</f>
        <v>0</v>
      </c>
      <c r="U6" s="142">
        <f>U7+U24</f>
        <v>0</v>
      </c>
    </row>
    <row r="7" spans="1:21" ht="15.75" customHeight="1" thickBot="1">
      <c r="A7" s="127" t="s">
        <v>105</v>
      </c>
      <c r="B7" s="141" t="s">
        <v>10</v>
      </c>
      <c r="C7" s="125">
        <f>SUM(C8:C23)</f>
        <v>6716</v>
      </c>
      <c r="D7" s="125">
        <f>SUM(D8:D23)</f>
        <v>3475</v>
      </c>
      <c r="E7" s="125">
        <f>SUM(E8:E23)</f>
        <v>3241</v>
      </c>
      <c r="F7" s="125">
        <f>SUM(F8:F23)</f>
        <v>1305</v>
      </c>
      <c r="G7" s="125">
        <f>SUM(G8:G23)</f>
        <v>1481</v>
      </c>
      <c r="H7" s="125">
        <f>SUM(H8:H23)</f>
        <v>475</v>
      </c>
      <c r="I7" s="125">
        <f>SUM(I8:I23)</f>
        <v>738</v>
      </c>
      <c r="J7" s="125">
        <f>SUM(J8:J23)</f>
        <v>243</v>
      </c>
      <c r="K7" s="125">
        <f>SUM(K8:K23)</f>
        <v>180</v>
      </c>
      <c r="L7" s="125">
        <f>SUM(L8:L23)</f>
        <v>58</v>
      </c>
      <c r="M7" s="125">
        <f>SUM(M8:M23)</f>
        <v>4</v>
      </c>
      <c r="N7" s="125">
        <f>SUM(N8:N23)</f>
        <v>1333</v>
      </c>
      <c r="O7" s="125">
        <f>SUM(O8:O23)</f>
        <v>765</v>
      </c>
      <c r="P7" s="125">
        <f>SUM(P8:P23)</f>
        <v>16</v>
      </c>
      <c r="Q7" s="125">
        <f>SUM(Q8:Q23)</f>
        <v>7</v>
      </c>
      <c r="R7" s="125">
        <f>SUM(R8:R23)</f>
        <v>45</v>
      </c>
      <c r="S7" s="125">
        <f>SUM(S8:S23)</f>
        <v>66</v>
      </c>
      <c r="T7" s="120">
        <f>SUM(T8:T23)</f>
        <v>0</v>
      </c>
      <c r="U7" s="119">
        <f>SUM(U8:U23)</f>
        <v>0</v>
      </c>
    </row>
    <row r="8" spans="1:21" ht="15.75" customHeight="1">
      <c r="A8" s="113"/>
      <c r="B8" s="118" t="s">
        <v>89</v>
      </c>
      <c r="C8" s="140">
        <f>D8+E8</f>
        <v>1804</v>
      </c>
      <c r="D8" s="140">
        <f>F8+H8+J8+L8+N8+P8+R8+T8</f>
        <v>1005</v>
      </c>
      <c r="E8" s="140">
        <f>G8+I8+K8+M8+O8+Q8+S8+U8</f>
        <v>799</v>
      </c>
      <c r="F8" s="139">
        <v>417</v>
      </c>
      <c r="G8" s="139">
        <v>426</v>
      </c>
      <c r="H8" s="136">
        <v>92</v>
      </c>
      <c r="I8" s="139">
        <v>157</v>
      </c>
      <c r="J8" s="139">
        <v>101</v>
      </c>
      <c r="K8" s="136">
        <v>68</v>
      </c>
      <c r="L8" s="136">
        <v>14</v>
      </c>
      <c r="M8" s="136">
        <v>1</v>
      </c>
      <c r="N8" s="136">
        <v>352</v>
      </c>
      <c r="O8" s="136">
        <v>123</v>
      </c>
      <c r="P8" s="138">
        <v>11</v>
      </c>
      <c r="Q8" s="138">
        <v>3</v>
      </c>
      <c r="R8" s="137">
        <v>18</v>
      </c>
      <c r="S8" s="137">
        <v>21</v>
      </c>
      <c r="T8" s="136">
        <v>0</v>
      </c>
      <c r="U8" s="136">
        <v>0</v>
      </c>
    </row>
    <row r="9" spans="1:21" ht="15.75" customHeight="1">
      <c r="A9" s="113"/>
      <c r="B9" s="110" t="s">
        <v>104</v>
      </c>
      <c r="C9" s="109">
        <f>D9+E9</f>
        <v>983</v>
      </c>
      <c r="D9" s="109">
        <f>F9+H9+J9+L9+N9+P9+R9+T9</f>
        <v>480</v>
      </c>
      <c r="E9" s="109">
        <f>G9+I9+K9+M9+O9+Q9+S9+U9</f>
        <v>503</v>
      </c>
      <c r="F9" s="107">
        <v>157</v>
      </c>
      <c r="G9" s="107">
        <v>211</v>
      </c>
      <c r="H9" s="107">
        <v>82</v>
      </c>
      <c r="I9" s="107">
        <v>133</v>
      </c>
      <c r="J9" s="107">
        <v>19</v>
      </c>
      <c r="K9" s="104">
        <v>29</v>
      </c>
      <c r="L9" s="104">
        <v>18</v>
      </c>
      <c r="M9" s="103">
        <v>1</v>
      </c>
      <c r="N9" s="103">
        <v>194</v>
      </c>
      <c r="O9" s="103">
        <v>119</v>
      </c>
      <c r="P9" s="104">
        <v>2</v>
      </c>
      <c r="Q9" s="104">
        <v>0</v>
      </c>
      <c r="R9" s="104">
        <v>8</v>
      </c>
      <c r="S9" s="104">
        <v>10</v>
      </c>
      <c r="T9" s="103">
        <v>0</v>
      </c>
      <c r="U9" s="103">
        <v>0</v>
      </c>
    </row>
    <row r="10" spans="1:21" ht="15.75" customHeight="1">
      <c r="A10" s="113"/>
      <c r="B10" s="110" t="s">
        <v>103</v>
      </c>
      <c r="C10" s="109">
        <f>D10+E10</f>
        <v>693</v>
      </c>
      <c r="D10" s="109">
        <f>F10+H10+J10+L10+N10+P10+R10+T10</f>
        <v>429</v>
      </c>
      <c r="E10" s="109">
        <f>G10+I10+K10+M10+O10+Q10+S10+U10</f>
        <v>264</v>
      </c>
      <c r="F10" s="107">
        <v>137</v>
      </c>
      <c r="G10" s="107">
        <v>117</v>
      </c>
      <c r="H10" s="107">
        <v>35</v>
      </c>
      <c r="I10" s="107">
        <v>44</v>
      </c>
      <c r="J10" s="107">
        <v>24</v>
      </c>
      <c r="K10" s="103">
        <v>8</v>
      </c>
      <c r="L10" s="103">
        <v>1</v>
      </c>
      <c r="M10" s="103">
        <v>0</v>
      </c>
      <c r="N10" s="103">
        <v>226</v>
      </c>
      <c r="O10" s="103">
        <v>89</v>
      </c>
      <c r="P10" s="104">
        <v>2</v>
      </c>
      <c r="Q10" s="104">
        <v>1</v>
      </c>
      <c r="R10" s="135">
        <v>4</v>
      </c>
      <c r="S10" s="135">
        <v>5</v>
      </c>
      <c r="T10" s="103">
        <v>0</v>
      </c>
      <c r="U10" s="103">
        <v>0</v>
      </c>
    </row>
    <row r="11" spans="1:21" ht="15.75" customHeight="1">
      <c r="A11" s="113"/>
      <c r="B11" s="110" t="s">
        <v>102</v>
      </c>
      <c r="C11" s="109">
        <f>D11+E11</f>
        <v>154</v>
      </c>
      <c r="D11" s="109">
        <f>F11+H11+J11+L11+N11+P11+R11+T11</f>
        <v>81</v>
      </c>
      <c r="E11" s="109">
        <f>G11+I11+K11+M11+O11+Q11+S11+U11</f>
        <v>73</v>
      </c>
      <c r="F11" s="107">
        <v>11</v>
      </c>
      <c r="G11" s="107">
        <v>23</v>
      </c>
      <c r="H11" s="107">
        <v>21</v>
      </c>
      <c r="I11" s="107">
        <v>20</v>
      </c>
      <c r="J11" s="103">
        <v>1</v>
      </c>
      <c r="K11" s="103">
        <v>2</v>
      </c>
      <c r="L11" s="103">
        <v>0</v>
      </c>
      <c r="M11" s="103">
        <v>0</v>
      </c>
      <c r="N11" s="103">
        <v>48</v>
      </c>
      <c r="O11" s="103">
        <v>28</v>
      </c>
      <c r="P11" s="103">
        <v>0</v>
      </c>
      <c r="Q11" s="103">
        <v>0</v>
      </c>
      <c r="R11" s="135">
        <v>0</v>
      </c>
      <c r="S11" s="135">
        <v>0</v>
      </c>
      <c r="T11" s="103">
        <v>0</v>
      </c>
      <c r="U11" s="103">
        <v>0</v>
      </c>
    </row>
    <row r="12" spans="1:21" ht="15.75" customHeight="1">
      <c r="A12" s="113"/>
      <c r="B12" s="110" t="s">
        <v>87</v>
      </c>
      <c r="C12" s="109">
        <f>D12+E12</f>
        <v>465</v>
      </c>
      <c r="D12" s="109">
        <f>F12+H12+J12+L12+N12+P12+R12+T12</f>
        <v>219</v>
      </c>
      <c r="E12" s="109">
        <f>G12+I12+K12+M12+O12+Q12+S12+U12</f>
        <v>246</v>
      </c>
      <c r="F12" s="107">
        <v>108</v>
      </c>
      <c r="G12" s="107">
        <v>101</v>
      </c>
      <c r="H12" s="107">
        <v>25</v>
      </c>
      <c r="I12" s="107">
        <v>56</v>
      </c>
      <c r="J12" s="107">
        <v>13</v>
      </c>
      <c r="K12" s="103">
        <v>12</v>
      </c>
      <c r="L12" s="104">
        <v>2</v>
      </c>
      <c r="M12" s="103">
        <v>0</v>
      </c>
      <c r="N12" s="103">
        <v>71</v>
      </c>
      <c r="O12" s="103">
        <v>70</v>
      </c>
      <c r="P12" s="104">
        <v>0</v>
      </c>
      <c r="Q12" s="104">
        <v>0</v>
      </c>
      <c r="R12" s="135">
        <v>0</v>
      </c>
      <c r="S12" s="135">
        <v>7</v>
      </c>
      <c r="T12" s="103">
        <v>0</v>
      </c>
      <c r="U12" s="103">
        <v>0</v>
      </c>
    </row>
    <row r="13" spans="1:21" ht="15.75" customHeight="1">
      <c r="A13" s="113"/>
      <c r="B13" s="110" t="s">
        <v>101</v>
      </c>
      <c r="C13" s="109">
        <f>D13+E13</f>
        <v>308</v>
      </c>
      <c r="D13" s="109">
        <f>F13+H13+J13+L13+N13+P13+R13+T13</f>
        <v>140</v>
      </c>
      <c r="E13" s="109">
        <f>G13+I13+K13+M13+O13+Q13+S13+U13</f>
        <v>168</v>
      </c>
      <c r="F13" s="107">
        <v>96</v>
      </c>
      <c r="G13" s="107">
        <v>124</v>
      </c>
      <c r="H13" s="103">
        <v>10</v>
      </c>
      <c r="I13" s="103">
        <v>28</v>
      </c>
      <c r="J13" s="107">
        <v>28</v>
      </c>
      <c r="K13" s="103">
        <v>9</v>
      </c>
      <c r="L13" s="103">
        <v>1</v>
      </c>
      <c r="M13" s="103">
        <v>1</v>
      </c>
      <c r="N13" s="103">
        <v>3</v>
      </c>
      <c r="O13" s="103">
        <v>4</v>
      </c>
      <c r="P13" s="103">
        <v>0</v>
      </c>
      <c r="Q13" s="103">
        <v>0</v>
      </c>
      <c r="R13" s="103">
        <v>2</v>
      </c>
      <c r="S13" s="135">
        <v>2</v>
      </c>
      <c r="T13" s="103">
        <v>0</v>
      </c>
      <c r="U13" s="103">
        <v>0</v>
      </c>
    </row>
    <row r="14" spans="1:21" ht="15.75" customHeight="1">
      <c r="A14" s="113"/>
      <c r="B14" s="110" t="s">
        <v>100</v>
      </c>
      <c r="C14" s="109">
        <f>D14+E14</f>
        <v>311</v>
      </c>
      <c r="D14" s="109">
        <f>F14+H14+J14+L14+N14+P14+R14+T14</f>
        <v>157</v>
      </c>
      <c r="E14" s="109">
        <f>G14+I14+K14+M14+O14+Q14+S14+U14</f>
        <v>154</v>
      </c>
      <c r="F14" s="107">
        <v>92</v>
      </c>
      <c r="G14" s="107">
        <v>88</v>
      </c>
      <c r="H14" s="107">
        <v>19</v>
      </c>
      <c r="I14" s="107">
        <v>29</v>
      </c>
      <c r="J14" s="107">
        <v>11</v>
      </c>
      <c r="K14" s="103">
        <v>7</v>
      </c>
      <c r="L14" s="103">
        <v>3</v>
      </c>
      <c r="M14" s="103">
        <v>0</v>
      </c>
      <c r="N14" s="103">
        <v>30</v>
      </c>
      <c r="O14" s="103">
        <v>29</v>
      </c>
      <c r="P14" s="103">
        <v>0</v>
      </c>
      <c r="Q14" s="103">
        <v>0</v>
      </c>
      <c r="R14" s="103">
        <v>2</v>
      </c>
      <c r="S14" s="103">
        <v>1</v>
      </c>
      <c r="T14" s="103">
        <v>0</v>
      </c>
      <c r="U14" s="103">
        <v>0</v>
      </c>
    </row>
    <row r="15" spans="1:21" ht="15.75" customHeight="1">
      <c r="A15" s="113"/>
      <c r="B15" s="134" t="s">
        <v>99</v>
      </c>
      <c r="C15" s="109">
        <f>D15+E15</f>
        <v>390</v>
      </c>
      <c r="D15" s="109">
        <f>F15+H15+J15+L15+N15+P15+R15+T15</f>
        <v>142</v>
      </c>
      <c r="E15" s="109">
        <f>G15+I15+K15+M15+O15+Q15+S15+U15</f>
        <v>248</v>
      </c>
      <c r="F15" s="103">
        <v>80</v>
      </c>
      <c r="G15" s="107">
        <v>124</v>
      </c>
      <c r="H15" s="107">
        <v>23</v>
      </c>
      <c r="I15" s="107">
        <v>43</v>
      </c>
      <c r="J15" s="104">
        <v>24</v>
      </c>
      <c r="K15" s="104">
        <v>22</v>
      </c>
      <c r="L15" s="103">
        <v>0</v>
      </c>
      <c r="M15" s="104">
        <v>0</v>
      </c>
      <c r="N15" s="103">
        <v>13</v>
      </c>
      <c r="O15" s="103">
        <v>55</v>
      </c>
      <c r="P15" s="103">
        <v>0</v>
      </c>
      <c r="Q15" s="104">
        <v>0</v>
      </c>
      <c r="R15" s="103">
        <v>2</v>
      </c>
      <c r="S15" s="103">
        <v>4</v>
      </c>
      <c r="T15" s="103">
        <v>0</v>
      </c>
      <c r="U15" s="103">
        <v>0</v>
      </c>
    </row>
    <row r="16" spans="1:21" ht="15.75" customHeight="1">
      <c r="A16" s="113"/>
      <c r="B16" s="110" t="s">
        <v>98</v>
      </c>
      <c r="C16" s="109">
        <f>D16+E16</f>
        <v>288</v>
      </c>
      <c r="D16" s="109">
        <f>F16+H16+J16+L16+N16+P16+R16+T16</f>
        <v>173</v>
      </c>
      <c r="E16" s="109">
        <f>G16+I16+K16+M16+O16+Q16+S16+U16</f>
        <v>115</v>
      </c>
      <c r="F16" s="107">
        <v>4</v>
      </c>
      <c r="G16" s="107">
        <v>20</v>
      </c>
      <c r="H16" s="107">
        <v>37</v>
      </c>
      <c r="I16" s="107">
        <v>44</v>
      </c>
      <c r="J16" s="107">
        <v>3</v>
      </c>
      <c r="K16" s="103">
        <v>4</v>
      </c>
      <c r="L16" s="104">
        <v>1</v>
      </c>
      <c r="M16" s="103">
        <v>0</v>
      </c>
      <c r="N16" s="103">
        <v>128</v>
      </c>
      <c r="O16" s="103">
        <v>46</v>
      </c>
      <c r="P16" s="103">
        <v>0</v>
      </c>
      <c r="Q16" s="104">
        <v>0</v>
      </c>
      <c r="R16" s="103">
        <v>0</v>
      </c>
      <c r="S16" s="103">
        <v>1</v>
      </c>
      <c r="T16" s="103">
        <v>0</v>
      </c>
      <c r="U16" s="103">
        <v>0</v>
      </c>
    </row>
    <row r="17" spans="1:21" ht="15.75" customHeight="1">
      <c r="A17" s="113"/>
      <c r="B17" s="110" t="s">
        <v>97</v>
      </c>
      <c r="C17" s="109">
        <f>D17+E17</f>
        <v>298</v>
      </c>
      <c r="D17" s="109">
        <f>F17+H17+J17+L17+N17+P17+R17+T17</f>
        <v>119</v>
      </c>
      <c r="E17" s="109">
        <f>G17+I17+K17+M17+O17+Q17+S17+U17</f>
        <v>179</v>
      </c>
      <c r="F17" s="107">
        <v>52</v>
      </c>
      <c r="G17" s="107">
        <v>83</v>
      </c>
      <c r="H17" s="107">
        <v>31</v>
      </c>
      <c r="I17" s="107">
        <v>51</v>
      </c>
      <c r="J17" s="107">
        <v>2</v>
      </c>
      <c r="K17" s="103">
        <v>8</v>
      </c>
      <c r="L17" s="104">
        <v>3</v>
      </c>
      <c r="M17" s="104">
        <v>0</v>
      </c>
      <c r="N17" s="103">
        <v>30</v>
      </c>
      <c r="O17" s="103">
        <v>35</v>
      </c>
      <c r="P17" s="104">
        <v>1</v>
      </c>
      <c r="Q17" s="103">
        <v>1</v>
      </c>
      <c r="R17" s="103">
        <v>0</v>
      </c>
      <c r="S17" s="103">
        <v>1</v>
      </c>
      <c r="T17" s="103">
        <v>0</v>
      </c>
      <c r="U17" s="103">
        <v>0</v>
      </c>
    </row>
    <row r="18" spans="1:21" ht="15.75" customHeight="1">
      <c r="A18" s="113"/>
      <c r="B18" s="110" t="s">
        <v>96</v>
      </c>
      <c r="C18" s="109">
        <f>D18+E18</f>
        <v>194</v>
      </c>
      <c r="D18" s="109">
        <f>F18+H18+J18+L18+N18+P18+R18+T18</f>
        <v>94</v>
      </c>
      <c r="E18" s="109">
        <f>G18+I18+K18+M18+O18+Q18+S18+U18</f>
        <v>100</v>
      </c>
      <c r="F18" s="107">
        <v>63</v>
      </c>
      <c r="G18" s="107">
        <v>79</v>
      </c>
      <c r="H18" s="107">
        <v>16</v>
      </c>
      <c r="I18" s="107">
        <v>19</v>
      </c>
      <c r="J18" s="107">
        <v>9</v>
      </c>
      <c r="K18" s="103">
        <v>2</v>
      </c>
      <c r="L18" s="103">
        <v>1</v>
      </c>
      <c r="M18" s="103">
        <v>0</v>
      </c>
      <c r="N18" s="103">
        <v>5</v>
      </c>
      <c r="O18" s="103">
        <v>0</v>
      </c>
      <c r="P18" s="103">
        <v>0</v>
      </c>
      <c r="Q18" s="104">
        <v>0</v>
      </c>
      <c r="R18" s="103">
        <v>0</v>
      </c>
      <c r="S18" s="103">
        <v>0</v>
      </c>
      <c r="T18" s="103">
        <v>0</v>
      </c>
      <c r="U18" s="103">
        <v>0</v>
      </c>
    </row>
    <row r="19" spans="1:21" ht="15.75" customHeight="1">
      <c r="A19" s="113"/>
      <c r="B19" s="133" t="s">
        <v>95</v>
      </c>
      <c r="C19" s="109">
        <f>D19+E19</f>
        <v>114</v>
      </c>
      <c r="D19" s="109">
        <f>F19+H19+J19+L19+N19+P19+R19+T19</f>
        <v>55</v>
      </c>
      <c r="E19" s="109">
        <f>G19+I19+K19+M19+O19+Q19+S19+U19</f>
        <v>59</v>
      </c>
      <c r="F19" s="107">
        <v>2</v>
      </c>
      <c r="G19" s="107">
        <v>8</v>
      </c>
      <c r="H19" s="107">
        <v>12</v>
      </c>
      <c r="I19" s="107">
        <v>11</v>
      </c>
      <c r="J19" s="103">
        <v>0</v>
      </c>
      <c r="K19" s="103">
        <v>0</v>
      </c>
      <c r="L19" s="103">
        <v>2</v>
      </c>
      <c r="M19" s="103">
        <v>0</v>
      </c>
      <c r="N19" s="103">
        <v>37</v>
      </c>
      <c r="O19" s="103">
        <v>32</v>
      </c>
      <c r="P19" s="104">
        <v>0</v>
      </c>
      <c r="Q19" s="104">
        <v>2</v>
      </c>
      <c r="R19" s="103">
        <v>2</v>
      </c>
      <c r="S19" s="103">
        <v>6</v>
      </c>
      <c r="T19" s="103">
        <v>0</v>
      </c>
      <c r="U19" s="103">
        <v>0</v>
      </c>
    </row>
    <row r="20" spans="1:21" s="41" customFormat="1" ht="15.75" customHeight="1">
      <c r="A20" s="113"/>
      <c r="B20" s="133" t="s">
        <v>94</v>
      </c>
      <c r="C20" s="107">
        <f>D20+E20</f>
        <v>213</v>
      </c>
      <c r="D20" s="107">
        <f>F20+H20+J20+L20+N20+P20+R20+T20</f>
        <v>140</v>
      </c>
      <c r="E20" s="107">
        <f>G20+I20+K20+M20+O20+Q20+S20+U20</f>
        <v>73</v>
      </c>
      <c r="F20" s="107">
        <v>10</v>
      </c>
      <c r="G20" s="107">
        <v>8</v>
      </c>
      <c r="H20" s="107">
        <v>16</v>
      </c>
      <c r="I20" s="107">
        <v>25</v>
      </c>
      <c r="J20" s="103">
        <v>2</v>
      </c>
      <c r="K20" s="132">
        <v>1</v>
      </c>
      <c r="L20" s="103">
        <v>1</v>
      </c>
      <c r="M20" s="132">
        <v>0</v>
      </c>
      <c r="N20" s="103">
        <v>108</v>
      </c>
      <c r="O20" s="103">
        <v>35</v>
      </c>
      <c r="P20" s="103">
        <v>0</v>
      </c>
      <c r="Q20" s="103">
        <v>0</v>
      </c>
      <c r="R20" s="103">
        <v>3</v>
      </c>
      <c r="S20" s="103">
        <v>4</v>
      </c>
      <c r="T20" s="103">
        <v>0</v>
      </c>
      <c r="U20" s="103">
        <v>0</v>
      </c>
    </row>
    <row r="21" spans="1:21" s="41" customFormat="1" ht="15.75" customHeight="1">
      <c r="A21" s="113"/>
      <c r="B21" s="133" t="s">
        <v>93</v>
      </c>
      <c r="C21" s="107">
        <f>D21+E21</f>
        <v>115</v>
      </c>
      <c r="D21" s="107">
        <f>F21+H21+J21+L21+N21+P21+R21+T21</f>
        <v>40</v>
      </c>
      <c r="E21" s="107">
        <f>G21+I21+K21+M21+O21+Q21+S21+U21</f>
        <v>75</v>
      </c>
      <c r="F21" s="107">
        <v>6</v>
      </c>
      <c r="G21" s="107">
        <v>3</v>
      </c>
      <c r="H21" s="107">
        <v>12</v>
      </c>
      <c r="I21" s="107">
        <v>27</v>
      </c>
      <c r="J21" s="103">
        <v>0</v>
      </c>
      <c r="K21" s="132">
        <v>2</v>
      </c>
      <c r="L21" s="103">
        <v>1</v>
      </c>
      <c r="M21" s="103">
        <v>0</v>
      </c>
      <c r="N21" s="103">
        <v>20</v>
      </c>
      <c r="O21" s="103">
        <v>43</v>
      </c>
      <c r="P21" s="103">
        <v>0</v>
      </c>
      <c r="Q21" s="103">
        <v>0</v>
      </c>
      <c r="R21" s="103">
        <v>1</v>
      </c>
      <c r="S21" s="103">
        <v>0</v>
      </c>
      <c r="T21" s="103">
        <v>0</v>
      </c>
      <c r="U21" s="103">
        <v>0</v>
      </c>
    </row>
    <row r="22" spans="1:21" s="41" customFormat="1" ht="15.75" customHeight="1">
      <c r="A22" s="113"/>
      <c r="B22" s="110" t="s">
        <v>92</v>
      </c>
      <c r="C22" s="107">
        <f>D22+E22</f>
        <v>341</v>
      </c>
      <c r="D22" s="107">
        <f>F22+H22+J22+L22+N22+P22+R22+T22</f>
        <v>180</v>
      </c>
      <c r="E22" s="107">
        <f>G22+I22+K22+M22+O22+Q22+S22+U22</f>
        <v>161</v>
      </c>
      <c r="F22" s="107">
        <v>70</v>
      </c>
      <c r="G22" s="107">
        <v>62</v>
      </c>
      <c r="H22" s="107">
        <v>36</v>
      </c>
      <c r="I22" s="107">
        <v>47</v>
      </c>
      <c r="J22" s="132">
        <v>6</v>
      </c>
      <c r="K22" s="132">
        <v>5</v>
      </c>
      <c r="L22" s="132">
        <v>8</v>
      </c>
      <c r="M22" s="132">
        <v>1</v>
      </c>
      <c r="N22" s="103">
        <v>59</v>
      </c>
      <c r="O22" s="103">
        <v>44</v>
      </c>
      <c r="P22" s="103">
        <v>0</v>
      </c>
      <c r="Q22" s="103">
        <v>0</v>
      </c>
      <c r="R22" s="103">
        <v>1</v>
      </c>
      <c r="S22" s="103">
        <v>2</v>
      </c>
      <c r="T22" s="103">
        <v>0</v>
      </c>
      <c r="U22" s="103">
        <v>0</v>
      </c>
    </row>
    <row r="23" spans="1:21" s="41" customFormat="1" ht="15.75" customHeight="1" thickBot="1">
      <c r="A23" s="113"/>
      <c r="B23" s="110" t="s">
        <v>91</v>
      </c>
      <c r="C23" s="130">
        <f>D23+E23</f>
        <v>45</v>
      </c>
      <c r="D23" s="130">
        <f>F23+H23+J23+L23+N23+P23+R23+T23</f>
        <v>21</v>
      </c>
      <c r="E23" s="130">
        <f>G23+I23+K23+M23+O23+Q23+S23+U23</f>
        <v>24</v>
      </c>
      <c r="F23" s="128">
        <v>0</v>
      </c>
      <c r="G23" s="130">
        <v>4</v>
      </c>
      <c r="H23" s="131">
        <v>8</v>
      </c>
      <c r="I23" s="130">
        <v>4</v>
      </c>
      <c r="J23" s="128">
        <v>0</v>
      </c>
      <c r="K23" s="128">
        <v>1</v>
      </c>
      <c r="L23" s="129">
        <v>2</v>
      </c>
      <c r="M23" s="128">
        <v>0</v>
      </c>
      <c r="N23" s="129">
        <v>9</v>
      </c>
      <c r="O23" s="129">
        <v>13</v>
      </c>
      <c r="P23" s="128">
        <v>0</v>
      </c>
      <c r="Q23" s="129">
        <v>0</v>
      </c>
      <c r="R23" s="128">
        <v>2</v>
      </c>
      <c r="S23" s="128">
        <v>2</v>
      </c>
      <c r="T23" s="128">
        <v>0</v>
      </c>
      <c r="U23" s="128">
        <v>0</v>
      </c>
    </row>
    <row r="24" spans="1:21" ht="15.75" customHeight="1" thickBot="1">
      <c r="A24" s="127" t="s">
        <v>90</v>
      </c>
      <c r="B24" s="126" t="s">
        <v>10</v>
      </c>
      <c r="C24" s="125">
        <f>SUM(C25:C28)</f>
        <v>1803</v>
      </c>
      <c r="D24" s="125">
        <f>SUM(D25:D28)</f>
        <v>887</v>
      </c>
      <c r="E24" s="124">
        <f>SUM(E25:E28)</f>
        <v>916</v>
      </c>
      <c r="F24" s="121">
        <f>SUM(F25:F28)</f>
        <v>316</v>
      </c>
      <c r="G24" s="121">
        <f>SUM(G25:G28)</f>
        <v>456</v>
      </c>
      <c r="H24" s="123">
        <f>SUM(H25:H28)</f>
        <v>119</v>
      </c>
      <c r="I24" s="122">
        <f>SUM(I25:I28)</f>
        <v>183</v>
      </c>
      <c r="J24" s="121">
        <f>SUM(J25:J28)</f>
        <v>161</v>
      </c>
      <c r="K24" s="121">
        <f>SUM(K25:K28)</f>
        <v>65</v>
      </c>
      <c r="L24" s="123">
        <f>SUM(L25:L28)</f>
        <v>7</v>
      </c>
      <c r="M24" s="123">
        <f>SUM(M25:M28)</f>
        <v>1</v>
      </c>
      <c r="N24" s="121">
        <f>SUM(N25:N28)</f>
        <v>267</v>
      </c>
      <c r="O24" s="121">
        <f>SUM(O25:O28)</f>
        <v>173</v>
      </c>
      <c r="P24" s="123">
        <f>SUM(P25:P28)</f>
        <v>5</v>
      </c>
      <c r="Q24" s="122">
        <f>SUM(Q25:Q28)</f>
        <v>6</v>
      </c>
      <c r="R24" s="121">
        <f>SUM(R25:R28)</f>
        <v>12</v>
      </c>
      <c r="S24" s="121">
        <f>SUM(S25:S28)</f>
        <v>32</v>
      </c>
      <c r="T24" s="120">
        <v>0</v>
      </c>
      <c r="U24" s="119">
        <v>0</v>
      </c>
    </row>
    <row r="25" spans="1:21" ht="15.75" customHeight="1">
      <c r="A25" s="113"/>
      <c r="B25" s="118" t="s">
        <v>89</v>
      </c>
      <c r="C25" s="112">
        <f>D25+E25</f>
        <v>1383</v>
      </c>
      <c r="D25" s="112">
        <f>F25+H25+J25+L25+N25+P25+R25+T25</f>
        <v>601</v>
      </c>
      <c r="E25" s="108">
        <f>G25+I25+K25+M25+O25+Q25+S25+U25</f>
        <v>782</v>
      </c>
      <c r="F25" s="117">
        <v>200</v>
      </c>
      <c r="G25" s="117">
        <v>369</v>
      </c>
      <c r="H25" s="102">
        <v>118</v>
      </c>
      <c r="I25" s="116">
        <v>182</v>
      </c>
      <c r="J25" s="114">
        <v>71</v>
      </c>
      <c r="K25" s="114">
        <v>31</v>
      </c>
      <c r="L25" s="102">
        <v>7</v>
      </c>
      <c r="M25" s="102">
        <v>1</v>
      </c>
      <c r="N25" s="114">
        <v>191</v>
      </c>
      <c r="O25" s="114">
        <v>161</v>
      </c>
      <c r="P25" s="102">
        <v>5</v>
      </c>
      <c r="Q25" s="115">
        <v>6</v>
      </c>
      <c r="R25" s="114">
        <v>9</v>
      </c>
      <c r="S25" s="104">
        <v>32</v>
      </c>
      <c r="T25" s="102">
        <v>0</v>
      </c>
      <c r="U25" s="102">
        <v>0</v>
      </c>
    </row>
    <row r="26" spans="1:21" ht="15.75" customHeight="1">
      <c r="A26" s="113"/>
      <c r="B26" s="110" t="s">
        <v>88</v>
      </c>
      <c r="C26" s="109">
        <f>D26+E26</f>
        <v>123</v>
      </c>
      <c r="D26" s="112">
        <f>F26+H26+J26+L26+N26+P26+R26+T26</f>
        <v>92</v>
      </c>
      <c r="E26" s="108">
        <f>G26+I26+K26+M26+O26+Q26+S26+U26</f>
        <v>31</v>
      </c>
      <c r="F26" s="107">
        <v>64</v>
      </c>
      <c r="G26" s="107">
        <v>26</v>
      </c>
      <c r="H26" s="102">
        <v>1</v>
      </c>
      <c r="I26" s="102">
        <v>0</v>
      </c>
      <c r="J26" s="103">
        <v>24</v>
      </c>
      <c r="K26" s="103">
        <v>5</v>
      </c>
      <c r="L26" s="102">
        <v>0</v>
      </c>
      <c r="M26" s="102">
        <v>0</v>
      </c>
      <c r="N26" s="102">
        <v>0</v>
      </c>
      <c r="O26" s="103">
        <v>0</v>
      </c>
      <c r="P26" s="102">
        <v>0</v>
      </c>
      <c r="Q26" s="102">
        <v>0</v>
      </c>
      <c r="R26" s="102">
        <v>3</v>
      </c>
      <c r="S26" s="102">
        <v>0</v>
      </c>
      <c r="T26" s="102">
        <v>0</v>
      </c>
      <c r="U26" s="102">
        <v>0</v>
      </c>
    </row>
    <row r="27" spans="1:21" ht="15.75" customHeight="1">
      <c r="A27" s="113"/>
      <c r="B27" s="110" t="s">
        <v>87</v>
      </c>
      <c r="C27" s="109">
        <f>D27+E27</f>
        <v>133</v>
      </c>
      <c r="D27" s="112">
        <f>F27+H27+J27+L27+N27+P27+R27+T27</f>
        <v>115</v>
      </c>
      <c r="E27" s="108">
        <f>G27+I27+K27+M27+O27+Q27+S27+U27</f>
        <v>18</v>
      </c>
      <c r="F27" s="107">
        <v>11</v>
      </c>
      <c r="G27" s="107">
        <v>4</v>
      </c>
      <c r="H27" s="102">
        <v>0</v>
      </c>
      <c r="I27" s="102">
        <v>0</v>
      </c>
      <c r="J27" s="103">
        <v>28</v>
      </c>
      <c r="K27" s="103">
        <v>3</v>
      </c>
      <c r="L27" s="102">
        <v>0</v>
      </c>
      <c r="M27" s="102">
        <v>0</v>
      </c>
      <c r="N27" s="102">
        <v>76</v>
      </c>
      <c r="O27" s="103">
        <v>11</v>
      </c>
      <c r="P27" s="102">
        <v>0</v>
      </c>
      <c r="Q27" s="102">
        <v>0</v>
      </c>
      <c r="R27" s="102">
        <v>0</v>
      </c>
      <c r="S27" s="102">
        <v>0</v>
      </c>
      <c r="T27" s="102">
        <v>0</v>
      </c>
      <c r="U27" s="102">
        <v>0</v>
      </c>
    </row>
    <row r="28" spans="1:21" ht="15.75" customHeight="1">
      <c r="A28" s="111"/>
      <c r="B28" s="110" t="s">
        <v>86</v>
      </c>
      <c r="C28" s="109">
        <f>D28+E28</f>
        <v>164</v>
      </c>
      <c r="D28" s="104">
        <f>F28+H28+J28+L28+N28+P28+R28+T28</f>
        <v>79</v>
      </c>
      <c r="E28" s="108">
        <f>G28+I28+K28+M28+O28+Q28+S28+U28</f>
        <v>85</v>
      </c>
      <c r="F28" s="104">
        <v>41</v>
      </c>
      <c r="G28" s="107">
        <v>57</v>
      </c>
      <c r="H28" s="106">
        <v>0</v>
      </c>
      <c r="I28" s="105">
        <v>1</v>
      </c>
      <c r="J28" s="104">
        <v>38</v>
      </c>
      <c r="K28" s="103">
        <v>26</v>
      </c>
      <c r="L28" s="102">
        <v>0</v>
      </c>
      <c r="M28" s="102">
        <v>0</v>
      </c>
      <c r="N28" s="102">
        <v>0</v>
      </c>
      <c r="O28" s="102">
        <v>1</v>
      </c>
      <c r="P28" s="102">
        <v>0</v>
      </c>
      <c r="Q28" s="102">
        <v>0</v>
      </c>
      <c r="R28" s="102">
        <v>0</v>
      </c>
      <c r="S28" s="102">
        <v>0</v>
      </c>
      <c r="T28" s="102">
        <v>0</v>
      </c>
      <c r="U28" s="102">
        <v>0</v>
      </c>
    </row>
  </sheetData>
  <sheetProtection/>
  <mergeCells count="12">
    <mergeCell ref="A24:A28"/>
    <mergeCell ref="T2:U4"/>
    <mergeCell ref="A2:B5"/>
    <mergeCell ref="C2:E4"/>
    <mergeCell ref="F2:G4"/>
    <mergeCell ref="H2:I4"/>
    <mergeCell ref="J2:K4"/>
    <mergeCell ref="L2:M4"/>
    <mergeCell ref="N2:O4"/>
    <mergeCell ref="P2:Q4"/>
    <mergeCell ref="A7:A23"/>
    <mergeCell ref="R2:S4"/>
  </mergeCells>
  <conditionalFormatting sqref="A1:IV65536">
    <cfRule type="expression" priority="1" dxfId="1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7"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codeName="Sheet39">
    <tabColor theme="5" tint="0.5999900102615356"/>
  </sheetPr>
  <dimension ref="A1:W28"/>
  <sheetViews>
    <sheetView showGridLines="0" zoomScale="142" zoomScaleNormal="142" zoomScaleSheetLayoutView="100" workbookViewId="0" topLeftCell="A1">
      <selection activeCell="J34" sqref="J34"/>
    </sheetView>
  </sheetViews>
  <sheetFormatPr defaultColWidth="8.875" defaultRowHeight="13.5"/>
  <cols>
    <col min="1" max="1" width="2.875" style="1" customWidth="1"/>
    <col min="2" max="2" width="8.50390625" style="1" customWidth="1"/>
    <col min="3" max="4" width="6.00390625" style="1" customWidth="1"/>
    <col min="5" max="5" width="6.00390625" style="41" customWidth="1"/>
    <col min="6" max="7" width="3.75390625" style="1" customWidth="1"/>
    <col min="8" max="8" width="3.75390625" style="41" customWidth="1"/>
    <col min="9" max="10" width="3.75390625" style="1" customWidth="1"/>
    <col min="11" max="11" width="3.75390625" style="41" customWidth="1"/>
    <col min="12" max="13" width="3.75390625" style="1" customWidth="1"/>
    <col min="14" max="14" width="3.75390625" style="41" customWidth="1"/>
    <col min="15" max="16" width="3.75390625" style="1" customWidth="1"/>
    <col min="17" max="17" width="3.75390625" style="41" customWidth="1"/>
    <col min="18" max="19" width="3.75390625" style="1" customWidth="1"/>
    <col min="20" max="20" width="3.75390625" style="41" customWidth="1"/>
    <col min="21" max="16384" width="8.875" style="1" customWidth="1"/>
  </cols>
  <sheetData>
    <row r="1" spans="9:20" ht="18" customHeight="1">
      <c r="I1" s="181"/>
      <c r="T1" s="181" t="s">
        <v>130</v>
      </c>
    </row>
    <row r="2" spans="1:20" ht="13.5">
      <c r="A2" s="180"/>
      <c r="B2" s="179"/>
      <c r="C2" s="176"/>
      <c r="D2" s="176"/>
      <c r="E2" s="177"/>
      <c r="F2" s="176"/>
      <c r="G2" s="178" t="s">
        <v>129</v>
      </c>
      <c r="H2" s="177"/>
      <c r="I2" s="176"/>
      <c r="J2" s="176"/>
      <c r="K2" s="177"/>
      <c r="L2" s="176"/>
      <c r="M2" s="176"/>
      <c r="N2" s="177"/>
      <c r="O2" s="176"/>
      <c r="P2" s="176"/>
      <c r="Q2" s="177"/>
      <c r="R2" s="176"/>
      <c r="S2" s="176"/>
      <c r="T2" s="175"/>
    </row>
    <row r="3" spans="1:20" ht="24" customHeight="1">
      <c r="A3" s="165"/>
      <c r="B3" s="174" t="s">
        <v>128</v>
      </c>
      <c r="C3" s="173" t="s">
        <v>127</v>
      </c>
      <c r="D3" s="172"/>
      <c r="E3" s="171"/>
      <c r="F3" s="166" t="s">
        <v>126</v>
      </c>
      <c r="G3" s="166"/>
      <c r="H3" s="166"/>
      <c r="I3" s="167" t="s">
        <v>125</v>
      </c>
      <c r="J3" s="167"/>
      <c r="K3" s="167"/>
      <c r="L3" s="166" t="s">
        <v>124</v>
      </c>
      <c r="M3" s="166"/>
      <c r="N3" s="166"/>
      <c r="O3" s="166" t="s">
        <v>123</v>
      </c>
      <c r="P3" s="166"/>
      <c r="Q3" s="166"/>
      <c r="R3" s="166" t="s">
        <v>122</v>
      </c>
      <c r="S3" s="166"/>
      <c r="T3" s="166"/>
    </row>
    <row r="4" spans="1:20" ht="15" customHeight="1">
      <c r="A4" s="165"/>
      <c r="C4" s="170"/>
      <c r="D4" s="169"/>
      <c r="E4" s="168"/>
      <c r="F4" s="166"/>
      <c r="G4" s="166"/>
      <c r="H4" s="166"/>
      <c r="I4" s="167"/>
      <c r="J4" s="167"/>
      <c r="K4" s="167"/>
      <c r="L4" s="166"/>
      <c r="M4" s="166"/>
      <c r="N4" s="166"/>
      <c r="O4" s="166"/>
      <c r="P4" s="166"/>
      <c r="Q4" s="166"/>
      <c r="R4" s="166"/>
      <c r="S4" s="166"/>
      <c r="T4" s="166"/>
    </row>
    <row r="5" spans="1:20" ht="15" customHeight="1" thickBot="1">
      <c r="A5" s="165"/>
      <c r="B5" s="164"/>
      <c r="C5" s="163" t="s">
        <v>121</v>
      </c>
      <c r="D5" s="163" t="s">
        <v>79</v>
      </c>
      <c r="E5" s="145" t="s">
        <v>78</v>
      </c>
      <c r="F5" s="163" t="s">
        <v>121</v>
      </c>
      <c r="G5" s="163" t="s">
        <v>79</v>
      </c>
      <c r="H5" s="145" t="s">
        <v>78</v>
      </c>
      <c r="I5" s="163" t="s">
        <v>121</v>
      </c>
      <c r="J5" s="163" t="s">
        <v>79</v>
      </c>
      <c r="K5" s="145" t="s">
        <v>78</v>
      </c>
      <c r="L5" s="163" t="s">
        <v>121</v>
      </c>
      <c r="M5" s="163" t="s">
        <v>79</v>
      </c>
      <c r="N5" s="145" t="s">
        <v>78</v>
      </c>
      <c r="O5" s="163" t="s">
        <v>121</v>
      </c>
      <c r="P5" s="163" t="s">
        <v>79</v>
      </c>
      <c r="Q5" s="145" t="s">
        <v>78</v>
      </c>
      <c r="R5" s="163" t="s">
        <v>121</v>
      </c>
      <c r="S5" s="163" t="s">
        <v>79</v>
      </c>
      <c r="T5" s="145" t="s">
        <v>78</v>
      </c>
    </row>
    <row r="6" spans="1:20" ht="18" customHeight="1" thickBot="1">
      <c r="A6" s="162" t="s">
        <v>106</v>
      </c>
      <c r="B6" s="161"/>
      <c r="C6" s="156">
        <f>C7+C24</f>
        <v>2995</v>
      </c>
      <c r="D6" s="156">
        <f>D7+D24</f>
        <v>1583</v>
      </c>
      <c r="E6" s="156">
        <f>E7+E24</f>
        <v>1412</v>
      </c>
      <c r="F6" s="156">
        <f>F7+F24</f>
        <v>485</v>
      </c>
      <c r="G6" s="156">
        <f>G7+G24</f>
        <v>38</v>
      </c>
      <c r="H6" s="156">
        <f>H7+H24</f>
        <v>447</v>
      </c>
      <c r="I6" s="156">
        <f>I7+I24</f>
        <v>0</v>
      </c>
      <c r="J6" s="156">
        <f>J7+J24</f>
        <v>0</v>
      </c>
      <c r="K6" s="156">
        <f>K7+K24</f>
        <v>0</v>
      </c>
      <c r="L6" s="156">
        <f>L7+L24</f>
        <v>1</v>
      </c>
      <c r="M6" s="156">
        <f>M7+M24</f>
        <v>0</v>
      </c>
      <c r="N6" s="156">
        <f>N7+N24</f>
        <v>1</v>
      </c>
      <c r="O6" s="156">
        <f>O7+O24</f>
        <v>77</v>
      </c>
      <c r="P6" s="156">
        <f>P7+P24</f>
        <v>0</v>
      </c>
      <c r="Q6" s="156">
        <f>Q7+Q24</f>
        <v>77</v>
      </c>
      <c r="R6" s="156">
        <f>R7+R24</f>
        <v>0</v>
      </c>
      <c r="S6" s="156">
        <f>S7+S24</f>
        <v>0</v>
      </c>
      <c r="T6" s="156">
        <f>T7+T24</f>
        <v>0</v>
      </c>
    </row>
    <row r="7" spans="1:20" ht="16.5" customHeight="1" thickBot="1">
      <c r="A7" s="127" t="s">
        <v>105</v>
      </c>
      <c r="B7" s="141" t="s">
        <v>10</v>
      </c>
      <c r="C7" s="156">
        <f>SUM(C8:C23)</f>
        <v>2460</v>
      </c>
      <c r="D7" s="156">
        <f>SUM(D8:D23)</f>
        <v>1285</v>
      </c>
      <c r="E7" s="156">
        <f>SUM(E8:E23)</f>
        <v>1175</v>
      </c>
      <c r="F7" s="160">
        <f>SUM(F8:F23)</f>
        <v>325</v>
      </c>
      <c r="G7" s="155">
        <f>SUM(G8:G23)</f>
        <v>20</v>
      </c>
      <c r="H7" s="155">
        <f>SUM(H8:H23)</f>
        <v>305</v>
      </c>
      <c r="I7" s="156">
        <f>SUM(I8:I23)</f>
        <v>0</v>
      </c>
      <c r="J7" s="156">
        <f>SUM(J8:J23)</f>
        <v>0</v>
      </c>
      <c r="K7" s="156">
        <f>SUM(K8:K23)</f>
        <v>0</v>
      </c>
      <c r="L7" s="156">
        <f>SUM(L8:L23)</f>
        <v>1</v>
      </c>
      <c r="M7" s="156">
        <f>SUM(M8:M23)</f>
        <v>0</v>
      </c>
      <c r="N7" s="156">
        <f>SUM(N8:N23)</f>
        <v>1</v>
      </c>
      <c r="O7" s="156">
        <f>SUM(O8:O23)</f>
        <v>0</v>
      </c>
      <c r="P7" s="156">
        <f>SUM(P8:P23)</f>
        <v>0</v>
      </c>
      <c r="Q7" s="156">
        <f>SUM(Q8:Q23)</f>
        <v>0</v>
      </c>
      <c r="R7" s="156">
        <f>SUM(R8:R23)</f>
        <v>0</v>
      </c>
      <c r="S7" s="156">
        <f>SUM(S8:S23)</f>
        <v>0</v>
      </c>
      <c r="T7" s="156">
        <f>SUM(T8:T23)</f>
        <v>0</v>
      </c>
    </row>
    <row r="8" spans="1:23" ht="15" customHeight="1">
      <c r="A8" s="159"/>
      <c r="B8" s="118" t="s">
        <v>89</v>
      </c>
      <c r="C8" s="153">
        <f>SUM(D8:E8)</f>
        <v>779</v>
      </c>
      <c r="D8" s="153">
        <v>413</v>
      </c>
      <c r="E8" s="153">
        <v>366</v>
      </c>
      <c r="F8" s="153">
        <f>SUM(G8:H8)</f>
        <v>63</v>
      </c>
      <c r="G8" s="153">
        <v>4</v>
      </c>
      <c r="H8" s="153">
        <v>59</v>
      </c>
      <c r="I8" s="153">
        <f>SUM(J8:K8)</f>
        <v>0</v>
      </c>
      <c r="J8" s="153">
        <v>0</v>
      </c>
      <c r="K8" s="153">
        <v>0</v>
      </c>
      <c r="L8" s="153">
        <f>SUM(M8:N8)</f>
        <v>1</v>
      </c>
      <c r="M8" s="153">
        <v>0</v>
      </c>
      <c r="N8" s="153">
        <v>1</v>
      </c>
      <c r="O8" s="153">
        <f>SUM(P8:Q8)</f>
        <v>0</v>
      </c>
      <c r="P8" s="153">
        <v>0</v>
      </c>
      <c r="Q8" s="153">
        <v>0</v>
      </c>
      <c r="R8" s="153">
        <f>SUM(S8:T8)</f>
        <v>0</v>
      </c>
      <c r="S8" s="153">
        <v>0</v>
      </c>
      <c r="T8" s="153">
        <v>0</v>
      </c>
      <c r="V8" s="152"/>
      <c r="W8" s="152"/>
    </row>
    <row r="9" spans="1:23" ht="15" customHeight="1">
      <c r="A9" s="159"/>
      <c r="B9" s="110" t="s">
        <v>104</v>
      </c>
      <c r="C9" s="104">
        <f>SUM(D9:E9)</f>
        <v>322</v>
      </c>
      <c r="D9" s="104">
        <v>155</v>
      </c>
      <c r="E9" s="104">
        <v>167</v>
      </c>
      <c r="F9" s="104">
        <f>SUM(G9:H9)</f>
        <v>46</v>
      </c>
      <c r="G9" s="104">
        <v>2</v>
      </c>
      <c r="H9" s="104">
        <v>44</v>
      </c>
      <c r="I9" s="104">
        <f>SUM(J9:K9)</f>
        <v>0</v>
      </c>
      <c r="J9" s="104">
        <v>0</v>
      </c>
      <c r="K9" s="104">
        <v>0</v>
      </c>
      <c r="L9" s="104">
        <f>SUM(M9:N9)</f>
        <v>0</v>
      </c>
      <c r="M9" s="104">
        <v>0</v>
      </c>
      <c r="N9" s="104">
        <v>0</v>
      </c>
      <c r="O9" s="104">
        <f>SUM(P9:Q9)</f>
        <v>0</v>
      </c>
      <c r="P9" s="104">
        <v>0</v>
      </c>
      <c r="Q9" s="104">
        <v>0</v>
      </c>
      <c r="R9" s="104">
        <f>SUM(S9:T9)</f>
        <v>0</v>
      </c>
      <c r="S9" s="104">
        <v>0</v>
      </c>
      <c r="T9" s="104">
        <v>0</v>
      </c>
      <c r="V9" s="152"/>
      <c r="W9" s="152"/>
    </row>
    <row r="10" spans="1:23" ht="15" customHeight="1">
      <c r="A10" s="159"/>
      <c r="B10" s="110" t="s">
        <v>103</v>
      </c>
      <c r="C10" s="104">
        <f>SUM(D10:E10)</f>
        <v>235</v>
      </c>
      <c r="D10" s="104">
        <v>136</v>
      </c>
      <c r="E10" s="104">
        <v>99</v>
      </c>
      <c r="F10" s="104">
        <f>SUM(G10:H10)</f>
        <v>19</v>
      </c>
      <c r="G10" s="104">
        <v>1</v>
      </c>
      <c r="H10" s="104">
        <v>18</v>
      </c>
      <c r="I10" s="104">
        <f>SUM(J10:K10)</f>
        <v>0</v>
      </c>
      <c r="J10" s="104">
        <v>0</v>
      </c>
      <c r="K10" s="104">
        <v>0</v>
      </c>
      <c r="L10" s="104">
        <f>SUM(M10:N10)</f>
        <v>0</v>
      </c>
      <c r="M10" s="104">
        <v>0</v>
      </c>
      <c r="N10" s="104">
        <v>0</v>
      </c>
      <c r="O10" s="104">
        <f>SUM(P10:Q10)</f>
        <v>0</v>
      </c>
      <c r="P10" s="104">
        <v>0</v>
      </c>
      <c r="Q10" s="104">
        <v>0</v>
      </c>
      <c r="R10" s="104">
        <f>SUM(S10:T10)</f>
        <v>0</v>
      </c>
      <c r="S10" s="104">
        <v>0</v>
      </c>
      <c r="T10" s="104">
        <v>0</v>
      </c>
      <c r="V10" s="152"/>
      <c r="W10" s="152"/>
    </row>
    <row r="11" spans="1:23" ht="15" customHeight="1">
      <c r="A11" s="159"/>
      <c r="B11" s="110" t="s">
        <v>102</v>
      </c>
      <c r="C11" s="104">
        <f>SUM(D11:E11)</f>
        <v>21</v>
      </c>
      <c r="D11" s="104">
        <v>10</v>
      </c>
      <c r="E11" s="104">
        <v>11</v>
      </c>
      <c r="F11" s="104">
        <f>SUM(G11:H11)</f>
        <v>13</v>
      </c>
      <c r="G11" s="104">
        <v>1</v>
      </c>
      <c r="H11" s="104">
        <v>12</v>
      </c>
      <c r="I11" s="104">
        <f>SUM(J11:K11)</f>
        <v>0</v>
      </c>
      <c r="J11" s="104">
        <v>0</v>
      </c>
      <c r="K11" s="104">
        <v>0</v>
      </c>
      <c r="L11" s="104">
        <f>SUM(M11:N11)</f>
        <v>0</v>
      </c>
      <c r="M11" s="104">
        <v>0</v>
      </c>
      <c r="N11" s="104">
        <v>0</v>
      </c>
      <c r="O11" s="104">
        <f>SUM(P11:Q11)</f>
        <v>0</v>
      </c>
      <c r="P11" s="104">
        <v>0</v>
      </c>
      <c r="Q11" s="104">
        <v>0</v>
      </c>
      <c r="R11" s="104">
        <f>SUM(S11:T11)</f>
        <v>0</v>
      </c>
      <c r="S11" s="104">
        <v>0</v>
      </c>
      <c r="T11" s="104">
        <v>0</v>
      </c>
      <c r="V11" s="152"/>
      <c r="W11" s="152"/>
    </row>
    <row r="12" spans="1:23" ht="15" customHeight="1">
      <c r="A12" s="159"/>
      <c r="B12" s="110" t="s">
        <v>87</v>
      </c>
      <c r="C12" s="104">
        <f>SUM(D12:E12)</f>
        <v>178</v>
      </c>
      <c r="D12" s="104">
        <v>105</v>
      </c>
      <c r="E12" s="104">
        <v>73</v>
      </c>
      <c r="F12" s="104">
        <f>SUM(G12:H12)</f>
        <v>31</v>
      </c>
      <c r="G12" s="104">
        <v>3</v>
      </c>
      <c r="H12" s="104">
        <v>28</v>
      </c>
      <c r="I12" s="104">
        <f>SUM(J12:K12)</f>
        <v>0</v>
      </c>
      <c r="J12" s="104">
        <v>0</v>
      </c>
      <c r="K12" s="104">
        <v>0</v>
      </c>
      <c r="L12" s="104">
        <f>SUM(M12:N12)</f>
        <v>0</v>
      </c>
      <c r="M12" s="104">
        <v>0</v>
      </c>
      <c r="N12" s="104">
        <v>0</v>
      </c>
      <c r="O12" s="104">
        <f>SUM(P12:Q12)</f>
        <v>0</v>
      </c>
      <c r="P12" s="104">
        <v>0</v>
      </c>
      <c r="Q12" s="104">
        <v>0</v>
      </c>
      <c r="R12" s="104">
        <f>SUM(S12:T12)</f>
        <v>0</v>
      </c>
      <c r="S12" s="104">
        <v>0</v>
      </c>
      <c r="T12" s="104">
        <v>0</v>
      </c>
      <c r="V12" s="152"/>
      <c r="W12" s="152"/>
    </row>
    <row r="13" spans="1:23" ht="15" customHeight="1">
      <c r="A13" s="159"/>
      <c r="B13" s="110" t="s">
        <v>101</v>
      </c>
      <c r="C13" s="104">
        <f>SUM(D13:E13)</f>
        <v>210</v>
      </c>
      <c r="D13" s="104">
        <v>96</v>
      </c>
      <c r="E13" s="104">
        <v>114</v>
      </c>
      <c r="F13" s="104">
        <f>SUM(G13:H13)</f>
        <v>10</v>
      </c>
      <c r="G13" s="104">
        <v>0</v>
      </c>
      <c r="H13" s="104">
        <v>10</v>
      </c>
      <c r="I13" s="104">
        <f>SUM(J13:K13)</f>
        <v>0</v>
      </c>
      <c r="J13" s="104">
        <v>0</v>
      </c>
      <c r="K13" s="104">
        <v>0</v>
      </c>
      <c r="L13" s="104">
        <f>SUM(M13:N13)</f>
        <v>0</v>
      </c>
      <c r="M13" s="104">
        <v>0</v>
      </c>
      <c r="N13" s="104">
        <v>0</v>
      </c>
      <c r="O13" s="104">
        <f>SUM(P13:Q13)</f>
        <v>0</v>
      </c>
      <c r="P13" s="104">
        <v>0</v>
      </c>
      <c r="Q13" s="104">
        <v>0</v>
      </c>
      <c r="R13" s="104">
        <f>SUM(S13:T13)</f>
        <v>0</v>
      </c>
      <c r="S13" s="104">
        <v>0</v>
      </c>
      <c r="T13" s="104">
        <v>0</v>
      </c>
      <c r="V13" s="152"/>
      <c r="W13" s="152"/>
    </row>
    <row r="14" spans="1:23" ht="15" customHeight="1">
      <c r="A14" s="159"/>
      <c r="B14" s="110" t="s">
        <v>100</v>
      </c>
      <c r="C14" s="104">
        <f>SUM(D14:E14)</f>
        <v>162</v>
      </c>
      <c r="D14" s="104">
        <v>91</v>
      </c>
      <c r="E14" s="104">
        <v>71</v>
      </c>
      <c r="F14" s="104">
        <f>SUM(G14:H14)</f>
        <v>18</v>
      </c>
      <c r="G14" s="104">
        <v>1</v>
      </c>
      <c r="H14" s="104">
        <v>17</v>
      </c>
      <c r="I14" s="104">
        <f>SUM(J14:K14)</f>
        <v>0</v>
      </c>
      <c r="J14" s="104">
        <v>0</v>
      </c>
      <c r="K14" s="104">
        <v>0</v>
      </c>
      <c r="L14" s="104">
        <f>SUM(M14:N14)</f>
        <v>0</v>
      </c>
      <c r="M14" s="104">
        <v>0</v>
      </c>
      <c r="N14" s="104">
        <v>0</v>
      </c>
      <c r="O14" s="104">
        <f>SUM(P14:Q14)</f>
        <v>0</v>
      </c>
      <c r="P14" s="104">
        <v>0</v>
      </c>
      <c r="Q14" s="104">
        <v>0</v>
      </c>
      <c r="R14" s="104">
        <f>SUM(S14:T14)</f>
        <v>0</v>
      </c>
      <c r="S14" s="104">
        <v>0</v>
      </c>
      <c r="T14" s="104">
        <v>0</v>
      </c>
      <c r="V14" s="152"/>
      <c r="W14" s="152"/>
    </row>
    <row r="15" spans="1:23" ht="15" customHeight="1">
      <c r="A15" s="159"/>
      <c r="B15" s="134" t="s">
        <v>99</v>
      </c>
      <c r="C15" s="104">
        <f>SUM(D15:E15)</f>
        <v>162</v>
      </c>
      <c r="D15" s="104">
        <v>77</v>
      </c>
      <c r="E15" s="104">
        <v>85</v>
      </c>
      <c r="F15" s="104">
        <f>SUM(G15:H15)</f>
        <v>42</v>
      </c>
      <c r="G15" s="104">
        <v>3</v>
      </c>
      <c r="H15" s="104">
        <v>39</v>
      </c>
      <c r="I15" s="104">
        <f>SUM(J15:K15)</f>
        <v>0</v>
      </c>
      <c r="J15" s="104">
        <v>0</v>
      </c>
      <c r="K15" s="104">
        <v>0</v>
      </c>
      <c r="L15" s="104">
        <f>SUM(M15:N15)</f>
        <v>0</v>
      </c>
      <c r="M15" s="104">
        <v>0</v>
      </c>
      <c r="N15" s="104">
        <v>0</v>
      </c>
      <c r="O15" s="104">
        <f>SUM(P15:Q15)</f>
        <v>0</v>
      </c>
      <c r="P15" s="104">
        <v>0</v>
      </c>
      <c r="Q15" s="104">
        <v>0</v>
      </c>
      <c r="R15" s="104">
        <f>SUM(S15:T15)</f>
        <v>0</v>
      </c>
      <c r="S15" s="104">
        <v>0</v>
      </c>
      <c r="T15" s="104">
        <v>0</v>
      </c>
      <c r="V15" s="152"/>
      <c r="W15" s="152"/>
    </row>
    <row r="16" spans="1:23" ht="15" customHeight="1">
      <c r="A16" s="159"/>
      <c r="B16" s="110" t="s">
        <v>98</v>
      </c>
      <c r="C16" s="104">
        <f>SUM(D16:E16)</f>
        <v>14</v>
      </c>
      <c r="D16" s="104">
        <v>4</v>
      </c>
      <c r="E16" s="104">
        <v>10</v>
      </c>
      <c r="F16" s="104">
        <f>SUM(G16:H16)</f>
        <v>10</v>
      </c>
      <c r="G16" s="104">
        <v>0</v>
      </c>
      <c r="H16" s="104">
        <v>10</v>
      </c>
      <c r="I16" s="104">
        <f>SUM(J16:K16)</f>
        <v>0</v>
      </c>
      <c r="J16" s="104">
        <v>0</v>
      </c>
      <c r="K16" s="104">
        <v>0</v>
      </c>
      <c r="L16" s="104">
        <f>SUM(M16:N16)</f>
        <v>0</v>
      </c>
      <c r="M16" s="104">
        <v>0</v>
      </c>
      <c r="N16" s="104">
        <v>0</v>
      </c>
      <c r="O16" s="104">
        <f>SUM(P16:Q16)</f>
        <v>0</v>
      </c>
      <c r="P16" s="104">
        <v>0</v>
      </c>
      <c r="Q16" s="104">
        <v>0</v>
      </c>
      <c r="R16" s="104">
        <f>SUM(S16:T16)</f>
        <v>0</v>
      </c>
      <c r="S16" s="104">
        <v>0</v>
      </c>
      <c r="T16" s="104">
        <v>0</v>
      </c>
      <c r="V16" s="152"/>
      <c r="W16" s="152"/>
    </row>
    <row r="17" spans="1:23" ht="15" customHeight="1">
      <c r="A17" s="159"/>
      <c r="B17" s="110" t="s">
        <v>97</v>
      </c>
      <c r="C17" s="104">
        <f>SUM(D17:E17)</f>
        <v>102</v>
      </c>
      <c r="D17" s="104">
        <v>52</v>
      </c>
      <c r="E17" s="104">
        <v>50</v>
      </c>
      <c r="F17" s="104">
        <f>SUM(G17:H17)</f>
        <v>33</v>
      </c>
      <c r="G17" s="104">
        <v>0</v>
      </c>
      <c r="H17" s="104">
        <v>33</v>
      </c>
      <c r="I17" s="104">
        <f>SUM(J17:K17)</f>
        <v>0</v>
      </c>
      <c r="J17" s="104">
        <v>0</v>
      </c>
      <c r="K17" s="104">
        <v>0</v>
      </c>
      <c r="L17" s="104">
        <f>SUM(M17:N17)</f>
        <v>0</v>
      </c>
      <c r="M17" s="104">
        <v>0</v>
      </c>
      <c r="N17" s="104">
        <v>0</v>
      </c>
      <c r="O17" s="104">
        <f>SUM(P17:Q17)</f>
        <v>0</v>
      </c>
      <c r="P17" s="104">
        <v>0</v>
      </c>
      <c r="Q17" s="104">
        <v>0</v>
      </c>
      <c r="R17" s="104">
        <f>SUM(S17:T17)</f>
        <v>0</v>
      </c>
      <c r="S17" s="104">
        <v>0</v>
      </c>
      <c r="T17" s="104">
        <v>0</v>
      </c>
      <c r="V17" s="152"/>
      <c r="W17" s="152"/>
    </row>
    <row r="18" spans="1:23" ht="15" customHeight="1">
      <c r="A18" s="159"/>
      <c r="B18" s="110" t="s">
        <v>96</v>
      </c>
      <c r="C18" s="104">
        <f>SUM(D18:E18)</f>
        <v>136</v>
      </c>
      <c r="D18" s="104">
        <v>63</v>
      </c>
      <c r="E18" s="104">
        <v>73</v>
      </c>
      <c r="F18" s="104">
        <f>SUM(G18:H18)</f>
        <v>6</v>
      </c>
      <c r="G18" s="104">
        <v>0</v>
      </c>
      <c r="H18" s="104">
        <v>6</v>
      </c>
      <c r="I18" s="104">
        <f>SUM(J18:K18)</f>
        <v>0</v>
      </c>
      <c r="J18" s="104">
        <v>0</v>
      </c>
      <c r="K18" s="104">
        <v>0</v>
      </c>
      <c r="L18" s="104">
        <f>SUM(M18:N18)</f>
        <v>0</v>
      </c>
      <c r="M18" s="104">
        <v>0</v>
      </c>
      <c r="N18" s="104">
        <v>0</v>
      </c>
      <c r="O18" s="104">
        <f>SUM(P18:Q18)</f>
        <v>0</v>
      </c>
      <c r="P18" s="104">
        <v>0</v>
      </c>
      <c r="Q18" s="104">
        <v>0</v>
      </c>
      <c r="R18" s="104">
        <f>SUM(S18:T18)</f>
        <v>0</v>
      </c>
      <c r="S18" s="104">
        <v>0</v>
      </c>
      <c r="T18" s="104">
        <v>0</v>
      </c>
      <c r="V18" s="152"/>
      <c r="W18" s="152"/>
    </row>
    <row r="19" spans="1:23" ht="15" customHeight="1">
      <c r="A19" s="159"/>
      <c r="B19" s="133" t="s">
        <v>95</v>
      </c>
      <c r="C19" s="104">
        <f>SUM(D19:E19)</f>
        <v>5</v>
      </c>
      <c r="D19" s="104">
        <v>1</v>
      </c>
      <c r="E19" s="104">
        <v>4</v>
      </c>
      <c r="F19" s="104">
        <f>SUM(G19:H19)</f>
        <v>5</v>
      </c>
      <c r="G19" s="104">
        <v>1</v>
      </c>
      <c r="H19" s="104">
        <v>4</v>
      </c>
      <c r="I19" s="104">
        <f>SUM(J19:K19)</f>
        <v>0</v>
      </c>
      <c r="J19" s="104">
        <v>0</v>
      </c>
      <c r="K19" s="104">
        <v>0</v>
      </c>
      <c r="L19" s="104">
        <f>SUM(M19:N19)</f>
        <v>0</v>
      </c>
      <c r="M19" s="104">
        <v>0</v>
      </c>
      <c r="N19" s="104">
        <v>0</v>
      </c>
      <c r="O19" s="104">
        <f>SUM(P19:Q19)</f>
        <v>0</v>
      </c>
      <c r="P19" s="104">
        <v>0</v>
      </c>
      <c r="Q19" s="104">
        <v>0</v>
      </c>
      <c r="R19" s="104">
        <f>SUM(S19:T19)</f>
        <v>0</v>
      </c>
      <c r="S19" s="104">
        <v>0</v>
      </c>
      <c r="T19" s="104">
        <v>0</v>
      </c>
      <c r="V19" s="152"/>
      <c r="W19" s="152"/>
    </row>
    <row r="20" spans="1:23" ht="15" customHeight="1">
      <c r="A20" s="159"/>
      <c r="B20" s="133" t="s">
        <v>94</v>
      </c>
      <c r="C20" s="104">
        <f>SUM(D20:E20)</f>
        <v>13</v>
      </c>
      <c r="D20" s="104">
        <v>8</v>
      </c>
      <c r="E20" s="104">
        <v>5</v>
      </c>
      <c r="F20" s="104">
        <f>SUM(G20:H20)</f>
        <v>5</v>
      </c>
      <c r="G20" s="104">
        <v>2</v>
      </c>
      <c r="H20" s="104">
        <v>3</v>
      </c>
      <c r="I20" s="104">
        <f>SUM(J20:K20)</f>
        <v>0</v>
      </c>
      <c r="J20" s="104">
        <v>0</v>
      </c>
      <c r="K20" s="104">
        <v>0</v>
      </c>
      <c r="L20" s="104">
        <f>SUM(M20:N20)</f>
        <v>0</v>
      </c>
      <c r="M20" s="104">
        <v>0</v>
      </c>
      <c r="N20" s="104">
        <v>0</v>
      </c>
      <c r="O20" s="104">
        <f>SUM(P20:Q20)</f>
        <v>0</v>
      </c>
      <c r="P20" s="104">
        <v>0</v>
      </c>
      <c r="Q20" s="104">
        <v>0</v>
      </c>
      <c r="R20" s="104">
        <f>SUM(S20:T20)</f>
        <v>0</v>
      </c>
      <c r="S20" s="104">
        <v>0</v>
      </c>
      <c r="T20" s="104">
        <v>0</v>
      </c>
      <c r="V20" s="152"/>
      <c r="W20" s="152"/>
    </row>
    <row r="21" spans="1:23" ht="15" customHeight="1">
      <c r="A21" s="159"/>
      <c r="B21" s="133" t="s">
        <v>93</v>
      </c>
      <c r="C21" s="132">
        <f>SUM(D21:E21)</f>
        <v>7</v>
      </c>
      <c r="D21" s="132">
        <v>6</v>
      </c>
      <c r="E21" s="132">
        <v>1</v>
      </c>
      <c r="F21" s="132">
        <f>SUM(G21:H21)</f>
        <v>2</v>
      </c>
      <c r="G21" s="132">
        <v>0</v>
      </c>
      <c r="H21" s="132">
        <v>2</v>
      </c>
      <c r="I21" s="132">
        <f>SUM(J21:K21)</f>
        <v>0</v>
      </c>
      <c r="J21" s="104">
        <v>0</v>
      </c>
      <c r="K21" s="104">
        <v>0</v>
      </c>
      <c r="L21" s="132">
        <f>SUM(M21:N21)</f>
        <v>0</v>
      </c>
      <c r="M21" s="104">
        <v>0</v>
      </c>
      <c r="N21" s="104">
        <v>0</v>
      </c>
      <c r="O21" s="132">
        <f>SUM(P21:Q21)</f>
        <v>0</v>
      </c>
      <c r="P21" s="104">
        <v>0</v>
      </c>
      <c r="Q21" s="104">
        <v>0</v>
      </c>
      <c r="R21" s="132">
        <f>SUM(S21:T21)</f>
        <v>0</v>
      </c>
      <c r="S21" s="104">
        <v>0</v>
      </c>
      <c r="T21" s="104">
        <v>0</v>
      </c>
      <c r="V21" s="152"/>
      <c r="W21" s="152"/>
    </row>
    <row r="22" spans="1:23" ht="15" customHeight="1">
      <c r="A22" s="159"/>
      <c r="B22" s="110" t="s">
        <v>92</v>
      </c>
      <c r="C22" s="132">
        <f>SUM(D22:E22)</f>
        <v>114</v>
      </c>
      <c r="D22" s="132">
        <v>68</v>
      </c>
      <c r="E22" s="132">
        <v>46</v>
      </c>
      <c r="F22" s="132">
        <f>SUM(G22:H22)</f>
        <v>18</v>
      </c>
      <c r="G22" s="132">
        <v>2</v>
      </c>
      <c r="H22" s="132">
        <v>16</v>
      </c>
      <c r="I22" s="132">
        <f>SUM(J22:K22)</f>
        <v>0</v>
      </c>
      <c r="J22" s="104">
        <v>0</v>
      </c>
      <c r="K22" s="104">
        <v>0</v>
      </c>
      <c r="L22" s="132">
        <f>SUM(M22:N22)</f>
        <v>0</v>
      </c>
      <c r="M22" s="104">
        <v>0</v>
      </c>
      <c r="N22" s="104">
        <v>0</v>
      </c>
      <c r="O22" s="132">
        <f>SUM(P22:Q22)</f>
        <v>0</v>
      </c>
      <c r="P22" s="104">
        <v>0</v>
      </c>
      <c r="Q22" s="104">
        <v>0</v>
      </c>
      <c r="R22" s="132">
        <f>SUM(S22:T22)</f>
        <v>0</v>
      </c>
      <c r="S22" s="104">
        <v>0</v>
      </c>
      <c r="T22" s="104">
        <v>0</v>
      </c>
      <c r="V22" s="152"/>
      <c r="W22" s="152"/>
    </row>
    <row r="23" spans="1:23" ht="15" customHeight="1" thickBot="1">
      <c r="A23" s="158"/>
      <c r="B23" s="110" t="s">
        <v>91</v>
      </c>
      <c r="C23" s="104">
        <f>SUM(D23:E23)</f>
        <v>0</v>
      </c>
      <c r="D23" s="104">
        <v>0</v>
      </c>
      <c r="E23" s="104">
        <v>0</v>
      </c>
      <c r="F23" s="104">
        <f>SUM(G23:H23)</f>
        <v>4</v>
      </c>
      <c r="G23" s="104" t="s">
        <v>120</v>
      </c>
      <c r="H23" s="104">
        <v>4</v>
      </c>
      <c r="I23" s="104">
        <f>SUM(J23:K23)</f>
        <v>0</v>
      </c>
      <c r="J23" s="157">
        <v>0</v>
      </c>
      <c r="K23" s="157">
        <v>0</v>
      </c>
      <c r="L23" s="104">
        <f>SUM(M23:N23)</f>
        <v>0</v>
      </c>
      <c r="M23" s="104">
        <v>0</v>
      </c>
      <c r="N23" s="104">
        <v>0</v>
      </c>
      <c r="O23" s="104">
        <f>SUM(P23:Q23)</f>
        <v>0</v>
      </c>
      <c r="P23" s="104">
        <v>0</v>
      </c>
      <c r="Q23" s="104">
        <v>0</v>
      </c>
      <c r="R23" s="104">
        <f>SUM(S23:T23)</f>
        <v>0</v>
      </c>
      <c r="S23" s="104">
        <v>0</v>
      </c>
      <c r="T23" s="104">
        <v>0</v>
      </c>
      <c r="V23" s="152"/>
      <c r="W23" s="152"/>
    </row>
    <row r="24" spans="1:23" ht="16.5" customHeight="1" thickBot="1">
      <c r="A24" s="127" t="s">
        <v>90</v>
      </c>
      <c r="B24" s="126" t="s">
        <v>10</v>
      </c>
      <c r="C24" s="155">
        <f>SUM(C25:C28)</f>
        <v>535</v>
      </c>
      <c r="D24" s="155">
        <f>SUM(D25:D28)</f>
        <v>298</v>
      </c>
      <c r="E24" s="155">
        <f>SUM(E25:E28)</f>
        <v>237</v>
      </c>
      <c r="F24" s="155">
        <f>SUM(F25:F28)</f>
        <v>160</v>
      </c>
      <c r="G24" s="155">
        <f>SUM(G25:G28)</f>
        <v>18</v>
      </c>
      <c r="H24" s="155">
        <f>SUM(H25:H28)</f>
        <v>142</v>
      </c>
      <c r="I24" s="155">
        <f>SUM(I25:I28)</f>
        <v>0</v>
      </c>
      <c r="J24" s="156">
        <f>SUM(J25:J28)</f>
        <v>0</v>
      </c>
      <c r="K24" s="156">
        <f>SUM(K25:K28)</f>
        <v>0</v>
      </c>
      <c r="L24" s="155">
        <f>SUM(L25:L28)</f>
        <v>0</v>
      </c>
      <c r="M24" s="156">
        <f>SUM(M25:M28)</f>
        <v>0</v>
      </c>
      <c r="N24" s="156">
        <f>SUM(N25:N28)</f>
        <v>0</v>
      </c>
      <c r="O24" s="155">
        <f>SUM(O25:O28)</f>
        <v>77</v>
      </c>
      <c r="P24" s="155">
        <f>SUM(P25:P28)</f>
        <v>0</v>
      </c>
      <c r="Q24" s="155">
        <f>SUM(Q25:Q28)</f>
        <v>77</v>
      </c>
      <c r="R24" s="155">
        <f>SUM(R25:R28)</f>
        <v>0</v>
      </c>
      <c r="S24" s="155">
        <f>SUM(S25:S28)</f>
        <v>0</v>
      </c>
      <c r="T24" s="155">
        <f>SUM(T25:T28)</f>
        <v>0</v>
      </c>
      <c r="V24" s="152"/>
      <c r="W24" s="152"/>
    </row>
    <row r="25" spans="1:23" ht="15" customHeight="1">
      <c r="A25" s="113"/>
      <c r="B25" s="118" t="s">
        <v>89</v>
      </c>
      <c r="C25" s="104">
        <f>SUM(D25:E25)</f>
        <v>341</v>
      </c>
      <c r="D25" s="104">
        <v>185</v>
      </c>
      <c r="E25" s="104">
        <v>156</v>
      </c>
      <c r="F25" s="104">
        <f>SUM(G25:H25)</f>
        <v>151</v>
      </c>
      <c r="G25" s="104">
        <v>15</v>
      </c>
      <c r="H25" s="104">
        <v>136</v>
      </c>
      <c r="I25" s="104">
        <f>SUM(J25:K25)</f>
        <v>0</v>
      </c>
      <c r="J25" s="153">
        <v>0</v>
      </c>
      <c r="K25" s="153">
        <v>0</v>
      </c>
      <c r="L25" s="104">
        <f>SUM(M25:N25)</f>
        <v>0</v>
      </c>
      <c r="M25" s="154">
        <v>0</v>
      </c>
      <c r="N25" s="154">
        <v>0</v>
      </c>
      <c r="O25" s="104">
        <f>SUM(P25:Q25)</f>
        <v>77</v>
      </c>
      <c r="P25" s="104">
        <v>0</v>
      </c>
      <c r="Q25" s="104">
        <v>77</v>
      </c>
      <c r="R25" s="104">
        <f>SUM(S25:T25)</f>
        <v>0</v>
      </c>
      <c r="S25" s="104">
        <v>0</v>
      </c>
      <c r="T25" s="104">
        <v>0</v>
      </c>
      <c r="V25" s="152"/>
      <c r="W25" s="152"/>
    </row>
    <row r="26" spans="1:23" ht="15" customHeight="1">
      <c r="A26" s="113"/>
      <c r="B26" s="118" t="s">
        <v>104</v>
      </c>
      <c r="C26" s="104">
        <f>SUM(D26:E26)</f>
        <v>90</v>
      </c>
      <c r="D26" s="104">
        <v>64</v>
      </c>
      <c r="E26" s="104">
        <v>26</v>
      </c>
      <c r="F26" s="104">
        <f>SUM(G26:H26)</f>
        <v>0</v>
      </c>
      <c r="G26" s="104">
        <v>0</v>
      </c>
      <c r="H26" s="104">
        <v>0</v>
      </c>
      <c r="I26" s="104">
        <f>SUM(J26:K26)</f>
        <v>0</v>
      </c>
      <c r="J26" s="153">
        <v>0</v>
      </c>
      <c r="K26" s="153">
        <v>0</v>
      </c>
      <c r="L26" s="104">
        <f>SUM(M26:N26)</f>
        <v>0</v>
      </c>
      <c r="M26" s="104">
        <v>0</v>
      </c>
      <c r="N26" s="104">
        <v>0</v>
      </c>
      <c r="O26" s="104">
        <f>SUM(P26:Q26)</f>
        <v>0</v>
      </c>
      <c r="P26" s="104">
        <v>0</v>
      </c>
      <c r="Q26" s="104">
        <v>0</v>
      </c>
      <c r="R26" s="104">
        <f>SUM(S26:T26)</f>
        <v>0</v>
      </c>
      <c r="S26" s="104">
        <v>0</v>
      </c>
      <c r="T26" s="104">
        <v>0</v>
      </c>
      <c r="V26" s="152"/>
      <c r="W26" s="152"/>
    </row>
    <row r="27" spans="1:23" ht="15" customHeight="1">
      <c r="A27" s="113"/>
      <c r="B27" s="110" t="s">
        <v>87</v>
      </c>
      <c r="C27" s="104">
        <f>SUM(D27:E27)</f>
        <v>8</v>
      </c>
      <c r="D27" s="104">
        <v>8</v>
      </c>
      <c r="E27" s="104">
        <v>0</v>
      </c>
      <c r="F27" s="104">
        <f>SUM(G27:H27)</f>
        <v>7</v>
      </c>
      <c r="G27" s="104">
        <v>3</v>
      </c>
      <c r="H27" s="104">
        <v>4</v>
      </c>
      <c r="I27" s="104">
        <f>SUM(J27:K27)</f>
        <v>0</v>
      </c>
      <c r="J27" s="153">
        <v>0</v>
      </c>
      <c r="K27" s="153">
        <v>0</v>
      </c>
      <c r="L27" s="104">
        <f>SUM(M27:N27)</f>
        <v>0</v>
      </c>
      <c r="M27" s="104">
        <v>0</v>
      </c>
      <c r="N27" s="104">
        <v>0</v>
      </c>
      <c r="O27" s="104">
        <f>SUM(P27:Q27)</f>
        <v>0</v>
      </c>
      <c r="P27" s="104">
        <v>0</v>
      </c>
      <c r="Q27" s="104">
        <v>0</v>
      </c>
      <c r="R27" s="104">
        <f>SUM(S27:T27)</f>
        <v>0</v>
      </c>
      <c r="S27" s="104">
        <v>0</v>
      </c>
      <c r="T27" s="104">
        <v>0</v>
      </c>
      <c r="V27" s="152"/>
      <c r="W27" s="152"/>
    </row>
    <row r="28" spans="1:23" ht="15" customHeight="1">
      <c r="A28" s="111"/>
      <c r="B28" s="110" t="s">
        <v>86</v>
      </c>
      <c r="C28" s="104">
        <f>SUM(D28:E28)</f>
        <v>96</v>
      </c>
      <c r="D28" s="104">
        <v>41</v>
      </c>
      <c r="E28" s="104">
        <v>55</v>
      </c>
      <c r="F28" s="104">
        <f>SUM(G28:H28)</f>
        <v>2</v>
      </c>
      <c r="G28" s="104" t="s">
        <v>119</v>
      </c>
      <c r="H28" s="104">
        <v>2</v>
      </c>
      <c r="I28" s="104">
        <f>SUM(J28:K28)</f>
        <v>0</v>
      </c>
      <c r="J28" s="153">
        <v>0</v>
      </c>
      <c r="K28" s="153">
        <v>0</v>
      </c>
      <c r="L28" s="104">
        <f>SUM(M28:N28)</f>
        <v>0</v>
      </c>
      <c r="M28" s="104">
        <v>0</v>
      </c>
      <c r="N28" s="104">
        <v>0</v>
      </c>
      <c r="O28" s="104">
        <f>SUM(P28:Q28)</f>
        <v>0</v>
      </c>
      <c r="P28" s="104">
        <v>0</v>
      </c>
      <c r="Q28" s="104">
        <v>0</v>
      </c>
      <c r="R28" s="104">
        <f>SUM(S28:T28)</f>
        <v>0</v>
      </c>
      <c r="S28" s="104">
        <v>0</v>
      </c>
      <c r="T28" s="104">
        <v>0</v>
      </c>
      <c r="V28" s="152"/>
      <c r="W28" s="152"/>
    </row>
  </sheetData>
  <sheetProtection/>
  <mergeCells count="8">
    <mergeCell ref="A24:A28"/>
    <mergeCell ref="O3:Q4"/>
    <mergeCell ref="R3:T4"/>
    <mergeCell ref="C3:E4"/>
    <mergeCell ref="F3:H4"/>
    <mergeCell ref="I3:K4"/>
    <mergeCell ref="L3:N4"/>
    <mergeCell ref="A7:A23"/>
  </mergeCells>
  <conditionalFormatting sqref="A1:IV7 W8:IV17 A24:U24 W21:IV24 A29:IV65536 A27:U28 W27:IV28 A8:C23 E23:F23 F8:F22 I18:IV20 I8:U17 I21:U23 A25:IV26">
    <cfRule type="expression" priority="5" dxfId="13" stopIfTrue="1">
      <formula>FIND("=",shiki(A1))&gt;0</formula>
    </cfRule>
  </conditionalFormatting>
  <conditionalFormatting sqref="D8:D23">
    <cfRule type="expression" priority="4" dxfId="13" stopIfTrue="1">
      <formula>FIND("=",shiki(D8))&gt;0</formula>
    </cfRule>
  </conditionalFormatting>
  <conditionalFormatting sqref="E8:E22">
    <cfRule type="expression" priority="3" dxfId="13" stopIfTrue="1">
      <formula>FIND("=",shiki(E8))&gt;0</formula>
    </cfRule>
  </conditionalFormatting>
  <conditionalFormatting sqref="G8:G23">
    <cfRule type="expression" priority="2" dxfId="13" stopIfTrue="1">
      <formula>FIND("=",shiki(G8))&gt;0</formula>
    </cfRule>
  </conditionalFormatting>
  <conditionalFormatting sqref="H8:H23">
    <cfRule type="expression" priority="1" dxfId="13" stopIfTrue="1">
      <formula>FIND("=",shiki(H8))&gt;0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codeName="Sheet40">
    <tabColor theme="5" tint="0.5999900102615356"/>
  </sheetPr>
  <dimension ref="A1:V28"/>
  <sheetViews>
    <sheetView showGridLines="0" zoomScaleSheetLayoutView="100" workbookViewId="0" topLeftCell="A1">
      <selection activeCell="J34" sqref="J34"/>
    </sheetView>
  </sheetViews>
  <sheetFormatPr defaultColWidth="8.875" defaultRowHeight="13.5"/>
  <cols>
    <col min="1" max="1" width="2.875" style="1" customWidth="1"/>
    <col min="2" max="2" width="7.75390625" style="1" customWidth="1"/>
    <col min="3" max="3" width="3.375" style="1" customWidth="1"/>
    <col min="4" max="4" width="3.25390625" style="1" customWidth="1"/>
    <col min="5" max="9" width="3.25390625" style="41" customWidth="1"/>
    <col min="10" max="11" width="3.25390625" style="1" customWidth="1"/>
    <col min="12" max="13" width="5.75390625" style="1" customWidth="1"/>
    <col min="14" max="14" width="5.875" style="1" customWidth="1"/>
    <col min="15" max="17" width="4.875" style="183" customWidth="1"/>
    <col min="18" max="20" width="4.875" style="182" customWidth="1"/>
    <col min="21" max="16384" width="8.875" style="1" customWidth="1"/>
  </cols>
  <sheetData>
    <row r="1" spans="3:20" ht="18" customHeight="1">
      <c r="C1" s="41"/>
      <c r="T1" s="181" t="s">
        <v>130</v>
      </c>
    </row>
    <row r="2" spans="1:20" ht="13.5">
      <c r="A2" s="180"/>
      <c r="B2" s="179"/>
      <c r="C2" s="48" t="s">
        <v>148</v>
      </c>
      <c r="D2" s="176"/>
      <c r="E2" s="177"/>
      <c r="F2" s="177"/>
      <c r="G2" s="177"/>
      <c r="H2" s="177"/>
      <c r="I2" s="177"/>
      <c r="J2" s="176"/>
      <c r="K2" s="176"/>
      <c r="L2" s="176"/>
      <c r="M2" s="239"/>
      <c r="N2" s="238" t="s">
        <v>147</v>
      </c>
      <c r="O2" s="237"/>
      <c r="P2" s="236"/>
      <c r="Q2" s="235"/>
      <c r="R2" s="234"/>
      <c r="S2" s="233"/>
      <c r="T2" s="232"/>
    </row>
    <row r="3" spans="1:20" ht="24">
      <c r="A3" s="165"/>
      <c r="B3" s="231" t="s">
        <v>128</v>
      </c>
      <c r="C3" s="45" t="s">
        <v>146</v>
      </c>
      <c r="D3" s="44"/>
      <c r="E3" s="44"/>
      <c r="F3" s="44"/>
      <c r="G3" s="44"/>
      <c r="H3" s="44"/>
      <c r="I3" s="44"/>
      <c r="J3" s="44"/>
      <c r="K3" s="43"/>
      <c r="L3" s="230" t="s">
        <v>145</v>
      </c>
      <c r="M3" s="229" t="s">
        <v>144</v>
      </c>
      <c r="N3" s="228" t="s">
        <v>143</v>
      </c>
      <c r="O3" s="227" t="s">
        <v>142</v>
      </c>
      <c r="P3" s="226"/>
      <c r="Q3" s="225"/>
      <c r="R3" s="224" t="s">
        <v>141</v>
      </c>
      <c r="S3" s="223"/>
      <c r="T3" s="222"/>
    </row>
    <row r="4" spans="1:20" ht="15" customHeight="1">
      <c r="A4" s="165"/>
      <c r="C4" s="221" t="s">
        <v>121</v>
      </c>
      <c r="D4" s="218" t="s">
        <v>140</v>
      </c>
      <c r="E4" s="217"/>
      <c r="F4" s="220" t="s">
        <v>139</v>
      </c>
      <c r="G4" s="219"/>
      <c r="H4" s="220" t="s">
        <v>138</v>
      </c>
      <c r="I4" s="219"/>
      <c r="J4" s="218" t="s">
        <v>137</v>
      </c>
      <c r="K4" s="217"/>
      <c r="L4" s="206" t="s">
        <v>136</v>
      </c>
      <c r="M4" s="207" t="s">
        <v>135</v>
      </c>
      <c r="N4" s="206" t="s">
        <v>134</v>
      </c>
      <c r="O4" s="216"/>
      <c r="P4" s="215"/>
      <c r="Q4" s="214"/>
      <c r="R4" s="213"/>
      <c r="S4" s="212"/>
      <c r="T4" s="211"/>
    </row>
    <row r="5" spans="1:20" ht="15" customHeight="1" thickBot="1">
      <c r="A5" s="165"/>
      <c r="B5" s="210"/>
      <c r="C5" s="209"/>
      <c r="D5" s="163" t="s">
        <v>79</v>
      </c>
      <c r="E5" s="145" t="s">
        <v>78</v>
      </c>
      <c r="F5" s="145" t="s">
        <v>79</v>
      </c>
      <c r="G5" s="145" t="s">
        <v>78</v>
      </c>
      <c r="H5" s="208" t="s">
        <v>79</v>
      </c>
      <c r="I5" s="208" t="s">
        <v>78</v>
      </c>
      <c r="J5" s="163" t="s">
        <v>79</v>
      </c>
      <c r="K5" s="163" t="s">
        <v>78</v>
      </c>
      <c r="L5" s="206" t="s">
        <v>133</v>
      </c>
      <c r="M5" s="207" t="s">
        <v>15</v>
      </c>
      <c r="N5" s="206" t="s">
        <v>133</v>
      </c>
      <c r="O5" s="205" t="s">
        <v>10</v>
      </c>
      <c r="P5" s="205" t="s">
        <v>79</v>
      </c>
      <c r="Q5" s="205" t="s">
        <v>78</v>
      </c>
      <c r="R5" s="204" t="s">
        <v>10</v>
      </c>
      <c r="S5" s="204" t="s">
        <v>79</v>
      </c>
      <c r="T5" s="204" t="s">
        <v>78</v>
      </c>
    </row>
    <row r="6" spans="1:20" ht="18" customHeight="1" thickBot="1">
      <c r="A6" s="203" t="s">
        <v>106</v>
      </c>
      <c r="B6" s="203"/>
      <c r="C6" s="193">
        <f>C7+C24</f>
        <v>101</v>
      </c>
      <c r="D6" s="156">
        <f>D7+D24</f>
        <v>0</v>
      </c>
      <c r="E6" s="156">
        <f>E7+E24</f>
        <v>0</v>
      </c>
      <c r="F6" s="156">
        <f>F7+F24</f>
        <v>0</v>
      </c>
      <c r="G6" s="193">
        <f>G7+G24</f>
        <v>18</v>
      </c>
      <c r="H6" s="156">
        <f>H7+H24</f>
        <v>25</v>
      </c>
      <c r="I6" s="193">
        <f>I7+I24</f>
        <v>58</v>
      </c>
      <c r="J6" s="156">
        <f>J7+J24</f>
        <v>0</v>
      </c>
      <c r="K6" s="156">
        <f>K7+K24</f>
        <v>0</v>
      </c>
      <c r="L6" s="193">
        <f>L7+L24</f>
        <v>4040</v>
      </c>
      <c r="M6" s="193">
        <f>M7+M24</f>
        <v>1536</v>
      </c>
      <c r="N6" s="193">
        <f>N7+N24</f>
        <v>593</v>
      </c>
      <c r="O6" s="192">
        <f>('- 33 -'!F6+'- 33 -'!G6)/'- 33 -'!C6*100</f>
        <v>41.76546543021482</v>
      </c>
      <c r="P6" s="192">
        <f>'- 33 -'!F6/'- 33 -'!D6*100</f>
        <v>37.16185236130215</v>
      </c>
      <c r="Q6" s="192">
        <f>'- 33 -'!G6/'- 33 -'!E6*100</f>
        <v>46.59610295886456</v>
      </c>
      <c r="R6" s="192">
        <f>(C6+'- 33 -'!N6+'- 33 -'!O6)/'- 33 -'!C6*100</f>
        <v>30.977814297452756</v>
      </c>
      <c r="S6" s="192">
        <f>(D6+F6+H6+J6+'- 33 -'!N6)/'- 33 -'!D6*100</f>
        <v>37.25355341586428</v>
      </c>
      <c r="T6" s="192">
        <f>(E6+G6+I6+K6+'- 33 -'!O6)/'- 33 -'!E6*100</f>
        <v>24.39259081068078</v>
      </c>
    </row>
    <row r="7" spans="1:20" ht="16.5" customHeight="1" thickBot="1">
      <c r="A7" s="202"/>
      <c r="B7" s="141" t="s">
        <v>10</v>
      </c>
      <c r="C7" s="193">
        <f>SUM(D7:K7)</f>
        <v>84</v>
      </c>
      <c r="D7" s="156">
        <f>SUM(D8:D23)</f>
        <v>0</v>
      </c>
      <c r="E7" s="156">
        <f>SUM(E8:E23)</f>
        <v>0</v>
      </c>
      <c r="F7" s="193">
        <f>SUM(F8:F23)</f>
        <v>0</v>
      </c>
      <c r="G7" s="193">
        <f>SUM(G8:G23)</f>
        <v>3</v>
      </c>
      <c r="H7" s="193">
        <f>SUM(H8:H23)</f>
        <v>25</v>
      </c>
      <c r="I7" s="193">
        <f>SUM(I8:I23)</f>
        <v>56</v>
      </c>
      <c r="J7" s="156">
        <f>SUM(J8:J23)</f>
        <v>0</v>
      </c>
      <c r="K7" s="156">
        <f>SUM(K8:K23)</f>
        <v>0</v>
      </c>
      <c r="L7" s="193">
        <f>SUM(L8:L23)</f>
        <v>3160</v>
      </c>
      <c r="M7" s="193">
        <f>SUM(M8:M23)</f>
        <v>1248</v>
      </c>
      <c r="N7" s="193">
        <f>SUM(N8:N23)</f>
        <v>313</v>
      </c>
      <c r="O7" s="192">
        <f>('- 33 -'!F7+'- 33 -'!G7)/'- 33 -'!C7*100</f>
        <v>41.483025610482436</v>
      </c>
      <c r="P7" s="192">
        <f>'- 33 -'!F7/'- 33 -'!D7*100</f>
        <v>37.55395683453238</v>
      </c>
      <c r="Q7" s="192">
        <f>'- 33 -'!G7/'- 33 -'!E7*100</f>
        <v>45.6957729095958</v>
      </c>
      <c r="R7" s="192">
        <f>(C7+'- 33 -'!N7+'- 33 -'!O7)/'- 33 -'!C7*100</f>
        <v>32.4895771292436</v>
      </c>
      <c r="S7" s="192">
        <f>(D7+F7+H7+J7+'- 33 -'!N7)/'- 33 -'!D7*100</f>
        <v>39.07913669064748</v>
      </c>
      <c r="T7" s="192">
        <f>(E7+G7+I7+K7+'- 33 -'!O7)/'- 33 -'!E7*100</f>
        <v>25.42425177414378</v>
      </c>
    </row>
    <row r="8" spans="1:22" ht="15" customHeight="1">
      <c r="A8" s="201" t="s">
        <v>132</v>
      </c>
      <c r="B8" s="118" t="s">
        <v>89</v>
      </c>
      <c r="C8" s="153">
        <f>SUM(D8:K8)</f>
        <v>9</v>
      </c>
      <c r="D8" s="153">
        <v>0</v>
      </c>
      <c r="E8" s="153">
        <v>0</v>
      </c>
      <c r="F8" s="153">
        <v>0</v>
      </c>
      <c r="G8" s="153">
        <v>0</v>
      </c>
      <c r="H8" s="153">
        <v>2</v>
      </c>
      <c r="I8" s="153">
        <v>7</v>
      </c>
      <c r="J8" s="153">
        <v>0</v>
      </c>
      <c r="K8" s="153">
        <v>0</v>
      </c>
      <c r="L8" s="104">
        <v>1035</v>
      </c>
      <c r="M8" s="104">
        <v>276</v>
      </c>
      <c r="N8" s="112">
        <v>150</v>
      </c>
      <c r="O8" s="190">
        <f>('- 33 -'!F8+'- 33 -'!G8)/'- 33 -'!C8*100</f>
        <v>46.729490022172946</v>
      </c>
      <c r="P8" s="190">
        <f>'- 33 -'!F8/'- 33 -'!D8*100</f>
        <v>41.492537313432834</v>
      </c>
      <c r="Q8" s="190">
        <f>'- 33 -'!G8/'- 33 -'!E8*100</f>
        <v>53.31664580725908</v>
      </c>
      <c r="R8" s="185">
        <f>(C8+'- 33 -'!N8+'- 33 -'!O8)/'- 33 -'!C8*100</f>
        <v>26.82926829268293</v>
      </c>
      <c r="S8" s="185">
        <f>(D8+F8+H8+J8+'- 33 -'!N8)/'- 33 -'!D8*100</f>
        <v>35.223880597014926</v>
      </c>
      <c r="T8" s="185">
        <f>(E8+G8+I8+K8+'- 33 -'!O8)/'- 33 -'!E8*100</f>
        <v>16.270337922403</v>
      </c>
      <c r="V8" s="152"/>
    </row>
    <row r="9" spans="1:22" ht="15" customHeight="1">
      <c r="A9" s="189"/>
      <c r="B9" s="110" t="s">
        <v>104</v>
      </c>
      <c r="C9" s="104">
        <f>SUM(D9:K9)</f>
        <v>23</v>
      </c>
      <c r="D9" s="104">
        <v>0</v>
      </c>
      <c r="E9" s="104">
        <v>0</v>
      </c>
      <c r="F9" s="104">
        <v>0</v>
      </c>
      <c r="G9" s="104">
        <v>0</v>
      </c>
      <c r="H9" s="104">
        <v>5</v>
      </c>
      <c r="I9" s="104">
        <v>18</v>
      </c>
      <c r="J9" s="104">
        <v>0</v>
      </c>
      <c r="K9" s="104">
        <v>0</v>
      </c>
      <c r="L9" s="109">
        <v>396</v>
      </c>
      <c r="M9" s="109">
        <v>187</v>
      </c>
      <c r="N9" s="109">
        <v>35</v>
      </c>
      <c r="O9" s="184">
        <f>('- 33 -'!F9+'- 33 -'!G9)/'- 33 -'!C9*100</f>
        <v>37.43641912512716</v>
      </c>
      <c r="P9" s="184">
        <f>'- 33 -'!F9/'- 33 -'!D9*100</f>
        <v>32.708333333333336</v>
      </c>
      <c r="Q9" s="184">
        <f>'- 33 -'!G9/'- 33 -'!E9*100</f>
        <v>41.94831013916501</v>
      </c>
      <c r="R9" s="184">
        <f>(C9+'- 33 -'!N9+'- 33 -'!O9)/'- 33 -'!C9*100</f>
        <v>34.18107833163784</v>
      </c>
      <c r="S9" s="184">
        <f>(D9+F9+H9+J9+'- 33 -'!N9)/'- 33 -'!D9*100</f>
        <v>41.458333333333336</v>
      </c>
      <c r="T9" s="184">
        <f>(E9+G9+I9+K9+'- 33 -'!O9)/'- 33 -'!E9*100</f>
        <v>27.236580516898606</v>
      </c>
      <c r="V9" s="152"/>
    </row>
    <row r="10" spans="1:22" ht="15" customHeight="1">
      <c r="A10" s="189"/>
      <c r="B10" s="110" t="s">
        <v>103</v>
      </c>
      <c r="C10" s="104">
        <f>SUM(D10:K10)</f>
        <v>5</v>
      </c>
      <c r="D10" s="104">
        <v>0</v>
      </c>
      <c r="E10" s="104">
        <v>0</v>
      </c>
      <c r="F10" s="104">
        <v>0</v>
      </c>
      <c r="G10" s="104">
        <v>0</v>
      </c>
      <c r="H10" s="104">
        <v>3</v>
      </c>
      <c r="I10" s="104">
        <v>2</v>
      </c>
      <c r="J10" s="104">
        <v>0</v>
      </c>
      <c r="K10" s="104">
        <v>0</v>
      </c>
      <c r="L10" s="109">
        <v>288</v>
      </c>
      <c r="M10" s="109">
        <v>180</v>
      </c>
      <c r="N10" s="104">
        <v>29</v>
      </c>
      <c r="O10" s="184">
        <f>('- 33 -'!F10+'- 33 -'!G10)/'- 33 -'!C10*100</f>
        <v>36.65223665223665</v>
      </c>
      <c r="P10" s="184">
        <f>'- 33 -'!F10/'- 33 -'!D10*100</f>
        <v>31.934731934731936</v>
      </c>
      <c r="Q10" s="184">
        <f>'- 33 -'!G10/'- 33 -'!E10*100</f>
        <v>44.31818181818182</v>
      </c>
      <c r="R10" s="184">
        <f>(C10+'- 33 -'!N10+'- 33 -'!O10)/'- 33 -'!C10*100</f>
        <v>46.17604617604618</v>
      </c>
      <c r="S10" s="184">
        <f>(D10+F10+H10+J10+'- 33 -'!N10)/'- 33 -'!D10*100</f>
        <v>53.379953379953385</v>
      </c>
      <c r="T10" s="184">
        <f>(E10+G10+I10+K10+'- 33 -'!O10)/'- 33 -'!E10*100</f>
        <v>34.46969696969697</v>
      </c>
      <c r="V10" s="152"/>
    </row>
    <row r="11" spans="1:22" ht="15" customHeight="1">
      <c r="A11" s="189"/>
      <c r="B11" s="110" t="s">
        <v>102</v>
      </c>
      <c r="C11" s="104">
        <f>SUM(D11:K11)</f>
        <v>2</v>
      </c>
      <c r="D11" s="104">
        <v>0</v>
      </c>
      <c r="E11" s="104">
        <v>0</v>
      </c>
      <c r="F11" s="104">
        <v>0</v>
      </c>
      <c r="G11" s="104">
        <v>0</v>
      </c>
      <c r="H11" s="104">
        <v>0</v>
      </c>
      <c r="I11" s="104">
        <v>2</v>
      </c>
      <c r="J11" s="104">
        <v>0</v>
      </c>
      <c r="K11" s="104">
        <v>0</v>
      </c>
      <c r="L11" s="135">
        <v>34</v>
      </c>
      <c r="M11" s="135">
        <v>46</v>
      </c>
      <c r="N11" s="135">
        <v>0</v>
      </c>
      <c r="O11" s="184">
        <f>('- 33 -'!F11+'- 33 -'!G11)/'- 33 -'!C11*100</f>
        <v>22.07792207792208</v>
      </c>
      <c r="P11" s="184">
        <f>'- 33 -'!F11/'- 33 -'!D11*100</f>
        <v>13.580246913580247</v>
      </c>
      <c r="Q11" s="184">
        <f>'- 33 -'!G11/'- 33 -'!E11*100</f>
        <v>31.506849315068493</v>
      </c>
      <c r="R11" s="184">
        <f>(C11+'- 33 -'!N11+'- 33 -'!O11)/'- 33 -'!C11*100</f>
        <v>50.649350649350644</v>
      </c>
      <c r="S11" s="184">
        <f>(D11+F11+H11+J11+'- 33 -'!N11)/'- 33 -'!D11*100</f>
        <v>59.25925925925925</v>
      </c>
      <c r="T11" s="184">
        <f>(E11+G11+I11+K11+'- 33 -'!O11)/'- 33 -'!E11*100</f>
        <v>41.0958904109589</v>
      </c>
      <c r="V11" s="152"/>
    </row>
    <row r="12" spans="1:22" ht="15" customHeight="1">
      <c r="A12" s="189"/>
      <c r="B12" s="110" t="s">
        <v>87</v>
      </c>
      <c r="C12" s="198">
        <f>SUM(D12:K12)</f>
        <v>10</v>
      </c>
      <c r="D12" s="104">
        <v>0</v>
      </c>
      <c r="E12" s="104">
        <v>0</v>
      </c>
      <c r="F12" s="104">
        <v>0</v>
      </c>
      <c r="G12" s="200">
        <v>1</v>
      </c>
      <c r="H12" s="104">
        <v>4</v>
      </c>
      <c r="I12" s="104">
        <v>5</v>
      </c>
      <c r="J12" s="104">
        <v>0</v>
      </c>
      <c r="K12" s="104">
        <v>0</v>
      </c>
      <c r="L12" s="109">
        <v>252</v>
      </c>
      <c r="M12" s="109">
        <v>88</v>
      </c>
      <c r="N12" s="109">
        <v>10</v>
      </c>
      <c r="O12" s="184">
        <f>('- 33 -'!F12+'- 33 -'!G12)/'- 33 -'!C12*100</f>
        <v>44.946236559139784</v>
      </c>
      <c r="P12" s="184">
        <f>'- 33 -'!F12/'- 33 -'!D12*100</f>
        <v>49.31506849315068</v>
      </c>
      <c r="Q12" s="184">
        <f>'- 33 -'!G12/'- 33 -'!E12*100</f>
        <v>41.05691056910569</v>
      </c>
      <c r="R12" s="184">
        <f>(C12+'- 33 -'!N12+'- 33 -'!O12)/'- 33 -'!C12*100</f>
        <v>32.47311827956989</v>
      </c>
      <c r="S12" s="184">
        <f>(D12+F12+H12+J12+'- 33 -'!N12)/'- 33 -'!D12*100</f>
        <v>34.24657534246575</v>
      </c>
      <c r="T12" s="184">
        <f>(E12+G12+I12+K12+'- 33 -'!O12)/'- 33 -'!E12*100</f>
        <v>30.89430894308943</v>
      </c>
      <c r="V12" s="152"/>
    </row>
    <row r="13" spans="1:22" ht="15" customHeight="1">
      <c r="A13" s="189"/>
      <c r="B13" s="110" t="s">
        <v>101</v>
      </c>
      <c r="C13" s="104">
        <f>SUM(D13:K13)</f>
        <v>0</v>
      </c>
      <c r="D13" s="104">
        <v>0</v>
      </c>
      <c r="E13" s="104">
        <v>0</v>
      </c>
      <c r="F13" s="104">
        <v>0</v>
      </c>
      <c r="G13" s="104">
        <v>0</v>
      </c>
      <c r="H13" s="104">
        <v>0</v>
      </c>
      <c r="I13" s="104">
        <v>0</v>
      </c>
      <c r="J13" s="104">
        <v>0</v>
      </c>
      <c r="K13" s="104">
        <v>0</v>
      </c>
      <c r="L13" s="109">
        <v>220</v>
      </c>
      <c r="M13" s="109">
        <v>2</v>
      </c>
      <c r="N13" s="109">
        <v>32</v>
      </c>
      <c r="O13" s="184">
        <f>('- 33 -'!F13+'- 33 -'!G13)/'- 33 -'!C13*100</f>
        <v>71.42857142857143</v>
      </c>
      <c r="P13" s="184">
        <f>'- 33 -'!F13/'- 33 -'!D13*100</f>
        <v>68.57142857142857</v>
      </c>
      <c r="Q13" s="184">
        <f>'- 33 -'!G13/'- 33 -'!E13*100</f>
        <v>73.80952380952381</v>
      </c>
      <c r="R13" s="184">
        <f>(C13+'- 33 -'!N13+'- 33 -'!O13)/'- 33 -'!C13*100</f>
        <v>2.272727272727273</v>
      </c>
      <c r="S13" s="184">
        <f>(D13+F13+H13+J13+'- 33 -'!N13)/'- 33 -'!D13*100</f>
        <v>2.142857142857143</v>
      </c>
      <c r="T13" s="184">
        <f>(E13+G13+I13+K13+'- 33 -'!O13)/'- 33 -'!E13*100</f>
        <v>2.380952380952381</v>
      </c>
      <c r="V13" s="152"/>
    </row>
    <row r="14" spans="1:22" ht="15" customHeight="1">
      <c r="A14" s="189"/>
      <c r="B14" s="110" t="s">
        <v>100</v>
      </c>
      <c r="C14" s="104">
        <f>SUM(D14:K14)</f>
        <v>7</v>
      </c>
      <c r="D14" s="104">
        <v>0</v>
      </c>
      <c r="E14" s="104">
        <v>0</v>
      </c>
      <c r="F14" s="104">
        <v>0</v>
      </c>
      <c r="G14" s="104">
        <v>0</v>
      </c>
      <c r="H14" s="104">
        <v>4</v>
      </c>
      <c r="I14" s="104">
        <v>3</v>
      </c>
      <c r="J14" s="104">
        <v>0</v>
      </c>
      <c r="K14" s="104">
        <v>0</v>
      </c>
      <c r="L14" s="104">
        <v>204</v>
      </c>
      <c r="M14" s="104">
        <v>33</v>
      </c>
      <c r="N14" s="109">
        <v>15</v>
      </c>
      <c r="O14" s="184">
        <f>('- 33 -'!F14+'- 33 -'!G14)/'- 33 -'!C14*100</f>
        <v>57.87781350482315</v>
      </c>
      <c r="P14" s="184">
        <f>'- 33 -'!F14/'- 33 -'!D14*100</f>
        <v>58.59872611464968</v>
      </c>
      <c r="Q14" s="184">
        <f>'- 33 -'!G14/'- 33 -'!E14*100</f>
        <v>57.14285714285714</v>
      </c>
      <c r="R14" s="184">
        <f>(C14+'- 33 -'!N14+'- 33 -'!O14)/'- 33 -'!C14*100</f>
        <v>21.221864951768488</v>
      </c>
      <c r="S14" s="184">
        <f>(D14+F14+H14+J14+'- 33 -'!N14)/'- 33 -'!D14*100</f>
        <v>21.656050955414013</v>
      </c>
      <c r="T14" s="199">
        <f>(E14+G14+I14+K14+'- 33 -'!O14)/'- 33 -'!E14*100</f>
        <v>20.77922077922078</v>
      </c>
      <c r="V14" s="152"/>
    </row>
    <row r="15" spans="1:22" ht="15" customHeight="1">
      <c r="A15" s="189"/>
      <c r="B15" s="134" t="s">
        <v>99</v>
      </c>
      <c r="C15" s="104">
        <f>SUM(D15:K15)</f>
        <v>9</v>
      </c>
      <c r="D15" s="104">
        <v>0</v>
      </c>
      <c r="E15" s="104">
        <v>0</v>
      </c>
      <c r="F15" s="104">
        <v>0</v>
      </c>
      <c r="G15" s="104">
        <v>0</v>
      </c>
      <c r="H15" s="104">
        <v>2</v>
      </c>
      <c r="I15" s="104">
        <v>7</v>
      </c>
      <c r="J15" s="104">
        <v>0</v>
      </c>
      <c r="K15" s="104">
        <v>0</v>
      </c>
      <c r="L15" s="109">
        <v>239</v>
      </c>
      <c r="M15" s="109">
        <v>52</v>
      </c>
      <c r="N15" s="109">
        <v>22</v>
      </c>
      <c r="O15" s="184">
        <f>('- 33 -'!F15+'- 33 -'!G15)/'- 33 -'!C15*100</f>
        <v>52.307692307692314</v>
      </c>
      <c r="P15" s="186">
        <f>'- 33 -'!F15/'- 33 -'!D15*100</f>
        <v>56.33802816901409</v>
      </c>
      <c r="Q15" s="184">
        <f>'- 33 -'!G15/'- 33 -'!E15*100</f>
        <v>50</v>
      </c>
      <c r="R15" s="184">
        <f>(C15+'- 33 -'!N15+'- 33 -'!O15)/'- 33 -'!C15*100</f>
        <v>19.743589743589745</v>
      </c>
      <c r="S15" s="184">
        <f>(D15+F15+H15+J15+'- 33 -'!N15)/'- 33 -'!D15*100</f>
        <v>10.56338028169014</v>
      </c>
      <c r="T15" s="184">
        <f>(E15+G15+I15+K15+'- 33 -'!O15)/'- 33 -'!E15*100</f>
        <v>25</v>
      </c>
      <c r="V15" s="152"/>
    </row>
    <row r="16" spans="1:22" ht="15" customHeight="1">
      <c r="A16" s="189"/>
      <c r="B16" s="110" t="s">
        <v>98</v>
      </c>
      <c r="C16" s="104">
        <f>SUM(D16:K16)</f>
        <v>9</v>
      </c>
      <c r="D16" s="104">
        <v>0</v>
      </c>
      <c r="E16" s="104">
        <v>0</v>
      </c>
      <c r="F16" s="104">
        <v>0</v>
      </c>
      <c r="G16" s="104">
        <v>2</v>
      </c>
      <c r="H16" s="104">
        <v>3</v>
      </c>
      <c r="I16" s="104">
        <v>4</v>
      </c>
      <c r="J16" s="104">
        <v>0</v>
      </c>
      <c r="K16" s="104">
        <v>0</v>
      </c>
      <c r="L16" s="109">
        <v>24</v>
      </c>
      <c r="M16" s="109">
        <v>97</v>
      </c>
      <c r="N16" s="109">
        <v>0</v>
      </c>
      <c r="O16" s="184">
        <f>('- 33 -'!F16+'- 33 -'!G16)/'- 33 -'!C16*100</f>
        <v>8.333333333333332</v>
      </c>
      <c r="P16" s="184">
        <f>'- 33 -'!F16/'- 33 -'!D16*100</f>
        <v>2.312138728323699</v>
      </c>
      <c r="Q16" s="184">
        <f>'- 33 -'!G16/'- 33 -'!E16*100</f>
        <v>17.391304347826086</v>
      </c>
      <c r="R16" s="184">
        <f>(C16+'- 33 -'!N16+'- 33 -'!O16)/'- 33 -'!C16*100</f>
        <v>63.541666666666664</v>
      </c>
      <c r="S16" s="184">
        <f>(D16+F16+H16+J16+'- 33 -'!N16)/'- 33 -'!D16*100</f>
        <v>75.72254335260115</v>
      </c>
      <c r="T16" s="184">
        <f>(E16+G16+I16+K16+'- 33 -'!O16)/'- 33 -'!E16*100</f>
        <v>45.21739130434783</v>
      </c>
      <c r="V16" s="152"/>
    </row>
    <row r="17" spans="1:22" ht="15" customHeight="1">
      <c r="A17" s="189"/>
      <c r="B17" s="110" t="s">
        <v>97</v>
      </c>
      <c r="C17" s="104">
        <f>SUM(D17:K17)</f>
        <v>1</v>
      </c>
      <c r="D17" s="104">
        <v>0</v>
      </c>
      <c r="E17" s="104">
        <v>0</v>
      </c>
      <c r="F17" s="104">
        <v>0</v>
      </c>
      <c r="G17" s="104">
        <v>0</v>
      </c>
      <c r="H17" s="104">
        <v>0</v>
      </c>
      <c r="I17" s="104">
        <v>1</v>
      </c>
      <c r="J17" s="104">
        <v>0</v>
      </c>
      <c r="K17" s="104">
        <v>0</v>
      </c>
      <c r="L17" s="104">
        <v>138</v>
      </c>
      <c r="M17" s="104">
        <v>45</v>
      </c>
      <c r="N17" s="109">
        <v>4</v>
      </c>
      <c r="O17" s="184">
        <f>('- 33 -'!F17+'- 33 -'!G17)/'- 33 -'!C17*100</f>
        <v>45.302013422818796</v>
      </c>
      <c r="P17" s="184">
        <f>'- 33 -'!F17/'- 33 -'!D17*100</f>
        <v>43.69747899159664</v>
      </c>
      <c r="Q17" s="184">
        <f>'- 33 -'!G17/'- 33 -'!E17*100</f>
        <v>46.36871508379888</v>
      </c>
      <c r="R17" s="184">
        <f>(C17+'- 33 -'!N17+'- 33 -'!O17)/'- 33 -'!C17*100</f>
        <v>22.14765100671141</v>
      </c>
      <c r="S17" s="184">
        <f>(D17+F17+H17+J17+'- 33 -'!N17)/'- 33 -'!D17*100</f>
        <v>25.210084033613445</v>
      </c>
      <c r="T17" s="185">
        <f>(E17+G17+I17+K17+'- 33 -'!O17)/'- 33 -'!E17*100</f>
        <v>20.11173184357542</v>
      </c>
      <c r="V17" s="152"/>
    </row>
    <row r="18" spans="1:22" ht="15" customHeight="1">
      <c r="A18" s="189"/>
      <c r="B18" s="110" t="s">
        <v>96</v>
      </c>
      <c r="C18" s="104">
        <f>SUM(D18:K18)</f>
        <v>0</v>
      </c>
      <c r="D18" s="104">
        <v>0</v>
      </c>
      <c r="E18" s="104">
        <v>0</v>
      </c>
      <c r="F18" s="104">
        <v>0</v>
      </c>
      <c r="G18" s="104">
        <v>0</v>
      </c>
      <c r="H18" s="104">
        <v>0</v>
      </c>
      <c r="I18" s="104">
        <v>0</v>
      </c>
      <c r="J18" s="104">
        <v>0</v>
      </c>
      <c r="K18" s="104">
        <v>0</v>
      </c>
      <c r="L18" s="109">
        <v>151</v>
      </c>
      <c r="M18" s="109">
        <v>1</v>
      </c>
      <c r="N18" s="109">
        <v>9</v>
      </c>
      <c r="O18" s="184">
        <f>('- 33 -'!F18+'- 33 -'!G18)/'- 33 -'!C18*100</f>
        <v>73.19587628865979</v>
      </c>
      <c r="P18" s="184">
        <f>'- 33 -'!F18/'- 33 -'!D18*100</f>
        <v>67.02127659574468</v>
      </c>
      <c r="Q18" s="184">
        <f>'- 33 -'!G18/'- 33 -'!E18*100</f>
        <v>79</v>
      </c>
      <c r="R18" s="199">
        <f>(C18+'- 33 -'!N18+'- 33 -'!O18)/'- 33 -'!C18*100</f>
        <v>2.5773195876288657</v>
      </c>
      <c r="S18" s="199">
        <f>(D18+F18+H18+J18+'- 33 -'!N18)/'- 33 -'!D18*100</f>
        <v>5.319148936170213</v>
      </c>
      <c r="T18" s="199">
        <f>(E18+G18+I18+K18+'- 33 -'!O18)/'- 33 -'!E18*100</f>
        <v>0</v>
      </c>
      <c r="V18" s="152"/>
    </row>
    <row r="19" spans="1:22" ht="15" customHeight="1">
      <c r="A19" s="189"/>
      <c r="B19" s="133" t="s">
        <v>95</v>
      </c>
      <c r="C19" s="104">
        <f>SUM(D19:K19)</f>
        <v>0</v>
      </c>
      <c r="D19" s="104">
        <v>0</v>
      </c>
      <c r="E19" s="104">
        <v>0</v>
      </c>
      <c r="F19" s="104">
        <v>0</v>
      </c>
      <c r="G19" s="104">
        <v>0</v>
      </c>
      <c r="H19" s="104">
        <v>0</v>
      </c>
      <c r="I19" s="104">
        <v>0</v>
      </c>
      <c r="J19" s="104">
        <v>0</v>
      </c>
      <c r="K19" s="104">
        <v>0</v>
      </c>
      <c r="L19" s="109">
        <v>10</v>
      </c>
      <c r="M19" s="109">
        <v>36</v>
      </c>
      <c r="N19" s="109">
        <v>0</v>
      </c>
      <c r="O19" s="184">
        <f>('- 33 -'!F19+'- 33 -'!G19)/'- 33 -'!C19*100</f>
        <v>8.771929824561402</v>
      </c>
      <c r="P19" s="184">
        <f>'- 33 -'!F19/'- 33 -'!D19*100</f>
        <v>3.6363636363636362</v>
      </c>
      <c r="Q19" s="184">
        <f>'- 33 -'!G19/'- 33 -'!E19*100</f>
        <v>13.559322033898304</v>
      </c>
      <c r="R19" s="184">
        <f>(C19+'- 33 -'!N19+'- 33 -'!O19)/'- 33 -'!C19*100</f>
        <v>60.526315789473685</v>
      </c>
      <c r="S19" s="184">
        <f>(D19+F19+H19+J19+'- 33 -'!N19)/'- 33 -'!D19*100</f>
        <v>67.27272727272727</v>
      </c>
      <c r="T19" s="186">
        <f>(E19+G19+I19+K19+'- 33 -'!O19)/'- 33 -'!E19*100</f>
        <v>54.23728813559322</v>
      </c>
      <c r="V19" s="152"/>
    </row>
    <row r="20" spans="1:22" ht="15" customHeight="1">
      <c r="A20" s="189"/>
      <c r="B20" s="133" t="s">
        <v>94</v>
      </c>
      <c r="C20" s="104">
        <f>SUM(D20:K20)</f>
        <v>3</v>
      </c>
      <c r="D20" s="104">
        <v>0</v>
      </c>
      <c r="E20" s="104">
        <v>0</v>
      </c>
      <c r="F20" s="104">
        <v>0</v>
      </c>
      <c r="G20" s="104">
        <v>0</v>
      </c>
      <c r="H20" s="104">
        <v>2</v>
      </c>
      <c r="I20" s="104">
        <v>1</v>
      </c>
      <c r="J20" s="104">
        <v>0</v>
      </c>
      <c r="K20" s="104">
        <v>0</v>
      </c>
      <c r="L20" s="109">
        <v>18</v>
      </c>
      <c r="M20" s="109">
        <v>63</v>
      </c>
      <c r="N20" s="135">
        <v>0</v>
      </c>
      <c r="O20" s="184">
        <f>('- 33 -'!F20+'- 33 -'!G20)/'- 33 -'!C20*100</f>
        <v>8.450704225352112</v>
      </c>
      <c r="P20" s="184">
        <f>'- 33 -'!F20/'- 33 -'!D20*100</f>
        <v>7.142857142857142</v>
      </c>
      <c r="Q20" s="184">
        <f>'- 33 -'!G20/'- 33 -'!E20*100</f>
        <v>10.95890410958904</v>
      </c>
      <c r="R20" s="184">
        <f>(C20+'- 33 -'!N20+'- 33 -'!O20)/'- 33 -'!C20*100</f>
        <v>68.54460093896714</v>
      </c>
      <c r="S20" s="184">
        <f>(D20+F20+H20+J20+'- 33 -'!N20)/'- 33 -'!D20*100</f>
        <v>78.57142857142857</v>
      </c>
      <c r="T20" s="184">
        <f>(E20+G20+I20+K20+'- 33 -'!O20)/'- 33 -'!E20*100</f>
        <v>49.31506849315068</v>
      </c>
      <c r="V20" s="152"/>
    </row>
    <row r="21" spans="1:22" ht="15" customHeight="1">
      <c r="A21" s="189"/>
      <c r="B21" s="133" t="s">
        <v>93</v>
      </c>
      <c r="C21" s="104">
        <f>SUM(D21:K21)</f>
        <v>2</v>
      </c>
      <c r="D21" s="104">
        <v>0</v>
      </c>
      <c r="E21" s="104">
        <v>0</v>
      </c>
      <c r="F21" s="104">
        <v>0</v>
      </c>
      <c r="G21" s="104">
        <v>0</v>
      </c>
      <c r="H21" s="104">
        <v>0</v>
      </c>
      <c r="I21" s="104">
        <v>2</v>
      </c>
      <c r="J21" s="104">
        <v>0</v>
      </c>
      <c r="K21" s="104">
        <v>0</v>
      </c>
      <c r="L21" s="109">
        <v>9</v>
      </c>
      <c r="M21" s="109">
        <v>48</v>
      </c>
      <c r="N21" s="135">
        <v>0</v>
      </c>
      <c r="O21" s="184">
        <f>('- 33 -'!F21+'- 33 -'!G21)/'- 33 -'!C21*100</f>
        <v>7.82608695652174</v>
      </c>
      <c r="P21" s="184">
        <f>'- 33 -'!F21/'- 33 -'!D21*100</f>
        <v>15</v>
      </c>
      <c r="Q21" s="184">
        <f>'- 33 -'!G21/'- 33 -'!E21*100</f>
        <v>4</v>
      </c>
      <c r="R21" s="184">
        <f>(C21+'- 33 -'!N21+'- 33 -'!O21)/'- 33 -'!C21*100</f>
        <v>56.52173913043478</v>
      </c>
      <c r="S21" s="184">
        <f>(D21+F21+H21+J21+'- 33 -'!N21)/'- 33 -'!D21*100</f>
        <v>50</v>
      </c>
      <c r="T21" s="184">
        <f>(E21+G21+I21+K21+'- 33 -'!O21)/'- 33 -'!E21*100</f>
        <v>60</v>
      </c>
      <c r="V21" s="152"/>
    </row>
    <row r="22" spans="1:22" ht="15" customHeight="1">
      <c r="A22" s="189"/>
      <c r="B22" s="110" t="s">
        <v>92</v>
      </c>
      <c r="C22" s="198">
        <f>SUM(D22:K22)</f>
        <v>3</v>
      </c>
      <c r="D22" s="104">
        <v>0</v>
      </c>
      <c r="E22" s="104">
        <v>0</v>
      </c>
      <c r="F22" s="104">
        <v>0</v>
      </c>
      <c r="G22" s="104">
        <v>0</v>
      </c>
      <c r="H22" s="104">
        <v>0</v>
      </c>
      <c r="I22" s="104">
        <v>3</v>
      </c>
      <c r="J22" s="104">
        <v>0</v>
      </c>
      <c r="K22" s="104">
        <v>0</v>
      </c>
      <c r="L22" s="109">
        <v>138</v>
      </c>
      <c r="M22" s="109">
        <v>76</v>
      </c>
      <c r="N22" s="104">
        <v>7</v>
      </c>
      <c r="O22" s="184">
        <f>('- 33 -'!F22+'- 33 -'!G22)/'- 33 -'!C22*100</f>
        <v>38.70967741935484</v>
      </c>
      <c r="P22" s="184">
        <f>'- 33 -'!F22/'- 33 -'!D22*100</f>
        <v>38.88888888888889</v>
      </c>
      <c r="Q22" s="184">
        <f>'- 33 -'!G22/'- 33 -'!E22*100</f>
        <v>38.50931677018634</v>
      </c>
      <c r="R22" s="184">
        <f>(C22+'- 33 -'!N22+'- 33 -'!O22)/'- 33 -'!C22*100</f>
        <v>31.085043988269796</v>
      </c>
      <c r="S22" s="184">
        <f>(D22+F22+H22+J22+'- 33 -'!N22)/'- 33 -'!D22*100</f>
        <v>32.77777777777778</v>
      </c>
      <c r="T22" s="184">
        <f>(E22+G22+I22+K22+'- 33 -'!O22)/'- 33 -'!E22*100</f>
        <v>29.19254658385093</v>
      </c>
      <c r="V22" s="152"/>
    </row>
    <row r="23" spans="1:22" ht="15" customHeight="1" thickBot="1">
      <c r="A23" s="189"/>
      <c r="B23" s="197" t="s">
        <v>91</v>
      </c>
      <c r="C23" s="157">
        <f>SUM(D23:K23)</f>
        <v>1</v>
      </c>
      <c r="D23" s="157">
        <v>0</v>
      </c>
      <c r="E23" s="157">
        <v>0</v>
      </c>
      <c r="F23" s="157">
        <v>0</v>
      </c>
      <c r="G23" s="157">
        <v>0</v>
      </c>
      <c r="H23" s="157">
        <v>0</v>
      </c>
      <c r="I23" s="157">
        <v>1</v>
      </c>
      <c r="J23" s="157">
        <v>0</v>
      </c>
      <c r="K23" s="157">
        <v>0</v>
      </c>
      <c r="L23" s="196">
        <v>4</v>
      </c>
      <c r="M23" s="195">
        <v>18</v>
      </c>
      <c r="N23" s="195">
        <v>0</v>
      </c>
      <c r="O23" s="194">
        <f>('- 33 -'!F23+'- 33 -'!G23)/'- 33 -'!C23*100</f>
        <v>8.88888888888889</v>
      </c>
      <c r="P23" s="194">
        <f>'- 33 -'!F23/'- 33 -'!D23*100</f>
        <v>0</v>
      </c>
      <c r="Q23" s="194">
        <f>'- 33 -'!G23/'- 33 -'!E23*100</f>
        <v>16.666666666666664</v>
      </c>
      <c r="R23" s="194">
        <f>(C23+'- 33 -'!N23+'- 33 -'!O23)/'- 33 -'!C23*100</f>
        <v>51.11111111111111</v>
      </c>
      <c r="S23" s="194">
        <f>(D23+F23+H23+J23+'- 33 -'!N23)/'- 33 -'!D23*100</f>
        <v>42.857142857142854</v>
      </c>
      <c r="T23" s="194">
        <f>(E23+G23+I23+K23+'- 33 -'!O23)/'- 33 -'!E23*100</f>
        <v>58.333333333333336</v>
      </c>
      <c r="V23" s="152"/>
    </row>
    <row r="24" spans="1:22" ht="16.5" customHeight="1" thickBot="1">
      <c r="A24" s="127" t="s">
        <v>131</v>
      </c>
      <c r="B24" s="126" t="s">
        <v>10</v>
      </c>
      <c r="C24" s="193">
        <f>SUM(D24:K24)</f>
        <v>17</v>
      </c>
      <c r="D24" s="155">
        <f>SUM(D25:D28)</f>
        <v>0</v>
      </c>
      <c r="E24" s="155">
        <f>SUM(E25:E28)</f>
        <v>0</v>
      </c>
      <c r="F24" s="155">
        <f>SUM(F25:F28)</f>
        <v>0</v>
      </c>
      <c r="G24" s="193">
        <f>SUM(G25:G28)</f>
        <v>15</v>
      </c>
      <c r="H24" s="155">
        <f>SUM(H25:H28)</f>
        <v>0</v>
      </c>
      <c r="I24" s="155">
        <f>SUM(I25:I28)</f>
        <v>2</v>
      </c>
      <c r="J24" s="155">
        <f>SUM(J25:J28)</f>
        <v>0</v>
      </c>
      <c r="K24" s="155">
        <f>SUM(K25:K28)</f>
        <v>0</v>
      </c>
      <c r="L24" s="125">
        <f>SUM(L25:L28)</f>
        <v>880</v>
      </c>
      <c r="M24" s="125">
        <f>SUM(M25:M28)</f>
        <v>288</v>
      </c>
      <c r="N24" s="125">
        <f>SUM(N25:N28)</f>
        <v>280</v>
      </c>
      <c r="O24" s="192">
        <f>('- 33 -'!F24+'- 33 -'!G24)/'- 33 -'!C24*100</f>
        <v>42.817526344980585</v>
      </c>
      <c r="P24" s="192">
        <f>'- 33 -'!F24/'- 33 -'!D24*100</f>
        <v>35.62570462232244</v>
      </c>
      <c r="Q24" s="192">
        <f>'- 33 -'!G24/'- 33 -'!E24*100</f>
        <v>49.78165938864629</v>
      </c>
      <c r="R24" s="192">
        <f>(C24+'- 33 -'!N24+'- 33 -'!O24)/'- 33 -'!C24*100</f>
        <v>25.346644481419855</v>
      </c>
      <c r="S24" s="192">
        <f>(D24+F24+H24+J24+'- 33 -'!N24)/'- 33 -'!D24*100</f>
        <v>30.101465614430666</v>
      </c>
      <c r="T24" s="192">
        <f>(E24+G24+I24+K24+'- 33 -'!O24)/'- 33 -'!E24*100</f>
        <v>20.74235807860262</v>
      </c>
      <c r="V24" s="152"/>
    </row>
    <row r="25" spans="1:22" ht="15" customHeight="1">
      <c r="A25" s="189"/>
      <c r="B25" s="118" t="s">
        <v>89</v>
      </c>
      <c r="C25" s="104">
        <f>SUM(D25:K25)</f>
        <v>17</v>
      </c>
      <c r="D25" s="104">
        <v>0</v>
      </c>
      <c r="E25" s="104">
        <v>0</v>
      </c>
      <c r="F25" s="104">
        <v>0</v>
      </c>
      <c r="G25" s="104">
        <v>15</v>
      </c>
      <c r="H25" s="104">
        <v>0</v>
      </c>
      <c r="I25" s="104">
        <v>2</v>
      </c>
      <c r="J25" s="104">
        <v>0</v>
      </c>
      <c r="K25" s="104">
        <v>0</v>
      </c>
      <c r="L25" s="112">
        <v>578</v>
      </c>
      <c r="M25" s="112">
        <v>229</v>
      </c>
      <c r="N25" s="112">
        <v>126</v>
      </c>
      <c r="O25" s="190">
        <f>('- 33 -'!F25+'- 33 -'!G25)/'- 33 -'!C25*100</f>
        <v>41.14244396240058</v>
      </c>
      <c r="P25" s="190">
        <f>'- 33 -'!F25/'- 33 -'!D25*100</f>
        <v>33.277870216306155</v>
      </c>
      <c r="Q25" s="190">
        <f>'- 33 -'!G25/'- 33 -'!E25*100</f>
        <v>47.18670076726343</v>
      </c>
      <c r="R25" s="190">
        <f>(C25+'- 33 -'!N25+'- 33 -'!O25)/'- 33 -'!C25*100</f>
        <v>26.68112798264642</v>
      </c>
      <c r="S25" s="191">
        <f>(D25+F25+H25+J25+'- 33 -'!N25)/'- 33 -'!D25*100</f>
        <v>31.78036605657238</v>
      </c>
      <c r="T25" s="190">
        <f>(E25+G25+I25+K25+'- 33 -'!O25)/'- 33 -'!E25*100</f>
        <v>22.762148337595907</v>
      </c>
      <c r="V25" s="152"/>
    </row>
    <row r="26" spans="1:22" ht="15" customHeight="1">
      <c r="A26" s="189"/>
      <c r="B26" s="118" t="s">
        <v>104</v>
      </c>
      <c r="C26" s="187">
        <f>SUM(D26:K26)</f>
        <v>0</v>
      </c>
      <c r="D26" s="104">
        <v>0</v>
      </c>
      <c r="E26" s="104">
        <v>0</v>
      </c>
      <c r="F26" s="104">
        <v>0</v>
      </c>
      <c r="G26" s="104">
        <v>0</v>
      </c>
      <c r="H26" s="104">
        <v>0</v>
      </c>
      <c r="I26" s="104">
        <v>0</v>
      </c>
      <c r="J26" s="104">
        <v>0</v>
      </c>
      <c r="K26" s="104">
        <v>0</v>
      </c>
      <c r="L26" s="109">
        <v>123</v>
      </c>
      <c r="M26" s="109">
        <v>0</v>
      </c>
      <c r="N26" s="109">
        <v>0</v>
      </c>
      <c r="O26" s="184">
        <f>('- 33 -'!F26+'- 33 -'!G26)/'- 33 -'!C26*100</f>
        <v>73.17073170731707</v>
      </c>
      <c r="P26" s="184">
        <f>'- 33 -'!F26/'- 33 -'!D26*100</f>
        <v>69.56521739130434</v>
      </c>
      <c r="Q26" s="184">
        <f>'- 33 -'!G26/'- 33 -'!E26*100</f>
        <v>83.87096774193549</v>
      </c>
      <c r="R26" s="184">
        <f>(C26+'- 33 -'!N26+'- 33 -'!O26)/'- 33 -'!C26*100</f>
        <v>0</v>
      </c>
      <c r="S26" s="185">
        <f>(D26+F26+H26+J26+'- 33 -'!N26)/'- 33 -'!D26*100</f>
        <v>0</v>
      </c>
      <c r="T26" s="184">
        <f>(E26+G26+I26+K26+'- 33 -'!O26)/'- 33 -'!E26*100</f>
        <v>0</v>
      </c>
      <c r="V26" s="152"/>
    </row>
    <row r="27" spans="1:22" ht="15" customHeight="1">
      <c r="A27" s="189"/>
      <c r="B27" s="110" t="s">
        <v>87</v>
      </c>
      <c r="C27" s="187">
        <f>SUM(D27:K27)</f>
        <v>0</v>
      </c>
      <c r="D27" s="104">
        <v>0</v>
      </c>
      <c r="E27" s="104">
        <v>0</v>
      </c>
      <c r="F27" s="104">
        <v>0</v>
      </c>
      <c r="G27" s="104">
        <v>0</v>
      </c>
      <c r="H27" s="104">
        <v>0</v>
      </c>
      <c r="I27" s="104">
        <v>0</v>
      </c>
      <c r="J27" s="104">
        <v>0</v>
      </c>
      <c r="K27" s="104">
        <v>0</v>
      </c>
      <c r="L27" s="109">
        <v>15</v>
      </c>
      <c r="M27" s="109">
        <v>59</v>
      </c>
      <c r="N27" s="109">
        <v>9</v>
      </c>
      <c r="O27" s="184">
        <f>('- 33 -'!F27+'- 33 -'!G27)/'- 33 -'!C27*100</f>
        <v>11.278195488721805</v>
      </c>
      <c r="P27" s="184">
        <f>'- 33 -'!F27/'- 33 -'!D27*100</f>
        <v>9.565217391304348</v>
      </c>
      <c r="Q27" s="184">
        <f>'- 33 -'!G27/'- 33 -'!E27*100</f>
        <v>22.22222222222222</v>
      </c>
      <c r="R27" s="184">
        <f>(C27+'- 33 -'!N27+'- 33 -'!O27)/'- 33 -'!C27*100</f>
        <v>65.41353383458647</v>
      </c>
      <c r="S27" s="185">
        <f>(D27+F27+H27+J27+'- 33 -'!N27)/'- 33 -'!D27*100</f>
        <v>66.08695652173913</v>
      </c>
      <c r="T27" s="184">
        <f>(E27+G27+I27+K27+'- 33 -'!O27)/'- 33 -'!E27*100</f>
        <v>61.111111111111114</v>
      </c>
      <c r="V27" s="152"/>
    </row>
    <row r="28" spans="1:22" ht="15" customHeight="1">
      <c r="A28" s="188"/>
      <c r="B28" s="110" t="s">
        <v>86</v>
      </c>
      <c r="C28" s="187">
        <f>SUM(D28:K28)</f>
        <v>0</v>
      </c>
      <c r="D28" s="104">
        <v>0</v>
      </c>
      <c r="E28" s="104">
        <v>0</v>
      </c>
      <c r="F28" s="104">
        <v>0</v>
      </c>
      <c r="G28" s="104">
        <v>0</v>
      </c>
      <c r="H28" s="104">
        <v>0</v>
      </c>
      <c r="I28" s="104">
        <v>0</v>
      </c>
      <c r="J28" s="104">
        <v>0</v>
      </c>
      <c r="K28" s="104">
        <v>0</v>
      </c>
      <c r="L28" s="109">
        <v>164</v>
      </c>
      <c r="M28" s="135">
        <v>0</v>
      </c>
      <c r="N28" s="104">
        <v>145</v>
      </c>
      <c r="O28" s="184">
        <f>('- 33 -'!F28+'- 33 -'!G28)/'- 33 -'!C28*100</f>
        <v>59.756097560975604</v>
      </c>
      <c r="P28" s="186">
        <f>'- 33 -'!F28/'- 33 -'!D28*100</f>
        <v>51.89873417721519</v>
      </c>
      <c r="Q28" s="184">
        <f>'- 33 -'!G28/'- 33 -'!E28*100</f>
        <v>67.05882352941175</v>
      </c>
      <c r="R28" s="184">
        <f>(C28+'- 33 -'!N28+'- 33 -'!O28)/'- 33 -'!C28*100</f>
        <v>0.6097560975609756</v>
      </c>
      <c r="S28" s="185">
        <f>(D28+F28+H28+J28+'- 33 -'!N28)/'- 33 -'!D28*100</f>
        <v>0</v>
      </c>
      <c r="T28" s="184">
        <f>(E28+G28+I28+K28+'- 33 -'!O28)/'- 33 -'!E28*100</f>
        <v>1.1764705882352942</v>
      </c>
      <c r="V28" s="152"/>
    </row>
  </sheetData>
  <sheetProtection/>
  <mergeCells count="8">
    <mergeCell ref="C3:K3"/>
    <mergeCell ref="A24:A28"/>
    <mergeCell ref="D4:E4"/>
    <mergeCell ref="F4:G4"/>
    <mergeCell ref="H4:I4"/>
    <mergeCell ref="J4:K4"/>
    <mergeCell ref="A8:A23"/>
    <mergeCell ref="C4:C5"/>
  </mergeCells>
  <conditionalFormatting sqref="A1:IV65536">
    <cfRule type="expression" priority="1" dxfId="1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codeName="Sheet41">
    <tabColor theme="5" tint="0.5999900102615356"/>
  </sheetPr>
  <dimension ref="A1:M55"/>
  <sheetViews>
    <sheetView showGridLines="0" zoomScaleSheetLayoutView="100" workbookViewId="0" topLeftCell="A22">
      <selection activeCell="J34" sqref="J34"/>
    </sheetView>
  </sheetViews>
  <sheetFormatPr defaultColWidth="8.875" defaultRowHeight="13.5"/>
  <cols>
    <col min="1" max="13" width="6.50390625" style="1" customWidth="1"/>
    <col min="14" max="14" width="2.625" style="1" customWidth="1"/>
    <col min="15" max="16384" width="8.875" style="1" customWidth="1"/>
  </cols>
  <sheetData>
    <row r="1" s="2" customFormat="1" ht="18" customHeight="1">
      <c r="A1" s="38" t="s">
        <v>179</v>
      </c>
    </row>
    <row r="2" s="2" customFormat="1" ht="18" customHeight="1">
      <c r="A2" s="38" t="s">
        <v>178</v>
      </c>
    </row>
    <row r="3" s="2" customFormat="1" ht="18" customHeight="1">
      <c r="A3" s="38" t="s">
        <v>177</v>
      </c>
    </row>
    <row r="4" s="2" customFormat="1" ht="18" customHeight="1">
      <c r="A4" s="38" t="s">
        <v>176</v>
      </c>
    </row>
    <row r="5" s="2" customFormat="1" ht="15" customHeight="1">
      <c r="A5" s="38" t="s">
        <v>175</v>
      </c>
    </row>
    <row r="6" s="2" customFormat="1" ht="15" customHeight="1">
      <c r="A6" s="34" t="s">
        <v>174</v>
      </c>
    </row>
    <row r="7" s="101" customFormat="1" ht="18" customHeight="1">
      <c r="A7" s="251" t="s">
        <v>173</v>
      </c>
    </row>
    <row r="8" s="101" customFormat="1" ht="15" customHeight="1">
      <c r="A8" s="251" t="s">
        <v>172</v>
      </c>
    </row>
    <row r="9" s="2" customFormat="1" ht="21" customHeight="1">
      <c r="A9" s="38"/>
    </row>
    <row r="10" spans="1:13" ht="21" customHeight="1">
      <c r="A10" s="33" t="s">
        <v>171</v>
      </c>
      <c r="M10" s="242" t="s">
        <v>117</v>
      </c>
    </row>
    <row r="11" spans="1:13" ht="15" customHeight="1">
      <c r="A11" s="20" t="s">
        <v>152</v>
      </c>
      <c r="B11" s="48" t="s">
        <v>106</v>
      </c>
      <c r="C11" s="47"/>
      <c r="D11" s="46"/>
      <c r="E11" s="96" t="s">
        <v>170</v>
      </c>
      <c r="F11" s="96"/>
      <c r="G11" s="96"/>
      <c r="H11" s="48" t="s">
        <v>169</v>
      </c>
      <c r="I11" s="47"/>
      <c r="J11" s="46"/>
      <c r="K11" s="250" t="s">
        <v>168</v>
      </c>
      <c r="L11" s="96"/>
      <c r="M11" s="84"/>
    </row>
    <row r="12" spans="1:13" ht="15" customHeight="1">
      <c r="A12" s="14"/>
      <c r="B12" s="9" t="s">
        <v>10</v>
      </c>
      <c r="C12" s="9" t="s">
        <v>79</v>
      </c>
      <c r="D12" s="9" t="s">
        <v>78</v>
      </c>
      <c r="E12" s="9" t="s">
        <v>10</v>
      </c>
      <c r="F12" s="9" t="s">
        <v>79</v>
      </c>
      <c r="G12" s="9" t="s">
        <v>78</v>
      </c>
      <c r="H12" s="9" t="s">
        <v>10</v>
      </c>
      <c r="I12" s="9" t="s">
        <v>79</v>
      </c>
      <c r="J12" s="9" t="s">
        <v>78</v>
      </c>
      <c r="K12" s="9" t="s">
        <v>10</v>
      </c>
      <c r="L12" s="9" t="s">
        <v>79</v>
      </c>
      <c r="M12" s="9" t="s">
        <v>78</v>
      </c>
    </row>
    <row r="13" spans="1:13" ht="18" customHeight="1">
      <c r="A13" s="55">
        <v>25</v>
      </c>
      <c r="B13" s="246">
        <f>SUM(C13:D13)</f>
        <v>3558</v>
      </c>
      <c r="C13" s="246">
        <f>F13+I13+L13+C19+F19+I19</f>
        <v>1621</v>
      </c>
      <c r="D13" s="246">
        <f>G13+J13+M13+D19+G19+J19</f>
        <v>1937</v>
      </c>
      <c r="E13" s="246">
        <f>SUM(F13:G13)</f>
        <v>2995</v>
      </c>
      <c r="F13" s="246">
        <v>1583</v>
      </c>
      <c r="G13" s="246">
        <v>1412</v>
      </c>
      <c r="H13" s="246">
        <f>SUM(I13:J13)</f>
        <v>485</v>
      </c>
      <c r="I13" s="246">
        <v>38</v>
      </c>
      <c r="J13" s="246">
        <v>447</v>
      </c>
      <c r="K13" s="246">
        <f>SUM(L13:M13)</f>
        <v>0</v>
      </c>
      <c r="L13" s="246">
        <v>0</v>
      </c>
      <c r="M13" s="246">
        <v>0</v>
      </c>
    </row>
    <row r="14" spans="1:13" ht="18" customHeight="1">
      <c r="A14" s="55">
        <v>24</v>
      </c>
      <c r="B14" s="246">
        <f>SUM(C14:D14)</f>
        <v>3488</v>
      </c>
      <c r="C14" s="246">
        <f>F14+I14+L14+C20+F20+I20</f>
        <v>1601</v>
      </c>
      <c r="D14" s="246">
        <f>G14+J14+M14+D20+G20+J20</f>
        <v>1887</v>
      </c>
      <c r="E14" s="246">
        <f>SUM(F14:G14)</f>
        <v>2924</v>
      </c>
      <c r="F14" s="246">
        <v>1555</v>
      </c>
      <c r="G14" s="246">
        <v>1369</v>
      </c>
      <c r="H14" s="246">
        <f>SUM(I14:J14)</f>
        <v>481</v>
      </c>
      <c r="I14" s="246">
        <v>45</v>
      </c>
      <c r="J14" s="246">
        <v>436</v>
      </c>
      <c r="K14" s="246">
        <f>SUM(L14:M14)</f>
        <v>2</v>
      </c>
      <c r="L14" s="246">
        <v>0</v>
      </c>
      <c r="M14" s="246">
        <v>2</v>
      </c>
    </row>
    <row r="15" spans="1:13" ht="18" customHeight="1">
      <c r="A15" s="244" t="s">
        <v>164</v>
      </c>
      <c r="B15" s="243">
        <f>B13-B14</f>
        <v>70</v>
      </c>
      <c r="C15" s="243">
        <f>C13-C14</f>
        <v>20</v>
      </c>
      <c r="D15" s="243">
        <f>D13-D14</f>
        <v>50</v>
      </c>
      <c r="E15" s="243">
        <f>E13-E14</f>
        <v>71</v>
      </c>
      <c r="F15" s="243">
        <f>F13-F14</f>
        <v>28</v>
      </c>
      <c r="G15" s="243">
        <f>G13-G14</f>
        <v>43</v>
      </c>
      <c r="H15" s="243">
        <f>H13-H14</f>
        <v>4</v>
      </c>
      <c r="I15" s="243">
        <f>I13-I14</f>
        <v>-7</v>
      </c>
      <c r="J15" s="243">
        <f>J13-J14</f>
        <v>11</v>
      </c>
      <c r="K15" s="243">
        <f>K13-K14</f>
        <v>-2</v>
      </c>
      <c r="L15" s="243">
        <f>L13-L14</f>
        <v>0</v>
      </c>
      <c r="M15" s="243">
        <f>M13-M14</f>
        <v>-2</v>
      </c>
    </row>
    <row r="16" ht="12" customHeight="1"/>
    <row r="17" spans="1:10" ht="15" customHeight="1">
      <c r="A17" s="20" t="s">
        <v>152</v>
      </c>
      <c r="B17" s="48" t="s">
        <v>167</v>
      </c>
      <c r="C17" s="47"/>
      <c r="D17" s="46"/>
      <c r="E17" s="96" t="s">
        <v>166</v>
      </c>
      <c r="F17" s="96"/>
      <c r="G17" s="96"/>
      <c r="H17" s="249" t="s">
        <v>165</v>
      </c>
      <c r="I17" s="248"/>
      <c r="J17" s="247"/>
    </row>
    <row r="18" spans="1:10" ht="15" customHeight="1">
      <c r="A18" s="14"/>
      <c r="B18" s="9" t="s">
        <v>10</v>
      </c>
      <c r="C18" s="9" t="s">
        <v>79</v>
      </c>
      <c r="D18" s="9" t="s">
        <v>78</v>
      </c>
      <c r="E18" s="9" t="s">
        <v>10</v>
      </c>
      <c r="F18" s="9" t="s">
        <v>79</v>
      </c>
      <c r="G18" s="9" t="s">
        <v>78</v>
      </c>
      <c r="H18" s="9" t="s">
        <v>10</v>
      </c>
      <c r="I18" s="9" t="s">
        <v>79</v>
      </c>
      <c r="J18" s="9" t="s">
        <v>78</v>
      </c>
    </row>
    <row r="19" spans="1:10" ht="18" customHeight="1">
      <c r="A19" s="55">
        <v>25</v>
      </c>
      <c r="B19" s="246">
        <f>SUM(C19:D19)</f>
        <v>1</v>
      </c>
      <c r="C19" s="246">
        <v>0</v>
      </c>
      <c r="D19" s="246">
        <v>1</v>
      </c>
      <c r="E19" s="246">
        <f>SUM(F19:G19)</f>
        <v>77</v>
      </c>
      <c r="F19" s="245">
        <v>0</v>
      </c>
      <c r="G19" s="246">
        <v>77</v>
      </c>
      <c r="H19" s="245">
        <f>SUM(I19:J19)</f>
        <v>0</v>
      </c>
      <c r="I19" s="245">
        <v>0</v>
      </c>
      <c r="J19" s="245">
        <v>0</v>
      </c>
    </row>
    <row r="20" spans="1:10" ht="18" customHeight="1">
      <c r="A20" s="55">
        <v>24</v>
      </c>
      <c r="B20" s="246">
        <f>SUM(C20:D20)</f>
        <v>1</v>
      </c>
      <c r="C20" s="246">
        <v>1</v>
      </c>
      <c r="D20" s="245">
        <v>0</v>
      </c>
      <c r="E20" s="246">
        <f>SUM(F20:G20)</f>
        <v>80</v>
      </c>
      <c r="F20" s="245">
        <v>0</v>
      </c>
      <c r="G20" s="246">
        <v>80</v>
      </c>
      <c r="H20" s="245">
        <f>SUM(I20:J20)</f>
        <v>0</v>
      </c>
      <c r="I20" s="245">
        <v>0</v>
      </c>
      <c r="J20" s="245">
        <v>0</v>
      </c>
    </row>
    <row r="21" spans="1:10" ht="18" customHeight="1">
      <c r="A21" s="244" t="s">
        <v>164</v>
      </c>
      <c r="B21" s="243">
        <f>B19-B20</f>
        <v>0</v>
      </c>
      <c r="C21" s="243">
        <f>C19-C20</f>
        <v>-1</v>
      </c>
      <c r="D21" s="243">
        <f>D19-D20</f>
        <v>1</v>
      </c>
      <c r="E21" s="243">
        <f>E19-E20</f>
        <v>-3</v>
      </c>
      <c r="F21" s="243">
        <f>F19-F20</f>
        <v>0</v>
      </c>
      <c r="G21" s="243">
        <f>G19-G20</f>
        <v>-3</v>
      </c>
      <c r="H21" s="243">
        <f>H19-H20</f>
        <v>0</v>
      </c>
      <c r="I21" s="243">
        <f>I19-I20</f>
        <v>0</v>
      </c>
      <c r="J21" s="243">
        <f>J19-J20</f>
        <v>0</v>
      </c>
    </row>
    <row r="22" ht="21" customHeight="1"/>
    <row r="23" s="2" customFormat="1" ht="15" customHeight="1">
      <c r="A23" s="38" t="s">
        <v>163</v>
      </c>
    </row>
    <row r="24" s="2" customFormat="1" ht="15" customHeight="1">
      <c r="A24" s="2" t="s">
        <v>162</v>
      </c>
    </row>
    <row r="25" s="2" customFormat="1" ht="15" customHeight="1">
      <c r="A25" s="38" t="s">
        <v>161</v>
      </c>
    </row>
    <row r="26" s="2" customFormat="1" ht="15" customHeight="1">
      <c r="A26" s="34" t="s">
        <v>160</v>
      </c>
    </row>
    <row r="27" s="2" customFormat="1" ht="15" customHeight="1">
      <c r="A27" s="38" t="s">
        <v>159</v>
      </c>
    </row>
    <row r="28" s="2" customFormat="1" ht="15" customHeight="1">
      <c r="A28" s="38" t="s">
        <v>158</v>
      </c>
    </row>
    <row r="29" s="2" customFormat="1" ht="15" customHeight="1">
      <c r="A29" s="34" t="s">
        <v>157</v>
      </c>
    </row>
    <row r="30" s="2" customFormat="1" ht="15" customHeight="1">
      <c r="A30" s="38" t="s">
        <v>156</v>
      </c>
    </row>
    <row r="31" s="2" customFormat="1" ht="15" customHeight="1">
      <c r="A31" s="38" t="s">
        <v>155</v>
      </c>
    </row>
    <row r="32" s="2" customFormat="1" ht="15" customHeight="1">
      <c r="A32" s="38"/>
    </row>
    <row r="33" spans="1:13" ht="20.25" customHeight="1">
      <c r="A33" s="33" t="s">
        <v>154</v>
      </c>
      <c r="M33" s="242" t="s">
        <v>153</v>
      </c>
    </row>
    <row r="34" spans="1:13" ht="15" customHeight="1">
      <c r="A34" s="20" t="s">
        <v>152</v>
      </c>
      <c r="B34" s="48" t="s">
        <v>10</v>
      </c>
      <c r="C34" s="47"/>
      <c r="D34" s="46"/>
      <c r="E34" s="96" t="s">
        <v>151</v>
      </c>
      <c r="F34" s="96"/>
      <c r="G34" s="96"/>
      <c r="H34" s="48" t="s">
        <v>150</v>
      </c>
      <c r="I34" s="47"/>
      <c r="J34" s="46"/>
      <c r="K34" s="96" t="s">
        <v>149</v>
      </c>
      <c r="L34" s="96"/>
      <c r="M34" s="84"/>
    </row>
    <row r="35" spans="1:13" ht="15" customHeight="1">
      <c r="A35" s="14"/>
      <c r="B35" s="9" t="s">
        <v>10</v>
      </c>
      <c r="C35" s="9" t="s">
        <v>79</v>
      </c>
      <c r="D35" s="9" t="s">
        <v>78</v>
      </c>
      <c r="E35" s="9" t="s">
        <v>10</v>
      </c>
      <c r="F35" s="9" t="s">
        <v>79</v>
      </c>
      <c r="G35" s="9" t="s">
        <v>78</v>
      </c>
      <c r="H35" s="9" t="s">
        <v>10</v>
      </c>
      <c r="I35" s="9" t="s">
        <v>79</v>
      </c>
      <c r="J35" s="9" t="s">
        <v>78</v>
      </c>
      <c r="K35" s="9" t="s">
        <v>10</v>
      </c>
      <c r="L35" s="9" t="s">
        <v>79</v>
      </c>
      <c r="M35" s="9" t="s">
        <v>78</v>
      </c>
    </row>
    <row r="36" spans="1:13" ht="18" customHeight="1">
      <c r="A36" s="9">
        <v>14</v>
      </c>
      <c r="B36" s="7">
        <f>SUM(C36:D36)</f>
        <v>4945</v>
      </c>
      <c r="C36" s="7">
        <f>F36+I36</f>
        <v>2533</v>
      </c>
      <c r="D36" s="7">
        <f>G36+J36</f>
        <v>2412</v>
      </c>
      <c r="E36" s="7">
        <f>SUM(F36:G36)</f>
        <v>4152</v>
      </c>
      <c r="F36" s="7">
        <v>2454</v>
      </c>
      <c r="G36" s="7">
        <v>1698</v>
      </c>
      <c r="H36" s="7">
        <f>SUM(I36:J36)</f>
        <v>793</v>
      </c>
      <c r="I36" s="7">
        <v>79</v>
      </c>
      <c r="J36" s="7">
        <v>714</v>
      </c>
      <c r="K36" s="241">
        <v>45</v>
      </c>
      <c r="L36" s="241">
        <v>45.3</v>
      </c>
      <c r="M36" s="241">
        <v>44.8</v>
      </c>
    </row>
    <row r="37" spans="1:13" ht="18" customHeight="1">
      <c r="A37" s="9">
        <v>15</v>
      </c>
      <c r="B37" s="7">
        <f>SUM(C37:D37)</f>
        <v>4905</v>
      </c>
      <c r="C37" s="7">
        <f>F37+I37</f>
        <v>2520</v>
      </c>
      <c r="D37" s="7">
        <f>G37+J37</f>
        <v>2385</v>
      </c>
      <c r="E37" s="7">
        <f>SUM(F37:G37)</f>
        <v>4082</v>
      </c>
      <c r="F37" s="7">
        <v>2446</v>
      </c>
      <c r="G37" s="7">
        <v>1636</v>
      </c>
      <c r="H37" s="7">
        <f>SUM(I37:J37)</f>
        <v>823</v>
      </c>
      <c r="I37" s="7">
        <v>74</v>
      </c>
      <c r="J37" s="7">
        <v>749</v>
      </c>
      <c r="K37" s="240">
        <v>44.5</v>
      </c>
      <c r="L37" s="240">
        <v>44.8</v>
      </c>
      <c r="M37" s="240">
        <v>44.2</v>
      </c>
    </row>
    <row r="38" spans="1:13" ht="18" customHeight="1">
      <c r="A38" s="9">
        <v>16</v>
      </c>
      <c r="B38" s="7">
        <f>SUM(C38:D38)</f>
        <v>5001</v>
      </c>
      <c r="C38" s="7">
        <f>F38+I38</f>
        <v>2545</v>
      </c>
      <c r="D38" s="7">
        <f>G38+J38</f>
        <v>2456</v>
      </c>
      <c r="E38" s="7">
        <f>SUM(F38:G38)</f>
        <v>4163</v>
      </c>
      <c r="F38" s="7">
        <v>2467</v>
      </c>
      <c r="G38" s="7">
        <v>1696</v>
      </c>
      <c r="H38" s="7">
        <f>SUM(I38:J38)</f>
        <v>838</v>
      </c>
      <c r="I38" s="7">
        <v>78</v>
      </c>
      <c r="J38" s="7">
        <v>760</v>
      </c>
      <c r="K38" s="240">
        <v>46.3</v>
      </c>
      <c r="L38" s="240">
        <v>46.3</v>
      </c>
      <c r="M38" s="240">
        <v>46.3</v>
      </c>
    </row>
    <row r="39" spans="1:13" ht="18" customHeight="1">
      <c r="A39" s="9">
        <v>17</v>
      </c>
      <c r="B39" s="7">
        <f>SUM(C39:D39)</f>
        <v>4748</v>
      </c>
      <c r="C39" s="7">
        <f>F39+I39</f>
        <v>2353</v>
      </c>
      <c r="D39" s="7">
        <f>G39+J39</f>
        <v>2395</v>
      </c>
      <c r="E39" s="7">
        <f>SUM(F39:G39)</f>
        <v>3957</v>
      </c>
      <c r="F39" s="7">
        <v>2278</v>
      </c>
      <c r="G39" s="7">
        <v>1679</v>
      </c>
      <c r="H39" s="7">
        <f>SUM(I39:J39)</f>
        <v>791</v>
      </c>
      <c r="I39" s="7">
        <v>75</v>
      </c>
      <c r="J39" s="7">
        <v>716</v>
      </c>
      <c r="K39" s="240">
        <v>45.6</v>
      </c>
      <c r="L39" s="240">
        <v>43.9</v>
      </c>
      <c r="M39" s="240">
        <v>47.4</v>
      </c>
    </row>
    <row r="40" spans="1:13" ht="18" customHeight="1">
      <c r="A40" s="9">
        <v>18</v>
      </c>
      <c r="B40" s="7">
        <f>SUM(C40:D40)</f>
        <v>4582</v>
      </c>
      <c r="C40" s="7">
        <f>F40+I40</f>
        <v>2278</v>
      </c>
      <c r="D40" s="7">
        <f>G40+J40</f>
        <v>2304</v>
      </c>
      <c r="E40" s="7">
        <f>SUM(F40:G40)</f>
        <v>3865</v>
      </c>
      <c r="F40" s="7">
        <v>2197</v>
      </c>
      <c r="G40" s="7">
        <v>1668</v>
      </c>
      <c r="H40" s="7">
        <f>SUM(I40:J40)</f>
        <v>717</v>
      </c>
      <c r="I40" s="7">
        <v>81</v>
      </c>
      <c r="J40" s="7">
        <v>636</v>
      </c>
      <c r="K40" s="240">
        <v>46.6</v>
      </c>
      <c r="L40" s="240">
        <v>45.3</v>
      </c>
      <c r="M40" s="240">
        <v>48</v>
      </c>
    </row>
    <row r="41" spans="1:13" ht="18" customHeight="1">
      <c r="A41" s="9">
        <v>19</v>
      </c>
      <c r="B41" s="7">
        <f>SUM(C41:D41)</f>
        <v>4496</v>
      </c>
      <c r="C41" s="7">
        <f>F41+I41</f>
        <v>2243</v>
      </c>
      <c r="D41" s="7">
        <f>G41+J41</f>
        <v>2253</v>
      </c>
      <c r="E41" s="7">
        <f>SUM(F41:G41)</f>
        <v>3914</v>
      </c>
      <c r="F41" s="7">
        <v>2200</v>
      </c>
      <c r="G41" s="7">
        <v>1714</v>
      </c>
      <c r="H41" s="7">
        <f>SUM(I41:J41)</f>
        <v>582</v>
      </c>
      <c r="I41" s="7">
        <v>43</v>
      </c>
      <c r="J41" s="7">
        <v>539</v>
      </c>
      <c r="K41" s="240">
        <v>47.32631578947368</v>
      </c>
      <c r="L41" s="240">
        <v>46.419701986754966</v>
      </c>
      <c r="M41" s="240">
        <v>48.26478149100257</v>
      </c>
    </row>
    <row r="42" spans="1:13" ht="18" customHeight="1">
      <c r="A42" s="9">
        <v>20</v>
      </c>
      <c r="B42" s="7">
        <f>SUM(C42:D42)</f>
        <v>4340</v>
      </c>
      <c r="C42" s="7">
        <f>F42+I42</f>
        <v>2128</v>
      </c>
      <c r="D42" s="7">
        <f>G42+J42</f>
        <v>2212</v>
      </c>
      <c r="E42" s="7">
        <f>SUM(F42:G42)</f>
        <v>3776</v>
      </c>
      <c r="F42" s="7">
        <v>2090</v>
      </c>
      <c r="G42" s="7">
        <v>1686</v>
      </c>
      <c r="H42" s="7">
        <f>SUM(I42:J42)</f>
        <v>564</v>
      </c>
      <c r="I42" s="7">
        <v>38</v>
      </c>
      <c r="J42" s="7">
        <v>526</v>
      </c>
      <c r="K42" s="240">
        <v>47.9</v>
      </c>
      <c r="L42" s="240">
        <v>46.2</v>
      </c>
      <c r="M42" s="240">
        <v>49.7</v>
      </c>
    </row>
    <row r="43" spans="1:13" ht="18" customHeight="1">
      <c r="A43" s="9">
        <v>21</v>
      </c>
      <c r="B43" s="7">
        <f>SUM(C43:D43)</f>
        <v>4415</v>
      </c>
      <c r="C43" s="7">
        <f>F43+I43</f>
        <v>2254</v>
      </c>
      <c r="D43" s="7">
        <f>G43+J43</f>
        <v>2161</v>
      </c>
      <c r="E43" s="7">
        <f>SUM(F43:G43)</f>
        <v>3919</v>
      </c>
      <c r="F43" s="7">
        <v>2226</v>
      </c>
      <c r="G43" s="7">
        <v>1693</v>
      </c>
      <c r="H43" s="7">
        <f>SUM(I43:J43)</f>
        <v>496</v>
      </c>
      <c r="I43" s="7">
        <v>28</v>
      </c>
      <c r="J43" s="7">
        <v>468</v>
      </c>
      <c r="K43" s="240">
        <v>49</v>
      </c>
      <c r="L43" s="240">
        <v>48.6</v>
      </c>
      <c r="M43" s="240">
        <v>49.3</v>
      </c>
    </row>
    <row r="44" spans="1:13" ht="18" customHeight="1">
      <c r="A44" s="9">
        <v>22</v>
      </c>
      <c r="B44" s="7">
        <f>SUM(C44:D44)</f>
        <v>4227</v>
      </c>
      <c r="C44" s="7">
        <f>F44+I44</f>
        <v>2137</v>
      </c>
      <c r="D44" s="7">
        <f>G44+J44</f>
        <v>2090</v>
      </c>
      <c r="E44" s="7">
        <f>SUM(F44:G44)</f>
        <v>3743</v>
      </c>
      <c r="F44" s="7">
        <v>2101</v>
      </c>
      <c r="G44" s="7">
        <v>1642</v>
      </c>
      <c r="H44" s="7">
        <f>SUM(I44:J44)</f>
        <v>484</v>
      </c>
      <c r="I44" s="7">
        <v>36</v>
      </c>
      <c r="J44" s="7">
        <v>448</v>
      </c>
      <c r="K44" s="240">
        <v>48.1</v>
      </c>
      <c r="L44" s="240">
        <v>46.8</v>
      </c>
      <c r="M44" s="240">
        <v>49.6</v>
      </c>
    </row>
    <row r="45" spans="1:13" ht="18" customHeight="1">
      <c r="A45" s="9">
        <v>23</v>
      </c>
      <c r="B45" s="7">
        <f>SUM(C45:D45)</f>
        <v>4177</v>
      </c>
      <c r="C45" s="7">
        <f>F45+I45</f>
        <v>2141</v>
      </c>
      <c r="D45" s="7">
        <f>G45+J45</f>
        <v>2036</v>
      </c>
      <c r="E45" s="7">
        <f>SUM(F45:G45)</f>
        <v>3705</v>
      </c>
      <c r="F45" s="7">
        <v>2102</v>
      </c>
      <c r="G45" s="7">
        <v>1603</v>
      </c>
      <c r="H45" s="7">
        <f>SUM(I45:J45)</f>
        <v>472</v>
      </c>
      <c r="I45" s="7">
        <v>39</v>
      </c>
      <c r="J45" s="7">
        <v>433</v>
      </c>
      <c r="K45" s="240">
        <v>47.8</v>
      </c>
      <c r="L45" s="240">
        <v>46.7</v>
      </c>
      <c r="M45" s="240">
        <v>49</v>
      </c>
    </row>
    <row r="46" spans="1:13" ht="18" customHeight="1">
      <c r="A46" s="9">
        <v>24</v>
      </c>
      <c r="B46" s="7">
        <f>SUM(C46:D46)</f>
        <v>4038</v>
      </c>
      <c r="C46" s="7">
        <f>F46+I46</f>
        <v>2029</v>
      </c>
      <c r="D46" s="7">
        <f>G46+J46</f>
        <v>2009</v>
      </c>
      <c r="E46" s="7">
        <f>SUM(F46:G46)</f>
        <v>3553</v>
      </c>
      <c r="F46" s="7">
        <v>1984</v>
      </c>
      <c r="G46" s="7">
        <v>1569</v>
      </c>
      <c r="H46" s="7">
        <f>SUM(I46:J46)</f>
        <v>485</v>
      </c>
      <c r="I46" s="7">
        <v>45</v>
      </c>
      <c r="J46" s="7">
        <v>440</v>
      </c>
      <c r="K46" s="240">
        <v>47.9</v>
      </c>
      <c r="L46" s="240">
        <v>46.4</v>
      </c>
      <c r="M46" s="240">
        <v>49.6</v>
      </c>
    </row>
    <row r="47" spans="1:13" ht="18" customHeight="1">
      <c r="A47" s="9">
        <v>25</v>
      </c>
      <c r="B47" s="7">
        <f>SUM(C47:D47)</f>
        <v>4040</v>
      </c>
      <c r="C47" s="7">
        <f>F47+I47</f>
        <v>1988</v>
      </c>
      <c r="D47" s="7">
        <f>G47+J47</f>
        <v>2052</v>
      </c>
      <c r="E47" s="7">
        <f>SUM(F47:G47)</f>
        <v>3552</v>
      </c>
      <c r="F47" s="7">
        <v>1950</v>
      </c>
      <c r="G47" s="7">
        <v>1602</v>
      </c>
      <c r="H47" s="7">
        <f>SUM(I47:J47)</f>
        <v>488</v>
      </c>
      <c r="I47" s="7">
        <v>38</v>
      </c>
      <c r="J47" s="7">
        <v>450</v>
      </c>
      <c r="K47" s="240">
        <v>47.4</v>
      </c>
      <c r="L47" s="240">
        <v>45.6</v>
      </c>
      <c r="M47" s="240">
        <v>49.4</v>
      </c>
    </row>
    <row r="49" ht="13.5">
      <c r="A49" s="164"/>
    </row>
    <row r="51" ht="13.5">
      <c r="A51" s="164"/>
    </row>
    <row r="53" ht="13.5">
      <c r="A53" s="164"/>
    </row>
    <row r="55" ht="13.5">
      <c r="A55" s="164"/>
    </row>
  </sheetData>
  <sheetProtection/>
  <mergeCells count="4">
    <mergeCell ref="A11:A12"/>
    <mergeCell ref="A17:A18"/>
    <mergeCell ref="A34:A35"/>
    <mergeCell ref="H17:J17"/>
  </mergeCells>
  <conditionalFormatting sqref="A1:IV16 A18:IV65536 A17:H17 K17:IV17">
    <cfRule type="expression" priority="1" dxfId="1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7"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codeName="Sheet42">
    <tabColor theme="5" tint="0.5999900102615356"/>
  </sheetPr>
  <dimension ref="A10:AF63"/>
  <sheetViews>
    <sheetView showGridLines="0" zoomScale="115" zoomScaleNormal="115" zoomScaleSheetLayoutView="90" workbookViewId="0" topLeftCell="A4">
      <selection activeCell="J34" sqref="J34"/>
    </sheetView>
  </sheetViews>
  <sheetFormatPr defaultColWidth="8.875" defaultRowHeight="13.5"/>
  <cols>
    <col min="1" max="1" width="7.375" style="252" customWidth="1"/>
    <col min="2" max="9" width="9.50390625" style="252" customWidth="1"/>
    <col min="10" max="10" width="4.25390625" style="256" customWidth="1"/>
    <col min="11" max="11" width="8.875" style="256" hidden="1" customWidth="1"/>
    <col min="12" max="12" width="3.875" style="255" hidden="1" customWidth="1"/>
    <col min="13" max="20" width="5.50390625" style="255" hidden="1" customWidth="1"/>
    <col min="21" max="21" width="6.50390625" style="255" hidden="1" customWidth="1"/>
    <col min="22" max="22" width="8.875" style="254" customWidth="1"/>
    <col min="23" max="31" width="6.50390625" style="253" customWidth="1"/>
    <col min="32" max="32" width="9.375" style="253" customWidth="1"/>
    <col min="33" max="16384" width="8.875" style="252" customWidth="1"/>
  </cols>
  <sheetData>
    <row r="10" ht="13.5">
      <c r="K10" s="288"/>
    </row>
    <row r="13" spans="12:31" ht="13.5">
      <c r="L13" s="264" t="s">
        <v>215</v>
      </c>
      <c r="M13" s="262"/>
      <c r="N13" s="262"/>
      <c r="O13" s="262"/>
      <c r="P13" s="262"/>
      <c r="Q13" s="262"/>
      <c r="R13" s="262"/>
      <c r="S13" s="262"/>
      <c r="T13" s="262"/>
      <c r="U13" s="262"/>
      <c r="W13" s="286" t="s">
        <v>214</v>
      </c>
      <c r="AB13" s="285"/>
      <c r="AC13" s="285"/>
      <c r="AD13" s="285"/>
      <c r="AE13" s="285"/>
    </row>
    <row r="14" spans="12:32" ht="13.5">
      <c r="L14" s="259"/>
      <c r="M14" s="259" t="s">
        <v>190</v>
      </c>
      <c r="N14" s="259" t="s">
        <v>189</v>
      </c>
      <c r="O14" s="259" t="s">
        <v>188</v>
      </c>
      <c r="P14" s="259" t="s">
        <v>187</v>
      </c>
      <c r="Q14" s="259" t="s">
        <v>186</v>
      </c>
      <c r="R14" s="259" t="s">
        <v>185</v>
      </c>
      <c r="S14" s="259" t="s">
        <v>184</v>
      </c>
      <c r="T14" s="259" t="s">
        <v>183</v>
      </c>
      <c r="U14" s="260" t="s">
        <v>121</v>
      </c>
      <c r="W14" s="280"/>
      <c r="X14" s="280" t="s">
        <v>190</v>
      </c>
      <c r="Y14" s="280" t="s">
        <v>189</v>
      </c>
      <c r="Z14" s="280" t="s">
        <v>188</v>
      </c>
      <c r="AA14" s="280" t="s">
        <v>187</v>
      </c>
      <c r="AB14" s="280" t="s">
        <v>186</v>
      </c>
      <c r="AC14" s="280" t="s">
        <v>185</v>
      </c>
      <c r="AD14" s="280" t="s">
        <v>184</v>
      </c>
      <c r="AE14" s="280" t="s">
        <v>183</v>
      </c>
      <c r="AF14" s="253" t="s">
        <v>121</v>
      </c>
    </row>
    <row r="15" spans="2:32" ht="13.5">
      <c r="B15" s="287"/>
      <c r="L15" s="259" t="s">
        <v>182</v>
      </c>
      <c r="M15" s="261">
        <v>520</v>
      </c>
      <c r="N15" s="261">
        <v>1475</v>
      </c>
      <c r="O15" s="261">
        <v>318</v>
      </c>
      <c r="P15" s="261">
        <v>244</v>
      </c>
      <c r="Q15" s="261">
        <v>231</v>
      </c>
      <c r="R15" s="261">
        <v>100</v>
      </c>
      <c r="S15" s="261">
        <v>94</v>
      </c>
      <c r="T15" s="261">
        <v>898</v>
      </c>
      <c r="U15" s="260">
        <f>SUM(M15:T15)</f>
        <v>3880</v>
      </c>
      <c r="W15" s="280" t="s">
        <v>182</v>
      </c>
      <c r="X15" s="253">
        <v>522</v>
      </c>
      <c r="Y15" s="253">
        <v>1356</v>
      </c>
      <c r="Z15" s="253">
        <v>221</v>
      </c>
      <c r="AA15" s="253">
        <v>234</v>
      </c>
      <c r="AB15" s="253">
        <v>180</v>
      </c>
      <c r="AC15" s="253">
        <v>91</v>
      </c>
      <c r="AD15" s="253">
        <v>83</v>
      </c>
      <c r="AE15" s="253">
        <v>767</v>
      </c>
      <c r="AF15" s="253">
        <f>SUM(X15:AE15)</f>
        <v>3454</v>
      </c>
    </row>
    <row r="16" spans="12:32" ht="13.5">
      <c r="L16" s="259" t="s">
        <v>181</v>
      </c>
      <c r="M16" s="261">
        <v>421</v>
      </c>
      <c r="N16" s="261">
        <v>218</v>
      </c>
      <c r="O16" s="261">
        <v>13</v>
      </c>
      <c r="P16" s="261">
        <v>20</v>
      </c>
      <c r="Q16" s="261">
        <v>0</v>
      </c>
      <c r="R16" s="261">
        <v>4</v>
      </c>
      <c r="S16" s="261">
        <v>4</v>
      </c>
      <c r="T16" s="261">
        <v>50</v>
      </c>
      <c r="U16" s="260">
        <f>SUM(M16:T16)</f>
        <v>730</v>
      </c>
      <c r="W16" s="280" t="s">
        <v>181</v>
      </c>
      <c r="X16" s="253">
        <v>330</v>
      </c>
      <c r="Y16" s="253">
        <v>165</v>
      </c>
      <c r="Z16" s="253">
        <v>3</v>
      </c>
      <c r="AA16" s="253">
        <v>6</v>
      </c>
      <c r="AB16" s="253">
        <v>0</v>
      </c>
      <c r="AC16" s="253">
        <v>2</v>
      </c>
      <c r="AD16" s="253">
        <v>1</v>
      </c>
      <c r="AE16" s="253">
        <v>20</v>
      </c>
      <c r="AF16" s="253">
        <f>SUM(X16:AE16)</f>
        <v>527</v>
      </c>
    </row>
    <row r="17" spans="12:32" ht="13.5">
      <c r="L17" s="259" t="s">
        <v>121</v>
      </c>
      <c r="M17" s="261">
        <f>SUM(M15:M16)</f>
        <v>941</v>
      </c>
      <c r="N17" s="261">
        <f>SUM(N15:N16)</f>
        <v>1693</v>
      </c>
      <c r="O17" s="261">
        <f>SUM(O15:O16)</f>
        <v>331</v>
      </c>
      <c r="P17" s="261">
        <f>SUM(P15:P16)</f>
        <v>264</v>
      </c>
      <c r="Q17" s="261">
        <f>SUM(Q15:Q16)</f>
        <v>231</v>
      </c>
      <c r="R17" s="261">
        <f>SUM(R15:R16)</f>
        <v>104</v>
      </c>
      <c r="S17" s="261">
        <f>SUM(S15:S16)</f>
        <v>98</v>
      </c>
      <c r="T17" s="261">
        <f>SUM(T15:T16)</f>
        <v>948</v>
      </c>
      <c r="U17" s="260">
        <f>SUM(U15:U16)</f>
        <v>4610</v>
      </c>
      <c r="W17" s="280" t="s">
        <v>121</v>
      </c>
      <c r="X17" s="253">
        <f>SUM(X15:X16)</f>
        <v>852</v>
      </c>
      <c r="Y17" s="253">
        <f>SUM(Y15:Y16)</f>
        <v>1521</v>
      </c>
      <c r="Z17" s="253">
        <f>SUM(Z15:Z16)</f>
        <v>224</v>
      </c>
      <c r="AA17" s="253">
        <f>SUM(AA15:AA16)</f>
        <v>240</v>
      </c>
      <c r="AB17" s="253">
        <f>SUM(AB15:AB16)</f>
        <v>180</v>
      </c>
      <c r="AC17" s="253">
        <f>SUM(AC15:AC16)</f>
        <v>93</v>
      </c>
      <c r="AD17" s="253">
        <f>SUM(AD15:AD16)</f>
        <v>84</v>
      </c>
      <c r="AE17" s="253">
        <f>SUM(AE15:AE16)</f>
        <v>787</v>
      </c>
      <c r="AF17" s="253">
        <f>SUM(AF15:AF16)</f>
        <v>3981</v>
      </c>
    </row>
    <row r="18" spans="12:32" ht="13.5">
      <c r="L18" s="259" t="s">
        <v>180</v>
      </c>
      <c r="M18" s="258">
        <f>M17/$U$17*100</f>
        <v>20.412147505422993</v>
      </c>
      <c r="N18" s="258">
        <f>N17/$U$17*100</f>
        <v>36.724511930585685</v>
      </c>
      <c r="O18" s="258">
        <f>O17/$U$17*100</f>
        <v>7.18004338394794</v>
      </c>
      <c r="P18" s="258">
        <f>P17/$U$17*100</f>
        <v>5.726681127982646</v>
      </c>
      <c r="Q18" s="258">
        <f>Q17/$U$17*100</f>
        <v>5.010845986984815</v>
      </c>
      <c r="R18" s="258">
        <f>R17/$U$17*100</f>
        <v>2.2559652928416485</v>
      </c>
      <c r="S18" s="258">
        <f>S17/$U$17*100</f>
        <v>2.125813449023861</v>
      </c>
      <c r="T18" s="258">
        <f>T17/$U$17*100</f>
        <v>20.563991323210413</v>
      </c>
      <c r="U18" s="257">
        <f>U17/$U$17*100</f>
        <v>100</v>
      </c>
      <c r="W18" s="280" t="s">
        <v>180</v>
      </c>
      <c r="X18" s="279">
        <f>X17/$AF$17*100</f>
        <v>21.4016578749058</v>
      </c>
      <c r="Y18" s="279">
        <f>Y17/$AF$17*100</f>
        <v>38.20648078372268</v>
      </c>
      <c r="Z18" s="279">
        <f>Z17/$AF$17*100</f>
        <v>5.6267269530268775</v>
      </c>
      <c r="AA18" s="279">
        <f>AA17/$AF$17*100</f>
        <v>6.028636021100226</v>
      </c>
      <c r="AB18" s="279">
        <f>AB17/$AF$17*100</f>
        <v>4.52147701582517</v>
      </c>
      <c r="AC18" s="279">
        <f>AC17/$AF$17*100</f>
        <v>2.3360964581763377</v>
      </c>
      <c r="AD18" s="279">
        <f>AD17/$AF$17*100</f>
        <v>2.110022607385079</v>
      </c>
      <c r="AE18" s="279">
        <f>AE17/$AF$17*100</f>
        <v>19.768902285857827</v>
      </c>
      <c r="AF18" s="279">
        <f>SUM(X18:AE18)</f>
        <v>100</v>
      </c>
    </row>
    <row r="19" spans="12:21" ht="13.5">
      <c r="L19" s="270"/>
      <c r="M19" s="262"/>
      <c r="N19" s="262"/>
      <c r="O19" s="262"/>
      <c r="P19" s="262"/>
      <c r="Q19" s="273"/>
      <c r="R19" s="273"/>
      <c r="S19" s="273"/>
      <c r="T19" s="273"/>
      <c r="U19" s="262"/>
    </row>
    <row r="20" spans="12:21" ht="13.5">
      <c r="L20" s="270"/>
      <c r="M20" s="262"/>
      <c r="N20" s="262"/>
      <c r="O20" s="262"/>
      <c r="P20" s="262"/>
      <c r="Q20" s="263"/>
      <c r="R20" s="263"/>
      <c r="S20" s="263"/>
      <c r="T20" s="263"/>
      <c r="U20" s="262"/>
    </row>
    <row r="21" spans="12:31" ht="13.5">
      <c r="L21" s="264" t="s">
        <v>213</v>
      </c>
      <c r="M21" s="262"/>
      <c r="N21" s="262"/>
      <c r="O21" s="262"/>
      <c r="P21" s="262"/>
      <c r="Q21" s="263"/>
      <c r="R21" s="263"/>
      <c r="S21" s="263"/>
      <c r="T21" s="263"/>
      <c r="U21" s="262"/>
      <c r="W21" s="286" t="s">
        <v>203</v>
      </c>
      <c r="AB21" s="285"/>
      <c r="AC21" s="285"/>
      <c r="AD21" s="285"/>
      <c r="AE21" s="285"/>
    </row>
    <row r="22" spans="12:32" ht="13.5">
      <c r="L22" s="259"/>
      <c r="M22" s="259" t="s">
        <v>190</v>
      </c>
      <c r="N22" s="259" t="s">
        <v>189</v>
      </c>
      <c r="O22" s="259" t="s">
        <v>188</v>
      </c>
      <c r="P22" s="259" t="s">
        <v>187</v>
      </c>
      <c r="Q22" s="259" t="s">
        <v>186</v>
      </c>
      <c r="R22" s="259" t="s">
        <v>185</v>
      </c>
      <c r="S22" s="259" t="s">
        <v>184</v>
      </c>
      <c r="T22" s="259" t="s">
        <v>183</v>
      </c>
      <c r="U22" s="260" t="s">
        <v>121</v>
      </c>
      <c r="W22" s="280"/>
      <c r="X22" s="280" t="s">
        <v>190</v>
      </c>
      <c r="Y22" s="280" t="s">
        <v>189</v>
      </c>
      <c r="Z22" s="280" t="s">
        <v>188</v>
      </c>
      <c r="AA22" s="280" t="s">
        <v>187</v>
      </c>
      <c r="AB22" s="280" t="s">
        <v>186</v>
      </c>
      <c r="AC22" s="280" t="s">
        <v>185</v>
      </c>
      <c r="AD22" s="280" t="s">
        <v>184</v>
      </c>
      <c r="AE22" s="280" t="s">
        <v>183</v>
      </c>
      <c r="AF22" s="253" t="s">
        <v>121</v>
      </c>
    </row>
    <row r="23" spans="12:32" ht="14.25">
      <c r="L23" s="259" t="s">
        <v>182</v>
      </c>
      <c r="M23" s="261">
        <v>578</v>
      </c>
      <c r="N23" s="261">
        <v>1524</v>
      </c>
      <c r="O23" s="261">
        <v>309</v>
      </c>
      <c r="P23" s="261">
        <v>216</v>
      </c>
      <c r="Q23" s="261">
        <v>216</v>
      </c>
      <c r="R23" s="261">
        <v>96</v>
      </c>
      <c r="S23" s="261">
        <v>117</v>
      </c>
      <c r="T23" s="261">
        <v>919</v>
      </c>
      <c r="U23" s="260">
        <f>SUM(M23:T23)</f>
        <v>3975</v>
      </c>
      <c r="W23" s="280" t="s">
        <v>182</v>
      </c>
      <c r="X23" s="253">
        <v>522</v>
      </c>
      <c r="Y23" s="253">
        <v>1359</v>
      </c>
      <c r="Z23" s="253">
        <v>310</v>
      </c>
      <c r="AA23" s="253">
        <v>228</v>
      </c>
      <c r="AB23" s="253">
        <v>234</v>
      </c>
      <c r="AC23" s="253">
        <v>98</v>
      </c>
      <c r="AD23" s="253">
        <v>108</v>
      </c>
      <c r="AE23" s="253">
        <v>681</v>
      </c>
      <c r="AF23" s="284">
        <f>SUM(X23:AE23)</f>
        <v>3540</v>
      </c>
    </row>
    <row r="24" spans="12:32" ht="13.5">
      <c r="L24" s="259" t="s">
        <v>181</v>
      </c>
      <c r="M24" s="261">
        <v>502</v>
      </c>
      <c r="N24" s="261">
        <v>257</v>
      </c>
      <c r="O24" s="261">
        <v>6</v>
      </c>
      <c r="P24" s="261">
        <v>22</v>
      </c>
      <c r="Q24" s="261">
        <v>1</v>
      </c>
      <c r="R24" s="261">
        <v>1</v>
      </c>
      <c r="S24" s="261">
        <v>5</v>
      </c>
      <c r="T24" s="261">
        <v>42</v>
      </c>
      <c r="U24" s="260">
        <f>SUM(M24:T24)</f>
        <v>836</v>
      </c>
      <c r="W24" s="280" t="s">
        <v>181</v>
      </c>
      <c r="X24" s="253">
        <v>340</v>
      </c>
      <c r="Y24" s="253">
        <v>153</v>
      </c>
      <c r="Z24" s="253">
        <v>3</v>
      </c>
      <c r="AA24" s="253">
        <v>10</v>
      </c>
      <c r="AB24" s="253">
        <v>0</v>
      </c>
      <c r="AC24" s="253">
        <v>1</v>
      </c>
      <c r="AD24" s="253">
        <v>1</v>
      </c>
      <c r="AE24" s="253">
        <v>26</v>
      </c>
      <c r="AF24" s="253">
        <f>SUM(X24:AE24)</f>
        <v>534</v>
      </c>
    </row>
    <row r="25" spans="9:32" ht="11.25" customHeight="1">
      <c r="I25" s="283" t="s">
        <v>212</v>
      </c>
      <c r="L25" s="259" t="s">
        <v>121</v>
      </c>
      <c r="M25" s="261">
        <f>SUM(M23:M24)</f>
        <v>1080</v>
      </c>
      <c r="N25" s="261">
        <f>SUM(N23:N24)</f>
        <v>1781</v>
      </c>
      <c r="O25" s="261">
        <f>SUM(O23:O24)</f>
        <v>315</v>
      </c>
      <c r="P25" s="261">
        <f>SUM(P23:P24)</f>
        <v>238</v>
      </c>
      <c r="Q25" s="261">
        <f>SUM(Q23:Q24)</f>
        <v>217</v>
      </c>
      <c r="R25" s="261">
        <f>SUM(R23:R24)</f>
        <v>97</v>
      </c>
      <c r="S25" s="261">
        <f>SUM(S23:S24)</f>
        <v>122</v>
      </c>
      <c r="T25" s="261">
        <f>SUM(T23:T24)</f>
        <v>961</v>
      </c>
      <c r="U25" s="260">
        <f>SUM(U23:U24)</f>
        <v>4811</v>
      </c>
      <c r="W25" s="280" t="s">
        <v>121</v>
      </c>
      <c r="X25" s="253">
        <f>SUM(X23:X24)</f>
        <v>862</v>
      </c>
      <c r="Y25" s="253">
        <f>SUM(Y23:Y24)</f>
        <v>1512</v>
      </c>
      <c r="Z25" s="253">
        <f>SUM(Z23:Z24)</f>
        <v>313</v>
      </c>
      <c r="AA25" s="253">
        <f>SUM(AA23:AA24)</f>
        <v>238</v>
      </c>
      <c r="AB25" s="253">
        <f>SUM(AB23:AB24)</f>
        <v>234</v>
      </c>
      <c r="AC25" s="253">
        <f>SUM(AC23:AC24)</f>
        <v>99</v>
      </c>
      <c r="AD25" s="253">
        <f>SUM(AD23:AD24)</f>
        <v>109</v>
      </c>
      <c r="AE25" s="253">
        <f>SUM(AE23:AE24)</f>
        <v>707</v>
      </c>
      <c r="AF25" s="253">
        <f>SUM(AF23:AF24)</f>
        <v>4074</v>
      </c>
    </row>
    <row r="26" spans="1:32" ht="18.75" customHeight="1">
      <c r="A26" s="282"/>
      <c r="B26" s="281" t="s">
        <v>190</v>
      </c>
      <c r="C26" s="281" t="s">
        <v>189</v>
      </c>
      <c r="D26" s="281" t="s">
        <v>188</v>
      </c>
      <c r="E26" s="281" t="s">
        <v>187</v>
      </c>
      <c r="F26" s="281" t="s">
        <v>186</v>
      </c>
      <c r="G26" s="281" t="s">
        <v>185</v>
      </c>
      <c r="H26" s="281" t="s">
        <v>184</v>
      </c>
      <c r="I26" s="281" t="s">
        <v>183</v>
      </c>
      <c r="J26" s="255"/>
      <c r="L26" s="259" t="s">
        <v>180</v>
      </c>
      <c r="M26" s="258">
        <f>M25/$U$25*100</f>
        <v>22.448555393889006</v>
      </c>
      <c r="N26" s="258">
        <f>N25/$U$25*100</f>
        <v>37.01933070047807</v>
      </c>
      <c r="O26" s="258">
        <f>O25/$U$25*100</f>
        <v>6.5474953232176265</v>
      </c>
      <c r="P26" s="258">
        <f>P25/$U$25*100</f>
        <v>4.946996466431095</v>
      </c>
      <c r="Q26" s="258">
        <f>Q25/$U$25*100</f>
        <v>4.510496778216587</v>
      </c>
      <c r="R26" s="258">
        <f>R25/$U$25*100</f>
        <v>2.016212845562253</v>
      </c>
      <c r="S26" s="258">
        <f>S25/$U$25*100</f>
        <v>2.535855331531906</v>
      </c>
      <c r="T26" s="258">
        <f>T25/$U$25*100</f>
        <v>19.975057160673458</v>
      </c>
      <c r="U26" s="257">
        <f>U25/$U$25*100</f>
        <v>100</v>
      </c>
      <c r="W26" s="280" t="s">
        <v>180</v>
      </c>
      <c r="X26" s="279">
        <f>X25/$AF$17*100</f>
        <v>21.652851042451644</v>
      </c>
      <c r="Y26" s="279">
        <f>Y25/$AF$17*100</f>
        <v>37.98040693293142</v>
      </c>
      <c r="Z26" s="279">
        <f>Z25/$AF$17*100</f>
        <v>7.862346144184879</v>
      </c>
      <c r="AA26" s="279">
        <f>AA25/$AF$17*100</f>
        <v>5.978397387591058</v>
      </c>
      <c r="AB26" s="279">
        <f>AB25/$AF$17*100</f>
        <v>5.87792012057272</v>
      </c>
      <c r="AC26" s="279">
        <f>AC25/$AF$17*100</f>
        <v>2.4868123587038435</v>
      </c>
      <c r="AD26" s="279">
        <f>AD25/$AF$17*100</f>
        <v>2.7380055262496863</v>
      </c>
      <c r="AE26" s="279">
        <f>AE25/$AF$17*100</f>
        <v>17.759356945491085</v>
      </c>
      <c r="AF26" s="279">
        <f>SUM(X26:AE26)</f>
        <v>102.33609645817634</v>
      </c>
    </row>
    <row r="27" spans="1:22" ht="21" customHeight="1">
      <c r="A27" s="277" t="s">
        <v>211</v>
      </c>
      <c r="B27" s="278">
        <f>X18</f>
        <v>21.4016578749058</v>
      </c>
      <c r="C27" s="278">
        <f>Y18</f>
        <v>38.20648078372268</v>
      </c>
      <c r="D27" s="278">
        <f>Z18</f>
        <v>5.6267269530268775</v>
      </c>
      <c r="E27" s="278">
        <f>AA18</f>
        <v>6.028636021100226</v>
      </c>
      <c r="F27" s="278">
        <f>AB18</f>
        <v>4.52147701582517</v>
      </c>
      <c r="G27" s="278">
        <f>AC18</f>
        <v>2.3360964581763377</v>
      </c>
      <c r="H27" s="278">
        <f>AD18</f>
        <v>2.110022607385079</v>
      </c>
      <c r="I27" s="278">
        <f>AE18</f>
        <v>19.768902285857827</v>
      </c>
      <c r="J27" s="255"/>
      <c r="V27" s="263"/>
    </row>
    <row r="28" spans="1:22" ht="21" customHeight="1">
      <c r="A28" s="277" t="s">
        <v>210</v>
      </c>
      <c r="B28" s="276">
        <f>X26</f>
        <v>21.652851042451644</v>
      </c>
      <c r="C28" s="276">
        <f>Y26</f>
        <v>37.98040693293142</v>
      </c>
      <c r="D28" s="276">
        <f>Z26</f>
        <v>7.862346144184879</v>
      </c>
      <c r="E28" s="276">
        <f>AA26</f>
        <v>5.978397387591058</v>
      </c>
      <c r="F28" s="276">
        <f>AB26</f>
        <v>5.87792012057272</v>
      </c>
      <c r="G28" s="276">
        <f>AC26</f>
        <v>2.4868123587038435</v>
      </c>
      <c r="H28" s="276">
        <f>AD26</f>
        <v>2.7380055262496863</v>
      </c>
      <c r="I28" s="276">
        <f>AE26</f>
        <v>17.759356945491085</v>
      </c>
      <c r="J28" s="255"/>
      <c r="L28" s="264" t="s">
        <v>209</v>
      </c>
      <c r="M28" s="262"/>
      <c r="N28" s="262"/>
      <c r="O28" s="262"/>
      <c r="P28" s="262"/>
      <c r="Q28" s="262"/>
      <c r="R28" s="262"/>
      <c r="S28" s="262"/>
      <c r="T28" s="262"/>
      <c r="U28" s="262"/>
      <c r="V28" s="263"/>
    </row>
    <row r="29" spans="12:21" ht="16.5" customHeight="1">
      <c r="L29" s="259"/>
      <c r="M29" s="259" t="s">
        <v>190</v>
      </c>
      <c r="N29" s="259" t="s">
        <v>189</v>
      </c>
      <c r="O29" s="259" t="s">
        <v>188</v>
      </c>
      <c r="P29" s="259" t="s">
        <v>187</v>
      </c>
      <c r="Q29" s="259" t="s">
        <v>186</v>
      </c>
      <c r="R29" s="259" t="s">
        <v>185</v>
      </c>
      <c r="S29" s="259" t="s">
        <v>184</v>
      </c>
      <c r="T29" s="259" t="s">
        <v>183</v>
      </c>
      <c r="U29" s="260" t="s">
        <v>121</v>
      </c>
    </row>
    <row r="30" spans="1:21" ht="21" customHeight="1">
      <c r="A30" s="266" t="s">
        <v>208</v>
      </c>
      <c r="L30" s="259" t="s">
        <v>182</v>
      </c>
      <c r="M30" s="261">
        <v>566</v>
      </c>
      <c r="N30" s="261">
        <v>1460</v>
      </c>
      <c r="O30" s="261">
        <v>300</v>
      </c>
      <c r="P30" s="261">
        <v>242</v>
      </c>
      <c r="Q30" s="261">
        <v>232</v>
      </c>
      <c r="R30" s="261">
        <v>111</v>
      </c>
      <c r="S30" s="261">
        <v>110</v>
      </c>
      <c r="T30" s="261">
        <v>835</v>
      </c>
      <c r="U30" s="260">
        <f>SUM(M30:T30)</f>
        <v>3856</v>
      </c>
    </row>
    <row r="31" spans="1:21" ht="18" customHeight="1">
      <c r="A31" s="266" t="s">
        <v>207</v>
      </c>
      <c r="L31" s="259" t="s">
        <v>181</v>
      </c>
      <c r="M31" s="261">
        <v>376</v>
      </c>
      <c r="N31" s="261">
        <v>190</v>
      </c>
      <c r="O31" s="261">
        <v>3</v>
      </c>
      <c r="P31" s="261">
        <v>16</v>
      </c>
      <c r="Q31" s="261">
        <v>0</v>
      </c>
      <c r="R31" s="261">
        <v>1</v>
      </c>
      <c r="S31" s="261">
        <v>2</v>
      </c>
      <c r="T31" s="261">
        <v>32</v>
      </c>
      <c r="U31" s="260">
        <f>SUM(M31:T31)</f>
        <v>620</v>
      </c>
    </row>
    <row r="32" spans="1:21" ht="18" customHeight="1">
      <c r="A32" s="266" t="s">
        <v>206</v>
      </c>
      <c r="L32" s="259" t="s">
        <v>121</v>
      </c>
      <c r="M32" s="261">
        <f>SUM(M30:M31)</f>
        <v>942</v>
      </c>
      <c r="N32" s="261">
        <f>SUM(N30:N31)</f>
        <v>1650</v>
      </c>
      <c r="O32" s="261">
        <f>SUM(O30:O31)</f>
        <v>303</v>
      </c>
      <c r="P32" s="261">
        <f>SUM(P30:P31)</f>
        <v>258</v>
      </c>
      <c r="Q32" s="261">
        <f>SUM(Q30:Q31)</f>
        <v>232</v>
      </c>
      <c r="R32" s="261">
        <f>SUM(R30:R31)</f>
        <v>112</v>
      </c>
      <c r="S32" s="261">
        <f>SUM(S30:S31)</f>
        <v>112</v>
      </c>
      <c r="T32" s="261">
        <f>SUM(T30:T31)</f>
        <v>867</v>
      </c>
      <c r="U32" s="260">
        <f>SUM(U30:U31)</f>
        <v>4476</v>
      </c>
    </row>
    <row r="33" spans="1:32" s="272" customFormat="1" ht="18" customHeight="1">
      <c r="A33" s="275" t="s">
        <v>205</v>
      </c>
      <c r="J33" s="256"/>
      <c r="K33" s="256"/>
      <c r="L33" s="259" t="s">
        <v>180</v>
      </c>
      <c r="M33" s="258">
        <f>M32/$U$32*100</f>
        <v>21.0455764075067</v>
      </c>
      <c r="N33" s="258">
        <f>N32/$U$32*100</f>
        <v>36.8632707774799</v>
      </c>
      <c r="O33" s="258">
        <f>O32/$U$32*100</f>
        <v>6.769436997319035</v>
      </c>
      <c r="P33" s="258">
        <f>P32/$U$32*100</f>
        <v>5.7640750670241285</v>
      </c>
      <c r="Q33" s="258">
        <f>Q32/$U$32*100</f>
        <v>5.183199285075961</v>
      </c>
      <c r="R33" s="258">
        <f>R32/$U$32*100</f>
        <v>2.5022341376228776</v>
      </c>
      <c r="S33" s="258">
        <f>S32/$U$32*100</f>
        <v>2.5022341376228776</v>
      </c>
      <c r="T33" s="258">
        <f>T32/$U$32*100</f>
        <v>19.369973190348524</v>
      </c>
      <c r="U33" s="257">
        <f>U32/$U$32*100</f>
        <v>100</v>
      </c>
      <c r="V33" s="254"/>
      <c r="W33" s="253"/>
      <c r="X33" s="253"/>
      <c r="Y33" s="253"/>
      <c r="Z33" s="253"/>
      <c r="AA33" s="253"/>
      <c r="AB33" s="253"/>
      <c r="AC33" s="253"/>
      <c r="AD33" s="253"/>
      <c r="AE33" s="253"/>
      <c r="AF33" s="253"/>
    </row>
    <row r="34" spans="1:32" s="272" customFormat="1" ht="18" customHeight="1">
      <c r="A34" s="274" t="s">
        <v>204</v>
      </c>
      <c r="J34" s="256"/>
      <c r="K34" s="256"/>
      <c r="L34" s="270"/>
      <c r="M34" s="262"/>
      <c r="N34" s="262"/>
      <c r="O34" s="262"/>
      <c r="P34" s="262"/>
      <c r="Q34" s="273"/>
      <c r="R34" s="273"/>
      <c r="S34" s="273"/>
      <c r="T34" s="273"/>
      <c r="U34" s="262"/>
      <c r="V34" s="254"/>
      <c r="W34" s="253" t="s">
        <v>203</v>
      </c>
      <c r="X34" s="253"/>
      <c r="Y34" s="253"/>
      <c r="Z34" s="253"/>
      <c r="AA34" s="253"/>
      <c r="AB34" s="253"/>
      <c r="AC34" s="253"/>
      <c r="AD34" s="253"/>
      <c r="AE34" s="253"/>
      <c r="AF34" s="253"/>
    </row>
    <row r="35" spans="1:32" ht="18" customHeight="1">
      <c r="A35" s="271" t="s">
        <v>202</v>
      </c>
      <c r="L35" s="270"/>
      <c r="M35" s="262"/>
      <c r="N35" s="262"/>
      <c r="O35" s="262"/>
      <c r="P35" s="262"/>
      <c r="Q35" s="263"/>
      <c r="R35" s="263"/>
      <c r="S35" s="263"/>
      <c r="T35" s="263"/>
      <c r="U35" s="262"/>
      <c r="X35" s="253" t="s">
        <v>190</v>
      </c>
      <c r="Y35" s="253" t="s">
        <v>189</v>
      </c>
      <c r="Z35" s="253" t="s">
        <v>188</v>
      </c>
      <c r="AA35" s="253" t="s">
        <v>187</v>
      </c>
      <c r="AB35" s="253" t="s">
        <v>186</v>
      </c>
      <c r="AC35" s="253" t="s">
        <v>185</v>
      </c>
      <c r="AD35" s="253" t="s">
        <v>184</v>
      </c>
      <c r="AE35" s="253" t="s">
        <v>183</v>
      </c>
      <c r="AF35" s="253" t="s">
        <v>121</v>
      </c>
    </row>
    <row r="36" spans="1:32" ht="18" customHeight="1">
      <c r="A36" s="268" t="s">
        <v>201</v>
      </c>
      <c r="L36" s="264" t="s">
        <v>200</v>
      </c>
      <c r="M36" s="262"/>
      <c r="N36" s="262"/>
      <c r="O36" s="262"/>
      <c r="P36" s="262"/>
      <c r="Q36" s="263"/>
      <c r="R36" s="263"/>
      <c r="S36" s="263"/>
      <c r="T36" s="263"/>
      <c r="U36" s="262"/>
      <c r="W36" s="253" t="s">
        <v>182</v>
      </c>
      <c r="X36" s="253">
        <v>522</v>
      </c>
      <c r="Y36" s="253">
        <v>1359</v>
      </c>
      <c r="Z36" s="253">
        <v>310</v>
      </c>
      <c r="AA36" s="253">
        <v>228</v>
      </c>
      <c r="AB36" s="253">
        <v>234</v>
      </c>
      <c r="AC36" s="253">
        <v>98</v>
      </c>
      <c r="AD36" s="253">
        <v>108</v>
      </c>
      <c r="AE36" s="253">
        <v>681</v>
      </c>
      <c r="AF36" s="253">
        <v>3540</v>
      </c>
    </row>
    <row r="37" spans="1:32" ht="18" customHeight="1">
      <c r="A37" s="268" t="s">
        <v>199</v>
      </c>
      <c r="L37" s="259"/>
      <c r="M37" s="259" t="s">
        <v>190</v>
      </c>
      <c r="N37" s="259" t="s">
        <v>189</v>
      </c>
      <c r="O37" s="259" t="s">
        <v>188</v>
      </c>
      <c r="P37" s="259" t="s">
        <v>187</v>
      </c>
      <c r="Q37" s="259" t="s">
        <v>186</v>
      </c>
      <c r="R37" s="259" t="s">
        <v>185</v>
      </c>
      <c r="S37" s="259" t="s">
        <v>184</v>
      </c>
      <c r="T37" s="259" t="s">
        <v>183</v>
      </c>
      <c r="U37" s="260" t="s">
        <v>121</v>
      </c>
      <c r="W37" s="253" t="s">
        <v>181</v>
      </c>
      <c r="X37" s="253">
        <v>340</v>
      </c>
      <c r="Y37" s="253">
        <v>153</v>
      </c>
      <c r="Z37" s="253">
        <v>3</v>
      </c>
      <c r="AA37" s="253">
        <v>10</v>
      </c>
      <c r="AB37" s="253">
        <v>0</v>
      </c>
      <c r="AC37" s="253">
        <v>1</v>
      </c>
      <c r="AD37" s="253">
        <v>1</v>
      </c>
      <c r="AE37" s="253">
        <v>26</v>
      </c>
      <c r="AF37" s="253">
        <v>534</v>
      </c>
    </row>
    <row r="38" spans="1:32" ht="18" customHeight="1">
      <c r="A38" s="269" t="s">
        <v>198</v>
      </c>
      <c r="L38" s="259" t="s">
        <v>182</v>
      </c>
      <c r="M38" s="261">
        <v>503</v>
      </c>
      <c r="N38" s="261">
        <v>1497</v>
      </c>
      <c r="O38" s="261">
        <v>335</v>
      </c>
      <c r="P38" s="261">
        <v>221</v>
      </c>
      <c r="Q38" s="261">
        <v>201</v>
      </c>
      <c r="R38" s="261">
        <v>102</v>
      </c>
      <c r="S38" s="261">
        <v>99</v>
      </c>
      <c r="T38" s="261">
        <v>794</v>
      </c>
      <c r="U38" s="260">
        <f>SUM(M38:T38)</f>
        <v>3752</v>
      </c>
      <c r="V38" s="254">
        <v>3752</v>
      </c>
      <c r="W38" s="253" t="s">
        <v>121</v>
      </c>
      <c r="X38" s="253">
        <v>862</v>
      </c>
      <c r="Y38" s="253">
        <v>1512</v>
      </c>
      <c r="Z38" s="253">
        <v>313</v>
      </c>
      <c r="AA38" s="253">
        <v>238</v>
      </c>
      <c r="AB38" s="253">
        <v>234</v>
      </c>
      <c r="AC38" s="253">
        <v>99</v>
      </c>
      <c r="AD38" s="253">
        <v>109</v>
      </c>
      <c r="AE38" s="253">
        <v>707</v>
      </c>
      <c r="AF38" s="253">
        <v>4074</v>
      </c>
    </row>
    <row r="39" spans="1:32" ht="18" customHeight="1">
      <c r="A39" s="268" t="s">
        <v>197</v>
      </c>
      <c r="L39" s="259" t="s">
        <v>181</v>
      </c>
      <c r="M39" s="261">
        <v>342</v>
      </c>
      <c r="N39" s="261">
        <v>187</v>
      </c>
      <c r="O39" s="261">
        <v>5</v>
      </c>
      <c r="P39" s="261">
        <v>13</v>
      </c>
      <c r="Q39" s="261">
        <v>0</v>
      </c>
      <c r="R39" s="261">
        <v>3</v>
      </c>
      <c r="S39" s="261">
        <v>4</v>
      </c>
      <c r="T39" s="261">
        <v>35</v>
      </c>
      <c r="U39" s="260">
        <f>SUM(M39:T39)</f>
        <v>589</v>
      </c>
      <c r="W39" s="253" t="s">
        <v>180</v>
      </c>
      <c r="X39" s="253">
        <v>21.652851042451644</v>
      </c>
      <c r="Y39" s="253">
        <v>37.98040693293142</v>
      </c>
      <c r="Z39" s="253">
        <v>7.862346144184879</v>
      </c>
      <c r="AA39" s="253">
        <v>5.978397387591058</v>
      </c>
      <c r="AB39" s="253">
        <v>5.87792012057272</v>
      </c>
      <c r="AC39" s="253">
        <v>2.4868123587038435</v>
      </c>
      <c r="AD39" s="253">
        <v>2.7380055262496863</v>
      </c>
      <c r="AE39" s="253">
        <v>17.759356945491085</v>
      </c>
      <c r="AF39" s="253">
        <v>102.33609645817634</v>
      </c>
    </row>
    <row r="40" spans="1:21" ht="18" customHeight="1">
      <c r="A40" s="268" t="s">
        <v>196</v>
      </c>
      <c r="L40" s="259" t="s">
        <v>121</v>
      </c>
      <c r="M40" s="261">
        <f>SUM(M38:M39)</f>
        <v>845</v>
      </c>
      <c r="N40" s="261">
        <f>SUM(N38:N39)</f>
        <v>1684</v>
      </c>
      <c r="O40" s="261">
        <f>SUM(O38:O39)</f>
        <v>340</v>
      </c>
      <c r="P40" s="261">
        <f>SUM(P38:P39)</f>
        <v>234</v>
      </c>
      <c r="Q40" s="261">
        <f>SUM(Q38:Q39)</f>
        <v>201</v>
      </c>
      <c r="R40" s="261">
        <f>SUM(R38:R39)</f>
        <v>105</v>
      </c>
      <c r="S40" s="261">
        <f>SUM(S38:S39)</f>
        <v>103</v>
      </c>
      <c r="T40" s="261">
        <f>SUM(T38:T39)</f>
        <v>829</v>
      </c>
      <c r="U40" s="260">
        <f>SUM(U38:U39)</f>
        <v>4341</v>
      </c>
    </row>
    <row r="41" spans="1:21" ht="18" customHeight="1">
      <c r="A41" s="267" t="s">
        <v>195</v>
      </c>
      <c r="L41" s="259" t="s">
        <v>180</v>
      </c>
      <c r="M41" s="258">
        <f>M40/$U$40*100</f>
        <v>19.465560930661137</v>
      </c>
      <c r="N41" s="258">
        <f>N40/$U$40*100</f>
        <v>38.79290486063119</v>
      </c>
      <c r="O41" s="258">
        <f>O40/$U$40*100</f>
        <v>7.83229670582815</v>
      </c>
      <c r="P41" s="258">
        <f>P40/$U$40*100</f>
        <v>5.390463026952315</v>
      </c>
      <c r="Q41" s="258">
        <f>Q40/$U$40*100</f>
        <v>4.630269523151347</v>
      </c>
      <c r="R41" s="258">
        <f>R40/$U$40*100</f>
        <v>2.4187975120939877</v>
      </c>
      <c r="S41" s="258">
        <f>S40/$U$40*100</f>
        <v>2.3727251785302923</v>
      </c>
      <c r="T41" s="258">
        <f>T40/$U$40*100</f>
        <v>19.096982262151577</v>
      </c>
      <c r="U41" s="257">
        <f>U40/$U$40*100</f>
        <v>100</v>
      </c>
    </row>
    <row r="42" ht="18" customHeight="1">
      <c r="A42" s="266" t="s">
        <v>194</v>
      </c>
    </row>
    <row r="43" ht="15" customHeight="1"/>
    <row r="44" spans="12:21" ht="15" customHeight="1">
      <c r="L44" s="264" t="s">
        <v>193</v>
      </c>
      <c r="M44" s="262"/>
      <c r="N44" s="262"/>
      <c r="O44" s="262"/>
      <c r="P44" s="262"/>
      <c r="Q44" s="263"/>
      <c r="R44" s="263"/>
      <c r="S44" s="263"/>
      <c r="T44" s="263"/>
      <c r="U44" s="262"/>
    </row>
    <row r="45" spans="1:21" ht="13.5">
      <c r="A45" s="265"/>
      <c r="B45" s="265"/>
      <c r="F45" s="265"/>
      <c r="G45" s="265"/>
      <c r="H45" s="265"/>
      <c r="I45" s="265"/>
      <c r="J45" s="255"/>
      <c r="L45" s="259"/>
      <c r="M45" s="259" t="s">
        <v>190</v>
      </c>
      <c r="N45" s="259" t="s">
        <v>189</v>
      </c>
      <c r="O45" s="259" t="s">
        <v>188</v>
      </c>
      <c r="P45" s="259" t="s">
        <v>187</v>
      </c>
      <c r="Q45" s="259" t="s">
        <v>186</v>
      </c>
      <c r="R45" s="259" t="s">
        <v>185</v>
      </c>
      <c r="S45" s="259" t="s">
        <v>184</v>
      </c>
      <c r="T45" s="259" t="s">
        <v>183</v>
      </c>
      <c r="U45" s="260" t="s">
        <v>121</v>
      </c>
    </row>
    <row r="46" spans="1:21" ht="14.25" customHeight="1">
      <c r="A46" s="265"/>
      <c r="B46" s="265"/>
      <c r="C46" s="265"/>
      <c r="D46" s="265"/>
      <c r="E46" s="265"/>
      <c r="F46" s="265"/>
      <c r="G46" s="265"/>
      <c r="H46" s="265"/>
      <c r="I46" s="265"/>
      <c r="J46" s="255"/>
      <c r="L46" s="259" t="s">
        <v>182</v>
      </c>
      <c r="M46" s="261">
        <v>528</v>
      </c>
      <c r="N46" s="261">
        <v>1585</v>
      </c>
      <c r="O46" s="261">
        <v>288</v>
      </c>
      <c r="P46" s="261">
        <v>233</v>
      </c>
      <c r="Q46" s="261">
        <v>222</v>
      </c>
      <c r="R46" s="261">
        <v>113</v>
      </c>
      <c r="S46" s="261">
        <v>116</v>
      </c>
      <c r="T46" s="261">
        <v>809</v>
      </c>
      <c r="U46" s="260">
        <f>SUM(M46:T46)</f>
        <v>3894</v>
      </c>
    </row>
    <row r="47" spans="1:21" ht="14.25" customHeight="1">
      <c r="A47" s="265"/>
      <c r="B47" s="265"/>
      <c r="C47" s="265"/>
      <c r="D47" s="265"/>
      <c r="E47" s="265"/>
      <c r="F47" s="265"/>
      <c r="G47" s="265"/>
      <c r="H47" s="265"/>
      <c r="I47" s="265"/>
      <c r="J47" s="255"/>
      <c r="L47" s="259" t="s">
        <v>181</v>
      </c>
      <c r="M47" s="261">
        <v>308</v>
      </c>
      <c r="N47" s="261">
        <v>184</v>
      </c>
      <c r="O47" s="261">
        <v>4</v>
      </c>
      <c r="P47" s="261">
        <v>14</v>
      </c>
      <c r="Q47" s="261">
        <v>0</v>
      </c>
      <c r="R47" s="261">
        <v>2</v>
      </c>
      <c r="S47" s="261">
        <v>2</v>
      </c>
      <c r="T47" s="261">
        <v>28</v>
      </c>
      <c r="U47" s="260">
        <f>SUM(M47:T47)</f>
        <v>542</v>
      </c>
    </row>
    <row r="48" spans="1:21" ht="14.25" customHeight="1">
      <c r="A48" s="265"/>
      <c r="B48" s="265"/>
      <c r="C48" s="265"/>
      <c r="D48" s="265"/>
      <c r="E48" s="265"/>
      <c r="F48" s="265"/>
      <c r="G48" s="265"/>
      <c r="H48" s="265"/>
      <c r="I48" s="265"/>
      <c r="J48" s="255"/>
      <c r="L48" s="259" t="s">
        <v>121</v>
      </c>
      <c r="M48" s="261">
        <f>SUM(M46:M47)</f>
        <v>836</v>
      </c>
      <c r="N48" s="261">
        <f>SUM(N46:N47)</f>
        <v>1769</v>
      </c>
      <c r="O48" s="261">
        <f>SUM(O46:O47)</f>
        <v>292</v>
      </c>
      <c r="P48" s="261">
        <f>SUM(P46:P47)</f>
        <v>247</v>
      </c>
      <c r="Q48" s="261">
        <f>SUM(Q46:Q47)</f>
        <v>222</v>
      </c>
      <c r="R48" s="261">
        <f>SUM(R46:R47)</f>
        <v>115</v>
      </c>
      <c r="S48" s="261">
        <f>SUM(S46:S47)</f>
        <v>118</v>
      </c>
      <c r="T48" s="261">
        <f>SUM(T46:T47)</f>
        <v>837</v>
      </c>
      <c r="U48" s="260">
        <f>SUM(U46:U47)</f>
        <v>4436</v>
      </c>
    </row>
    <row r="49" spans="1:21" ht="14.25" customHeight="1">
      <c r="A49" s="265"/>
      <c r="B49" s="265"/>
      <c r="C49" s="265"/>
      <c r="D49" s="265"/>
      <c r="E49" s="265"/>
      <c r="F49" s="265"/>
      <c r="G49" s="265"/>
      <c r="H49" s="265"/>
      <c r="I49" s="265"/>
      <c r="J49" s="255"/>
      <c r="L49" s="259" t="s">
        <v>180</v>
      </c>
      <c r="M49" s="258">
        <f>M48/$U$48*100</f>
        <v>18.84580703336339</v>
      </c>
      <c r="N49" s="258">
        <f>N48/$U$48*100</f>
        <v>39.878268710550046</v>
      </c>
      <c r="O49" s="258">
        <f>O48/$U$48*100</f>
        <v>6.582506762849413</v>
      </c>
      <c r="P49" s="258">
        <f>P48/$U$48*100</f>
        <v>5.568079350766456</v>
      </c>
      <c r="Q49" s="258">
        <f>Q48/$U$48*100</f>
        <v>5.004508566275924</v>
      </c>
      <c r="R49" s="258">
        <f>R48/$U$48*100</f>
        <v>2.5924256086564474</v>
      </c>
      <c r="S49" s="258">
        <f>S48/$U$48*100</f>
        <v>2.660054102795311</v>
      </c>
      <c r="T49" s="258">
        <f>T48/$U$48*100</f>
        <v>18.86834986474301</v>
      </c>
      <c r="U49" s="257">
        <f>U48/$U$48*100</f>
        <v>100</v>
      </c>
    </row>
    <row r="50" spans="1:10" ht="14.25" customHeight="1">
      <c r="A50" s="265"/>
      <c r="B50" s="265"/>
      <c r="C50" s="265"/>
      <c r="D50" s="265"/>
      <c r="E50" s="265"/>
      <c r="F50" s="265"/>
      <c r="G50" s="265"/>
      <c r="H50" s="265"/>
      <c r="I50" s="265"/>
      <c r="J50" s="255"/>
    </row>
    <row r="51" spans="1:21" ht="14.25" customHeight="1">
      <c r="A51" s="265"/>
      <c r="B51" s="265"/>
      <c r="C51" s="265"/>
      <c r="D51" s="265"/>
      <c r="E51" s="265"/>
      <c r="F51" s="265"/>
      <c r="G51" s="265"/>
      <c r="H51" s="265"/>
      <c r="I51" s="265"/>
      <c r="J51" s="255"/>
      <c r="L51" s="264" t="s">
        <v>192</v>
      </c>
      <c r="M51" s="262"/>
      <c r="N51" s="262"/>
      <c r="O51" s="262"/>
      <c r="P51" s="262"/>
      <c r="Q51" s="263"/>
      <c r="R51" s="263"/>
      <c r="S51" s="263"/>
      <c r="T51" s="263"/>
      <c r="U51" s="262"/>
    </row>
    <row r="52" spans="3:21" ht="13.5">
      <c r="C52" s="265"/>
      <c r="D52" s="265"/>
      <c r="E52" s="265"/>
      <c r="L52" s="259"/>
      <c r="M52" s="259" t="s">
        <v>190</v>
      </c>
      <c r="N52" s="259" t="s">
        <v>189</v>
      </c>
      <c r="O52" s="259" t="s">
        <v>188</v>
      </c>
      <c r="P52" s="259" t="s">
        <v>187</v>
      </c>
      <c r="Q52" s="259" t="s">
        <v>186</v>
      </c>
      <c r="R52" s="259" t="s">
        <v>185</v>
      </c>
      <c r="S52" s="259" t="s">
        <v>184</v>
      </c>
      <c r="T52" s="259" t="s">
        <v>183</v>
      </c>
      <c r="U52" s="260" t="s">
        <v>121</v>
      </c>
    </row>
    <row r="53" spans="12:21" ht="13.5">
      <c r="L53" s="259" t="s">
        <v>182</v>
      </c>
      <c r="M53" s="261"/>
      <c r="N53" s="261"/>
      <c r="O53" s="261"/>
      <c r="P53" s="261"/>
      <c r="Q53" s="261"/>
      <c r="R53" s="261"/>
      <c r="S53" s="261"/>
      <c r="T53" s="261"/>
      <c r="U53" s="260">
        <f>SUM(M53:T53)</f>
        <v>0</v>
      </c>
    </row>
    <row r="54" spans="12:21" ht="13.5">
      <c r="L54" s="259" t="s">
        <v>181</v>
      </c>
      <c r="M54" s="261"/>
      <c r="N54" s="261"/>
      <c r="O54" s="261"/>
      <c r="P54" s="261"/>
      <c r="Q54" s="261"/>
      <c r="R54" s="261"/>
      <c r="S54" s="261"/>
      <c r="T54" s="261"/>
      <c r="U54" s="260">
        <f>SUM(M54:T54)</f>
        <v>0</v>
      </c>
    </row>
    <row r="55" spans="12:21" ht="13.5">
      <c r="L55" s="259" t="s">
        <v>121</v>
      </c>
      <c r="M55" s="261">
        <f>SUM(M53:M54)</f>
        <v>0</v>
      </c>
      <c r="N55" s="261">
        <f>SUM(N53:N54)</f>
        <v>0</v>
      </c>
      <c r="O55" s="261">
        <f>SUM(O53:O54)</f>
        <v>0</v>
      </c>
      <c r="P55" s="261">
        <f>SUM(P53:P54)</f>
        <v>0</v>
      </c>
      <c r="Q55" s="261">
        <f>SUM(Q53:Q54)</f>
        <v>0</v>
      </c>
      <c r="R55" s="261">
        <f>SUM(R53:R54)</f>
        <v>0</v>
      </c>
      <c r="S55" s="261">
        <f>SUM(S53:S54)</f>
        <v>0</v>
      </c>
      <c r="T55" s="261">
        <f>SUM(T53:T54)</f>
        <v>0</v>
      </c>
      <c r="U55" s="260">
        <f>SUM(U53:U54)</f>
        <v>0</v>
      </c>
    </row>
    <row r="56" spans="12:21" ht="13.5">
      <c r="L56" s="259" t="s">
        <v>180</v>
      </c>
      <c r="M56" s="258">
        <f>M55/$U$48*100</f>
        <v>0</v>
      </c>
      <c r="N56" s="258">
        <f>N55/$U$48*100</f>
        <v>0</v>
      </c>
      <c r="O56" s="258">
        <f>O55/$U$48*100</f>
        <v>0</v>
      </c>
      <c r="P56" s="258">
        <f>P55/$U$48*100</f>
        <v>0</v>
      </c>
      <c r="Q56" s="258">
        <f>Q55/$U$48*100</f>
        <v>0</v>
      </c>
      <c r="R56" s="258">
        <f>R55/$U$48*100</f>
        <v>0</v>
      </c>
      <c r="S56" s="258">
        <f>S55/$U$48*100</f>
        <v>0</v>
      </c>
      <c r="T56" s="258">
        <f>T55/$U$48*100</f>
        <v>0</v>
      </c>
      <c r="U56" s="257">
        <f>U55/$U$48*100</f>
        <v>0</v>
      </c>
    </row>
    <row r="58" spans="12:21" ht="13.5">
      <c r="L58" s="264" t="s">
        <v>191</v>
      </c>
      <c r="M58" s="262"/>
      <c r="N58" s="262"/>
      <c r="O58" s="262"/>
      <c r="P58" s="262"/>
      <c r="Q58" s="263"/>
      <c r="R58" s="263"/>
      <c r="S58" s="263"/>
      <c r="T58" s="263"/>
      <c r="U58" s="262"/>
    </row>
    <row r="59" spans="12:21" ht="13.5">
      <c r="L59" s="259"/>
      <c r="M59" s="259" t="s">
        <v>190</v>
      </c>
      <c r="N59" s="259" t="s">
        <v>189</v>
      </c>
      <c r="O59" s="259" t="s">
        <v>188</v>
      </c>
      <c r="P59" s="259" t="s">
        <v>187</v>
      </c>
      <c r="Q59" s="259" t="s">
        <v>186</v>
      </c>
      <c r="R59" s="259" t="s">
        <v>185</v>
      </c>
      <c r="S59" s="259" t="s">
        <v>184</v>
      </c>
      <c r="T59" s="259" t="s">
        <v>183</v>
      </c>
      <c r="U59" s="260" t="s">
        <v>121</v>
      </c>
    </row>
    <row r="60" spans="12:21" ht="13.5">
      <c r="L60" s="259" t="s">
        <v>182</v>
      </c>
      <c r="M60" s="261">
        <v>536</v>
      </c>
      <c r="N60" s="261">
        <v>1480</v>
      </c>
      <c r="O60" s="261">
        <v>260</v>
      </c>
      <c r="P60" s="261">
        <v>211</v>
      </c>
      <c r="Q60" s="261">
        <v>209</v>
      </c>
      <c r="R60" s="261">
        <v>90</v>
      </c>
      <c r="S60" s="261">
        <v>102</v>
      </c>
      <c r="T60" s="261">
        <v>777</v>
      </c>
      <c r="U60" s="260">
        <f>SUM(M60:T60)</f>
        <v>3665</v>
      </c>
    </row>
    <row r="61" spans="12:21" ht="13.5">
      <c r="L61" s="259" t="s">
        <v>181</v>
      </c>
      <c r="M61" s="261">
        <v>322</v>
      </c>
      <c r="N61" s="261">
        <v>168</v>
      </c>
      <c r="O61" s="261">
        <v>3</v>
      </c>
      <c r="P61" s="261">
        <v>9</v>
      </c>
      <c r="Q61" s="261">
        <v>0</v>
      </c>
      <c r="R61" s="261">
        <v>1</v>
      </c>
      <c r="S61" s="261">
        <v>2</v>
      </c>
      <c r="T61" s="261">
        <v>33</v>
      </c>
      <c r="U61" s="260">
        <f>SUM(M61:T61)</f>
        <v>538</v>
      </c>
    </row>
    <row r="62" spans="12:21" ht="13.5">
      <c r="L62" s="259" t="s">
        <v>121</v>
      </c>
      <c r="M62" s="261">
        <f>SUM(M60:M61)</f>
        <v>858</v>
      </c>
      <c r="N62" s="261">
        <f>SUM(N60:N61)</f>
        <v>1648</v>
      </c>
      <c r="O62" s="261">
        <f>SUM(O60:O61)</f>
        <v>263</v>
      </c>
      <c r="P62" s="261">
        <f>SUM(P60:P61)</f>
        <v>220</v>
      </c>
      <c r="Q62" s="261">
        <f>SUM(Q60:Q61)</f>
        <v>209</v>
      </c>
      <c r="R62" s="261">
        <f>SUM(R60:R61)</f>
        <v>91</v>
      </c>
      <c r="S62" s="261">
        <f>SUM(S60:S61)</f>
        <v>104</v>
      </c>
      <c r="T62" s="261">
        <f>SUM(T60:T61)</f>
        <v>810</v>
      </c>
      <c r="U62" s="260">
        <f>SUM(U60:U61)</f>
        <v>4203</v>
      </c>
    </row>
    <row r="63" spans="12:21" ht="13.5">
      <c r="L63" s="259" t="s">
        <v>180</v>
      </c>
      <c r="M63" s="258">
        <f>M62/$U$62*100</f>
        <v>20.41399000713776</v>
      </c>
      <c r="N63" s="258">
        <f>N62/$U$62*100</f>
        <v>39.21008803235784</v>
      </c>
      <c r="O63" s="258">
        <f>O62/$U$62*100</f>
        <v>6.2574351653580775</v>
      </c>
      <c r="P63" s="258">
        <f>P62/$U$62*100</f>
        <v>5.234356412086605</v>
      </c>
      <c r="Q63" s="258">
        <f>Q62/$U$62*100</f>
        <v>4.972638591482275</v>
      </c>
      <c r="R63" s="258">
        <f>R62/$U$62*100</f>
        <v>2.1651201522721863</v>
      </c>
      <c r="S63" s="258">
        <f>S62/$U$62*100</f>
        <v>2.474423031168213</v>
      </c>
      <c r="T63" s="258">
        <f>T62/$U$62*100</f>
        <v>19.271948608137045</v>
      </c>
      <c r="U63" s="257">
        <f>SUM(M63:T63)</f>
        <v>100</v>
      </c>
    </row>
  </sheetData>
  <sheetProtection/>
  <conditionalFormatting sqref="A72:K77 A78:V65536 V72:V77 A1:IV12 A13:V64 A71:V71 A65:K70 V65:V70 W13:IV65536">
    <cfRule type="expression" priority="1" dxfId="1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2"/>
  <headerFooter alignWithMargins="0">
    <oddFooter>&amp;C&amp;A</oddFooter>
  </headerFooter>
  <drawing r:id="rId1"/>
</worksheet>
</file>

<file path=xl/worksheets/sheet8.xml><?xml version="1.0" encoding="utf-8"?>
<worksheet xmlns="http://schemas.openxmlformats.org/spreadsheetml/2006/main" xmlns:r="http://schemas.openxmlformats.org/officeDocument/2006/relationships">
  <sheetPr codeName="Sheet43">
    <tabColor theme="5" tint="0.5999900102615356"/>
  </sheetPr>
  <dimension ref="A1:R43"/>
  <sheetViews>
    <sheetView showGridLines="0" zoomScaleSheetLayoutView="100" workbookViewId="0" topLeftCell="A1">
      <selection activeCell="J34" sqref="J34"/>
    </sheetView>
  </sheetViews>
  <sheetFormatPr defaultColWidth="8.875" defaultRowHeight="13.5"/>
  <cols>
    <col min="1" max="1" width="4.50390625" style="289" customWidth="1"/>
    <col min="2" max="12" width="7.25390625" style="289" customWidth="1"/>
    <col min="13" max="13" width="1.4921875" style="289" customWidth="1"/>
    <col min="14" max="16" width="6.00390625" style="289" customWidth="1"/>
    <col min="17" max="16384" width="8.875" style="289" customWidth="1"/>
  </cols>
  <sheetData>
    <row r="1" spans="1:10" ht="24" customHeight="1">
      <c r="A1" s="33" t="s">
        <v>244</v>
      </c>
      <c r="J1" s="320"/>
    </row>
    <row r="2" spans="2:11" ht="12" customHeight="1">
      <c r="B2" s="2"/>
      <c r="C2" s="2"/>
      <c r="D2" s="2"/>
      <c r="E2" s="2"/>
      <c r="F2" s="2"/>
      <c r="G2" s="2"/>
      <c r="K2" s="311" t="s">
        <v>243</v>
      </c>
    </row>
    <row r="3" spans="1:11" s="297" customFormat="1" ht="26.25" customHeight="1">
      <c r="A3" s="301" t="s">
        <v>152</v>
      </c>
      <c r="B3" s="308" t="s">
        <v>242</v>
      </c>
      <c r="C3" s="306"/>
      <c r="D3" s="308" t="s">
        <v>241</v>
      </c>
      <c r="E3" s="306"/>
      <c r="F3" s="308" t="s">
        <v>240</v>
      </c>
      <c r="G3" s="306"/>
      <c r="H3" s="308" t="s">
        <v>239</v>
      </c>
      <c r="I3" s="306"/>
      <c r="J3" s="308" t="s">
        <v>238</v>
      </c>
      <c r="K3" s="306"/>
    </row>
    <row r="4" spans="1:11" ht="18" customHeight="1">
      <c r="A4" s="9">
        <v>14</v>
      </c>
      <c r="B4" s="319">
        <f>SUM(D4:G4)</f>
        <v>3381</v>
      </c>
      <c r="C4" s="318"/>
      <c r="D4" s="319">
        <v>2167</v>
      </c>
      <c r="E4" s="318"/>
      <c r="F4" s="319">
        <v>1214</v>
      </c>
      <c r="G4" s="318"/>
      <c r="H4" s="316">
        <f>ROUND(D4/B4*100,1)</f>
        <v>64.1</v>
      </c>
      <c r="I4" s="317"/>
      <c r="J4" s="316">
        <f>ROUND(F4/B4*100,1)</f>
        <v>35.9</v>
      </c>
      <c r="K4" s="315"/>
    </row>
    <row r="5" spans="1:11" ht="18" customHeight="1">
      <c r="A5" s="9">
        <v>15</v>
      </c>
      <c r="B5" s="319">
        <f>SUM(D5:G5)</f>
        <v>3427</v>
      </c>
      <c r="C5" s="318"/>
      <c r="D5" s="319">
        <v>2241</v>
      </c>
      <c r="E5" s="318"/>
      <c r="F5" s="319">
        <v>1186</v>
      </c>
      <c r="G5" s="318"/>
      <c r="H5" s="316">
        <f>ROUND(D5/B5*100,1)</f>
        <v>65.4</v>
      </c>
      <c r="I5" s="317"/>
      <c r="J5" s="316">
        <f>ROUND(F5/B5*100,1)</f>
        <v>34.6</v>
      </c>
      <c r="K5" s="315"/>
    </row>
    <row r="6" spans="1:11" ht="18" customHeight="1">
      <c r="A6" s="9">
        <v>16</v>
      </c>
      <c r="B6" s="319">
        <f>SUM(D6:G6)</f>
        <v>3164</v>
      </c>
      <c r="C6" s="318"/>
      <c r="D6" s="319">
        <v>2040</v>
      </c>
      <c r="E6" s="318"/>
      <c r="F6" s="319">
        <v>1124</v>
      </c>
      <c r="G6" s="318"/>
      <c r="H6" s="316">
        <f>ROUND(D6/B6*100,1)</f>
        <v>64.5</v>
      </c>
      <c r="I6" s="317"/>
      <c r="J6" s="316">
        <f>ROUND(F6/B6*100,1)</f>
        <v>35.5</v>
      </c>
      <c r="K6" s="315"/>
    </row>
    <row r="7" spans="1:11" ht="18" customHeight="1">
      <c r="A7" s="9">
        <v>17</v>
      </c>
      <c r="B7" s="319">
        <f>SUM(D7:G7)</f>
        <v>3193</v>
      </c>
      <c r="C7" s="318"/>
      <c r="D7" s="319">
        <v>1913</v>
      </c>
      <c r="E7" s="318"/>
      <c r="F7" s="319">
        <v>1280</v>
      </c>
      <c r="G7" s="318"/>
      <c r="H7" s="316">
        <f>ROUND(D7/B7*100,1)</f>
        <v>59.9</v>
      </c>
      <c r="I7" s="317"/>
      <c r="J7" s="316">
        <f>ROUND(F7/B7*100,1)</f>
        <v>40.1</v>
      </c>
      <c r="K7" s="315"/>
    </row>
    <row r="8" spans="1:11" ht="18" customHeight="1">
      <c r="A8" s="9">
        <v>18</v>
      </c>
      <c r="B8" s="319">
        <f>SUM(D8:G8)</f>
        <v>3108</v>
      </c>
      <c r="C8" s="318"/>
      <c r="D8" s="319">
        <v>1787</v>
      </c>
      <c r="E8" s="318"/>
      <c r="F8" s="319">
        <v>1321</v>
      </c>
      <c r="G8" s="318"/>
      <c r="H8" s="316">
        <f>ROUND(D8/B8*100,1)</f>
        <v>57.5</v>
      </c>
      <c r="I8" s="317"/>
      <c r="J8" s="316">
        <f>ROUND(F8/B8*100,1)</f>
        <v>42.5</v>
      </c>
      <c r="K8" s="315"/>
    </row>
    <row r="9" spans="1:11" ht="18" customHeight="1">
      <c r="A9" s="9">
        <v>19</v>
      </c>
      <c r="B9" s="319">
        <f>SUM(D9:G9)</f>
        <v>3113</v>
      </c>
      <c r="C9" s="318"/>
      <c r="D9" s="319">
        <v>1728</v>
      </c>
      <c r="E9" s="318"/>
      <c r="F9" s="319">
        <v>1385</v>
      </c>
      <c r="G9" s="318"/>
      <c r="H9" s="316">
        <f>ROUND(D9/B9*100,1)</f>
        <v>55.5</v>
      </c>
      <c r="I9" s="317"/>
      <c r="J9" s="316">
        <f>ROUND(F9/B9*100,1)</f>
        <v>44.5</v>
      </c>
      <c r="K9" s="315"/>
    </row>
    <row r="10" spans="1:11" ht="18" customHeight="1">
      <c r="A10" s="9">
        <v>20</v>
      </c>
      <c r="B10" s="319">
        <f>SUM(D10:G10)</f>
        <v>3033</v>
      </c>
      <c r="C10" s="318"/>
      <c r="D10" s="319">
        <v>1736</v>
      </c>
      <c r="E10" s="318"/>
      <c r="F10" s="319">
        <v>1297</v>
      </c>
      <c r="G10" s="318"/>
      <c r="H10" s="316">
        <f>ROUND(D10/B10*100,1)</f>
        <v>57.2</v>
      </c>
      <c r="I10" s="317"/>
      <c r="J10" s="316">
        <f>ROUND(F10/B10*100,1)</f>
        <v>42.8</v>
      </c>
      <c r="K10" s="315"/>
    </row>
    <row r="11" spans="1:16" ht="18" customHeight="1">
      <c r="A11" s="9">
        <v>21</v>
      </c>
      <c r="B11" s="319">
        <f>SUM(D11:G11)</f>
        <v>2887</v>
      </c>
      <c r="C11" s="318"/>
      <c r="D11" s="319">
        <v>1533</v>
      </c>
      <c r="E11" s="318"/>
      <c r="F11" s="319">
        <v>1354</v>
      </c>
      <c r="G11" s="318"/>
      <c r="H11" s="316">
        <f>ROUND(D11/B11*100,1)</f>
        <v>53.1</v>
      </c>
      <c r="I11" s="317"/>
      <c r="J11" s="316">
        <f>ROUND(F11/B11*100,1)</f>
        <v>46.9</v>
      </c>
      <c r="K11" s="315"/>
      <c r="P11" s="265"/>
    </row>
    <row r="12" spans="1:11" ht="18" customHeight="1">
      <c r="A12" s="9">
        <v>22</v>
      </c>
      <c r="B12" s="319">
        <f>SUM(D12:G12)</f>
        <v>2627</v>
      </c>
      <c r="C12" s="318"/>
      <c r="D12" s="319">
        <v>1590</v>
      </c>
      <c r="E12" s="318"/>
      <c r="F12" s="319">
        <v>1037</v>
      </c>
      <c r="G12" s="318"/>
      <c r="H12" s="316">
        <f>ROUND(D12/B12*100,1)</f>
        <v>60.5</v>
      </c>
      <c r="I12" s="317"/>
      <c r="J12" s="316">
        <f>ROUND(F12/B12*100,1)</f>
        <v>39.5</v>
      </c>
      <c r="K12" s="315"/>
    </row>
    <row r="13" spans="1:11" ht="18" customHeight="1">
      <c r="A13" s="9">
        <v>23</v>
      </c>
      <c r="B13" s="319">
        <f>SUM(D13:G13)</f>
        <v>2758</v>
      </c>
      <c r="C13" s="318"/>
      <c r="D13" s="319">
        <v>1698</v>
      </c>
      <c r="E13" s="318"/>
      <c r="F13" s="319">
        <v>1060</v>
      </c>
      <c r="G13" s="318"/>
      <c r="H13" s="316">
        <f>ROUND(D13/B13*100,1)</f>
        <v>61.6</v>
      </c>
      <c r="I13" s="317"/>
      <c r="J13" s="316">
        <f>ROUND(F13/B13*100,1)</f>
        <v>38.4</v>
      </c>
      <c r="K13" s="315"/>
    </row>
    <row r="14" spans="1:11" ht="18" customHeight="1">
      <c r="A14" s="9">
        <v>24</v>
      </c>
      <c r="B14" s="319">
        <f>SUM(D14:G14)</f>
        <v>2616</v>
      </c>
      <c r="C14" s="318"/>
      <c r="D14" s="319">
        <v>1575</v>
      </c>
      <c r="E14" s="318"/>
      <c r="F14" s="319">
        <v>1041</v>
      </c>
      <c r="G14" s="318"/>
      <c r="H14" s="316">
        <f>ROUND(D14/B14*100,1)</f>
        <v>60.2</v>
      </c>
      <c r="I14" s="317"/>
      <c r="J14" s="316">
        <f>ROUND(F14/B14*100,1)</f>
        <v>39.8</v>
      </c>
      <c r="K14" s="315"/>
    </row>
    <row r="15" spans="1:11" ht="18" customHeight="1">
      <c r="A15" s="9">
        <v>25</v>
      </c>
      <c r="B15" s="319">
        <f>SUM(D15:G15)</f>
        <v>2639</v>
      </c>
      <c r="C15" s="318"/>
      <c r="D15" s="319">
        <v>1536</v>
      </c>
      <c r="E15" s="318"/>
      <c r="F15" s="319">
        <v>1103</v>
      </c>
      <c r="G15" s="318"/>
      <c r="H15" s="316">
        <f>ROUND(D15/B15*100,1)</f>
        <v>58.2</v>
      </c>
      <c r="I15" s="317"/>
      <c r="J15" s="316">
        <f>ROUND(F15/B15*100,1)</f>
        <v>41.8</v>
      </c>
      <c r="K15" s="315"/>
    </row>
    <row r="16" ht="33" customHeight="1">
      <c r="R16" s="100"/>
    </row>
    <row r="17" s="312" customFormat="1" ht="15" customHeight="1">
      <c r="A17" s="313" t="s">
        <v>237</v>
      </c>
    </row>
    <row r="18" s="312" customFormat="1" ht="15" customHeight="1">
      <c r="A18" s="314" t="s">
        <v>236</v>
      </c>
    </row>
    <row r="19" s="312" customFormat="1" ht="15" customHeight="1">
      <c r="A19" s="313" t="s">
        <v>235</v>
      </c>
    </row>
    <row r="20" ht="15" customHeight="1">
      <c r="A20" s="2" t="s">
        <v>234</v>
      </c>
    </row>
    <row r="21" ht="15" customHeight="1"/>
    <row r="22" spans="1:12" s="2" customFormat="1" ht="16.5" customHeight="1">
      <c r="A22" s="33" t="s">
        <v>233</v>
      </c>
      <c r="L22" s="311" t="s">
        <v>232</v>
      </c>
    </row>
    <row r="23" spans="1:12" s="2" customFormat="1" ht="15" customHeight="1">
      <c r="A23" s="221" t="s">
        <v>152</v>
      </c>
      <c r="B23" s="48" t="s">
        <v>231</v>
      </c>
      <c r="C23" s="47"/>
      <c r="D23" s="47"/>
      <c r="E23" s="47"/>
      <c r="F23" s="96"/>
      <c r="G23" s="96"/>
      <c r="H23" s="84"/>
      <c r="I23" s="310"/>
      <c r="J23" s="96" t="s">
        <v>230</v>
      </c>
      <c r="K23" s="96"/>
      <c r="L23" s="84"/>
    </row>
    <row r="24" spans="1:12" s="297" customFormat="1" ht="15" customHeight="1">
      <c r="A24" s="309"/>
      <c r="B24" s="308" t="s">
        <v>229</v>
      </c>
      <c r="C24" s="307"/>
      <c r="D24" s="307"/>
      <c r="E24" s="306"/>
      <c r="F24" s="305" t="s">
        <v>226</v>
      </c>
      <c r="G24" s="304"/>
      <c r="H24" s="304"/>
      <c r="I24" s="303"/>
      <c r="J24" s="302" t="s">
        <v>228</v>
      </c>
      <c r="K24" s="302" t="s">
        <v>227</v>
      </c>
      <c r="L24" s="221" t="s">
        <v>226</v>
      </c>
    </row>
    <row r="25" spans="1:12" s="297" customFormat="1" ht="19.5" customHeight="1">
      <c r="A25" s="298"/>
      <c r="B25" s="301" t="s">
        <v>121</v>
      </c>
      <c r="C25" s="301" t="s">
        <v>224</v>
      </c>
      <c r="D25" s="301" t="s">
        <v>223</v>
      </c>
      <c r="E25" s="300" t="s">
        <v>225</v>
      </c>
      <c r="F25" s="301" t="s">
        <v>121</v>
      </c>
      <c r="G25" s="301" t="s">
        <v>224</v>
      </c>
      <c r="H25" s="301" t="s">
        <v>223</v>
      </c>
      <c r="I25" s="300" t="s">
        <v>222</v>
      </c>
      <c r="J25" s="299"/>
      <c r="K25" s="299"/>
      <c r="L25" s="298"/>
    </row>
    <row r="26" spans="1:12" s="2" customFormat="1" ht="18" customHeight="1">
      <c r="A26" s="9">
        <v>14</v>
      </c>
      <c r="B26" s="42">
        <v>37.1</v>
      </c>
      <c r="C26" s="295">
        <v>34.4</v>
      </c>
      <c r="D26" s="294">
        <v>39.8</v>
      </c>
      <c r="E26" s="42">
        <v>37</v>
      </c>
      <c r="F26" s="42">
        <v>30.8</v>
      </c>
      <c r="G26" s="295">
        <v>32.5</v>
      </c>
      <c r="H26" s="294">
        <v>29</v>
      </c>
      <c r="I26" s="42">
        <v>64.1</v>
      </c>
      <c r="J26" s="42">
        <v>44.8</v>
      </c>
      <c r="K26" s="42">
        <v>44.8</v>
      </c>
      <c r="L26" s="42">
        <v>17.1</v>
      </c>
    </row>
    <row r="27" spans="1:12" s="2" customFormat="1" ht="18" customHeight="1">
      <c r="A27" s="9">
        <v>15</v>
      </c>
      <c r="B27" s="42">
        <v>37.4</v>
      </c>
      <c r="C27" s="295">
        <v>34.8</v>
      </c>
      <c r="D27" s="294">
        <v>40.2</v>
      </c>
      <c r="E27" s="42">
        <v>37.4</v>
      </c>
      <c r="F27" s="42">
        <v>31.1</v>
      </c>
      <c r="G27" s="295">
        <v>33.1</v>
      </c>
      <c r="H27" s="294">
        <v>29</v>
      </c>
      <c r="I27" s="42">
        <v>65.4</v>
      </c>
      <c r="J27" s="42">
        <v>44.6</v>
      </c>
      <c r="K27" s="42">
        <v>44.6</v>
      </c>
      <c r="L27" s="42">
        <v>16.6</v>
      </c>
    </row>
    <row r="28" spans="1:12" s="2" customFormat="1" ht="18" customHeight="1">
      <c r="A28" s="9">
        <v>16</v>
      </c>
      <c r="B28" s="42">
        <v>38.4</v>
      </c>
      <c r="C28" s="295">
        <v>35.3</v>
      </c>
      <c r="D28" s="294">
        <v>41.7</v>
      </c>
      <c r="E28" s="42">
        <v>38.4</v>
      </c>
      <c r="F28" s="42">
        <v>29.3</v>
      </c>
      <c r="G28" s="295">
        <v>31.8</v>
      </c>
      <c r="H28" s="294">
        <v>26.7</v>
      </c>
      <c r="I28" s="42">
        <v>64.5</v>
      </c>
      <c r="J28" s="292">
        <v>45.3</v>
      </c>
      <c r="K28" s="292">
        <v>45.3</v>
      </c>
      <c r="L28" s="292">
        <v>16.9</v>
      </c>
    </row>
    <row r="29" spans="1:12" s="2" customFormat="1" ht="18" customHeight="1">
      <c r="A29" s="9">
        <v>17</v>
      </c>
      <c r="B29" s="42">
        <v>40</v>
      </c>
      <c r="C29" s="295">
        <v>35.9</v>
      </c>
      <c r="D29" s="294">
        <v>44.4</v>
      </c>
      <c r="E29" s="42">
        <v>40</v>
      </c>
      <c r="F29" s="42">
        <v>30.7</v>
      </c>
      <c r="G29" s="295">
        <v>35.2</v>
      </c>
      <c r="H29" s="294">
        <v>25.9</v>
      </c>
      <c r="I29" s="42">
        <v>59.9</v>
      </c>
      <c r="J29" s="292">
        <v>47.3</v>
      </c>
      <c r="K29" s="292">
        <v>47.2</v>
      </c>
      <c r="L29" s="292">
        <v>17.4</v>
      </c>
    </row>
    <row r="30" spans="1:12" s="2" customFormat="1" ht="18" customHeight="1">
      <c r="A30" s="9">
        <v>18</v>
      </c>
      <c r="B30" s="42">
        <v>41.6</v>
      </c>
      <c r="C30" s="295">
        <v>37.9</v>
      </c>
      <c r="D30" s="294">
        <v>45.4</v>
      </c>
      <c r="E30" s="42">
        <v>41.5</v>
      </c>
      <c r="F30" s="42">
        <v>31.6</v>
      </c>
      <c r="G30" s="295">
        <v>36.3</v>
      </c>
      <c r="H30" s="294">
        <v>26.8</v>
      </c>
      <c r="I30" s="42">
        <v>57.5</v>
      </c>
      <c r="J30" s="292">
        <v>49.3</v>
      </c>
      <c r="K30" s="292">
        <v>49.3</v>
      </c>
      <c r="L30" s="292">
        <v>18</v>
      </c>
    </row>
    <row r="31" spans="1:12" s="2" customFormat="1" ht="18" customHeight="1">
      <c r="A31" s="9">
        <v>19</v>
      </c>
      <c r="B31" s="42">
        <v>42.1</v>
      </c>
      <c r="C31" s="295">
        <v>38.6</v>
      </c>
      <c r="D31" s="294">
        <v>45.8</v>
      </c>
      <c r="E31" s="42">
        <v>42.1</v>
      </c>
      <c r="F31" s="42">
        <v>32.8</v>
      </c>
      <c r="G31" s="295">
        <v>38.5</v>
      </c>
      <c r="H31" s="294">
        <v>26.8</v>
      </c>
      <c r="I31" s="42">
        <v>55.5</v>
      </c>
      <c r="J31" s="296">
        <v>51.2</v>
      </c>
      <c r="K31" s="296">
        <v>51.2</v>
      </c>
      <c r="L31" s="296">
        <v>18.5</v>
      </c>
    </row>
    <row r="32" spans="1:12" s="2" customFormat="1" ht="18" customHeight="1">
      <c r="A32" s="9">
        <v>20</v>
      </c>
      <c r="B32" s="42">
        <v>42.6</v>
      </c>
      <c r="C32" s="295">
        <v>38.3</v>
      </c>
      <c r="D32" s="294">
        <v>46.9</v>
      </c>
      <c r="E32" s="42">
        <v>42.5</v>
      </c>
      <c r="F32" s="42">
        <v>33.5</v>
      </c>
      <c r="G32" s="295">
        <v>39.4</v>
      </c>
      <c r="H32" s="294">
        <v>27.3</v>
      </c>
      <c r="I32" s="293">
        <v>57.2</v>
      </c>
      <c r="J32" s="292">
        <v>52.8</v>
      </c>
      <c r="K32" s="292">
        <v>52.8</v>
      </c>
      <c r="L32" s="292">
        <v>19</v>
      </c>
    </row>
    <row r="33" spans="1:12" s="2" customFormat="1" ht="18" customHeight="1">
      <c r="A33" s="9">
        <v>21</v>
      </c>
      <c r="B33" s="42">
        <v>43.7</v>
      </c>
      <c r="C33" s="295">
        <v>40.7</v>
      </c>
      <c r="D33" s="294">
        <v>46.8</v>
      </c>
      <c r="E33" s="42">
        <v>43.6</v>
      </c>
      <c r="F33" s="42">
        <v>32</v>
      </c>
      <c r="G33" s="295">
        <v>37.7</v>
      </c>
      <c r="H33" s="294">
        <v>26</v>
      </c>
      <c r="I33" s="293">
        <v>53.1</v>
      </c>
      <c r="J33" s="292">
        <v>53.9</v>
      </c>
      <c r="K33" s="292">
        <v>53.8</v>
      </c>
      <c r="L33" s="292">
        <v>18.2</v>
      </c>
    </row>
    <row r="34" spans="1:12" s="2" customFormat="1" ht="18" customHeight="1">
      <c r="A34" s="9">
        <v>22</v>
      </c>
      <c r="B34" s="42">
        <v>43.5</v>
      </c>
      <c r="C34" s="295">
        <v>40</v>
      </c>
      <c r="D34" s="294">
        <v>47.3</v>
      </c>
      <c r="E34" s="42">
        <v>43.3</v>
      </c>
      <c r="F34" s="42">
        <v>29.9</v>
      </c>
      <c r="G34" s="295">
        <v>35.2</v>
      </c>
      <c r="H34" s="294">
        <v>24.2</v>
      </c>
      <c r="I34" s="293">
        <v>60.5</v>
      </c>
      <c r="J34" s="292">
        <v>54.3</v>
      </c>
      <c r="K34" s="292">
        <v>54.3</v>
      </c>
      <c r="L34" s="292">
        <v>15.8</v>
      </c>
    </row>
    <row r="35" spans="1:12" s="2" customFormat="1" ht="18" customHeight="1">
      <c r="A35" s="9">
        <v>23</v>
      </c>
      <c r="B35" s="42">
        <v>42.3</v>
      </c>
      <c r="C35" s="295">
        <v>38.9</v>
      </c>
      <c r="D35" s="294">
        <v>46.1</v>
      </c>
      <c r="E35" s="42">
        <v>42.3</v>
      </c>
      <c r="F35" s="42">
        <v>31.6</v>
      </c>
      <c r="G35" s="295">
        <v>36.3</v>
      </c>
      <c r="H35" s="294">
        <v>26.4</v>
      </c>
      <c r="I35" s="293">
        <v>61.6</v>
      </c>
      <c r="J35" s="292">
        <v>53.9</v>
      </c>
      <c r="K35" s="292">
        <v>53.8</v>
      </c>
      <c r="L35" s="292">
        <v>16.3</v>
      </c>
    </row>
    <row r="36" spans="1:12" s="2" customFormat="1" ht="18" customHeight="1">
      <c r="A36" s="9">
        <v>24</v>
      </c>
      <c r="B36" s="42">
        <v>41.4</v>
      </c>
      <c r="C36" s="295">
        <v>36.6</v>
      </c>
      <c r="D36" s="294">
        <v>46.6</v>
      </c>
      <c r="E36" s="42">
        <v>41.4</v>
      </c>
      <c r="F36" s="42">
        <v>31.1</v>
      </c>
      <c r="G36" s="295">
        <v>36.6</v>
      </c>
      <c r="H36" s="294">
        <v>25</v>
      </c>
      <c r="I36" s="293">
        <v>60.2</v>
      </c>
      <c r="J36" s="292">
        <v>53.5</v>
      </c>
      <c r="K36" s="292">
        <v>53.5</v>
      </c>
      <c r="L36" s="292">
        <v>16.8</v>
      </c>
    </row>
    <row r="37" spans="1:12" s="2" customFormat="1" ht="18" customHeight="1">
      <c r="A37" s="9">
        <v>25</v>
      </c>
      <c r="B37" s="42">
        <v>41.8</v>
      </c>
      <c r="C37" s="295">
        <v>37.2</v>
      </c>
      <c r="D37" s="294">
        <v>46.6</v>
      </c>
      <c r="E37" s="42">
        <v>41.8</v>
      </c>
      <c r="F37" s="42">
        <v>31</v>
      </c>
      <c r="G37" s="295">
        <v>37.3</v>
      </c>
      <c r="H37" s="294">
        <v>24.4</v>
      </c>
      <c r="I37" s="293">
        <v>58.2</v>
      </c>
      <c r="J37" s="292">
        <v>53.2</v>
      </c>
      <c r="K37" s="292">
        <v>53.1</v>
      </c>
      <c r="L37" s="292">
        <v>17</v>
      </c>
    </row>
    <row r="38" spans="10:12" s="2" customFormat="1" ht="6" customHeight="1">
      <c r="J38" s="101"/>
      <c r="K38" s="101"/>
      <c r="L38" s="101"/>
    </row>
    <row r="39" spans="1:12" s="2" customFormat="1" ht="18" customHeight="1">
      <c r="A39" s="2" t="s">
        <v>221</v>
      </c>
      <c r="D39" s="38" t="s">
        <v>220</v>
      </c>
      <c r="E39" s="289"/>
      <c r="G39" s="38"/>
      <c r="J39" s="290"/>
      <c r="L39" s="291"/>
    </row>
    <row r="40" spans="1:12" s="2" customFormat="1" ht="18" customHeight="1">
      <c r="A40" s="2" t="s">
        <v>219</v>
      </c>
      <c r="D40" s="38" t="s">
        <v>218</v>
      </c>
      <c r="E40" s="289"/>
      <c r="G40" s="38"/>
      <c r="J40" s="290"/>
      <c r="L40" s="291"/>
    </row>
    <row r="41" spans="1:12" s="2" customFormat="1" ht="18" customHeight="1">
      <c r="A41" s="2" t="s">
        <v>217</v>
      </c>
      <c r="D41" s="38" t="s">
        <v>216</v>
      </c>
      <c r="E41" s="289"/>
      <c r="G41" s="38"/>
      <c r="J41" s="290"/>
      <c r="L41" s="291"/>
    </row>
    <row r="42" spans="4:12" s="2" customFormat="1" ht="21" customHeight="1">
      <c r="D42" s="38"/>
      <c r="E42" s="289"/>
      <c r="G42" s="38"/>
      <c r="J42" s="290"/>
      <c r="L42" s="291"/>
    </row>
    <row r="43" s="2" customFormat="1" ht="15" customHeight="1">
      <c r="L43" s="290"/>
    </row>
    <row r="44" s="2" customFormat="1" ht="14.25" customHeight="1"/>
    <row r="45" s="2" customFormat="1" ht="14.25" customHeight="1"/>
    <row r="46" s="2" customFormat="1" ht="14.25" customHeight="1"/>
    <row r="47" s="2" customFormat="1" ht="14.25" customHeight="1"/>
    <row r="48" s="2" customFormat="1" ht="14.25" customHeight="1"/>
    <row r="49" s="2" customFormat="1" ht="14.25" customHeight="1"/>
    <row r="50" s="2" customFormat="1" ht="14.25" customHeight="1"/>
    <row r="51" s="2" customFormat="1" ht="14.25" customHeight="1"/>
    <row r="52" s="2" customFormat="1" ht="14.25" customHeight="1"/>
    <row r="53" s="2" customFormat="1" ht="14.25" customHeight="1"/>
  </sheetData>
  <sheetProtection/>
  <mergeCells count="71">
    <mergeCell ref="B6:C6"/>
    <mergeCell ref="F6:G6"/>
    <mergeCell ref="J7:K7"/>
    <mergeCell ref="F7:G7"/>
    <mergeCell ref="D7:E7"/>
    <mergeCell ref="F4:G4"/>
    <mergeCell ref="F5:G5"/>
    <mergeCell ref="B7:C7"/>
    <mergeCell ref="H6:I6"/>
    <mergeCell ref="D6:E6"/>
    <mergeCell ref="D10:E10"/>
    <mergeCell ref="F10:G10"/>
    <mergeCell ref="H10:I10"/>
    <mergeCell ref="J8:K8"/>
    <mergeCell ref="J5:K5"/>
    <mergeCell ref="J6:K6"/>
    <mergeCell ref="D5:E5"/>
    <mergeCell ref="B3:C3"/>
    <mergeCell ref="D3:E3"/>
    <mergeCell ref="F3:G3"/>
    <mergeCell ref="H4:I4"/>
    <mergeCell ref="H5:I5"/>
    <mergeCell ref="B4:C4"/>
    <mergeCell ref="B5:C5"/>
    <mergeCell ref="D4:E4"/>
    <mergeCell ref="D11:E11"/>
    <mergeCell ref="F11:G11"/>
    <mergeCell ref="B9:C9"/>
    <mergeCell ref="D9:E9"/>
    <mergeCell ref="F9:G9"/>
    <mergeCell ref="B8:C8"/>
    <mergeCell ref="B10:C10"/>
    <mergeCell ref="F8:G8"/>
    <mergeCell ref="B11:C11"/>
    <mergeCell ref="D8:E8"/>
    <mergeCell ref="L24:L25"/>
    <mergeCell ref="A23:A25"/>
    <mergeCell ref="B24:E24"/>
    <mergeCell ref="F24:I24"/>
    <mergeCell ref="J24:J25"/>
    <mergeCell ref="K24:K25"/>
    <mergeCell ref="J3:K3"/>
    <mergeCell ref="J11:K11"/>
    <mergeCell ref="H3:I3"/>
    <mergeCell ref="J9:K9"/>
    <mergeCell ref="H9:I9"/>
    <mergeCell ref="J4:K4"/>
    <mergeCell ref="H7:I7"/>
    <mergeCell ref="H11:I11"/>
    <mergeCell ref="J10:K10"/>
    <mergeCell ref="H8:I8"/>
    <mergeCell ref="J15:K15"/>
    <mergeCell ref="B15:C15"/>
    <mergeCell ref="D15:E15"/>
    <mergeCell ref="F15:G15"/>
    <mergeCell ref="H15:I15"/>
    <mergeCell ref="J12:K12"/>
    <mergeCell ref="B12:C12"/>
    <mergeCell ref="D12:E12"/>
    <mergeCell ref="F12:G12"/>
    <mergeCell ref="H12:I12"/>
    <mergeCell ref="B14:C14"/>
    <mergeCell ref="D14:E14"/>
    <mergeCell ref="F14:G14"/>
    <mergeCell ref="H14:I14"/>
    <mergeCell ref="J14:K14"/>
    <mergeCell ref="B13:C13"/>
    <mergeCell ref="D13:E13"/>
    <mergeCell ref="F13:G13"/>
    <mergeCell ref="H13:I13"/>
    <mergeCell ref="J13:K13"/>
  </mergeCells>
  <conditionalFormatting sqref="A1:IV65536">
    <cfRule type="expression" priority="1" dxfId="1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codeName="Sheet44">
    <tabColor theme="5" tint="0.5999900102615356"/>
  </sheetPr>
  <dimension ref="A1:AD55"/>
  <sheetViews>
    <sheetView showGridLines="0" zoomScaleSheetLayoutView="100" workbookViewId="0" topLeftCell="A1">
      <selection activeCell="J34" sqref="J34"/>
    </sheetView>
  </sheetViews>
  <sheetFormatPr defaultColWidth="8.875" defaultRowHeight="13.5"/>
  <cols>
    <col min="1" max="1" width="4.50390625" style="252" customWidth="1"/>
    <col min="2" max="2" width="6.125" style="252" customWidth="1"/>
    <col min="3" max="15" width="4.25390625" style="252" customWidth="1"/>
    <col min="16" max="17" width="3.875" style="252" customWidth="1"/>
    <col min="18" max="18" width="4.00390625" style="252" customWidth="1"/>
    <col min="19" max="19" width="3.875" style="252" customWidth="1"/>
    <col min="20" max="20" width="4.25390625" style="252" customWidth="1"/>
    <col min="21" max="28" width="4.50390625" style="322" customWidth="1"/>
    <col min="29" max="30" width="8.875" style="321" customWidth="1"/>
    <col min="31" max="16384" width="8.875" style="252" customWidth="1"/>
  </cols>
  <sheetData>
    <row r="1" spans="1:17" ht="18" customHeight="1">
      <c r="A1" s="356" t="s">
        <v>270</v>
      </c>
      <c r="B1" s="272"/>
      <c r="C1" s="272"/>
      <c r="D1" s="272"/>
      <c r="E1" s="272"/>
      <c r="F1" s="272"/>
      <c r="G1" s="272"/>
      <c r="H1" s="272"/>
      <c r="I1" s="272"/>
      <c r="J1" s="272"/>
      <c r="K1" s="272"/>
      <c r="L1" s="272"/>
      <c r="M1" s="272"/>
      <c r="N1" s="272"/>
      <c r="O1" s="272"/>
      <c r="P1" s="272"/>
      <c r="Q1" s="272"/>
    </row>
    <row r="2" spans="1:17" ht="18" customHeight="1">
      <c r="A2" s="356" t="s">
        <v>269</v>
      </c>
      <c r="B2" s="272"/>
      <c r="C2" s="272"/>
      <c r="D2" s="272"/>
      <c r="E2" s="272"/>
      <c r="F2" s="272"/>
      <c r="G2" s="272"/>
      <c r="H2" s="272"/>
      <c r="I2" s="272"/>
      <c r="J2" s="272"/>
      <c r="K2" s="272"/>
      <c r="L2" s="272"/>
      <c r="M2" s="272"/>
      <c r="N2" s="272"/>
      <c r="O2" s="272"/>
      <c r="P2" s="272"/>
      <c r="Q2" s="272"/>
    </row>
    <row r="3" ht="18" customHeight="1"/>
    <row r="4" spans="1:20" ht="21" customHeight="1">
      <c r="A4" s="355" t="s">
        <v>268</v>
      </c>
      <c r="T4" s="354" t="s">
        <v>267</v>
      </c>
    </row>
    <row r="5" spans="1:30" s="287" customFormat="1" ht="21" customHeight="1">
      <c r="A5" s="353" t="s">
        <v>152</v>
      </c>
      <c r="B5" s="352" t="s">
        <v>266</v>
      </c>
      <c r="C5" s="350" t="s">
        <v>251</v>
      </c>
      <c r="D5" s="350" t="s">
        <v>250</v>
      </c>
      <c r="E5" s="350" t="s">
        <v>249</v>
      </c>
      <c r="F5" s="350" t="s">
        <v>248</v>
      </c>
      <c r="G5" s="350" t="s">
        <v>247</v>
      </c>
      <c r="H5" s="350" t="s">
        <v>246</v>
      </c>
      <c r="I5" s="351" t="s">
        <v>265</v>
      </c>
      <c r="J5" s="350" t="s">
        <v>264</v>
      </c>
      <c r="K5" s="350" t="s">
        <v>263</v>
      </c>
      <c r="L5" s="350" t="s">
        <v>262</v>
      </c>
      <c r="M5" s="350" t="s">
        <v>261</v>
      </c>
      <c r="N5" s="350" t="s">
        <v>260</v>
      </c>
      <c r="O5" s="350" t="s">
        <v>259</v>
      </c>
      <c r="P5" s="350" t="s">
        <v>258</v>
      </c>
      <c r="Q5" s="350" t="s">
        <v>257</v>
      </c>
      <c r="R5" s="350" t="s">
        <v>256</v>
      </c>
      <c r="S5" s="350" t="s">
        <v>255</v>
      </c>
      <c r="T5" s="349" t="s">
        <v>183</v>
      </c>
      <c r="U5" s="322"/>
      <c r="V5" s="322"/>
      <c r="W5" s="322"/>
      <c r="X5" s="322"/>
      <c r="Y5" s="322"/>
      <c r="Z5" s="322"/>
      <c r="AA5" s="322"/>
      <c r="AB5" s="322"/>
      <c r="AC5" s="343"/>
      <c r="AD5" s="343"/>
    </row>
    <row r="6" spans="1:30" s="287" customFormat="1" ht="21" customHeight="1">
      <c r="A6" s="348"/>
      <c r="B6" s="347" t="s">
        <v>254</v>
      </c>
      <c r="C6" s="345"/>
      <c r="D6" s="345"/>
      <c r="E6" s="345"/>
      <c r="F6" s="345"/>
      <c r="G6" s="345"/>
      <c r="H6" s="345"/>
      <c r="I6" s="346"/>
      <c r="J6" s="345"/>
      <c r="K6" s="345"/>
      <c r="L6" s="345"/>
      <c r="M6" s="345"/>
      <c r="N6" s="345"/>
      <c r="O6" s="345"/>
      <c r="P6" s="345"/>
      <c r="Q6" s="345"/>
      <c r="R6" s="345"/>
      <c r="S6" s="345"/>
      <c r="T6" s="344"/>
      <c r="U6" s="322"/>
      <c r="V6" s="322"/>
      <c r="W6" s="322"/>
      <c r="X6" s="322"/>
      <c r="Y6" s="322"/>
      <c r="Z6" s="322"/>
      <c r="AA6" s="322"/>
      <c r="AB6" s="322"/>
      <c r="AC6" s="343"/>
      <c r="AD6" s="343"/>
    </row>
    <row r="7" spans="1:24" ht="21" customHeight="1">
      <c r="A7" s="281">
        <v>14</v>
      </c>
      <c r="B7" s="338">
        <f>SUM(C7:T7)</f>
        <v>1214</v>
      </c>
      <c r="C7" s="336">
        <v>470</v>
      </c>
      <c r="D7" s="336">
        <v>157</v>
      </c>
      <c r="E7" s="336">
        <v>146</v>
      </c>
      <c r="F7" s="336">
        <v>99</v>
      </c>
      <c r="G7" s="336">
        <v>128</v>
      </c>
      <c r="H7" s="336">
        <v>27</v>
      </c>
      <c r="I7" s="336">
        <v>48</v>
      </c>
      <c r="J7" s="336">
        <v>7</v>
      </c>
      <c r="K7" s="336">
        <v>34</v>
      </c>
      <c r="L7" s="336">
        <v>15</v>
      </c>
      <c r="M7" s="336">
        <v>7</v>
      </c>
      <c r="N7" s="342" t="s">
        <v>253</v>
      </c>
      <c r="O7" s="336">
        <v>11</v>
      </c>
      <c r="P7" s="336">
        <v>15</v>
      </c>
      <c r="Q7" s="336">
        <v>2</v>
      </c>
      <c r="R7" s="342" t="s">
        <v>253</v>
      </c>
      <c r="S7" s="336">
        <v>2</v>
      </c>
      <c r="T7" s="338">
        <v>46</v>
      </c>
      <c r="X7" s="341"/>
    </row>
    <row r="8" spans="1:27" ht="21" customHeight="1">
      <c r="A8" s="281">
        <v>15</v>
      </c>
      <c r="B8" s="338">
        <f>SUM(C8:T8)</f>
        <v>1186</v>
      </c>
      <c r="C8" s="336">
        <v>463</v>
      </c>
      <c r="D8" s="336">
        <v>152</v>
      </c>
      <c r="E8" s="336">
        <v>136</v>
      </c>
      <c r="F8" s="336">
        <v>86</v>
      </c>
      <c r="G8" s="336">
        <v>87</v>
      </c>
      <c r="H8" s="336">
        <v>69</v>
      </c>
      <c r="I8" s="336">
        <v>42</v>
      </c>
      <c r="J8" s="336">
        <v>13</v>
      </c>
      <c r="K8" s="336">
        <v>13</v>
      </c>
      <c r="L8" s="336">
        <v>15</v>
      </c>
      <c r="M8" s="336">
        <v>6</v>
      </c>
      <c r="N8" s="336">
        <v>5</v>
      </c>
      <c r="O8" s="336">
        <v>14</v>
      </c>
      <c r="P8" s="336">
        <v>25</v>
      </c>
      <c r="Q8" s="336">
        <v>4</v>
      </c>
      <c r="R8" s="337">
        <v>4</v>
      </c>
      <c r="S8" s="336">
        <v>5</v>
      </c>
      <c r="T8" s="338">
        <v>47</v>
      </c>
      <c r="U8" s="340"/>
      <c r="V8" s="340"/>
      <c r="W8" s="340"/>
      <c r="X8" s="340"/>
      <c r="Y8" s="340"/>
      <c r="Z8" s="340"/>
      <c r="AA8" s="340"/>
    </row>
    <row r="9" spans="1:20" ht="21" customHeight="1">
      <c r="A9" s="281">
        <v>16</v>
      </c>
      <c r="B9" s="338">
        <f>SUM(C9:T9)</f>
        <v>1124</v>
      </c>
      <c r="C9" s="336">
        <v>401</v>
      </c>
      <c r="D9" s="336">
        <v>158</v>
      </c>
      <c r="E9" s="336">
        <v>152</v>
      </c>
      <c r="F9" s="336">
        <v>77</v>
      </c>
      <c r="G9" s="336">
        <v>94</v>
      </c>
      <c r="H9" s="336">
        <v>77</v>
      </c>
      <c r="I9" s="336">
        <v>46</v>
      </c>
      <c r="J9" s="336">
        <v>2</v>
      </c>
      <c r="K9" s="336">
        <v>11</v>
      </c>
      <c r="L9" s="336">
        <v>24</v>
      </c>
      <c r="M9" s="336">
        <v>5</v>
      </c>
      <c r="N9" s="336">
        <v>3</v>
      </c>
      <c r="O9" s="336">
        <v>10</v>
      </c>
      <c r="P9" s="336">
        <v>20</v>
      </c>
      <c r="Q9" s="336">
        <v>5</v>
      </c>
      <c r="R9" s="337">
        <v>7</v>
      </c>
      <c r="S9" s="336">
        <v>7</v>
      </c>
      <c r="T9" s="335">
        <v>25</v>
      </c>
    </row>
    <row r="10" spans="1:20" ht="21" customHeight="1">
      <c r="A10" s="281">
        <v>17</v>
      </c>
      <c r="B10" s="338">
        <f>SUM(C10:T10)</f>
        <v>1280</v>
      </c>
      <c r="C10" s="336">
        <v>440</v>
      </c>
      <c r="D10" s="336">
        <v>217</v>
      </c>
      <c r="E10" s="336">
        <v>197</v>
      </c>
      <c r="F10" s="336">
        <v>79</v>
      </c>
      <c r="G10" s="336">
        <v>72</v>
      </c>
      <c r="H10" s="336">
        <v>81</v>
      </c>
      <c r="I10" s="336">
        <v>39</v>
      </c>
      <c r="J10" s="336">
        <v>34</v>
      </c>
      <c r="K10" s="336">
        <v>13</v>
      </c>
      <c r="L10" s="336">
        <v>21</v>
      </c>
      <c r="M10" s="336">
        <v>4</v>
      </c>
      <c r="N10" s="336">
        <v>3</v>
      </c>
      <c r="O10" s="336">
        <v>9</v>
      </c>
      <c r="P10" s="336">
        <v>15</v>
      </c>
      <c r="Q10" s="336">
        <v>8</v>
      </c>
      <c r="R10" s="337">
        <v>5</v>
      </c>
      <c r="S10" s="336">
        <v>4</v>
      </c>
      <c r="T10" s="335">
        <v>39</v>
      </c>
    </row>
    <row r="11" spans="1:20" ht="21" customHeight="1">
      <c r="A11" s="281">
        <v>18</v>
      </c>
      <c r="B11" s="338">
        <f>SUM(C11:T11)</f>
        <v>1321</v>
      </c>
      <c r="C11" s="336">
        <v>437</v>
      </c>
      <c r="D11" s="336">
        <v>275</v>
      </c>
      <c r="E11" s="336">
        <v>150</v>
      </c>
      <c r="F11" s="336">
        <v>96</v>
      </c>
      <c r="G11" s="336">
        <v>74</v>
      </c>
      <c r="H11" s="336">
        <v>73</v>
      </c>
      <c r="I11" s="336">
        <v>51</v>
      </c>
      <c r="J11" s="336">
        <v>25</v>
      </c>
      <c r="K11" s="336">
        <v>21</v>
      </c>
      <c r="L11" s="336">
        <v>13</v>
      </c>
      <c r="M11" s="336">
        <v>7</v>
      </c>
      <c r="N11" s="336">
        <v>19</v>
      </c>
      <c r="O11" s="336">
        <v>17</v>
      </c>
      <c r="P11" s="336">
        <v>9</v>
      </c>
      <c r="Q11" s="336">
        <v>6</v>
      </c>
      <c r="R11" s="337">
        <v>2</v>
      </c>
      <c r="S11" s="336">
        <v>19</v>
      </c>
      <c r="T11" s="335">
        <v>27</v>
      </c>
    </row>
    <row r="12" spans="1:20" ht="21" customHeight="1">
      <c r="A12" s="281">
        <v>19</v>
      </c>
      <c r="B12" s="338">
        <f>SUM(C12:T12)</f>
        <v>1385</v>
      </c>
      <c r="C12" s="336">
        <v>393</v>
      </c>
      <c r="D12" s="336">
        <v>306</v>
      </c>
      <c r="E12" s="336">
        <v>181</v>
      </c>
      <c r="F12" s="336">
        <v>99</v>
      </c>
      <c r="G12" s="336">
        <v>79</v>
      </c>
      <c r="H12" s="336">
        <v>110</v>
      </c>
      <c r="I12" s="336">
        <v>52</v>
      </c>
      <c r="J12" s="336">
        <v>17</v>
      </c>
      <c r="K12" s="336">
        <v>20</v>
      </c>
      <c r="L12" s="336">
        <v>16</v>
      </c>
      <c r="M12" s="336">
        <v>16</v>
      </c>
      <c r="N12" s="336">
        <v>13</v>
      </c>
      <c r="O12" s="336">
        <v>11</v>
      </c>
      <c r="P12" s="336">
        <v>15</v>
      </c>
      <c r="Q12" s="336">
        <v>9</v>
      </c>
      <c r="R12" s="337">
        <v>1</v>
      </c>
      <c r="S12" s="336">
        <v>10</v>
      </c>
      <c r="T12" s="335">
        <v>37</v>
      </c>
    </row>
    <row r="13" spans="1:23" ht="21" customHeight="1">
      <c r="A13" s="281">
        <v>20</v>
      </c>
      <c r="B13" s="338">
        <f>SUM(C13:T13)</f>
        <v>1297</v>
      </c>
      <c r="C13" s="336">
        <v>387</v>
      </c>
      <c r="D13" s="336">
        <v>280</v>
      </c>
      <c r="E13" s="336">
        <v>150</v>
      </c>
      <c r="F13" s="336">
        <v>100</v>
      </c>
      <c r="G13" s="336">
        <v>85</v>
      </c>
      <c r="H13" s="336">
        <v>63</v>
      </c>
      <c r="I13" s="336">
        <v>43</v>
      </c>
      <c r="J13" s="336">
        <v>39</v>
      </c>
      <c r="K13" s="336">
        <v>22</v>
      </c>
      <c r="L13" s="336">
        <v>21</v>
      </c>
      <c r="M13" s="336">
        <v>17</v>
      </c>
      <c r="N13" s="336">
        <v>14</v>
      </c>
      <c r="O13" s="336">
        <v>13</v>
      </c>
      <c r="P13" s="336">
        <v>12</v>
      </c>
      <c r="Q13" s="336">
        <v>9</v>
      </c>
      <c r="R13" s="337">
        <v>8</v>
      </c>
      <c r="S13" s="336">
        <v>7</v>
      </c>
      <c r="T13" s="335">
        <v>27</v>
      </c>
      <c r="V13" s="334"/>
      <c r="W13" s="334"/>
    </row>
    <row r="14" spans="1:23" ht="21" customHeight="1">
      <c r="A14" s="281">
        <v>21</v>
      </c>
      <c r="B14" s="339">
        <f>SUM(C14:T14)</f>
        <v>1354</v>
      </c>
      <c r="C14" s="336">
        <v>382</v>
      </c>
      <c r="D14" s="336">
        <v>289</v>
      </c>
      <c r="E14" s="336">
        <v>142</v>
      </c>
      <c r="F14" s="336">
        <v>102</v>
      </c>
      <c r="G14" s="336">
        <v>136</v>
      </c>
      <c r="H14" s="336">
        <v>68</v>
      </c>
      <c r="I14" s="336">
        <v>54</v>
      </c>
      <c r="J14" s="336">
        <v>23</v>
      </c>
      <c r="K14" s="336">
        <v>22</v>
      </c>
      <c r="L14" s="336">
        <v>17</v>
      </c>
      <c r="M14" s="336">
        <v>13</v>
      </c>
      <c r="N14" s="336">
        <v>14</v>
      </c>
      <c r="O14" s="336">
        <v>16</v>
      </c>
      <c r="P14" s="336">
        <v>16</v>
      </c>
      <c r="Q14" s="336">
        <v>11</v>
      </c>
      <c r="R14" s="337">
        <v>13</v>
      </c>
      <c r="S14" s="336">
        <v>8</v>
      </c>
      <c r="T14" s="335">
        <v>28</v>
      </c>
      <c r="V14" s="334"/>
      <c r="W14" s="334"/>
    </row>
    <row r="15" spans="1:23" ht="21" customHeight="1">
      <c r="A15" s="281">
        <v>22</v>
      </c>
      <c r="B15" s="338">
        <f>SUM(C15:T15)</f>
        <v>1037</v>
      </c>
      <c r="C15" s="336">
        <v>302</v>
      </c>
      <c r="D15" s="336">
        <v>153</v>
      </c>
      <c r="E15" s="336">
        <v>109</v>
      </c>
      <c r="F15" s="336">
        <v>73</v>
      </c>
      <c r="G15" s="336">
        <v>166</v>
      </c>
      <c r="H15" s="336">
        <v>44</v>
      </c>
      <c r="I15" s="336">
        <v>39</v>
      </c>
      <c r="J15" s="336">
        <v>18</v>
      </c>
      <c r="K15" s="336">
        <v>11</v>
      </c>
      <c r="L15" s="336">
        <v>16</v>
      </c>
      <c r="M15" s="336">
        <v>19</v>
      </c>
      <c r="N15" s="336">
        <v>5</v>
      </c>
      <c r="O15" s="336">
        <v>12</v>
      </c>
      <c r="P15" s="336">
        <v>17</v>
      </c>
      <c r="Q15" s="336">
        <v>5</v>
      </c>
      <c r="R15" s="337">
        <v>5</v>
      </c>
      <c r="S15" s="336">
        <v>2</v>
      </c>
      <c r="T15" s="335">
        <v>41</v>
      </c>
      <c r="V15" s="334"/>
      <c r="W15" s="334"/>
    </row>
    <row r="16" spans="1:23" ht="21" customHeight="1">
      <c r="A16" s="281">
        <v>23</v>
      </c>
      <c r="B16" s="338">
        <f>SUM(C16:T16)</f>
        <v>1060</v>
      </c>
      <c r="C16" s="336">
        <v>324</v>
      </c>
      <c r="D16" s="336">
        <v>193</v>
      </c>
      <c r="E16" s="336">
        <v>140</v>
      </c>
      <c r="F16" s="336">
        <v>88</v>
      </c>
      <c r="G16" s="336">
        <v>74</v>
      </c>
      <c r="H16" s="336">
        <v>62</v>
      </c>
      <c r="I16" s="336">
        <v>39</v>
      </c>
      <c r="J16" s="336">
        <v>12</v>
      </c>
      <c r="K16" s="336">
        <v>11</v>
      </c>
      <c r="L16" s="336">
        <v>14</v>
      </c>
      <c r="M16" s="336">
        <v>13</v>
      </c>
      <c r="N16" s="336">
        <v>8</v>
      </c>
      <c r="O16" s="336">
        <v>11</v>
      </c>
      <c r="P16" s="336">
        <v>15</v>
      </c>
      <c r="Q16" s="336">
        <v>5</v>
      </c>
      <c r="R16" s="337">
        <v>2</v>
      </c>
      <c r="S16" s="336">
        <v>1</v>
      </c>
      <c r="T16" s="335">
        <v>48</v>
      </c>
      <c r="V16" s="334"/>
      <c r="W16" s="334"/>
    </row>
    <row r="17" spans="1:23" ht="21" customHeight="1">
      <c r="A17" s="281">
        <v>24</v>
      </c>
      <c r="B17" s="338">
        <f>SUM(C17:T17)</f>
        <v>1041</v>
      </c>
      <c r="C17" s="336">
        <v>299</v>
      </c>
      <c r="D17" s="336">
        <v>212</v>
      </c>
      <c r="E17" s="336">
        <v>112</v>
      </c>
      <c r="F17" s="336">
        <v>94</v>
      </c>
      <c r="G17" s="336">
        <v>72</v>
      </c>
      <c r="H17" s="336">
        <v>57</v>
      </c>
      <c r="I17" s="336">
        <v>35</v>
      </c>
      <c r="J17" s="336">
        <v>26</v>
      </c>
      <c r="K17" s="336">
        <v>10</v>
      </c>
      <c r="L17" s="336">
        <v>14</v>
      </c>
      <c r="M17" s="336">
        <v>7</v>
      </c>
      <c r="N17" s="336">
        <v>10</v>
      </c>
      <c r="O17" s="336">
        <v>13</v>
      </c>
      <c r="P17" s="336">
        <v>17</v>
      </c>
      <c r="Q17" s="336">
        <v>6</v>
      </c>
      <c r="R17" s="337">
        <v>3</v>
      </c>
      <c r="S17" s="336">
        <v>2</v>
      </c>
      <c r="T17" s="335">
        <v>52</v>
      </c>
      <c r="V17" s="334"/>
      <c r="W17" s="334"/>
    </row>
    <row r="18" spans="1:23" ht="21" customHeight="1">
      <c r="A18" s="281">
        <v>25</v>
      </c>
      <c r="B18" s="338">
        <f>SUM(C18:T18)</f>
        <v>1103</v>
      </c>
      <c r="C18" s="336">
        <v>359</v>
      </c>
      <c r="D18" s="336">
        <v>200</v>
      </c>
      <c r="E18" s="336">
        <v>128</v>
      </c>
      <c r="F18" s="336">
        <v>96</v>
      </c>
      <c r="G18" s="336">
        <v>70</v>
      </c>
      <c r="H18" s="336">
        <v>38</v>
      </c>
      <c r="I18" s="336">
        <v>39</v>
      </c>
      <c r="J18" s="336">
        <v>28</v>
      </c>
      <c r="K18" s="336">
        <v>9</v>
      </c>
      <c r="L18" s="336">
        <v>18</v>
      </c>
      <c r="M18" s="336">
        <v>9</v>
      </c>
      <c r="N18" s="336">
        <v>5</v>
      </c>
      <c r="O18" s="336">
        <v>6</v>
      </c>
      <c r="P18" s="336">
        <v>20</v>
      </c>
      <c r="Q18" s="336">
        <v>6</v>
      </c>
      <c r="R18" s="337">
        <v>3</v>
      </c>
      <c r="S18" s="336">
        <v>9</v>
      </c>
      <c r="T18" s="335">
        <v>60</v>
      </c>
      <c r="V18" s="334"/>
      <c r="W18" s="334"/>
    </row>
    <row r="19" spans="22:23" ht="21" customHeight="1">
      <c r="V19" s="333"/>
      <c r="W19" s="333"/>
    </row>
    <row r="20" spans="22:23" ht="13.5">
      <c r="V20" s="333"/>
      <c r="W20" s="333"/>
    </row>
    <row r="22" spans="22:23" ht="13.5">
      <c r="V22" s="334"/>
      <c r="W22" s="334"/>
    </row>
    <row r="28" ht="13.5">
      <c r="W28" s="289"/>
    </row>
    <row r="39" spans="21:26" ht="13.5">
      <c r="U39" s="334"/>
      <c r="V39" s="334"/>
      <c r="W39" s="334"/>
      <c r="X39" s="334"/>
      <c r="Z39" s="334"/>
    </row>
    <row r="40" spans="21:27" ht="13.5">
      <c r="U40" s="333"/>
      <c r="V40" s="333"/>
      <c r="W40" s="333"/>
      <c r="X40" s="333"/>
      <c r="Y40" s="333"/>
      <c r="Z40" s="333"/>
      <c r="AA40" s="333"/>
    </row>
    <row r="41" spans="21:26" ht="13.5">
      <c r="U41" s="333"/>
      <c r="V41" s="333"/>
      <c r="W41" s="333"/>
      <c r="X41" s="333"/>
      <c r="Y41" s="333"/>
      <c r="Z41" s="333"/>
    </row>
    <row r="43" ht="9" customHeight="1"/>
    <row r="44" ht="13.5" customHeight="1">
      <c r="T44" s="283" t="s">
        <v>212</v>
      </c>
    </row>
    <row r="45" spans="2:20" ht="16.5" customHeight="1">
      <c r="B45" s="332"/>
      <c r="C45" s="331" t="s">
        <v>252</v>
      </c>
      <c r="D45" s="330"/>
      <c r="E45" s="331" t="s">
        <v>251</v>
      </c>
      <c r="F45" s="330"/>
      <c r="G45" s="331" t="s">
        <v>250</v>
      </c>
      <c r="H45" s="330"/>
      <c r="I45" s="331" t="s">
        <v>249</v>
      </c>
      <c r="J45" s="330"/>
      <c r="K45" s="331" t="s">
        <v>248</v>
      </c>
      <c r="L45" s="330"/>
      <c r="M45" s="331" t="s">
        <v>247</v>
      </c>
      <c r="N45" s="330"/>
      <c r="O45" s="331" t="s">
        <v>246</v>
      </c>
      <c r="P45" s="330"/>
      <c r="Q45" s="331" t="s">
        <v>245</v>
      </c>
      <c r="R45" s="330"/>
      <c r="S45" s="331" t="s">
        <v>183</v>
      </c>
      <c r="T45" s="330"/>
    </row>
    <row r="46" spans="2:20" ht="16.5" customHeight="1">
      <c r="B46" s="329" t="s">
        <v>211</v>
      </c>
      <c r="C46" s="328">
        <f>'- 38 -'!H14</f>
        <v>60.2</v>
      </c>
      <c r="D46" s="327"/>
      <c r="E46" s="328">
        <f>C17/'- 38 -'!$B$14*100</f>
        <v>11.429663608562691</v>
      </c>
      <c r="F46" s="327"/>
      <c r="G46" s="328">
        <f>D17/'- 38 -'!$B$14*100</f>
        <v>8.103975535168196</v>
      </c>
      <c r="H46" s="327"/>
      <c r="I46" s="328">
        <f>E17/'- 38 -'!$B$14*100</f>
        <v>4.281345565749235</v>
      </c>
      <c r="J46" s="327"/>
      <c r="K46" s="328">
        <f>F17/'- 38 -'!$B$14*100</f>
        <v>3.5932721712538225</v>
      </c>
      <c r="L46" s="327"/>
      <c r="M46" s="328">
        <f>G17/'- 38 -'!$B$14*100</f>
        <v>2.7522935779816518</v>
      </c>
      <c r="N46" s="327"/>
      <c r="O46" s="328">
        <f>H17/'- 38 -'!$B$14*100</f>
        <v>2.1788990825688073</v>
      </c>
      <c r="P46" s="327"/>
      <c r="Q46" s="328">
        <f>I17/'- 38 -'!$B$14*100</f>
        <v>1.337920489296636</v>
      </c>
      <c r="R46" s="327"/>
      <c r="S46" s="328">
        <f>SUM(J17:T17)/'- 38 -'!$B$14*100</f>
        <v>6.116207951070336</v>
      </c>
      <c r="T46" s="327"/>
    </row>
    <row r="47" spans="2:20" ht="16.5" customHeight="1">
      <c r="B47" s="329" t="s">
        <v>210</v>
      </c>
      <c r="C47" s="328">
        <f>'- 38 -'!H15</f>
        <v>58.2</v>
      </c>
      <c r="D47" s="327"/>
      <c r="E47" s="328">
        <f>C18/'- 38 -'!$B$15*100</f>
        <v>13.603637741568775</v>
      </c>
      <c r="F47" s="327"/>
      <c r="G47" s="328">
        <f>D18/'- 38 -'!$B$15*100</f>
        <v>7.578628268283441</v>
      </c>
      <c r="H47" s="327"/>
      <c r="I47" s="328">
        <f>E18/'- 38 -'!$B$15*100</f>
        <v>4.850322091701402</v>
      </c>
      <c r="J47" s="327"/>
      <c r="K47" s="328">
        <f>F18/'- 38 -'!$B$15*100</f>
        <v>3.6377415687760517</v>
      </c>
      <c r="L47" s="327"/>
      <c r="M47" s="328">
        <f>G18/'- 38 -'!$B$15*100</f>
        <v>2.6525198938992043</v>
      </c>
      <c r="N47" s="327"/>
      <c r="O47" s="328">
        <f>H18/'- 38 -'!$B$15*100</f>
        <v>1.4399393709738537</v>
      </c>
      <c r="P47" s="327"/>
      <c r="Q47" s="328">
        <f>I18/'- 38 -'!$B$15*100</f>
        <v>1.477832512315271</v>
      </c>
      <c r="R47" s="327"/>
      <c r="S47" s="328">
        <f>SUM(J18:T18)/'- 38 -'!$B$15*100</f>
        <v>6.555513452065176</v>
      </c>
      <c r="T47" s="327"/>
    </row>
    <row r="49" spans="1:30" ht="13.5">
      <c r="A49" s="323"/>
      <c r="B49" s="323"/>
      <c r="C49" s="323"/>
      <c r="D49" s="323"/>
      <c r="E49" s="323"/>
      <c r="F49" s="323"/>
      <c r="G49" s="323"/>
      <c r="H49" s="323"/>
      <c r="I49" s="323"/>
      <c r="J49" s="323"/>
      <c r="K49" s="323"/>
      <c r="L49" s="323"/>
      <c r="M49" s="323"/>
      <c r="N49" s="326"/>
      <c r="O49" s="326"/>
      <c r="P49" s="322"/>
      <c r="Q49" s="322"/>
      <c r="R49" s="322"/>
      <c r="S49" s="322"/>
      <c r="T49" s="322"/>
      <c r="U49" s="321"/>
      <c r="V49" s="321"/>
      <c r="W49" s="252"/>
      <c r="X49" s="252"/>
      <c r="Y49" s="252"/>
      <c r="Z49" s="252"/>
      <c r="AA49" s="252"/>
      <c r="AB49" s="252"/>
      <c r="AC49" s="252"/>
      <c r="AD49" s="252"/>
    </row>
    <row r="50" spans="1:30" ht="13.5">
      <c r="A50" s="323"/>
      <c r="B50" s="325"/>
      <c r="C50" s="324" t="str">
        <f>C45</f>
        <v>佐賀</v>
      </c>
      <c r="D50" s="324" t="str">
        <f>E45</f>
        <v>福岡</v>
      </c>
      <c r="E50" s="324" t="str">
        <f>G45</f>
        <v>愛知</v>
      </c>
      <c r="F50" s="324" t="str">
        <f>I45</f>
        <v>東京</v>
      </c>
      <c r="G50" s="324" t="str">
        <f>K45</f>
        <v>大阪</v>
      </c>
      <c r="H50" s="324" t="str">
        <f>M45</f>
        <v>長崎</v>
      </c>
      <c r="I50" s="324" t="str">
        <f>O45</f>
        <v>広島</v>
      </c>
      <c r="J50" s="324" t="str">
        <f>Q45</f>
        <v>神奈川</v>
      </c>
      <c r="K50" s="324" t="str">
        <f>S45</f>
        <v>その他</v>
      </c>
      <c r="L50" s="323"/>
      <c r="M50" s="323"/>
      <c r="N50" s="326"/>
      <c r="O50" s="326"/>
      <c r="P50" s="322"/>
      <c r="Q50" s="322"/>
      <c r="R50" s="322"/>
      <c r="S50" s="322"/>
      <c r="T50" s="322"/>
      <c r="U50" s="321"/>
      <c r="V50" s="321"/>
      <c r="W50" s="252"/>
      <c r="X50" s="252"/>
      <c r="Y50" s="252"/>
      <c r="Z50" s="252"/>
      <c r="AA50" s="252"/>
      <c r="AB50" s="252"/>
      <c r="AC50" s="252"/>
      <c r="AD50" s="252"/>
    </row>
    <row r="51" spans="1:30" ht="13.5">
      <c r="A51" s="323"/>
      <c r="B51" s="325" t="str">
        <f>B46</f>
        <v>24年度</v>
      </c>
      <c r="C51" s="324">
        <f>C46</f>
        <v>60.2</v>
      </c>
      <c r="D51" s="324">
        <f>E46</f>
        <v>11.429663608562691</v>
      </c>
      <c r="E51" s="324">
        <f>G46</f>
        <v>8.103975535168196</v>
      </c>
      <c r="F51" s="324">
        <f>I46</f>
        <v>4.281345565749235</v>
      </c>
      <c r="G51" s="324">
        <f>K46</f>
        <v>3.5932721712538225</v>
      </c>
      <c r="H51" s="324">
        <f>M46</f>
        <v>2.7522935779816518</v>
      </c>
      <c r="I51" s="324">
        <f>O46</f>
        <v>2.1788990825688073</v>
      </c>
      <c r="J51" s="324">
        <f>Q46</f>
        <v>1.337920489296636</v>
      </c>
      <c r="K51" s="324">
        <f>S46</f>
        <v>6.116207951070336</v>
      </c>
      <c r="L51" s="323"/>
      <c r="M51" s="323"/>
      <c r="N51" s="326"/>
      <c r="O51" s="326"/>
      <c r="P51" s="322"/>
      <c r="Q51" s="322"/>
      <c r="R51" s="322"/>
      <c r="S51" s="322"/>
      <c r="T51" s="322"/>
      <c r="U51" s="321"/>
      <c r="V51" s="321"/>
      <c r="W51" s="252"/>
      <c r="X51" s="252"/>
      <c r="Y51" s="252"/>
      <c r="Z51" s="252"/>
      <c r="AA51" s="252"/>
      <c r="AB51" s="252"/>
      <c r="AC51" s="252"/>
      <c r="AD51" s="252"/>
    </row>
    <row r="52" spans="1:15" ht="13.5">
      <c r="A52" s="323"/>
      <c r="B52" s="325" t="str">
        <f>B47</f>
        <v>25年度</v>
      </c>
      <c r="C52" s="324">
        <f>C47</f>
        <v>58.2</v>
      </c>
      <c r="D52" s="324">
        <f>E47</f>
        <v>13.603637741568775</v>
      </c>
      <c r="E52" s="324">
        <f>G47</f>
        <v>7.578628268283441</v>
      </c>
      <c r="F52" s="324">
        <f>I47</f>
        <v>4.850322091701402</v>
      </c>
      <c r="G52" s="324">
        <f>K47</f>
        <v>3.6377415687760517</v>
      </c>
      <c r="H52" s="324">
        <f>M47</f>
        <v>2.6525198938992043</v>
      </c>
      <c r="I52" s="324">
        <f>O47</f>
        <v>1.4399393709738537</v>
      </c>
      <c r="J52" s="324">
        <f>Q47</f>
        <v>1.477832512315271</v>
      </c>
      <c r="K52" s="324">
        <f>S47</f>
        <v>6.555513452065176</v>
      </c>
      <c r="L52" s="323"/>
      <c r="M52" s="323"/>
      <c r="N52" s="323"/>
      <c r="O52" s="323"/>
    </row>
    <row r="53" spans="1:15" ht="13.5">
      <c r="A53" s="323"/>
      <c r="B53" s="323"/>
      <c r="C53" s="323"/>
      <c r="D53" s="323"/>
      <c r="E53" s="323"/>
      <c r="F53" s="323"/>
      <c r="G53" s="323"/>
      <c r="H53" s="323"/>
      <c r="I53" s="323"/>
      <c r="J53" s="323"/>
      <c r="K53" s="323"/>
      <c r="L53" s="323"/>
      <c r="M53" s="323"/>
      <c r="N53" s="323"/>
      <c r="O53" s="323"/>
    </row>
    <row r="54" spans="1:15" ht="13.5">
      <c r="A54" s="323"/>
      <c r="B54" s="323"/>
      <c r="C54" s="323"/>
      <c r="D54" s="323"/>
      <c r="E54" s="323"/>
      <c r="F54" s="323"/>
      <c r="G54" s="323"/>
      <c r="H54" s="323"/>
      <c r="I54" s="323"/>
      <c r="J54" s="323"/>
      <c r="K54" s="323"/>
      <c r="L54" s="323"/>
      <c r="M54" s="323"/>
      <c r="N54" s="323"/>
      <c r="O54" s="323"/>
    </row>
    <row r="55" spans="1:15" ht="13.5">
      <c r="A55" s="323"/>
      <c r="B55" s="323"/>
      <c r="C55" s="323"/>
      <c r="D55" s="323"/>
      <c r="E55" s="323"/>
      <c r="F55" s="323"/>
      <c r="G55" s="323"/>
      <c r="H55" s="323"/>
      <c r="I55" s="323"/>
      <c r="J55" s="323"/>
      <c r="K55" s="323"/>
      <c r="L55" s="323"/>
      <c r="M55" s="323"/>
      <c r="N55" s="323"/>
      <c r="O55" s="323"/>
    </row>
  </sheetData>
  <sheetProtection/>
  <mergeCells count="46">
    <mergeCell ref="C47:D47"/>
    <mergeCell ref="E47:F47"/>
    <mergeCell ref="M47:N47"/>
    <mergeCell ref="T5:T6"/>
    <mergeCell ref="C46:D46"/>
    <mergeCell ref="E46:F46"/>
    <mergeCell ref="G46:H46"/>
    <mergeCell ref="Q47:R47"/>
    <mergeCell ref="S47:T47"/>
    <mergeCell ref="C45:D45"/>
    <mergeCell ref="E45:F45"/>
    <mergeCell ref="S45:T45"/>
    <mergeCell ref="K46:L46"/>
    <mergeCell ref="G45:H45"/>
    <mergeCell ref="O47:P47"/>
    <mergeCell ref="I46:J46"/>
    <mergeCell ref="M45:N45"/>
    <mergeCell ref="O45:P45"/>
    <mergeCell ref="K45:L45"/>
    <mergeCell ref="K47:L47"/>
    <mergeCell ref="L5:L6"/>
    <mergeCell ref="R5:R6"/>
    <mergeCell ref="S5:S6"/>
    <mergeCell ref="G47:H47"/>
    <mergeCell ref="I47:J47"/>
    <mergeCell ref="I45:J45"/>
    <mergeCell ref="K5:K6"/>
    <mergeCell ref="S46:T46"/>
    <mergeCell ref="J5:J6"/>
    <mergeCell ref="O46:P46"/>
    <mergeCell ref="M5:M6"/>
    <mergeCell ref="N5:N6"/>
    <mergeCell ref="Q46:R46"/>
    <mergeCell ref="Q5:Q6"/>
    <mergeCell ref="O5:O6"/>
    <mergeCell ref="P5:P6"/>
    <mergeCell ref="Q45:R45"/>
    <mergeCell ref="M46:N46"/>
    <mergeCell ref="A5:A6"/>
    <mergeCell ref="H5:H6"/>
    <mergeCell ref="F5:F6"/>
    <mergeCell ref="I5:I6"/>
    <mergeCell ref="C5:C6"/>
    <mergeCell ref="D5:D6"/>
    <mergeCell ref="E5:E6"/>
    <mergeCell ref="G5:G6"/>
  </mergeCells>
  <conditionalFormatting sqref="A1:IV65536">
    <cfRule type="expression" priority="1" dxfId="1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2"/>
  <headerFooter alignWithMargins="0">
    <oddFooter>&amp;C&amp;A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dcterms:created xsi:type="dcterms:W3CDTF">2014-06-24T06:15:10Z</dcterms:created>
  <dcterms:modified xsi:type="dcterms:W3CDTF">2014-06-24T06:15:28Z</dcterms:modified>
  <cp:category/>
  <cp:version/>
  <cp:contentType/>
  <cp:contentStatus/>
</cp:coreProperties>
</file>